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fobridgemumbai-my.sharepoint.com/personal/harshit_cfobridgemumbai_onmicrosoft_com/Documents/CFO/UPCL/July 23 Financials/"/>
    </mc:Choice>
  </mc:AlternateContent>
  <xr:revisionPtr revIDLastSave="731" documentId="13_ncr:1_{897B1800-EE70-459E-90C7-DEBDFDAD4C18}" xr6:coauthVersionLast="47" xr6:coauthVersionMax="47" xr10:uidLastSave="{29E9B863-9C2D-42F5-A483-AE9D8EB29F84}"/>
  <bookViews>
    <workbookView xWindow="-110" yWindow="-110" windowWidth="19420" windowHeight="10300" firstSheet="2" activeTab="5" xr2:uid="{00000000-000D-0000-FFFF-FFFF00000000}"/>
  </bookViews>
  <sheets>
    <sheet name="Posted Sales Invoice Lines" sheetId="1" r:id="rId1"/>
    <sheet name="Pivot" sheetId="6" r:id="rId2"/>
    <sheet name="Sheet1" sheetId="2" r:id="rId3"/>
    <sheet name="YTD Jun 23 Graphs" sheetId="8" r:id="rId4"/>
    <sheet name="Jul 23 Graphs" sheetId="7" r:id="rId5"/>
    <sheet name="YTD Jul 23 Graphs" sheetId="9" r:id="rId6"/>
    <sheet name="Sheet2" sheetId="10" r:id="rId7"/>
  </sheets>
  <definedNames>
    <definedName name="_xlnm._FilterDatabase" localSheetId="2" hidden="1">Sheet1!$B$2:$R$460</definedName>
  </definedNames>
  <calcPr calcId="191029"/>
  <pivotCaches>
    <pivotCache cacheId="2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7" l="1"/>
  <c r="G5" i="10"/>
  <c r="L72" i="7"/>
  <c r="K72" i="7"/>
  <c r="F5" i="10"/>
  <c r="D5" i="10"/>
  <c r="E10" i="10"/>
  <c r="C10" i="10"/>
  <c r="E9" i="10"/>
  <c r="J63" i="9" l="1"/>
  <c r="J62" i="9"/>
  <c r="H63" i="9"/>
  <c r="G63" i="9"/>
  <c r="F63" i="9"/>
  <c r="E63" i="9"/>
  <c r="D63" i="9"/>
  <c r="I62" i="9"/>
  <c r="H62" i="9"/>
  <c r="G62" i="9"/>
  <c r="F62" i="9"/>
  <c r="E62" i="9"/>
  <c r="D62" i="9"/>
  <c r="I60" i="9"/>
  <c r="H60" i="9"/>
  <c r="G60" i="9"/>
  <c r="F60" i="9"/>
  <c r="E60" i="9"/>
  <c r="D60" i="9"/>
  <c r="I61" i="9"/>
  <c r="H61" i="9"/>
  <c r="G61" i="9"/>
  <c r="F61" i="9"/>
  <c r="E61" i="9"/>
  <c r="D61" i="9"/>
  <c r="G35" i="7" l="1"/>
  <c r="F35" i="7"/>
  <c r="D35" i="7"/>
  <c r="C35" i="7"/>
  <c r="I34" i="7"/>
  <c r="H34" i="7"/>
  <c r="F34" i="7"/>
  <c r="E34" i="7"/>
  <c r="D34" i="7"/>
  <c r="I32" i="7"/>
  <c r="H32" i="7"/>
  <c r="G32" i="7"/>
  <c r="F32" i="7"/>
  <c r="E32" i="7"/>
  <c r="D32" i="7"/>
  <c r="C32" i="7"/>
  <c r="C34" i="7"/>
  <c r="F71" i="7" l="1"/>
  <c r="H85" i="9"/>
  <c r="G85" i="9"/>
  <c r="F85" i="9"/>
  <c r="E85" i="9"/>
  <c r="D85" i="9"/>
  <c r="C85" i="9"/>
  <c r="T23" i="9"/>
  <c r="S23" i="9"/>
  <c r="R23" i="9"/>
  <c r="Q23" i="9"/>
  <c r="P23" i="9"/>
  <c r="O23" i="9"/>
  <c r="T97" i="7"/>
  <c r="S97" i="7"/>
  <c r="G104" i="7" s="1"/>
  <c r="R97" i="7"/>
  <c r="F104" i="7" s="1"/>
  <c r="Q97" i="7"/>
  <c r="E104" i="7" s="1"/>
  <c r="P97" i="7"/>
  <c r="O97" i="7"/>
  <c r="C104" i="7" s="1"/>
  <c r="T96" i="7"/>
  <c r="S96" i="7"/>
  <c r="R96" i="7"/>
  <c r="F103" i="7" s="1"/>
  <c r="Q96" i="7"/>
  <c r="E103" i="7" s="1"/>
  <c r="P96" i="7"/>
  <c r="D103" i="7" s="1"/>
  <c r="O96" i="7"/>
  <c r="C103" i="7" s="1"/>
  <c r="H97" i="7"/>
  <c r="G97" i="7"/>
  <c r="F97" i="7"/>
  <c r="E97" i="7"/>
  <c r="D97" i="7"/>
  <c r="C97" i="7"/>
  <c r="H96" i="7"/>
  <c r="G96" i="7"/>
  <c r="F96" i="7"/>
  <c r="E96" i="7"/>
  <c r="D96" i="7"/>
  <c r="C96" i="7"/>
  <c r="U77" i="7"/>
  <c r="U76" i="7"/>
  <c r="I77" i="7"/>
  <c r="I76" i="7"/>
  <c r="I64" i="7"/>
  <c r="H64" i="7"/>
  <c r="G64" i="7"/>
  <c r="F64" i="7"/>
  <c r="E64" i="7"/>
  <c r="D64" i="7"/>
  <c r="C64" i="7"/>
  <c r="U64" i="7"/>
  <c r="I71" i="7" s="1"/>
  <c r="T64" i="7"/>
  <c r="S64" i="7"/>
  <c r="G71" i="7" s="1"/>
  <c r="R64" i="7"/>
  <c r="Q64" i="7"/>
  <c r="E71" i="7" s="1"/>
  <c r="P64" i="7"/>
  <c r="O64" i="7"/>
  <c r="V42" i="7"/>
  <c r="V41" i="7"/>
  <c r="J42" i="7"/>
  <c r="J41" i="7"/>
  <c r="F101" i="7" l="1"/>
  <c r="H102" i="7"/>
  <c r="C98" i="7"/>
  <c r="C99" i="7" s="1"/>
  <c r="C71" i="7"/>
  <c r="D71" i="7"/>
  <c r="G98" i="7"/>
  <c r="G99" i="7" s="1"/>
  <c r="O98" i="7"/>
  <c r="O99" i="7" s="1"/>
  <c r="T98" i="7"/>
  <c r="S98" i="7"/>
  <c r="S99" i="7" s="1"/>
  <c r="R98" i="7"/>
  <c r="R99" i="7" s="1"/>
  <c r="V64" i="7"/>
  <c r="I96" i="7"/>
  <c r="C101" i="7" s="1"/>
  <c r="F98" i="7"/>
  <c r="F99" i="7" s="1"/>
  <c r="H98" i="7"/>
  <c r="P98" i="7"/>
  <c r="U97" i="7"/>
  <c r="U96" i="7"/>
  <c r="I103" i="7" s="1"/>
  <c r="E98" i="7"/>
  <c r="E99" i="7" s="1"/>
  <c r="Q98" i="7"/>
  <c r="Q99" i="7" s="1"/>
  <c r="D98" i="7"/>
  <c r="I97" i="7"/>
  <c r="D102" i="7" s="1"/>
  <c r="J64" i="7"/>
  <c r="G102" i="7" l="1"/>
  <c r="C102" i="7"/>
  <c r="D101" i="7"/>
  <c r="I101" i="7" s="1"/>
  <c r="I104" i="7"/>
  <c r="G101" i="7"/>
  <c r="E102" i="7"/>
  <c r="E101" i="7"/>
  <c r="F102" i="7"/>
  <c r="H101" i="7"/>
  <c r="C69" i="7"/>
  <c r="F69" i="7"/>
  <c r="E69" i="7"/>
  <c r="G69" i="7"/>
  <c r="I69" i="7"/>
  <c r="D69" i="7"/>
  <c r="J71" i="7"/>
  <c r="H69" i="7"/>
  <c r="I98" i="7"/>
  <c r="U98" i="7"/>
  <c r="U99" i="7" s="1"/>
  <c r="I102" i="7" l="1"/>
  <c r="J69" i="7"/>
  <c r="T27" i="7"/>
  <c r="S27" i="7"/>
  <c r="R27" i="7"/>
  <c r="Q27" i="7"/>
  <c r="P27" i="7"/>
  <c r="O27" i="7"/>
  <c r="U5" i="7"/>
  <c r="U4" i="7"/>
  <c r="H27" i="7"/>
  <c r="G27" i="7"/>
  <c r="F27" i="7"/>
  <c r="E27" i="7"/>
  <c r="D27" i="7"/>
  <c r="C27" i="7"/>
  <c r="I5" i="7"/>
  <c r="I4" i="7"/>
  <c r="I27" i="7" l="1"/>
  <c r="U27" i="7"/>
  <c r="S68" i="9" l="1"/>
  <c r="R68" i="9"/>
  <c r="R88" i="9" s="1"/>
  <c r="Q68" i="9"/>
  <c r="Q88" i="9" s="1"/>
  <c r="T68" i="9"/>
  <c r="T88" i="9" s="1"/>
  <c r="P68" i="9"/>
  <c r="P88" i="9" s="1"/>
  <c r="O68" i="9"/>
  <c r="S67" i="9"/>
  <c r="S87" i="9" s="1"/>
  <c r="R67" i="9"/>
  <c r="R87" i="9" s="1"/>
  <c r="F95" i="9" s="1"/>
  <c r="Q67" i="9"/>
  <c r="T67" i="9"/>
  <c r="T87" i="9" s="1"/>
  <c r="P67" i="9"/>
  <c r="P87" i="9" s="1"/>
  <c r="O67" i="9"/>
  <c r="V36" i="8"/>
  <c r="T32" i="9"/>
  <c r="S32" i="9"/>
  <c r="S54" i="9" s="1"/>
  <c r="R32" i="9"/>
  <c r="R54" i="9" s="1"/>
  <c r="Q32" i="9"/>
  <c r="Q54" i="9" s="1"/>
  <c r="U32" i="9"/>
  <c r="U54" i="9" s="1"/>
  <c r="P32" i="9"/>
  <c r="P54" i="9" s="1"/>
  <c r="O32" i="9"/>
  <c r="S4" i="9"/>
  <c r="S24" i="9" s="1"/>
  <c r="R4" i="9"/>
  <c r="R24" i="9" s="1"/>
  <c r="Q4" i="9"/>
  <c r="Q24" i="9" s="1"/>
  <c r="P4" i="9"/>
  <c r="P24" i="9" s="1"/>
  <c r="T4" i="9"/>
  <c r="T24" i="9" s="1"/>
  <c r="O4" i="9"/>
  <c r="O24" i="9" s="1"/>
  <c r="G68" i="9"/>
  <c r="G88" i="9" s="1"/>
  <c r="F68" i="9"/>
  <c r="F88" i="9" s="1"/>
  <c r="E68" i="9"/>
  <c r="E88" i="9" s="1"/>
  <c r="H68" i="9"/>
  <c r="H88" i="9" s="1"/>
  <c r="D68" i="9"/>
  <c r="D88" i="9" s="1"/>
  <c r="C68" i="9"/>
  <c r="G67" i="9"/>
  <c r="F67" i="9"/>
  <c r="F87" i="9" s="1"/>
  <c r="E67" i="9"/>
  <c r="E87" i="9" s="1"/>
  <c r="H67" i="9"/>
  <c r="H87" i="9" s="1"/>
  <c r="D67" i="9"/>
  <c r="D87" i="9" s="1"/>
  <c r="C67" i="9"/>
  <c r="H32" i="9"/>
  <c r="H54" i="9" s="1"/>
  <c r="G32" i="9"/>
  <c r="G54" i="9" s="1"/>
  <c r="F32" i="9"/>
  <c r="E32" i="9"/>
  <c r="E54" i="9" s="1"/>
  <c r="I32" i="9"/>
  <c r="I54" i="9" s="1"/>
  <c r="D32" i="9"/>
  <c r="D54" i="9" s="1"/>
  <c r="C32" i="9"/>
  <c r="H4" i="9"/>
  <c r="H24" i="9" s="1"/>
  <c r="G4" i="9"/>
  <c r="G24" i="9" s="1"/>
  <c r="F4" i="9"/>
  <c r="F24" i="9" s="1"/>
  <c r="E4" i="9"/>
  <c r="E24" i="9" s="1"/>
  <c r="D4" i="9"/>
  <c r="D24" i="9" s="1"/>
  <c r="C4" i="9"/>
  <c r="C24" i="9" s="1"/>
  <c r="I92" i="9"/>
  <c r="S88" i="9"/>
  <c r="Q87" i="9"/>
  <c r="F54" i="9"/>
  <c r="P2" i="9"/>
  <c r="I95" i="8"/>
  <c r="H95" i="8"/>
  <c r="G95" i="8"/>
  <c r="F95" i="8"/>
  <c r="E95" i="8"/>
  <c r="D95" i="8"/>
  <c r="C95" i="8"/>
  <c r="T91" i="8"/>
  <c r="H99" i="8" s="1"/>
  <c r="S91" i="8"/>
  <c r="R91" i="8"/>
  <c r="Q91" i="8"/>
  <c r="P91" i="8"/>
  <c r="U71" i="8"/>
  <c r="H91" i="8"/>
  <c r="G91" i="8"/>
  <c r="F91" i="8"/>
  <c r="E91" i="8"/>
  <c r="D91" i="8"/>
  <c r="I71" i="8"/>
  <c r="T90" i="8"/>
  <c r="S90" i="8"/>
  <c r="R90" i="8"/>
  <c r="Q90" i="8"/>
  <c r="P90" i="8"/>
  <c r="O90" i="8"/>
  <c r="I70" i="8"/>
  <c r="H90" i="8"/>
  <c r="G90" i="8"/>
  <c r="F90" i="8"/>
  <c r="E90" i="8"/>
  <c r="D90" i="8"/>
  <c r="C90" i="8"/>
  <c r="U58" i="8"/>
  <c r="T58" i="8"/>
  <c r="S58" i="8"/>
  <c r="G66" i="8" s="1"/>
  <c r="R58" i="8"/>
  <c r="F66" i="8" s="1"/>
  <c r="Q58" i="8"/>
  <c r="P58" i="8"/>
  <c r="D66" i="8" s="1"/>
  <c r="O58" i="8"/>
  <c r="I58" i="8"/>
  <c r="H58" i="8"/>
  <c r="G58" i="8"/>
  <c r="F58" i="8"/>
  <c r="E58" i="8"/>
  <c r="D58" i="8"/>
  <c r="C58" i="8"/>
  <c r="U57" i="8"/>
  <c r="T57" i="8"/>
  <c r="S57" i="8"/>
  <c r="R57" i="8"/>
  <c r="Q57" i="8"/>
  <c r="P57" i="8"/>
  <c r="O57" i="8"/>
  <c r="I57" i="8"/>
  <c r="H57" i="8"/>
  <c r="G57" i="8"/>
  <c r="F57" i="8"/>
  <c r="E57" i="8"/>
  <c r="D57" i="8"/>
  <c r="C57" i="8"/>
  <c r="R25" i="8"/>
  <c r="O25" i="8"/>
  <c r="F25" i="8"/>
  <c r="E25" i="8"/>
  <c r="C25" i="8"/>
  <c r="Q24" i="8"/>
  <c r="O24" i="8"/>
  <c r="C32" i="8" s="1"/>
  <c r="E24" i="8"/>
  <c r="E26" i="8" s="1"/>
  <c r="E27" i="8" s="1"/>
  <c r="S5" i="8"/>
  <c r="P25" i="8"/>
  <c r="D25" i="8"/>
  <c r="S4" i="8"/>
  <c r="R24" i="8"/>
  <c r="P24" i="8"/>
  <c r="F24" i="8"/>
  <c r="D24" i="8"/>
  <c r="C24" i="8"/>
  <c r="P2" i="8"/>
  <c r="U6" i="7"/>
  <c r="I6" i="7"/>
  <c r="E95" i="9" l="1"/>
  <c r="G96" i="9"/>
  <c r="D95" i="9"/>
  <c r="E96" i="9"/>
  <c r="H95" i="9"/>
  <c r="F96" i="9"/>
  <c r="I68" i="9"/>
  <c r="C87" i="9"/>
  <c r="I67" i="9"/>
  <c r="O88" i="9"/>
  <c r="U88" i="9" s="1"/>
  <c r="U68" i="9"/>
  <c r="C54" i="9"/>
  <c r="J54" i="9" s="1"/>
  <c r="J32" i="9"/>
  <c r="O54" i="9"/>
  <c r="V32" i="9"/>
  <c r="O87" i="9"/>
  <c r="U87" i="9" s="1"/>
  <c r="U67" i="9"/>
  <c r="I24" i="9"/>
  <c r="U24" i="9"/>
  <c r="U4" i="9"/>
  <c r="C88" i="9"/>
  <c r="I88" i="9" s="1"/>
  <c r="T54" i="9"/>
  <c r="G87" i="9"/>
  <c r="E89" i="9"/>
  <c r="E90" i="9" s="1"/>
  <c r="S89" i="9"/>
  <c r="S90" i="9" s="1"/>
  <c r="F89" i="9"/>
  <c r="F90" i="9" s="1"/>
  <c r="I4" i="9"/>
  <c r="Q89" i="9"/>
  <c r="Q90" i="9" s="1"/>
  <c r="P89" i="9"/>
  <c r="R89" i="9"/>
  <c r="R90" i="9" s="1"/>
  <c r="D89" i="9"/>
  <c r="H89" i="9"/>
  <c r="T89" i="9"/>
  <c r="G59" i="8"/>
  <c r="G60" i="8" s="1"/>
  <c r="I65" i="8"/>
  <c r="U59" i="8"/>
  <c r="U60" i="8" s="1"/>
  <c r="J58" i="8"/>
  <c r="J64" i="8" s="1"/>
  <c r="C64" i="8"/>
  <c r="E92" i="8"/>
  <c r="R92" i="8"/>
  <c r="R93" i="8" s="1"/>
  <c r="F98" i="8"/>
  <c r="C96" i="8"/>
  <c r="I90" i="8"/>
  <c r="C92" i="8"/>
  <c r="C93" i="8" s="1"/>
  <c r="H63" i="8"/>
  <c r="H59" i="8"/>
  <c r="H60" i="8" s="1"/>
  <c r="E98" i="8"/>
  <c r="Q92" i="8"/>
  <c r="R26" i="8"/>
  <c r="R27" i="8" s="1"/>
  <c r="F32" i="8"/>
  <c r="I59" i="8"/>
  <c r="I60" i="8" s="1"/>
  <c r="C29" i="8"/>
  <c r="C26" i="8"/>
  <c r="C27" i="8" s="1"/>
  <c r="G24" i="8"/>
  <c r="O59" i="8"/>
  <c r="O60" i="8" s="1"/>
  <c r="V57" i="8"/>
  <c r="C65" i="8"/>
  <c r="D64" i="8"/>
  <c r="F92" i="8"/>
  <c r="F93" i="8" s="1"/>
  <c r="F96" i="8"/>
  <c r="S92" i="8"/>
  <c r="S93" i="8" s="1"/>
  <c r="G98" i="8"/>
  <c r="P26" i="8"/>
  <c r="P27" i="8" s="1"/>
  <c r="D32" i="8"/>
  <c r="H65" i="8"/>
  <c r="T59" i="8"/>
  <c r="T60" i="8" s="1"/>
  <c r="P59" i="8"/>
  <c r="P60" i="8" s="1"/>
  <c r="D65" i="8"/>
  <c r="Q59" i="8"/>
  <c r="E65" i="8"/>
  <c r="F64" i="8"/>
  <c r="H92" i="8"/>
  <c r="H93" i="8" s="1"/>
  <c r="H96" i="8"/>
  <c r="F30" i="8"/>
  <c r="D26" i="8"/>
  <c r="D27" i="8" s="1"/>
  <c r="D29" i="8"/>
  <c r="C59" i="8"/>
  <c r="C60" i="8" s="1"/>
  <c r="J57" i="8"/>
  <c r="I63" i="8" s="1"/>
  <c r="T92" i="8"/>
  <c r="T93" i="8" s="1"/>
  <c r="D59" i="8"/>
  <c r="D60" i="8" s="1"/>
  <c r="F29" i="8"/>
  <c r="F26" i="8"/>
  <c r="F27" i="8" s="1"/>
  <c r="E59" i="8"/>
  <c r="F65" i="8"/>
  <c r="R59" i="8"/>
  <c r="R60" i="8" s="1"/>
  <c r="H66" i="8"/>
  <c r="F99" i="8"/>
  <c r="I64" i="8"/>
  <c r="D98" i="8"/>
  <c r="P92" i="8"/>
  <c r="V58" i="8"/>
  <c r="J66" i="8" s="1"/>
  <c r="C66" i="8"/>
  <c r="D92" i="8"/>
  <c r="D96" i="8"/>
  <c r="E64" i="8"/>
  <c r="G92" i="8"/>
  <c r="G93" i="8" s="1"/>
  <c r="G96" i="8"/>
  <c r="G25" i="8"/>
  <c r="E30" i="8" s="1"/>
  <c r="F59" i="8"/>
  <c r="F60" i="8" s="1"/>
  <c r="S59" i="8"/>
  <c r="S60" i="8" s="1"/>
  <c r="G65" i="8"/>
  <c r="H64" i="8"/>
  <c r="I66" i="8"/>
  <c r="O92" i="8"/>
  <c r="O93" i="8" s="1"/>
  <c r="C98" i="8"/>
  <c r="U90" i="8"/>
  <c r="G99" i="8"/>
  <c r="S24" i="8"/>
  <c r="Q25" i="8"/>
  <c r="Q26" i="8" s="1"/>
  <c r="Q27" i="8" s="1"/>
  <c r="O26" i="8"/>
  <c r="O27" i="8" s="1"/>
  <c r="G5" i="8"/>
  <c r="E29" i="8"/>
  <c r="E32" i="8"/>
  <c r="O91" i="8"/>
  <c r="J36" i="8"/>
  <c r="J37" i="8"/>
  <c r="V37" i="8"/>
  <c r="C91" i="8"/>
  <c r="C30" i="8"/>
  <c r="U70" i="8"/>
  <c r="G4" i="8"/>
  <c r="C95" i="9" l="1"/>
  <c r="I96" i="9"/>
  <c r="V54" i="9"/>
  <c r="C62" i="9"/>
  <c r="D94" i="9"/>
  <c r="E94" i="9"/>
  <c r="G94" i="9"/>
  <c r="H94" i="9"/>
  <c r="F94" i="9"/>
  <c r="I87" i="9"/>
  <c r="I93" i="9" s="1"/>
  <c r="O89" i="9"/>
  <c r="O90" i="9" s="1"/>
  <c r="C96" i="9"/>
  <c r="C89" i="9"/>
  <c r="C90" i="9" s="1"/>
  <c r="G89" i="9"/>
  <c r="G90" i="9" s="1"/>
  <c r="C60" i="9"/>
  <c r="J60" i="9"/>
  <c r="I94" i="9"/>
  <c r="C94" i="9"/>
  <c r="U89" i="9"/>
  <c r="U90" i="9" s="1"/>
  <c r="I91" i="8"/>
  <c r="E63" i="8"/>
  <c r="C63" i="8"/>
  <c r="I92" i="8"/>
  <c r="I93" i="8" s="1"/>
  <c r="I96" i="8"/>
  <c r="J59" i="8"/>
  <c r="J60" i="8" s="1"/>
  <c r="J63" i="8"/>
  <c r="S25" i="8"/>
  <c r="V59" i="8"/>
  <c r="V60" i="8" s="1"/>
  <c r="J65" i="8"/>
  <c r="S26" i="8"/>
  <c r="S27" i="8" s="1"/>
  <c r="G26" i="8"/>
  <c r="G27" i="8" s="1"/>
  <c r="G63" i="8"/>
  <c r="U92" i="8"/>
  <c r="U93" i="8" s="1"/>
  <c r="I98" i="8"/>
  <c r="U91" i="8"/>
  <c r="C99" i="8"/>
  <c r="F63" i="8"/>
  <c r="G64" i="8"/>
  <c r="D63" i="8"/>
  <c r="D30" i="8"/>
  <c r="E96" i="8"/>
  <c r="I95" i="9" l="1"/>
  <c r="G93" i="9"/>
  <c r="C93" i="9"/>
  <c r="E93" i="9"/>
  <c r="H93" i="9"/>
  <c r="F93" i="9"/>
  <c r="I89" i="9"/>
  <c r="I90" i="9" s="1"/>
  <c r="D93" i="9"/>
  <c r="I97" i="8"/>
  <c r="G97" i="8"/>
  <c r="E97" i="8"/>
  <c r="H97" i="8"/>
  <c r="F97" i="8"/>
  <c r="D97" i="8"/>
  <c r="I99" i="8"/>
  <c r="C97" i="8"/>
  <c r="V43" i="7" l="1"/>
  <c r="S43" i="7" s="1"/>
  <c r="S44" i="7" s="1"/>
  <c r="J43" i="7"/>
  <c r="G43" i="7" s="1"/>
  <c r="G44" i="7" s="1"/>
  <c r="O2" i="7"/>
  <c r="T44" i="7"/>
  <c r="R44" i="7"/>
  <c r="Q44" i="7"/>
  <c r="U44" i="7"/>
  <c r="O44" i="7"/>
  <c r="O65" i="7" s="1"/>
  <c r="C72" i="7" s="1"/>
  <c r="H44" i="7"/>
  <c r="F44" i="7"/>
  <c r="E44" i="7"/>
  <c r="I44" i="7"/>
  <c r="C44" i="7"/>
  <c r="C65" i="7" s="1"/>
  <c r="S7" i="7"/>
  <c r="S8" i="7" s="1"/>
  <c r="R7" i="7"/>
  <c r="R8" i="7" s="1"/>
  <c r="Q7" i="7"/>
  <c r="P7" i="7"/>
  <c r="P8" i="7" s="1"/>
  <c r="T7" i="7"/>
  <c r="T8" i="7" s="1"/>
  <c r="O7" i="7"/>
  <c r="G7" i="7"/>
  <c r="G8" i="7" s="1"/>
  <c r="F7" i="7"/>
  <c r="F8" i="7" s="1"/>
  <c r="E7" i="7"/>
  <c r="E8" i="7" s="1"/>
  <c r="D7" i="7"/>
  <c r="D8" i="7" s="1"/>
  <c r="H7" i="7"/>
  <c r="C7" i="7"/>
  <c r="C66" i="7" l="1"/>
  <c r="C67" i="7" s="1"/>
  <c r="I33" i="9"/>
  <c r="I55" i="9" s="1"/>
  <c r="I56" i="9" s="1"/>
  <c r="I65" i="7"/>
  <c r="R33" i="9"/>
  <c r="R55" i="9" s="1"/>
  <c r="T65" i="7"/>
  <c r="T66" i="7" s="1"/>
  <c r="E33" i="9"/>
  <c r="E55" i="9" s="1"/>
  <c r="E56" i="9" s="1"/>
  <c r="E57" i="9" s="1"/>
  <c r="E65" i="7"/>
  <c r="Q33" i="9"/>
  <c r="Q55" i="9" s="1"/>
  <c r="Q56" i="9" s="1"/>
  <c r="Q57" i="9" s="1"/>
  <c r="Q65" i="7"/>
  <c r="G33" i="9"/>
  <c r="G55" i="9" s="1"/>
  <c r="G56" i="9" s="1"/>
  <c r="G57" i="9" s="1"/>
  <c r="F65" i="7"/>
  <c r="H33" i="9"/>
  <c r="H55" i="9" s="1"/>
  <c r="H56" i="9" s="1"/>
  <c r="H57" i="9" s="1"/>
  <c r="G65" i="7"/>
  <c r="O66" i="7"/>
  <c r="O67" i="7" s="1"/>
  <c r="U33" i="9"/>
  <c r="U55" i="9" s="1"/>
  <c r="U56" i="9" s="1"/>
  <c r="U65" i="7"/>
  <c r="U66" i="7" s="1"/>
  <c r="S33" i="9"/>
  <c r="S55" i="9" s="1"/>
  <c r="R65" i="7"/>
  <c r="F33" i="9"/>
  <c r="F55" i="9" s="1"/>
  <c r="F56" i="9" s="1"/>
  <c r="F57" i="9" s="1"/>
  <c r="H65" i="7"/>
  <c r="T33" i="9"/>
  <c r="T55" i="9" s="1"/>
  <c r="S65" i="7"/>
  <c r="O33" i="9"/>
  <c r="Q5" i="9"/>
  <c r="Q25" i="9" s="1"/>
  <c r="Q26" i="9" s="1"/>
  <c r="Q27" i="9" s="1"/>
  <c r="R28" i="7"/>
  <c r="R29" i="7" s="1"/>
  <c r="R30" i="7" s="1"/>
  <c r="G5" i="9"/>
  <c r="G25" i="9" s="1"/>
  <c r="G26" i="9" s="1"/>
  <c r="G27" i="9" s="1"/>
  <c r="E28" i="7"/>
  <c r="C33" i="9"/>
  <c r="R5" i="9"/>
  <c r="R25" i="9" s="1"/>
  <c r="R26" i="9" s="1"/>
  <c r="R27" i="9" s="1"/>
  <c r="S28" i="7"/>
  <c r="S29" i="7" s="1"/>
  <c r="S30" i="7" s="1"/>
  <c r="E5" i="9"/>
  <c r="E25" i="9" s="1"/>
  <c r="E26" i="9" s="1"/>
  <c r="E27" i="9" s="1"/>
  <c r="F28" i="7"/>
  <c r="F29" i="7" s="1"/>
  <c r="F30" i="7" s="1"/>
  <c r="F5" i="9"/>
  <c r="F25" i="9" s="1"/>
  <c r="F26" i="9" s="1"/>
  <c r="F27" i="9" s="1"/>
  <c r="G28" i="7"/>
  <c r="G29" i="7" s="1"/>
  <c r="G30" i="7" s="1"/>
  <c r="O8" i="7"/>
  <c r="U7" i="7"/>
  <c r="D5" i="9"/>
  <c r="D25" i="9" s="1"/>
  <c r="D26" i="9" s="1"/>
  <c r="D27" i="9" s="1"/>
  <c r="D28" i="7"/>
  <c r="D29" i="7" s="1"/>
  <c r="D30" i="7" s="1"/>
  <c r="T5" i="9"/>
  <c r="T25" i="9" s="1"/>
  <c r="T26" i="9" s="1"/>
  <c r="T28" i="7"/>
  <c r="T29" i="7" s="1"/>
  <c r="P5" i="9"/>
  <c r="P25" i="9" s="1"/>
  <c r="P26" i="9" s="1"/>
  <c r="P27" i="9" s="1"/>
  <c r="P28" i="7"/>
  <c r="P29" i="7" s="1"/>
  <c r="P30" i="7" s="1"/>
  <c r="S56" i="9"/>
  <c r="S57" i="9" s="1"/>
  <c r="C8" i="7"/>
  <c r="C28" i="7" s="1"/>
  <c r="I7" i="7"/>
  <c r="D43" i="7"/>
  <c r="D44" i="7" s="1"/>
  <c r="H8" i="7"/>
  <c r="H28" i="7" s="1"/>
  <c r="P43" i="7"/>
  <c r="P44" i="7" s="1"/>
  <c r="Q8" i="7"/>
  <c r="Q28" i="7" s="1"/>
  <c r="Q29" i="7" s="1"/>
  <c r="Q30" i="7" s="1"/>
  <c r="H35" i="7" l="1"/>
  <c r="E29" i="7"/>
  <c r="E30" i="7" s="1"/>
  <c r="E35" i="7"/>
  <c r="H29" i="7"/>
  <c r="S66" i="7"/>
  <c r="S67" i="7" s="1"/>
  <c r="G72" i="7"/>
  <c r="G66" i="7"/>
  <c r="G67" i="7" s="1"/>
  <c r="E66" i="7"/>
  <c r="E67" i="7" s="1"/>
  <c r="H66" i="7"/>
  <c r="F66" i="7"/>
  <c r="F67" i="7" s="1"/>
  <c r="I66" i="7"/>
  <c r="R66" i="7"/>
  <c r="R67" i="7" s="1"/>
  <c r="F72" i="7"/>
  <c r="Q66" i="7"/>
  <c r="Q67" i="7" s="1"/>
  <c r="E72" i="7"/>
  <c r="O55" i="9"/>
  <c r="C55" i="9"/>
  <c r="J44" i="7"/>
  <c r="D65" i="7"/>
  <c r="V44" i="7"/>
  <c r="P65" i="7"/>
  <c r="R56" i="9"/>
  <c r="R57" i="9" s="1"/>
  <c r="T56" i="9"/>
  <c r="T57" i="9" s="1"/>
  <c r="O5" i="9"/>
  <c r="O25" i="9" s="1"/>
  <c r="O26" i="9" s="1"/>
  <c r="O27" i="9" s="1"/>
  <c r="U8" i="7"/>
  <c r="O28" i="7"/>
  <c r="I28" i="7"/>
  <c r="C29" i="7"/>
  <c r="C56" i="9"/>
  <c r="C57" i="9" s="1"/>
  <c r="C63" i="9"/>
  <c r="O56" i="9"/>
  <c r="O57" i="9" s="1"/>
  <c r="S5" i="9"/>
  <c r="D33" i="9"/>
  <c r="J33" i="9" s="1"/>
  <c r="P33" i="9"/>
  <c r="V33" i="9" s="1"/>
  <c r="I8" i="7"/>
  <c r="C5" i="9"/>
  <c r="C25" i="9" s="1"/>
  <c r="H5" i="9"/>
  <c r="V68" i="9"/>
  <c r="V67" i="9"/>
  <c r="J68" i="9"/>
  <c r="J67" i="9"/>
  <c r="J4" i="9"/>
  <c r="K32" i="9"/>
  <c r="D33" i="7" l="1"/>
  <c r="G33" i="7"/>
  <c r="F33" i="7"/>
  <c r="C33" i="7"/>
  <c r="E33" i="7"/>
  <c r="H33" i="7"/>
  <c r="D72" i="7"/>
  <c r="P66" i="7"/>
  <c r="V65" i="7"/>
  <c r="D66" i="7"/>
  <c r="J65" i="7"/>
  <c r="C30" i="7"/>
  <c r="I29" i="7"/>
  <c r="I30" i="7" s="1"/>
  <c r="U28" i="7"/>
  <c r="I35" i="7" s="1"/>
  <c r="O29" i="7"/>
  <c r="U5" i="9"/>
  <c r="S25" i="9"/>
  <c r="C26" i="9"/>
  <c r="C27" i="9" s="1"/>
  <c r="I5" i="9"/>
  <c r="J5" i="9" s="1"/>
  <c r="H25" i="9"/>
  <c r="H26" i="9" s="1"/>
  <c r="P55" i="9"/>
  <c r="V55" i="9" s="1"/>
  <c r="D55" i="9"/>
  <c r="J55" i="9" s="1"/>
  <c r="K33" i="9"/>
  <c r="N455" i="2"/>
  <c r="N360" i="2"/>
  <c r="S360" i="2" s="1"/>
  <c r="N352" i="2"/>
  <c r="S352" i="2" s="1"/>
  <c r="N327" i="2"/>
  <c r="S327" i="2" s="1"/>
  <c r="N309" i="2"/>
  <c r="S309" i="2" s="1"/>
  <c r="N307" i="2"/>
  <c r="S307" i="2" s="1"/>
  <c r="N326" i="2"/>
  <c r="S326" i="2" s="1"/>
  <c r="N454" i="2"/>
  <c r="N359" i="2"/>
  <c r="S359" i="2" s="1"/>
  <c r="N351" i="2"/>
  <c r="S351" i="2" s="1"/>
  <c r="N308" i="2"/>
  <c r="S308" i="2" s="1"/>
  <c r="N306" i="2"/>
  <c r="S306" i="2" s="1"/>
  <c r="N456" i="2"/>
  <c r="S456" i="2" s="1"/>
  <c r="N384" i="2"/>
  <c r="S384" i="2" s="1"/>
  <c r="N395" i="2"/>
  <c r="N372" i="2"/>
  <c r="N325" i="2"/>
  <c r="N311" i="2"/>
  <c r="N373" i="2"/>
  <c r="N371" i="2"/>
  <c r="N324" i="2"/>
  <c r="N310" i="2"/>
  <c r="N406" i="2"/>
  <c r="N405" i="2"/>
  <c r="N404" i="2"/>
  <c r="N460" i="2"/>
  <c r="N459" i="2"/>
  <c r="N438" i="2"/>
  <c r="N437" i="2"/>
  <c r="N432" i="2"/>
  <c r="N431" i="2"/>
  <c r="N430" i="2"/>
  <c r="N427" i="2"/>
  <c r="N426" i="2"/>
  <c r="N424" i="2"/>
  <c r="N423" i="2"/>
  <c r="N393" i="2"/>
  <c r="N392" i="2"/>
  <c r="N381" i="2"/>
  <c r="N380" i="2"/>
  <c r="N377" i="2"/>
  <c r="N376" i="2"/>
  <c r="N368" i="2"/>
  <c r="N367" i="2"/>
  <c r="N322" i="2"/>
  <c r="N313" i="2"/>
  <c r="N304" i="2"/>
  <c r="N296" i="2"/>
  <c r="N291" i="2"/>
  <c r="N244" i="2"/>
  <c r="N242" i="2"/>
  <c r="N227" i="2"/>
  <c r="N226" i="2"/>
  <c r="N223" i="2"/>
  <c r="N218" i="2"/>
  <c r="N203" i="2"/>
  <c r="N201" i="2"/>
  <c r="N200" i="2"/>
  <c r="N193" i="2"/>
  <c r="N189" i="2"/>
  <c r="N188" i="2"/>
  <c r="N181" i="2"/>
  <c r="N178" i="2"/>
  <c r="N177" i="2"/>
  <c r="N170" i="2"/>
  <c r="N166" i="2"/>
  <c r="N157" i="2"/>
  <c r="N156" i="2"/>
  <c r="N142" i="2"/>
  <c r="N137" i="2"/>
  <c r="N136" i="2"/>
  <c r="N130" i="2"/>
  <c r="N128" i="2"/>
  <c r="N116" i="2"/>
  <c r="N113" i="2"/>
  <c r="N109" i="2"/>
  <c r="N105" i="2"/>
  <c r="N104" i="2"/>
  <c r="N101" i="2"/>
  <c r="N100" i="2"/>
  <c r="N97" i="2"/>
  <c r="N94" i="2"/>
  <c r="N93" i="2"/>
  <c r="N90" i="2"/>
  <c r="N87" i="2"/>
  <c r="N84" i="2"/>
  <c r="N40" i="2"/>
  <c r="N39" i="2"/>
  <c r="N36" i="2"/>
  <c r="N30" i="2"/>
  <c r="N24" i="2"/>
  <c r="N21" i="2"/>
  <c r="N20" i="2"/>
  <c r="N19" i="2"/>
  <c r="N18" i="2"/>
  <c r="N458" i="2"/>
  <c r="N436" i="2"/>
  <c r="N429" i="2"/>
  <c r="N425" i="2"/>
  <c r="N422" i="2"/>
  <c r="N394" i="2"/>
  <c r="N391" i="2"/>
  <c r="N382" i="2"/>
  <c r="N379" i="2"/>
  <c r="N378" i="2"/>
  <c r="N375" i="2"/>
  <c r="N366" i="2"/>
  <c r="N321" i="2"/>
  <c r="N312" i="2"/>
  <c r="N303" i="2"/>
  <c r="N295" i="2"/>
  <c r="N290" i="2"/>
  <c r="N243" i="2"/>
  <c r="N241" i="2"/>
  <c r="N225" i="2"/>
  <c r="N222" i="2"/>
  <c r="N221" i="2"/>
  <c r="N220" i="2"/>
  <c r="N219" i="2"/>
  <c r="N217" i="2"/>
  <c r="N202" i="2"/>
  <c r="N199" i="2"/>
  <c r="N197" i="2"/>
  <c r="N196" i="2"/>
  <c r="N195" i="2"/>
  <c r="N194" i="2"/>
  <c r="N192" i="2"/>
  <c r="N187" i="2"/>
  <c r="N185" i="2"/>
  <c r="N184" i="2"/>
  <c r="N183" i="2"/>
  <c r="N182" i="2"/>
  <c r="N180" i="2"/>
  <c r="N176" i="2"/>
  <c r="N174" i="2"/>
  <c r="N173" i="2"/>
  <c r="N172" i="2"/>
  <c r="N171" i="2"/>
  <c r="N169" i="2"/>
  <c r="N165" i="2"/>
  <c r="N155" i="2"/>
  <c r="N143" i="2"/>
  <c r="N141" i="2"/>
  <c r="N139" i="2"/>
  <c r="N135" i="2"/>
  <c r="N129" i="2"/>
  <c r="N127" i="2"/>
  <c r="N117" i="2"/>
  <c r="N115" i="2"/>
  <c r="N112" i="2"/>
  <c r="N110" i="2"/>
  <c r="N108" i="2"/>
  <c r="N103" i="2"/>
  <c r="N99" i="2"/>
  <c r="N96" i="2"/>
  <c r="N92" i="2"/>
  <c r="N89" i="2"/>
  <c r="N86" i="2"/>
  <c r="N83" i="2"/>
  <c r="N48" i="2"/>
  <c r="N47" i="2"/>
  <c r="N45" i="2"/>
  <c r="N44" i="2"/>
  <c r="N42" i="2"/>
  <c r="N38" i="2"/>
  <c r="N35" i="2"/>
  <c r="N29" i="2"/>
  <c r="N23" i="2"/>
  <c r="N17" i="2"/>
  <c r="N457" i="2"/>
  <c r="N428" i="2"/>
  <c r="N323" i="2"/>
  <c r="N320" i="2"/>
  <c r="N305" i="2"/>
  <c r="N302" i="2"/>
  <c r="N294" i="2"/>
  <c r="N289" i="2"/>
  <c r="N240" i="2"/>
  <c r="N228" i="2"/>
  <c r="N224" i="2"/>
  <c r="N216" i="2"/>
  <c r="N198" i="2"/>
  <c r="N191" i="2"/>
  <c r="N190" i="2"/>
  <c r="N186" i="2"/>
  <c r="N179" i="2"/>
  <c r="N175" i="2"/>
  <c r="N168" i="2"/>
  <c r="N164" i="2"/>
  <c r="N154" i="2"/>
  <c r="N140" i="2"/>
  <c r="N138" i="2"/>
  <c r="N134" i="2"/>
  <c r="N126" i="2"/>
  <c r="N114" i="2"/>
  <c r="N111" i="2"/>
  <c r="N107" i="2"/>
  <c r="N106" i="2"/>
  <c r="N102" i="2"/>
  <c r="N98" i="2"/>
  <c r="N95" i="2"/>
  <c r="N91" i="2"/>
  <c r="N88" i="2"/>
  <c r="N85" i="2"/>
  <c r="N82" i="2"/>
  <c r="N49" i="2"/>
  <c r="N46" i="2"/>
  <c r="N43" i="2"/>
  <c r="N41" i="2"/>
  <c r="N37" i="2"/>
  <c r="N34" i="2"/>
  <c r="N28" i="2"/>
  <c r="N22" i="2"/>
  <c r="N16" i="2"/>
  <c r="N445" i="2"/>
  <c r="N442" i="2"/>
  <c r="N439" i="2"/>
  <c r="N433" i="2"/>
  <c r="N410" i="2"/>
  <c r="N407" i="2"/>
  <c r="N389" i="2"/>
  <c r="N374" i="2"/>
  <c r="N334" i="2"/>
  <c r="N254" i="2"/>
  <c r="N236" i="2"/>
  <c r="N235" i="2"/>
  <c r="N229" i="2"/>
  <c r="N161" i="2"/>
  <c r="N158" i="2"/>
  <c r="N75" i="2"/>
  <c r="N71" i="2"/>
  <c r="N69" i="2"/>
  <c r="N66" i="2"/>
  <c r="N63" i="2"/>
  <c r="N450" i="2"/>
  <c r="N401" i="2"/>
  <c r="N398" i="2"/>
  <c r="N387" i="2"/>
  <c r="N365" i="2"/>
  <c r="N350" i="2"/>
  <c r="N344" i="2"/>
  <c r="N341" i="2"/>
  <c r="N338" i="2"/>
  <c r="N330" i="2"/>
  <c r="N319" i="2"/>
  <c r="N316" i="2"/>
  <c r="N275" i="2"/>
  <c r="N271" i="2"/>
  <c r="N267" i="2"/>
  <c r="N251" i="2"/>
  <c r="N247" i="2"/>
  <c r="N239" i="2"/>
  <c r="N214" i="2"/>
  <c r="N210" i="2"/>
  <c r="N206" i="2"/>
  <c r="N152" i="2"/>
  <c r="N149" i="2"/>
  <c r="N146" i="2"/>
  <c r="N133" i="2"/>
  <c r="N125" i="2"/>
  <c r="N122" i="2"/>
  <c r="N61" i="2"/>
  <c r="N58" i="2"/>
  <c r="N55" i="2"/>
  <c r="N33" i="2"/>
  <c r="N27" i="2"/>
  <c r="N15" i="2"/>
  <c r="N5" i="2"/>
  <c r="N449" i="2"/>
  <c r="N403" i="2"/>
  <c r="N400" i="2"/>
  <c r="N397" i="2"/>
  <c r="N386" i="2"/>
  <c r="N370" i="2"/>
  <c r="N364" i="2"/>
  <c r="N349" i="2"/>
  <c r="N343" i="2"/>
  <c r="N340" i="2"/>
  <c r="N337" i="2"/>
  <c r="N329" i="2"/>
  <c r="N318" i="2"/>
  <c r="N315" i="2"/>
  <c r="N274" i="2"/>
  <c r="N270" i="2"/>
  <c r="N266" i="2"/>
  <c r="N250" i="2"/>
  <c r="N246" i="2"/>
  <c r="N238" i="2"/>
  <c r="N213" i="2"/>
  <c r="N209" i="2"/>
  <c r="N205" i="2"/>
  <c r="N151" i="2"/>
  <c r="N148" i="2"/>
  <c r="N145" i="2"/>
  <c r="N132" i="2"/>
  <c r="N124" i="2"/>
  <c r="N121" i="2"/>
  <c r="N119" i="2"/>
  <c r="N60" i="2"/>
  <c r="N57" i="2"/>
  <c r="N54" i="2"/>
  <c r="N51" i="2"/>
  <c r="N32" i="2"/>
  <c r="N26" i="2"/>
  <c r="N14" i="2"/>
  <c r="N12" i="2"/>
  <c r="N10" i="2"/>
  <c r="N7" i="2"/>
  <c r="N4" i="2"/>
  <c r="N448" i="2"/>
  <c r="N446" i="2"/>
  <c r="N443" i="2"/>
  <c r="N440" i="2"/>
  <c r="N434" i="2"/>
  <c r="N412" i="2"/>
  <c r="N411" i="2"/>
  <c r="N408" i="2"/>
  <c r="N402" i="2"/>
  <c r="N399" i="2"/>
  <c r="N396" i="2"/>
  <c r="N388" i="2"/>
  <c r="N385" i="2"/>
  <c r="N369" i="2"/>
  <c r="N363" i="2"/>
  <c r="N362" i="2"/>
  <c r="N357" i="2"/>
  <c r="N348" i="2"/>
  <c r="N345" i="2"/>
  <c r="N342" i="2"/>
  <c r="N339" i="2"/>
  <c r="N336" i="2"/>
  <c r="N333" i="2"/>
  <c r="N332" i="2"/>
  <c r="N331" i="2"/>
  <c r="N328" i="2"/>
  <c r="N317" i="2"/>
  <c r="N314" i="2"/>
  <c r="N300" i="2"/>
  <c r="N297" i="2"/>
  <c r="N292" i="2"/>
  <c r="N285" i="2"/>
  <c r="N283" i="2"/>
  <c r="N281" i="2"/>
  <c r="N279" i="2"/>
  <c r="N277" i="2"/>
  <c r="N273" i="2"/>
  <c r="N269" i="2"/>
  <c r="N265" i="2"/>
  <c r="N264" i="2"/>
  <c r="N263" i="2"/>
  <c r="N261" i="2"/>
  <c r="N255" i="2"/>
  <c r="N249" i="2"/>
  <c r="N245" i="2"/>
  <c r="N237" i="2"/>
  <c r="N234" i="2"/>
  <c r="N233" i="2"/>
  <c r="N230" i="2"/>
  <c r="N212" i="2"/>
  <c r="N208" i="2"/>
  <c r="N204" i="2"/>
  <c r="N162" i="2"/>
  <c r="N159" i="2"/>
  <c r="N150" i="2"/>
  <c r="N147" i="2"/>
  <c r="N144" i="2"/>
  <c r="N131" i="2"/>
  <c r="N123" i="2"/>
  <c r="N120" i="2"/>
  <c r="N118" i="2"/>
  <c r="N79" i="2"/>
  <c r="N78" i="2"/>
  <c r="N77" i="2"/>
  <c r="N76" i="2"/>
  <c r="N74" i="2"/>
  <c r="N72" i="2"/>
  <c r="N70" i="2"/>
  <c r="N68" i="2"/>
  <c r="N67" i="2"/>
  <c r="N65" i="2"/>
  <c r="N64" i="2"/>
  <c r="N62" i="2"/>
  <c r="N59" i="2"/>
  <c r="N56" i="2"/>
  <c r="N53" i="2"/>
  <c r="N50" i="2"/>
  <c r="N31" i="2"/>
  <c r="N25" i="2"/>
  <c r="N13" i="2"/>
  <c r="N11" i="2"/>
  <c r="N9" i="2"/>
  <c r="N6" i="2"/>
  <c r="N3" i="2"/>
  <c r="N453" i="2"/>
  <c r="N452" i="2"/>
  <c r="N451" i="2"/>
  <c r="N447" i="2"/>
  <c r="N444" i="2"/>
  <c r="N441" i="2"/>
  <c r="N435" i="2"/>
  <c r="N421" i="2"/>
  <c r="N420" i="2"/>
  <c r="N419" i="2"/>
  <c r="N418" i="2"/>
  <c r="N417" i="2"/>
  <c r="N416" i="2"/>
  <c r="N415" i="2"/>
  <c r="N414" i="2"/>
  <c r="N413" i="2"/>
  <c r="N409" i="2"/>
  <c r="N390" i="2"/>
  <c r="N383" i="2"/>
  <c r="N361" i="2"/>
  <c r="N358" i="2"/>
  <c r="N356" i="2"/>
  <c r="N355" i="2"/>
  <c r="N354" i="2"/>
  <c r="N353" i="2"/>
  <c r="N347" i="2"/>
  <c r="N346" i="2"/>
  <c r="N335" i="2"/>
  <c r="N301" i="2"/>
  <c r="N299" i="2"/>
  <c r="N298" i="2"/>
  <c r="N293" i="2"/>
  <c r="N288" i="2"/>
  <c r="N287" i="2"/>
  <c r="N286" i="2"/>
  <c r="N284" i="2"/>
  <c r="N282" i="2"/>
  <c r="N280" i="2"/>
  <c r="N278" i="2"/>
  <c r="N276" i="2"/>
  <c r="N272" i="2"/>
  <c r="N268" i="2"/>
  <c r="N262" i="2"/>
  <c r="N260" i="2"/>
  <c r="N259" i="2"/>
  <c r="N258" i="2"/>
  <c r="N257" i="2"/>
  <c r="N256" i="2"/>
  <c r="N253" i="2"/>
  <c r="N252" i="2"/>
  <c r="N248" i="2"/>
  <c r="N232" i="2"/>
  <c r="N231" i="2"/>
  <c r="N215" i="2"/>
  <c r="N211" i="2"/>
  <c r="N207" i="2"/>
  <c r="N167" i="2"/>
  <c r="N163" i="2"/>
  <c r="N160" i="2"/>
  <c r="N153" i="2"/>
  <c r="N81" i="2"/>
  <c r="N80" i="2"/>
  <c r="N73" i="2"/>
  <c r="N52" i="2"/>
  <c r="N8" i="2"/>
  <c r="I33" i="7" l="1"/>
  <c r="C70" i="7"/>
  <c r="F70" i="7"/>
  <c r="G70" i="7"/>
  <c r="I70" i="7"/>
  <c r="H70" i="7"/>
  <c r="E70" i="7"/>
  <c r="J72" i="7"/>
  <c r="D70" i="7"/>
  <c r="D67" i="7"/>
  <c r="J66" i="7"/>
  <c r="J67" i="7" s="1"/>
  <c r="P67" i="7"/>
  <c r="V66" i="7"/>
  <c r="V67" i="7" s="1"/>
  <c r="O30" i="7"/>
  <c r="U29" i="7"/>
  <c r="U30" i="7" s="1"/>
  <c r="I25" i="9"/>
  <c r="I26" i="9" s="1"/>
  <c r="I27" i="9" s="1"/>
  <c r="S26" i="9"/>
  <c r="S27" i="9" s="1"/>
  <c r="U25" i="9"/>
  <c r="U26" i="9" s="1"/>
  <c r="U27" i="9" s="1"/>
  <c r="D56" i="9"/>
  <c r="D57" i="9" s="1"/>
  <c r="P56" i="9"/>
  <c r="P57" i="9" s="1"/>
  <c r="J70" i="7" l="1"/>
  <c r="V56" i="9"/>
  <c r="V57" i="9" s="1"/>
  <c r="J56" i="9"/>
  <c r="J57" i="9" s="1"/>
  <c r="J61" i="9"/>
  <c r="C61" i="9"/>
  <c r="I99" i="7"/>
</calcChain>
</file>

<file path=xl/sharedStrings.xml><?xml version="1.0" encoding="utf-8"?>
<sst xmlns="http://schemas.openxmlformats.org/spreadsheetml/2006/main" count="8753" uniqueCount="371">
  <si>
    <t>Document No.</t>
  </si>
  <si>
    <t>Sell-to Customer No.</t>
  </si>
  <si>
    <t>Type</t>
  </si>
  <si>
    <t>No.</t>
  </si>
  <si>
    <t>Description</t>
  </si>
  <si>
    <t>Posting Date</t>
  </si>
  <si>
    <t>Document Date</t>
  </si>
  <si>
    <t>GST Bill To State Code</t>
  </si>
  <si>
    <t>Ship to Name</t>
  </si>
  <si>
    <t>Quantity</t>
  </si>
  <si>
    <t>Unit of Measure Code</t>
  </si>
  <si>
    <t>Unit Price Excl. VAT</t>
  </si>
  <si>
    <t>Amount</t>
  </si>
  <si>
    <t>Line Discount %</t>
  </si>
  <si>
    <t>UCPL/23-24/578</t>
  </si>
  <si>
    <t>CUS00009</t>
  </si>
  <si>
    <t>Item</t>
  </si>
  <si>
    <t>ANNW100</t>
  </si>
  <si>
    <t>Anp 1 kg * 25kg pack  Relaunch</t>
  </si>
  <si>
    <t>TN</t>
  </si>
  <si>
    <t>V S TRADERS  RS CODE-41A984</t>
  </si>
  <si>
    <t>PAC</t>
  </si>
  <si>
    <t>ANNX100</t>
  </si>
  <si>
    <t>Anp Crystal 1 * 25 kg Relaunch</t>
  </si>
  <si>
    <t>ANNY100</t>
  </si>
  <si>
    <t>ANNP IODPD SALT 500G</t>
  </si>
  <si>
    <t>UCPL/23-24/579</t>
  </si>
  <si>
    <t>CUS00003</t>
  </si>
  <si>
    <t>KA</t>
  </si>
  <si>
    <t>SHREE MOOKAMBIKA MARKETING RS CODE-431270</t>
  </si>
  <si>
    <t>ACCZ100</t>
  </si>
  <si>
    <t>CC 1 kg * 25kg pack  New Code</t>
  </si>
  <si>
    <t>UCPL/23-24/580</t>
  </si>
  <si>
    <t>CUS00004</t>
  </si>
  <si>
    <t>SUMANGALI AGENCIES RS CODE-412855</t>
  </si>
  <si>
    <t>UCPL/23-24/581</t>
  </si>
  <si>
    <t>DINESH AGENCY   RS CODE-41B396</t>
  </si>
  <si>
    <t>UCPL/23-24/582</t>
  </si>
  <si>
    <t>SHAMANUR SHOPPE  RS CODE-43A624</t>
  </si>
  <si>
    <t>UCPL/23-24/583</t>
  </si>
  <si>
    <t>CUS00001</t>
  </si>
  <si>
    <t>ATTA100</t>
  </si>
  <si>
    <t>ANNP WH-FF 10KG</t>
  </si>
  <si>
    <t>TS</t>
  </si>
  <si>
    <t>Hindustan Unilever Ltd CSA C/o Srinivasa Logistics</t>
  </si>
  <si>
    <t>ATTB100</t>
  </si>
  <si>
    <t>ANNP WH-FF 5KG LP RL</t>
  </si>
  <si>
    <t>ATTC100</t>
  </si>
  <si>
    <t>ANNP WH-FF 1KG LP RL</t>
  </si>
  <si>
    <t>UCPL/23-24/584</t>
  </si>
  <si>
    <t>CUS00014</t>
  </si>
  <si>
    <t>AD</t>
  </si>
  <si>
    <t>HINDUSTAN UNILEVER LIMITED</t>
  </si>
  <si>
    <t>UCPL/23-24/585</t>
  </si>
  <si>
    <t>UCPL/23-24/586</t>
  </si>
  <si>
    <t>Intelligent Retail Pvt Ltd   RS CODE-43A573</t>
  </si>
  <si>
    <t>UCPL/23-24/587</t>
  </si>
  <si>
    <t>UCPL/23-24/588</t>
  </si>
  <si>
    <t>S M M AGENICES  RS CODE-43A180</t>
  </si>
  <si>
    <t>UCPL/23-24/589</t>
  </si>
  <si>
    <t>UCPL/23-24/590</t>
  </si>
  <si>
    <t>UCPL/23-24/591</t>
  </si>
  <si>
    <t>CFACHK-Linfox Logistics (I) Pvt Ltd</t>
  </si>
  <si>
    <t>UCPL/23-24/592</t>
  </si>
  <si>
    <t>UCPL/23-24/593</t>
  </si>
  <si>
    <t>UCPL/23-24/594</t>
  </si>
  <si>
    <t>SHREE RAMNATH DISTRIBUTORS   RS CODE-431036</t>
  </si>
  <si>
    <t>UCPL/23-24/595</t>
  </si>
  <si>
    <t>UNITED DISTRIBUTORS RS CODE-431611</t>
  </si>
  <si>
    <t>UCPL/23-24/596</t>
  </si>
  <si>
    <t>KADAMBA ENTERPRISES   RS CODE-431732</t>
  </si>
  <si>
    <t>UCPL/23-24/597</t>
  </si>
  <si>
    <t>LYNKS LOGISTICS LIMITED  RS CODE-43A754</t>
  </si>
  <si>
    <t>UCPL/23-24/598</t>
  </si>
  <si>
    <t>ANNZ100</t>
  </si>
  <si>
    <t>ANNP IODPD SALT 450g Relaunch</t>
  </si>
  <si>
    <t>UCPL/23-24/599</t>
  </si>
  <si>
    <t>K K Enterprises   SECH - 44A832</t>
  </si>
  <si>
    <t>UCPL/23-24/600</t>
  </si>
  <si>
    <t>UCPL/23-24/601</t>
  </si>
  <si>
    <t>CUS00010</t>
  </si>
  <si>
    <t>GJ</t>
  </si>
  <si>
    <t>Shree Enterprises -   VABH - 130996</t>
  </si>
  <si>
    <t>UCPL/23-24/602</t>
  </si>
  <si>
    <t>UCPL/23-24/603</t>
  </si>
  <si>
    <t>UCPL/23-24/604</t>
  </si>
  <si>
    <t>CUS00008</t>
  </si>
  <si>
    <t>BR</t>
  </si>
  <si>
    <t>CFAPTB Western Enterprises</t>
  </si>
  <si>
    <t>UCPL/23-24/605</t>
  </si>
  <si>
    <t>UCPL/23-24/606</t>
  </si>
  <si>
    <t>UCPL/23-24/607</t>
  </si>
  <si>
    <t>UCPL/23-24/608</t>
  </si>
  <si>
    <t>UCPL/23-24/609</t>
  </si>
  <si>
    <t>UCPL/23-24/610</t>
  </si>
  <si>
    <t>UCPL/23-24/611</t>
  </si>
  <si>
    <t>UCPL/23-24/612</t>
  </si>
  <si>
    <t>UCPL/23-24/613</t>
  </si>
  <si>
    <t>UCPL/23-24/614</t>
  </si>
  <si>
    <t>UCPL/23-24/615</t>
  </si>
  <si>
    <t>INTELLIGENT RETAIL P LTD  RS CODE-43A633</t>
  </si>
  <si>
    <t>UCPL/23-24/616</t>
  </si>
  <si>
    <t>SHAKTHI INNOVATION  RS CODE-430473</t>
  </si>
  <si>
    <t>UCPL/23-24/617</t>
  </si>
  <si>
    <t>H M NAVEEN RAJ   RS CODE-43A153</t>
  </si>
  <si>
    <t>UCPL/23-24/618</t>
  </si>
  <si>
    <t>UCPL/23-24/619</t>
  </si>
  <si>
    <t>Nandi Marketing   RS CODE-431719</t>
  </si>
  <si>
    <t>UCPL/23-24/620</t>
  </si>
  <si>
    <t>UCPL/23-24/621</t>
  </si>
  <si>
    <t>UCPL/23-24/622</t>
  </si>
  <si>
    <t>GEETHA ENTERPRISES   RS CODE-43A481</t>
  </si>
  <si>
    <t>UCPL/23-24/623</t>
  </si>
  <si>
    <t>KAMAL ENTERPRISES  RS CODE-431554</t>
  </si>
  <si>
    <t>UCPL/23-24/624</t>
  </si>
  <si>
    <t>MATHRUSHREE ENTERPRISES  RS CODE-43A591</t>
  </si>
  <si>
    <t>UCPL/23-24/625</t>
  </si>
  <si>
    <t>UCPL/23-24/626</t>
  </si>
  <si>
    <t>CUS00011</t>
  </si>
  <si>
    <t>MH</t>
  </si>
  <si>
    <t>RAGHUNANDAN AGENCY  RS CODE- KOLH 131862</t>
  </si>
  <si>
    <t>UCPL/23-24/627</t>
  </si>
  <si>
    <t>Dynamic trading company   KOLH-10A937</t>
  </si>
  <si>
    <t>UCPL/23-24/628</t>
  </si>
  <si>
    <t>UCPL/23-24/629</t>
  </si>
  <si>
    <t>Chhotubhai agencies -KOLH-130751</t>
  </si>
  <si>
    <t>UCPL/23-24/630</t>
  </si>
  <si>
    <t>UCPL/23-24/631</t>
  </si>
  <si>
    <t>UCPL/23-24/632</t>
  </si>
  <si>
    <t>UCPL/23-24/633</t>
  </si>
  <si>
    <t>UCPL/23-24/634</t>
  </si>
  <si>
    <t>UCPL/23-24/635</t>
  </si>
  <si>
    <t>UCPL/23-24/636</t>
  </si>
  <si>
    <t>UCPL/23-24/637</t>
  </si>
  <si>
    <t>SHREE MOOKAMBIKA MARKETING  RS CODE-431270</t>
  </si>
  <si>
    <t>UCPL/23-24/638</t>
  </si>
  <si>
    <t>S L N ENTERPRISES   RS CODE-43A720</t>
  </si>
  <si>
    <t>UCPL/23-24/639</t>
  </si>
  <si>
    <t>SRIDEVI AGENCIES  RS CODE-43A751</t>
  </si>
  <si>
    <t>UCPL/23-24/640</t>
  </si>
  <si>
    <t>UCPL/23-24/641</t>
  </si>
  <si>
    <t>UCPL/23-24/642</t>
  </si>
  <si>
    <t>Sanklecha  salt suppliers -VABH-134734</t>
  </si>
  <si>
    <t>UCPL/23-24/643</t>
  </si>
  <si>
    <t>UCPL/23-24/644</t>
  </si>
  <si>
    <t>CUS00013</t>
  </si>
  <si>
    <t>Om sales corp-NAGH-132820</t>
  </si>
  <si>
    <t>UCPL/23-24/645</t>
  </si>
  <si>
    <t>UCPL/23-24/646</t>
  </si>
  <si>
    <t>UCPL/23-24/647</t>
  </si>
  <si>
    <t>DESHI AGENCIES  RS CODE-431160</t>
  </si>
  <si>
    <t>UCPL/23-24/648</t>
  </si>
  <si>
    <t>Linfox Logistics (I) P Ltd</t>
  </si>
  <si>
    <t>UCPL/23-24/649</t>
  </si>
  <si>
    <t>PRASHANTH ENTERPRISES  RS CODE-431782</t>
  </si>
  <si>
    <t>UCPL/23-24/650</t>
  </si>
  <si>
    <t>ADARSHA AGENCIES  RS CODE-43A603</t>
  </si>
  <si>
    <t>UCPL/23-24/651</t>
  </si>
  <si>
    <t>Jagdeep trading co- NAGH-134404</t>
  </si>
  <si>
    <t>UCPL/23-24/652</t>
  </si>
  <si>
    <t>CUS00007</t>
  </si>
  <si>
    <t>Bhavya distributors -BNDH-10B752</t>
  </si>
  <si>
    <t>UCPL/23-24/653</t>
  </si>
  <si>
    <t>Kolhapur-KOLH-10B207</t>
  </si>
  <si>
    <t>UCPL/23-24/654</t>
  </si>
  <si>
    <t>UCPL/23-24/655</t>
  </si>
  <si>
    <t>UCPL/23-24/656</t>
  </si>
  <si>
    <t>UCPL/23-24/657</t>
  </si>
  <si>
    <t>Khanak marketing Kolhapur- BNDH-10B207</t>
  </si>
  <si>
    <t>UCPL/23-24/658</t>
  </si>
  <si>
    <t>Choutubhai -KOLH-130751</t>
  </si>
  <si>
    <t>UCPL/23-24/659</t>
  </si>
  <si>
    <t>Faruk kirana -NAGH-10B694</t>
  </si>
  <si>
    <t>UCPL/23-24/660</t>
  </si>
  <si>
    <t xml:space="preserve">Mahaveer General- NAGH-10C061 </t>
  </si>
  <si>
    <t>UCPL/23-24/661</t>
  </si>
  <si>
    <t>Supreet Sales Corporation RS CODE-431602</t>
  </si>
  <si>
    <t>UCPL/23-24/662</t>
  </si>
  <si>
    <t>I. K. DISTRIBUTORS   RS CODE-431738</t>
  </si>
  <si>
    <t>UCPL/23-24/663</t>
  </si>
  <si>
    <t>SRI BALAJI ENTERPRISE  RS CODE-431674</t>
  </si>
  <si>
    <t>UCPL/23-24/664</t>
  </si>
  <si>
    <t>UCPL/23-24/665</t>
  </si>
  <si>
    <t>UCPL/23-24/666</t>
  </si>
  <si>
    <t>UCPL/23-24/667</t>
  </si>
  <si>
    <t>UCPL/23-24/668</t>
  </si>
  <si>
    <t>UCPL/23-24/669</t>
  </si>
  <si>
    <t>Sanklecha salt suppliers -VABH-134734</t>
  </si>
  <si>
    <t>UCPL/23-24/670</t>
  </si>
  <si>
    <t>Sai shraddha trading co  -VABH-10A009</t>
  </si>
  <si>
    <t>UCPL/23-24/671</t>
  </si>
  <si>
    <t>UCPL/23-24/672</t>
  </si>
  <si>
    <t>UCPL/23-24/673</t>
  </si>
  <si>
    <t>UCPL/23-24/674</t>
  </si>
  <si>
    <t>Chhotubhai- KOLH-130751</t>
  </si>
  <si>
    <t>UCPL/23-24/675</t>
  </si>
  <si>
    <t>Uday Agency- KOLH-10A494</t>
  </si>
  <si>
    <t>UCPL/23-24/676</t>
  </si>
  <si>
    <t>Dynamic Trading Company KOLH-10A937</t>
  </si>
  <si>
    <t>UCPL/23-24/677</t>
  </si>
  <si>
    <t>UCPL/23-24/678</t>
  </si>
  <si>
    <t>CUS00022</t>
  </si>
  <si>
    <t>UWAAFF050</t>
  </si>
  <si>
    <t>ANNAPURNA CHAKKI FARM FRESH ATTA 5 KG</t>
  </si>
  <si>
    <t>M/s. CHOTUBHAI  AGENCIES</t>
  </si>
  <si>
    <t>UWAAFF100</t>
  </si>
  <si>
    <t>ANNAPURNA CHAKKI FARM FRESH ATTA 10 KG</t>
  </si>
  <si>
    <t>UCPL/23-24/679</t>
  </si>
  <si>
    <t>CUS00019</t>
  </si>
  <si>
    <t xml:space="preserve">M/s. HARSIDDHA MARKETING								</t>
  </si>
  <si>
    <t>UCPL/23-24/680</t>
  </si>
  <si>
    <t>CUS00016</t>
  </si>
  <si>
    <t>USASIC010</t>
  </si>
  <si>
    <t>Annapurna Iodized Crystal Salt_ 1kg_25 Kg</t>
  </si>
  <si>
    <t>M/s. JAYALAKSHMI &amp; CO</t>
  </si>
  <si>
    <t>USASIP010</t>
  </si>
  <si>
    <t>Annapurna Iodized Powder Salt_1Kg_25 Kg</t>
  </si>
  <si>
    <t>UCPL/23-24/681</t>
  </si>
  <si>
    <t>UCPL/23-24/682</t>
  </si>
  <si>
    <t>DODDA BASAVANNA ENTERPRISES RS CODE-431959</t>
  </si>
  <si>
    <t>UCPL/23-24/683</t>
  </si>
  <si>
    <t>UNITED DISTRIBUTORS  RS CODE-431611</t>
  </si>
  <si>
    <t>UCPL/23-24/684</t>
  </si>
  <si>
    <t>UCPL/23-24/685</t>
  </si>
  <si>
    <t>UCPL/23-24/686</t>
  </si>
  <si>
    <t>CUS00023</t>
  </si>
  <si>
    <t>M/s. MAULI ENTERPRISES</t>
  </si>
  <si>
    <t>UCPL/23-24/687</t>
  </si>
  <si>
    <t>SONA ENTERPRISES  RS CODE-431134</t>
  </si>
  <si>
    <t>UCPL/23-24/688</t>
  </si>
  <si>
    <t>UCPL/23-24/689</t>
  </si>
  <si>
    <t>UCPL/23-24/690</t>
  </si>
  <si>
    <t>UCPL/23-24/691</t>
  </si>
  <si>
    <t>UCPL/23-24/692</t>
  </si>
  <si>
    <t>UCPL/23-24/693</t>
  </si>
  <si>
    <t>UCPL/23-24/694</t>
  </si>
  <si>
    <t>SRI RAMANA ENTERPRISES RS CODE-43A126</t>
  </si>
  <si>
    <t>UCPL/23-24/695</t>
  </si>
  <si>
    <t>Mahavir agencies KOLH-133570</t>
  </si>
  <si>
    <t>UCPL/23-24/696</t>
  </si>
  <si>
    <t>Chotubhai KOLH-130751</t>
  </si>
  <si>
    <t>UCPL/23-24/697</t>
  </si>
  <si>
    <t>SHREE RAMNATH DISTRIBUTORS RS CODE-431036</t>
  </si>
  <si>
    <t>UCPL/23-24/698</t>
  </si>
  <si>
    <t>CUS00021</t>
  </si>
  <si>
    <t>M/s. MAHAVIR RETAIL PRIVATE LIMITED</t>
  </si>
  <si>
    <t>UCPL/23-24/699</t>
  </si>
  <si>
    <t>Sanklecha salt suppliers - VABH-134734</t>
  </si>
  <si>
    <t>UCPL/23-24/700</t>
  </si>
  <si>
    <t>Vijay marketing -KOLH-132681</t>
  </si>
  <si>
    <t>UCPL/23-24/701</t>
  </si>
  <si>
    <t>UCPL/23-24/702</t>
  </si>
  <si>
    <t>UCPL/23-24/703</t>
  </si>
  <si>
    <t>Khanak marketing- KOLH--10B207</t>
  </si>
  <si>
    <t>UCPL/23-24/704</t>
  </si>
  <si>
    <t>CUS00026</t>
  </si>
  <si>
    <t>M/s. TRIMURTY AGENCY</t>
  </si>
  <si>
    <t>UCPL/23-24/705</t>
  </si>
  <si>
    <t>UCPL/23-24/706</t>
  </si>
  <si>
    <t>UCPL/23-24/707</t>
  </si>
  <si>
    <t>Intelligent Retail Pvt Ltd  RS CODE-43A573</t>
  </si>
  <si>
    <t>UCPL/23-24/708</t>
  </si>
  <si>
    <t>UCPL/23-24/709</t>
  </si>
  <si>
    <t>UCPL/23-24/710</t>
  </si>
  <si>
    <t>USASIP005</t>
  </si>
  <si>
    <t>Annapurna Iodized Powder Salt_500 g_25 Kg</t>
  </si>
  <si>
    <t>UCPL/23-24/711</t>
  </si>
  <si>
    <t>UCPL/23-24/712</t>
  </si>
  <si>
    <t>UCPL/23-24/713</t>
  </si>
  <si>
    <t>UCPL/23-24/714</t>
  </si>
  <si>
    <t>UCPL/23-24/715</t>
  </si>
  <si>
    <t>UWAAFF010</t>
  </si>
  <si>
    <t>ANNAPURNA CHAKKI FARM FRESH ATTA 1 KG</t>
  </si>
  <si>
    <t>UCPL/23-24/716</t>
  </si>
  <si>
    <t>UCPL/23-24/717</t>
  </si>
  <si>
    <t>UCPL/23-24/718</t>
  </si>
  <si>
    <t>UCPL/23-24/719</t>
  </si>
  <si>
    <t>UCPL/23-24/720</t>
  </si>
  <si>
    <t>S.S.M.S. MARKETING  RS CODE-431746</t>
  </si>
  <si>
    <t>ANNAPURNA SALT POLY 500G</t>
  </si>
  <si>
    <t>UCPL/23-24/721</t>
  </si>
  <si>
    <t>SLV ENTERPRISES  RS CODE-43A035</t>
  </si>
  <si>
    <t>UCPL/23-24/722</t>
  </si>
  <si>
    <t>INTELLIGENT RETAIL PVT LTD  RS CODE-43A808</t>
  </si>
  <si>
    <t>UCPL/23-24/723</t>
  </si>
  <si>
    <t>CUS00025</t>
  </si>
  <si>
    <t>USAAFF010</t>
  </si>
  <si>
    <t>M/s. WAYCOOL FOODS AND PRODUCTS PRIVATE LIMITED</t>
  </si>
  <si>
    <t>USAAFF050</t>
  </si>
  <si>
    <t>USAAFF100</t>
  </si>
  <si>
    <t>UCPL/23-24/724</t>
  </si>
  <si>
    <t>Shan agency- KOLH-134678</t>
  </si>
  <si>
    <t>UCPL/23-24/725</t>
  </si>
  <si>
    <t>National trading company- NAGH-10B150</t>
  </si>
  <si>
    <t>UCPL/23-24/726</t>
  </si>
  <si>
    <t>CUS00027</t>
  </si>
  <si>
    <t>Rajashree enterprises- ABDH-10B652</t>
  </si>
  <si>
    <t>UCPL/23-24/727</t>
  </si>
  <si>
    <t>UCPL/23-24/728</t>
  </si>
  <si>
    <t>UCPL/23-24/729</t>
  </si>
  <si>
    <t>UCPL/23-24/730</t>
  </si>
  <si>
    <t>UCPL/23-24/731</t>
  </si>
  <si>
    <t>Choutubhai agencies- KOLH-130751</t>
  </si>
  <si>
    <t>UCPL/23-24/732</t>
  </si>
  <si>
    <t>UCPL/23-24/733</t>
  </si>
  <si>
    <t>UCPL/23-24/734</t>
  </si>
  <si>
    <t>UCPL/23-24/735</t>
  </si>
  <si>
    <t>UCPL/23-24/736</t>
  </si>
  <si>
    <t>UCPL/23-24/737</t>
  </si>
  <si>
    <t>UCPL/23-24/738</t>
  </si>
  <si>
    <t>UCPL/23-24/739</t>
  </si>
  <si>
    <t>Choutubhai agencies- KOLH- 130751</t>
  </si>
  <si>
    <t>UCPL/23-24/740</t>
  </si>
  <si>
    <t>UCPL/23-24/741</t>
  </si>
  <si>
    <t>UCPL/23-24/742</t>
  </si>
  <si>
    <t>UCPL/23-24/743</t>
  </si>
  <si>
    <t>Dynamic trading co- KOLH- 10A937</t>
  </si>
  <si>
    <t>UCPL/23-24/744</t>
  </si>
  <si>
    <t>INTELLIGENT RETAIL PVT LTD RS CODE: 43A593</t>
  </si>
  <si>
    <t>UCPL/23-24/745</t>
  </si>
  <si>
    <t>Sanklecha salt suppliers-VABH-134734</t>
  </si>
  <si>
    <t>UCPL/23-24/746</t>
  </si>
  <si>
    <t>Sai Shradha trading co - VABH-10A009</t>
  </si>
  <si>
    <t>UCPL/23-24/747</t>
  </si>
  <si>
    <t>CUS00024</t>
  </si>
  <si>
    <t>M/s. B.R. AGENCIES</t>
  </si>
  <si>
    <t>UCPL/23-24/748</t>
  </si>
  <si>
    <t>UCPL/23-24/749</t>
  </si>
  <si>
    <t>Product</t>
  </si>
  <si>
    <t>Captain Cook Salt</t>
  </si>
  <si>
    <t>Annapurna Salt</t>
  </si>
  <si>
    <t>Annapurna Atta</t>
  </si>
  <si>
    <t>Qty in Kgs</t>
  </si>
  <si>
    <t>Andhra Pradesh</t>
  </si>
  <si>
    <t>Tamil Nadu</t>
  </si>
  <si>
    <t>Maharashtra</t>
  </si>
  <si>
    <t>Karnataka</t>
  </si>
  <si>
    <t>Gujarat</t>
  </si>
  <si>
    <t>Bihar</t>
  </si>
  <si>
    <t>State</t>
  </si>
  <si>
    <t>Grand Total</t>
  </si>
  <si>
    <t>Actual</t>
  </si>
  <si>
    <t>Total</t>
  </si>
  <si>
    <t>Budget</t>
  </si>
  <si>
    <t>Kerala</t>
  </si>
  <si>
    <t>Madhya Pradesh</t>
  </si>
  <si>
    <t>Base Plan Budget</t>
  </si>
  <si>
    <t>Yatra Plan Budget</t>
  </si>
  <si>
    <t>Sunshine Plan Budget</t>
  </si>
  <si>
    <t>Namak Budget Plan</t>
  </si>
  <si>
    <t>Annapurna Atta Qty</t>
  </si>
  <si>
    <t>Annapurna Atta Sales</t>
  </si>
  <si>
    <t>Particulars (Tonnes)</t>
  </si>
  <si>
    <t>Particulars (INR Crs)</t>
  </si>
  <si>
    <t>Difference</t>
  </si>
  <si>
    <t>%</t>
  </si>
  <si>
    <t>Annapurna Salt Qty</t>
  </si>
  <si>
    <t>Annapurna Salt Sales</t>
  </si>
  <si>
    <t>Particulars</t>
  </si>
  <si>
    <t>Actual Qty (Tonnes)</t>
  </si>
  <si>
    <t>Budget Qty (Tonnes)</t>
  </si>
  <si>
    <t>Actual GSV</t>
  </si>
  <si>
    <t>Budget GSV</t>
  </si>
  <si>
    <t>CC Salt Qty</t>
  </si>
  <si>
    <t>CC Salt Sales</t>
  </si>
  <si>
    <t>Actual %</t>
  </si>
  <si>
    <t>Budget %</t>
  </si>
  <si>
    <t>Row Labels</t>
  </si>
  <si>
    <t>Sum of Qty in Kgs</t>
  </si>
  <si>
    <t>Actual GSV (per KG)</t>
  </si>
  <si>
    <t>Budget GSV (per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</si>
</sst>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#,##0.#####"/>
    <numFmt numFmtId="165" formatCode="#,##0.00###"/>
    <numFmt numFmtId="166" formatCode="_ * #,##0_ ;_ * \-#,##0_ ;_ * &quot;-&quot;??_ ;_ @_ "/>
    <numFmt numFmtId="167" formatCode="_ * #,##0.0000000_ ;_ * \-#,##0.0000000_ ;_ * &quot;-&quot;??_ ;_ @_ "/>
    <numFmt numFmtId="168" formatCode="_ * #,##0.00000000_ ;_ * \-#,##0.00000000_ ;_ * &quot;-&quot;??_ ;_ @_ "/>
  </numFmts>
  <fonts count="3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1" fillId="0" borderId="0" xfId="0" applyFont="1"/>
    <xf numFmtId="0" fontId="0" fillId="0" borderId="0" xfId="0" pivotButton="1"/>
    <xf numFmtId="166" fontId="1" fillId="0" borderId="0" xfId="1" applyNumberFormat="1" applyFont="1"/>
    <xf numFmtId="166" fontId="0" fillId="0" borderId="0" xfId="0" applyNumberFormat="1"/>
    <xf numFmtId="43" fontId="0" fillId="0" borderId="0" xfId="0" applyNumberFormat="1"/>
    <xf numFmtId="0" fontId="1" fillId="0" borderId="1" xfId="0" applyFont="1" applyBorder="1"/>
    <xf numFmtId="0" fontId="0" fillId="0" borderId="1" xfId="0" applyBorder="1"/>
    <xf numFmtId="166" fontId="0" fillId="0" borderId="1" xfId="1" applyNumberFormat="1" applyFont="1" applyBorder="1"/>
    <xf numFmtId="43" fontId="0" fillId="0" borderId="1" xfId="1" applyFont="1" applyBorder="1"/>
    <xf numFmtId="166" fontId="0" fillId="0" borderId="1" xfId="0" applyNumberFormat="1" applyBorder="1"/>
    <xf numFmtId="43" fontId="0" fillId="0" borderId="1" xfId="0" applyNumberFormat="1" applyBorder="1"/>
    <xf numFmtId="9" fontId="0" fillId="0" borderId="1" xfId="2" applyFont="1" applyBorder="1"/>
    <xf numFmtId="9" fontId="0" fillId="0" borderId="0" xfId="2" applyFont="1"/>
    <xf numFmtId="9" fontId="0" fillId="0" borderId="0" xfId="2" applyFont="1" applyBorder="1"/>
    <xf numFmtId="43" fontId="0" fillId="0" borderId="0" xfId="1" applyFont="1" applyBorder="1"/>
    <xf numFmtId="166" fontId="0" fillId="3" borderId="0" xfId="1" applyNumberFormat="1" applyFont="1" applyFill="1"/>
    <xf numFmtId="166" fontId="0" fillId="3" borderId="0" xfId="0" applyNumberFormat="1" applyFill="1"/>
    <xf numFmtId="43" fontId="0" fillId="3" borderId="0" xfId="1" applyFont="1" applyFill="1"/>
    <xf numFmtId="43" fontId="0" fillId="3" borderId="0" xfId="0" applyNumberFormat="1" applyFill="1"/>
    <xf numFmtId="167" fontId="0" fillId="0" borderId="0" xfId="0" applyNumberFormat="1"/>
    <xf numFmtId="168" fontId="0" fillId="0" borderId="0" xfId="0" applyNumberFormat="1"/>
    <xf numFmtId="9" fontId="0" fillId="0" borderId="0" xfId="0" applyNumberFormat="1"/>
    <xf numFmtId="166" fontId="0" fillId="0" borderId="0" xfId="0" applyNumberFormat="1" applyAlignment="1">
      <alignment horizontal="left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3"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Atta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Graphs'!$C$3:$F$3</c:f>
              <c:strCache>
                <c:ptCount val="4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</c:strCache>
            </c:strRef>
          </c:cat>
          <c:val>
            <c:numRef>
              <c:f>'YTD Jun 23 Graphs'!$C$4:$F$4</c:f>
              <c:numCache>
                <c:formatCode>_ * #,##0_ ;_ * \-#,##0_ ;_ * "-"??_ ;_ @_ </c:formatCode>
                <c:ptCount val="4"/>
                <c:pt idx="0">
                  <c:v>813.36317782802359</c:v>
                </c:pt>
                <c:pt idx="1">
                  <c:v>1691.76</c:v>
                </c:pt>
                <c:pt idx="2">
                  <c:v>333.1168852976275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B37-AC3D-710508A4503A}"/>
            </c:ext>
          </c:extLst>
        </c:ser>
        <c:ser>
          <c:idx val="1"/>
          <c:order val="1"/>
          <c:tx>
            <c:strRef>
              <c:f>'YTD Jun 23 Graphs'!$B$5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Graphs'!$C$3:$F$3</c:f>
              <c:strCache>
                <c:ptCount val="4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</c:strCache>
            </c:strRef>
          </c:cat>
          <c:val>
            <c:numRef>
              <c:f>'YTD Jun 23 Graphs'!$C$5:$F$5</c:f>
              <c:numCache>
                <c:formatCode>_ * #,##0_ ;_ * \-#,##0_ ;_ * "-"??_ ;_ @_ </c:formatCode>
                <c:ptCount val="4"/>
                <c:pt idx="0">
                  <c:v>1359.5571430260727</c:v>
                </c:pt>
                <c:pt idx="1">
                  <c:v>2037.2135581965731</c:v>
                </c:pt>
                <c:pt idx="2">
                  <c:v>311.24553160750565</c:v>
                </c:pt>
                <c:pt idx="3">
                  <c:v>51.279368367615533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B37-AC3D-710508A4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25200"/>
        <c:axId val="923711280"/>
      </c:lineChart>
      <c:catAx>
        <c:axId val="923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11280"/>
        <c:crosses val="autoZero"/>
        <c:auto val="1"/>
        <c:lblAlgn val="ctr"/>
        <c:lblOffset val="100"/>
        <c:noMultiLvlLbl val="0"/>
      </c:catAx>
      <c:valAx>
        <c:axId val="9237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Graphs'!$B$41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Graphs'!$C$40:$I$40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  <c:pt idx="5">
                  <c:v>Kerala</c:v>
                </c:pt>
                <c:pt idx="6">
                  <c:v>Gujarat</c:v>
                </c:pt>
              </c:strCache>
            </c:strRef>
          </c:cat>
          <c:val>
            <c:numRef>
              <c:f>'Jul 23 Graphs'!$C$41:$I$41</c:f>
              <c:numCache>
                <c:formatCode>_ * #,##0_ ;_ * \-#,##0_ ;_ * "-"??_ ;_ @_ </c:formatCode>
                <c:ptCount val="7"/>
                <c:pt idx="0">
                  <c:v>1172.825</c:v>
                </c:pt>
                <c:pt idx="1">
                  <c:v>2705.9584</c:v>
                </c:pt>
                <c:pt idx="2">
                  <c:v>724.72500000000002</c:v>
                </c:pt>
                <c:pt idx="3">
                  <c:v>165.95</c:v>
                </c:pt>
                <c:pt idx="4">
                  <c:v>105.125</c:v>
                </c:pt>
                <c:pt idx="5">
                  <c:v>0</c:v>
                </c:pt>
                <c:pt idx="6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168-A3A5-0290FBFDBD04}"/>
            </c:ext>
          </c:extLst>
        </c:ser>
        <c:ser>
          <c:idx val="1"/>
          <c:order val="1"/>
          <c:tx>
            <c:strRef>
              <c:f>'Jul 23 Graphs'!$B$44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Graphs'!$C$40:$I$40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  <c:pt idx="5">
                  <c:v>Kerala</c:v>
                </c:pt>
                <c:pt idx="6">
                  <c:v>Gujarat</c:v>
                </c:pt>
              </c:strCache>
            </c:strRef>
          </c:cat>
          <c:val>
            <c:numRef>
              <c:f>'Jul 23 Graphs'!$C$44:$I$44</c:f>
              <c:numCache>
                <c:formatCode>_ * #,##0_ ;_ * \-#,##0_ ;_ * "-"??_ ;_ @_ </c:formatCode>
                <c:ptCount val="7"/>
                <c:pt idx="0">
                  <c:v>950.36010919276976</c:v>
                </c:pt>
                <c:pt idx="1">
                  <c:v>3133.0697223537204</c:v>
                </c:pt>
                <c:pt idx="2">
                  <c:v>1375.7529339822856</c:v>
                </c:pt>
                <c:pt idx="3">
                  <c:v>198.589204</c:v>
                </c:pt>
                <c:pt idx="4">
                  <c:v>412.9767343726096</c:v>
                </c:pt>
                <c:pt idx="5">
                  <c:v>67.428425167478068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168-A3A5-0290FBFD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68416"/>
        <c:axId val="94039472"/>
      </c:lineChart>
      <c:catAx>
        <c:axId val="4874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9472"/>
        <c:crosses val="autoZero"/>
        <c:auto val="1"/>
        <c:lblAlgn val="ctr"/>
        <c:lblOffset val="100"/>
        <c:noMultiLvlLbl val="0"/>
      </c:catAx>
      <c:valAx>
        <c:axId val="940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 GSV (INR Crs)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Graphs'!$N$41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Graphs'!$O$40:$U$40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  <c:pt idx="5">
                  <c:v>Kerala</c:v>
                </c:pt>
                <c:pt idx="6">
                  <c:v>Gujarat</c:v>
                </c:pt>
              </c:strCache>
            </c:strRef>
          </c:cat>
          <c:val>
            <c:numRef>
              <c:f>'Jul 23 Graphs'!$O$41:$U$41</c:f>
              <c:numCache>
                <c:formatCode>_(* #,##0.00_);_(* \(#,##0.00\);_(* "-"??_);_(@_)</c:formatCode>
                <c:ptCount val="7"/>
                <c:pt idx="0">
                  <c:v>1.5662792999999999</c:v>
                </c:pt>
                <c:pt idx="1">
                  <c:v>2.2538534079999999</c:v>
                </c:pt>
                <c:pt idx="2">
                  <c:v>1.0555003999999999</c:v>
                </c:pt>
                <c:pt idx="3">
                  <c:v>0.20219239999999999</c:v>
                </c:pt>
                <c:pt idx="4">
                  <c:v>0.122695</c:v>
                </c:pt>
                <c:pt idx="5">
                  <c:v>0</c:v>
                </c:pt>
                <c:pt idx="6">
                  <c:v>5.6023499999999997E-2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E9-40B6-99DE-9A0D66DB7068}"/>
            </c:ext>
          </c:extLst>
        </c:ser>
        <c:ser>
          <c:idx val="1"/>
          <c:order val="1"/>
          <c:tx>
            <c:strRef>
              <c:f>'Jul 23 Graphs'!$N$44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Graphs'!$O$40:$U$40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  <c:pt idx="5">
                  <c:v>Kerala</c:v>
                </c:pt>
                <c:pt idx="6">
                  <c:v>Gujarat</c:v>
                </c:pt>
              </c:strCache>
            </c:strRef>
          </c:cat>
          <c:val>
            <c:numRef>
              <c:f>'Jul 23 Graphs'!$O$44:$U$44</c:f>
              <c:numCache>
                <c:formatCode>_(* #,##0.00_);_(* \(#,##0.00\);_(* "-"??_);_(@_)</c:formatCode>
                <c:ptCount val="7"/>
                <c:pt idx="0">
                  <c:v>1.275713701443782</c:v>
                </c:pt>
                <c:pt idx="1">
                  <c:v>2.6526877858710565</c:v>
                </c:pt>
                <c:pt idx="2">
                  <c:v>1.998502696121633</c:v>
                </c:pt>
                <c:pt idx="3">
                  <c:v>0.24150448914976433</c:v>
                </c:pt>
                <c:pt idx="4">
                  <c:v>0.58208935702334375</c:v>
                </c:pt>
                <c:pt idx="5">
                  <c:v>9.3051017410568301E-2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E9-40B6-99DE-9A0D66DB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252976"/>
        <c:axId val="117965472"/>
      </c:lineChart>
      <c:catAx>
        <c:axId val="4622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65472"/>
        <c:crosses val="autoZero"/>
        <c:auto val="1"/>
        <c:lblAlgn val="ctr"/>
        <c:lblOffset val="100"/>
        <c:noMultiLvlLbl val="0"/>
      </c:catAx>
      <c:valAx>
        <c:axId val="1179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 Cook Salt</a:t>
            </a:r>
            <a:r>
              <a:rPr lang="en-IN" baseline="0"/>
              <a:t> Qty (Tonnes)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Graphs'!$B$76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Graphs'!$C$75:$H$75</c:f>
              <c:strCache>
                <c:ptCount val="6"/>
                <c:pt idx="0">
                  <c:v> Andhra Pradesh </c:v>
                </c:pt>
                <c:pt idx="1">
                  <c:v> Bihar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Madhya Pradesh </c:v>
                </c:pt>
                <c:pt idx="5">
                  <c:v> Gujarat </c:v>
                </c:pt>
              </c:strCache>
            </c:strRef>
          </c:cat>
          <c:val>
            <c:numRef>
              <c:f>'Jul 23 Graphs'!$C$76:$H$76</c:f>
              <c:numCache>
                <c:formatCode>_ * #,##0_ ;_ * \-#,##0_ ;_ * "-"??_ ;_ @_ </c:formatCode>
                <c:ptCount val="6"/>
                <c:pt idx="0">
                  <c:v>39</c:v>
                </c:pt>
                <c:pt idx="1">
                  <c:v>297</c:v>
                </c:pt>
                <c:pt idx="2">
                  <c:v>10.125</c:v>
                </c:pt>
                <c:pt idx="3">
                  <c:v>1056.55</c:v>
                </c:pt>
                <c:pt idx="4">
                  <c:v>0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D-46EF-AAC8-477FCE09887A}"/>
            </c:ext>
          </c:extLst>
        </c:ser>
        <c:ser>
          <c:idx val="1"/>
          <c:order val="1"/>
          <c:tx>
            <c:strRef>
              <c:f>'Jul 23 Graphs'!$B$77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Graphs'!$C$75:$H$75</c:f>
              <c:strCache>
                <c:ptCount val="6"/>
                <c:pt idx="0">
                  <c:v> Andhra Pradesh </c:v>
                </c:pt>
                <c:pt idx="1">
                  <c:v> Bihar </c:v>
                </c:pt>
                <c:pt idx="2">
                  <c:v> Karnataka </c:v>
                </c:pt>
                <c:pt idx="3">
                  <c:v> Maharashtra </c:v>
                </c:pt>
                <c:pt idx="4">
                  <c:v> Madhya Pradesh </c:v>
                </c:pt>
                <c:pt idx="5">
                  <c:v> Gujarat </c:v>
                </c:pt>
              </c:strCache>
            </c:strRef>
          </c:cat>
          <c:val>
            <c:numRef>
              <c:f>'Jul 23 Graphs'!$C$77:$H$77</c:f>
              <c:numCache>
                <c:formatCode>_ * #,##0_ ;_ * \-#,##0_ ;_ * "-"??_ ;_ @_ </c:formatCode>
                <c:ptCount val="6"/>
                <c:pt idx="0">
                  <c:v>63.180390999999993</c:v>
                </c:pt>
                <c:pt idx="1">
                  <c:v>0</c:v>
                </c:pt>
                <c:pt idx="2">
                  <c:v>48.399146235644842</c:v>
                </c:pt>
                <c:pt idx="3">
                  <c:v>786.31413721900833</c:v>
                </c:pt>
                <c:pt idx="4">
                  <c:v>41.762854163690179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D-46EF-AAC8-477FCE09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655296"/>
        <c:axId val="294618640"/>
      </c:lineChart>
      <c:catAx>
        <c:axId val="31365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8640"/>
        <c:crosses val="autoZero"/>
        <c:auto val="1"/>
        <c:lblAlgn val="ctr"/>
        <c:lblOffset val="100"/>
        <c:noMultiLvlLbl val="0"/>
      </c:catAx>
      <c:valAx>
        <c:axId val="2946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Atta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Graphs'!$C$3:$H$3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Maharashtra</c:v>
                </c:pt>
                <c:pt idx="5">
                  <c:v>Gujarat</c:v>
                </c:pt>
              </c:strCache>
            </c:strRef>
          </c:cat>
          <c:val>
            <c:numRef>
              <c:f>'YTD Jul 23 Graphs'!$C$4:$H$4</c:f>
              <c:numCache>
                <c:formatCode>_ * #,##0_ ;_ * \-#,##0_ ;_ * "-"??_ ;_ @_ </c:formatCode>
                <c:ptCount val="6"/>
                <c:pt idx="0">
                  <c:v>1167.3631778280237</c:v>
                </c:pt>
                <c:pt idx="1">
                  <c:v>2141.7600000000002</c:v>
                </c:pt>
                <c:pt idx="2">
                  <c:v>387.08688529762753</c:v>
                </c:pt>
                <c:pt idx="3">
                  <c:v>0</c:v>
                </c:pt>
                <c:pt idx="4">
                  <c:v>45.6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F-44A9-99D5-820B416FC8A5}"/>
            </c:ext>
          </c:extLst>
        </c:ser>
        <c:ser>
          <c:idx val="1"/>
          <c:order val="1"/>
          <c:tx>
            <c:strRef>
              <c:f>'YTD Jul 23 Graphs'!$B$5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Graphs'!$C$3:$H$3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Maharashtra</c:v>
                </c:pt>
                <c:pt idx="5">
                  <c:v>Gujarat</c:v>
                </c:pt>
              </c:strCache>
            </c:strRef>
          </c:cat>
          <c:val>
            <c:numRef>
              <c:f>'YTD Jul 23 Graphs'!$C$5:$H$5</c:f>
              <c:numCache>
                <c:formatCode>_ * #,##0_ ;_ * \-#,##0_ ;_ * "-"??_ ;_ @_ </c:formatCode>
                <c:ptCount val="6"/>
                <c:pt idx="0">
                  <c:v>1974.0838748907422</c:v>
                </c:pt>
                <c:pt idx="1">
                  <c:v>2567.4572561660752</c:v>
                </c:pt>
                <c:pt idx="2">
                  <c:v>389.03484742060346</c:v>
                </c:pt>
                <c:pt idx="3">
                  <c:v>79.821931172446881</c:v>
                </c:pt>
                <c:pt idx="4">
                  <c:v>461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F-44A9-99D5-820B416F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25200"/>
        <c:axId val="923711280"/>
      </c:lineChart>
      <c:catAx>
        <c:axId val="923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11280"/>
        <c:crosses val="autoZero"/>
        <c:auto val="1"/>
        <c:lblAlgn val="ctr"/>
        <c:lblOffset val="100"/>
        <c:noMultiLvlLbl val="0"/>
      </c:catAx>
      <c:valAx>
        <c:axId val="9237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</a:t>
            </a:r>
            <a:r>
              <a:rPr lang="en-IN" baseline="0"/>
              <a:t> Qty (Tonnes)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Graphs'!$B$32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Graphs'!$C$31:$I$31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Kerala</c:v>
                </c:pt>
                <c:pt idx="4">
                  <c:v>Maharashtra</c:v>
                </c:pt>
                <c:pt idx="5">
                  <c:v>Tamil Nadu</c:v>
                </c:pt>
                <c:pt idx="6">
                  <c:v>Gujarat</c:v>
                </c:pt>
              </c:strCache>
            </c:strRef>
          </c:cat>
          <c:val>
            <c:numRef>
              <c:f>'YTD Jul 23 Graphs'!$C$32:$I$32</c:f>
              <c:numCache>
                <c:formatCode>_ * #,##0_ ;_ * \-#,##0_ ;_ * "-"??_ ;_ @_ </c:formatCode>
                <c:ptCount val="7"/>
                <c:pt idx="0">
                  <c:v>5320.4424499999996</c:v>
                </c:pt>
                <c:pt idx="1">
                  <c:v>11645.072349499998</c:v>
                </c:pt>
                <c:pt idx="2">
                  <c:v>3332.6749999999997</c:v>
                </c:pt>
                <c:pt idx="3">
                  <c:v>132.25</c:v>
                </c:pt>
                <c:pt idx="4">
                  <c:v>788.45</c:v>
                </c:pt>
                <c:pt idx="5">
                  <c:v>676.57500000000005</c:v>
                </c:pt>
                <c:pt idx="6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8-4771-8C48-EF8FA17A3AEF}"/>
            </c:ext>
          </c:extLst>
        </c:ser>
        <c:ser>
          <c:idx val="1"/>
          <c:order val="1"/>
          <c:tx>
            <c:strRef>
              <c:f>'YTD Jul 23 Graphs'!$B$33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Graphs'!$C$31:$I$31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Kerala</c:v>
                </c:pt>
                <c:pt idx="4">
                  <c:v>Maharashtra</c:v>
                </c:pt>
                <c:pt idx="5">
                  <c:v>Tamil Nadu</c:v>
                </c:pt>
                <c:pt idx="6">
                  <c:v>Gujarat</c:v>
                </c:pt>
              </c:strCache>
            </c:strRef>
          </c:cat>
          <c:val>
            <c:numRef>
              <c:f>'YTD Jul 23 Graphs'!$C$33:$I$33</c:f>
              <c:numCache>
                <c:formatCode>_ * #,##0_ ;_ * \-#,##0_ ;_ * "-"??_ ;_ @_ </c:formatCode>
                <c:ptCount val="7"/>
                <c:pt idx="0">
                  <c:v>4509.7103561836375</c:v>
                </c:pt>
                <c:pt idx="1">
                  <c:v>17353.244862353735</c:v>
                </c:pt>
                <c:pt idx="2">
                  <c:v>5014.2785481324318</c:v>
                </c:pt>
                <c:pt idx="3">
                  <c:v>285.86511635682507</c:v>
                </c:pt>
                <c:pt idx="4">
                  <c:v>963.99604119088224</c:v>
                </c:pt>
                <c:pt idx="5">
                  <c:v>1294.4363232117892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8-4771-8C48-EF8FA17A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58784"/>
        <c:axId val="1015859744"/>
      </c:lineChart>
      <c:catAx>
        <c:axId val="1015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9744"/>
        <c:crosses val="autoZero"/>
        <c:auto val="1"/>
        <c:lblAlgn val="ctr"/>
        <c:lblOffset val="100"/>
        <c:noMultiLvlLbl val="0"/>
      </c:catAx>
      <c:valAx>
        <c:axId val="1015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 Cook Salt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Graphs'!$B$67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Graphs'!$C$66:$H$66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'YTD Jul 23 Graphs'!$C$67:$H$67</c:f>
              <c:numCache>
                <c:formatCode>_ * #,##0_ ;_ * \-#,##0_ ;_ * "-"??_ ;_ @_ </c:formatCode>
                <c:ptCount val="6"/>
                <c:pt idx="0">
                  <c:v>266</c:v>
                </c:pt>
                <c:pt idx="1">
                  <c:v>727</c:v>
                </c:pt>
                <c:pt idx="2">
                  <c:v>53.125</c:v>
                </c:pt>
                <c:pt idx="3">
                  <c:v>3827.25</c:v>
                </c:pt>
                <c:pt idx="4">
                  <c:v>0</c:v>
                </c:pt>
                <c:pt idx="5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2-4462-B292-EE5D8CC8C102}"/>
            </c:ext>
          </c:extLst>
        </c:ser>
        <c:ser>
          <c:idx val="1"/>
          <c:order val="1"/>
          <c:tx>
            <c:strRef>
              <c:f>'YTD Jul 23 Graphs'!$B$68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Graphs'!$C$66:$H$66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'YTD Jul 23 Graphs'!$C$68:$H$68</c:f>
              <c:numCache>
                <c:formatCode>_ * #,##0_ ;_ * \-#,##0_ ;_ * "-"??_ ;_ @_ </c:formatCode>
                <c:ptCount val="6"/>
                <c:pt idx="0">
                  <c:v>307.88833354584881</c:v>
                </c:pt>
                <c:pt idx="1">
                  <c:v>0</c:v>
                </c:pt>
                <c:pt idx="2">
                  <c:v>106.73611018520447</c:v>
                </c:pt>
                <c:pt idx="3">
                  <c:v>3854.4522677594241</c:v>
                </c:pt>
                <c:pt idx="4">
                  <c:v>198.41888720781066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2-4462-B292-EE5D8CC8C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062672"/>
        <c:axId val="930063632"/>
      </c:lineChart>
      <c:catAx>
        <c:axId val="9300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3632"/>
        <c:crosses val="autoZero"/>
        <c:auto val="1"/>
        <c:lblAlgn val="ctr"/>
        <c:lblOffset val="100"/>
        <c:noMultiLvlLbl val="0"/>
      </c:catAx>
      <c:valAx>
        <c:axId val="9300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Atta</a:t>
            </a:r>
            <a:r>
              <a:rPr lang="en-IN" baseline="0"/>
              <a:t> GSV (INR Crs)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Graphs'!$N$4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Graphs'!$O$3:$T$3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Maharashtra</c:v>
                </c:pt>
                <c:pt idx="5">
                  <c:v>Gujarat</c:v>
                </c:pt>
              </c:strCache>
            </c:strRef>
          </c:cat>
          <c:val>
            <c:numRef>
              <c:f>'YTD Jul 23 Graphs'!$O$4:$T$4</c:f>
              <c:numCache>
                <c:formatCode>_(* #,##0.00_);_(* \(#,##0.00\);_(* "-"??_);_(@_)</c:formatCode>
                <c:ptCount val="6"/>
                <c:pt idx="0">
                  <c:v>6.0277532649710732</c:v>
                </c:pt>
                <c:pt idx="1">
                  <c:v>10.983000853805308</c:v>
                </c:pt>
                <c:pt idx="2">
                  <c:v>2.0046180341486246</c:v>
                </c:pt>
                <c:pt idx="3">
                  <c:v>0</c:v>
                </c:pt>
                <c:pt idx="4">
                  <c:v>0.14683487999999997</c:v>
                </c:pt>
                <c:pt idx="5">
                  <c:v>2.8799999999999999E-2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7-4C25-9303-CEDFA0AF258E}"/>
            </c:ext>
          </c:extLst>
        </c:ser>
        <c:ser>
          <c:idx val="1"/>
          <c:order val="1"/>
          <c:tx>
            <c:strRef>
              <c:f>'YTD Jul 23 Graphs'!$N$5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Graphs'!$O$3:$T$3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  <c:pt idx="4">
                  <c:v>Maharashtra</c:v>
                </c:pt>
                <c:pt idx="5">
                  <c:v>Gujarat</c:v>
                </c:pt>
              </c:strCache>
            </c:strRef>
          </c:cat>
          <c:val>
            <c:numRef>
              <c:f>'YTD Jul 23 Graphs'!$O$5:$T$5</c:f>
              <c:numCache>
                <c:formatCode>_(* #,##0.00_);_(* \(#,##0.00\);_(* "-"??_);_(@_)</c:formatCode>
                <c:ptCount val="6"/>
                <c:pt idx="0">
                  <c:v>10.18776142357547</c:v>
                </c:pt>
                <c:pt idx="1">
                  <c:v>13.093471539148981</c:v>
                </c:pt>
                <c:pt idx="2">
                  <c:v>1.9966627242597816</c:v>
                </c:pt>
                <c:pt idx="3">
                  <c:v>0.43317100425699717</c:v>
                </c:pt>
                <c:pt idx="4">
                  <c:v>1.9149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7-4C25-9303-CEDFA0AF2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80640"/>
        <c:axId val="2018722944"/>
      </c:lineChart>
      <c:catAx>
        <c:axId val="20124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22944"/>
        <c:crosses val="autoZero"/>
        <c:auto val="1"/>
        <c:lblAlgn val="ctr"/>
        <c:lblOffset val="100"/>
        <c:noMultiLvlLbl val="0"/>
      </c:catAx>
      <c:valAx>
        <c:axId val="20187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 GSV (INR Crs)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Graphs'!$N$32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Graphs'!$O$31:$U$31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Kerala</c:v>
                </c:pt>
                <c:pt idx="4">
                  <c:v>Maharashtra</c:v>
                </c:pt>
                <c:pt idx="5">
                  <c:v>Tamil Nadu</c:v>
                </c:pt>
                <c:pt idx="6">
                  <c:v>Gujarat</c:v>
                </c:pt>
              </c:strCache>
            </c:strRef>
          </c:cat>
          <c:val>
            <c:numRef>
              <c:f>'YTD Jul 23 Graphs'!$O$32:$U$32</c:f>
              <c:numCache>
                <c:formatCode>_(* #,##0.00_);_(* \(#,##0.00\);_(* "-"??_);_(@_)</c:formatCode>
                <c:ptCount val="7"/>
                <c:pt idx="0">
                  <c:v>6.6658480591986748</c:v>
                </c:pt>
                <c:pt idx="1">
                  <c:v>9.691110544015487</c:v>
                </c:pt>
                <c:pt idx="2">
                  <c:v>4.8798408249999996</c:v>
                </c:pt>
                <c:pt idx="3">
                  <c:v>0.18649974999999999</c:v>
                </c:pt>
                <c:pt idx="4">
                  <c:v>0.94579395526416477</c:v>
                </c:pt>
                <c:pt idx="5">
                  <c:v>0.93067104999999994</c:v>
                </c:pt>
                <c:pt idx="6">
                  <c:v>0.16731950000000001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3-4B9B-A8BC-ACECCD714824}"/>
            </c:ext>
          </c:extLst>
        </c:ser>
        <c:ser>
          <c:idx val="1"/>
          <c:order val="1"/>
          <c:tx>
            <c:strRef>
              <c:f>'YTD Jul 23 Graphs'!$N$33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Graphs'!$O$31:$U$31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Kerala</c:v>
                </c:pt>
                <c:pt idx="4">
                  <c:v>Maharashtra</c:v>
                </c:pt>
                <c:pt idx="5">
                  <c:v>Tamil Nadu</c:v>
                </c:pt>
                <c:pt idx="6">
                  <c:v>Gujarat</c:v>
                </c:pt>
              </c:strCache>
            </c:strRef>
          </c:cat>
          <c:val>
            <c:numRef>
              <c:f>'YTD Jul 23 Graphs'!$O$33:$U$33</c:f>
              <c:numCache>
                <c:formatCode>_(* #,##0.00_);_(* \(#,##0.00\);_(* "-"??_);_(@_)</c:formatCode>
                <c:ptCount val="7"/>
                <c:pt idx="0">
                  <c:v>6.0468543181148142</c:v>
                </c:pt>
                <c:pt idx="1">
                  <c:v>14.502894832221024</c:v>
                </c:pt>
                <c:pt idx="2">
                  <c:v>7.2947358826362407</c:v>
                </c:pt>
                <c:pt idx="3">
                  <c:v>0.39120797020481579</c:v>
                </c:pt>
                <c:pt idx="4">
                  <c:v>1.1646837817774993</c:v>
                </c:pt>
                <c:pt idx="5">
                  <c:v>1.8315373023601262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3-4B9B-A8BC-ACECCD714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26640"/>
        <c:axId val="923729040"/>
      </c:lineChart>
      <c:catAx>
        <c:axId val="9237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9040"/>
        <c:crosses val="autoZero"/>
        <c:auto val="1"/>
        <c:lblAlgn val="ctr"/>
        <c:lblOffset val="100"/>
        <c:noMultiLvlLbl val="0"/>
      </c:catAx>
      <c:valAx>
        <c:axId val="92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</a:t>
            </a:r>
            <a:r>
              <a:rPr lang="en-IN" baseline="0"/>
              <a:t> Cook Salt GSV (INR Crs)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Jul 23 Graphs'!$N$67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Jul 23 Graphs'!$O$66:$T$66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'YTD Jul 23 Graphs'!$O$67:$T$67</c:f>
              <c:numCache>
                <c:formatCode>_(* #,##0.00_);_(* \(#,##0.00\);_(* "-"??_);_(@_)</c:formatCode>
                <c:ptCount val="6"/>
                <c:pt idx="0">
                  <c:v>0.33486379231788077</c:v>
                </c:pt>
                <c:pt idx="1">
                  <c:v>0.59904800000000002</c:v>
                </c:pt>
                <c:pt idx="2">
                  <c:v>8.3618749999999992E-2</c:v>
                </c:pt>
                <c:pt idx="3">
                  <c:v>4.6080075489834433</c:v>
                </c:pt>
                <c:pt idx="4">
                  <c:v>0</c:v>
                </c:pt>
                <c:pt idx="5">
                  <c:v>0.339528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6-4E85-945E-5F7D0086C7DC}"/>
            </c:ext>
          </c:extLst>
        </c:ser>
        <c:ser>
          <c:idx val="1"/>
          <c:order val="1"/>
          <c:tx>
            <c:strRef>
              <c:f>'YTD Jul 23 Graphs'!$N$68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Jul 23 Graphs'!$O$66:$T$66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'YTD Jul 23 Graphs'!$O$68:$T$68</c:f>
              <c:numCache>
                <c:formatCode>_(* #,##0.00_);_(* \(#,##0.00\);_(* "-"??_);_(@_)</c:formatCode>
                <c:ptCount val="6"/>
                <c:pt idx="0">
                  <c:v>0.4014853878359495</c:v>
                </c:pt>
                <c:pt idx="1">
                  <c:v>0</c:v>
                </c:pt>
                <c:pt idx="2">
                  <c:v>0.16800028923708774</c:v>
                </c:pt>
                <c:pt idx="3">
                  <c:v>4.6407480225571067</c:v>
                </c:pt>
                <c:pt idx="4">
                  <c:v>0.10317782134806155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6-4E85-945E-5F7D0086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33840"/>
        <c:axId val="923732400"/>
      </c:lineChart>
      <c:catAx>
        <c:axId val="9237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2400"/>
        <c:crosses val="autoZero"/>
        <c:auto val="1"/>
        <c:lblAlgn val="ctr"/>
        <c:lblOffset val="100"/>
        <c:noMultiLvlLbl val="0"/>
      </c:catAx>
      <c:valAx>
        <c:axId val="9237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</a:t>
            </a:r>
            <a:r>
              <a:rPr lang="en-IN" baseline="0"/>
              <a:t> Qty (Tonnes)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Graphs'!$B$36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Graphs'!$C$35:$I$35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Tamil Nadu</c:v>
                </c:pt>
              </c:strCache>
            </c:strRef>
          </c:cat>
          <c:val>
            <c:numRef>
              <c:f>'YTD Jun 23 Graphs'!$C$36:$I$36</c:f>
              <c:numCache>
                <c:formatCode>_ * #,##0_ ;_ * \-#,##0_ ;_ * "-"??_ ;_ @_ </c:formatCode>
                <c:ptCount val="7"/>
                <c:pt idx="0">
                  <c:v>4147.6174499999997</c:v>
                </c:pt>
                <c:pt idx="1">
                  <c:v>8939.1139494999989</c:v>
                </c:pt>
                <c:pt idx="2">
                  <c:v>94</c:v>
                </c:pt>
                <c:pt idx="3">
                  <c:v>2607.9499999999998</c:v>
                </c:pt>
                <c:pt idx="4">
                  <c:v>132.25</c:v>
                </c:pt>
                <c:pt idx="5">
                  <c:v>622.5</c:v>
                </c:pt>
                <c:pt idx="6">
                  <c:v>571.45000000000005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0-4B47-8468-AB72309FCCBF}"/>
            </c:ext>
          </c:extLst>
        </c:ser>
        <c:ser>
          <c:idx val="1"/>
          <c:order val="1"/>
          <c:tx>
            <c:strRef>
              <c:f>'YTD Jun 23 Graphs'!$B$37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Graphs'!$C$35:$I$35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Tamil Nadu</c:v>
                </c:pt>
              </c:strCache>
            </c:strRef>
          </c:cat>
          <c:val>
            <c:numRef>
              <c:f>'YTD Jun 23 Graphs'!$C$37:$I$37</c:f>
              <c:numCache>
                <c:formatCode>_ * #,##0_ ;_ * \-#,##0_ ;_ * "-"??_ ;_ @_ </c:formatCode>
                <c:ptCount val="7"/>
                <c:pt idx="0">
                  <c:v>3559.3502469908681</c:v>
                </c:pt>
                <c:pt idx="1">
                  <c:v>14220.175140000016</c:v>
                </c:pt>
                <c:pt idx="2">
                  <c:v>0</c:v>
                </c:pt>
                <c:pt idx="3">
                  <c:v>3638.5256141501459</c:v>
                </c:pt>
                <c:pt idx="4">
                  <c:v>218.43669118934702</c:v>
                </c:pt>
                <c:pt idx="5">
                  <c:v>765.40683719088224</c:v>
                </c:pt>
                <c:pt idx="6">
                  <c:v>881.45958883917956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0-4B47-8468-AB72309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858784"/>
        <c:axId val="1015859744"/>
      </c:lineChart>
      <c:catAx>
        <c:axId val="1015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9744"/>
        <c:crosses val="autoZero"/>
        <c:auto val="1"/>
        <c:lblAlgn val="ctr"/>
        <c:lblOffset val="100"/>
        <c:noMultiLvlLbl val="0"/>
      </c:catAx>
      <c:valAx>
        <c:axId val="10158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 Cook Salt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Graphs'!$B$70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Graphs'!$C$69:$H$69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Maharashtra</c:v>
                </c:pt>
                <c:pt idx="5">
                  <c:v>Madhya Pradesh</c:v>
                </c:pt>
              </c:strCache>
            </c:strRef>
          </c:cat>
          <c:val>
            <c:numRef>
              <c:f>'YTD Jun 23 Graphs'!$C$70:$H$70</c:f>
              <c:numCache>
                <c:formatCode>_ * #,##0_ ;_ * \-#,##0_ ;_ * "-"??_ ;_ @_ </c:formatCode>
                <c:ptCount val="6"/>
                <c:pt idx="0">
                  <c:v>227</c:v>
                </c:pt>
                <c:pt idx="1">
                  <c:v>430</c:v>
                </c:pt>
                <c:pt idx="2">
                  <c:v>188</c:v>
                </c:pt>
                <c:pt idx="3">
                  <c:v>43</c:v>
                </c:pt>
                <c:pt idx="4">
                  <c:v>2770.7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B-43B6-A54C-A0D3C4B87F54}"/>
            </c:ext>
          </c:extLst>
        </c:ser>
        <c:ser>
          <c:idx val="1"/>
          <c:order val="1"/>
          <c:tx>
            <c:strRef>
              <c:f>'YTD Jun 23 Graphs'!$B$71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Graphs'!$C$69:$H$69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Maharashtra</c:v>
                </c:pt>
                <c:pt idx="5">
                  <c:v>Madhya Pradesh</c:v>
                </c:pt>
              </c:strCache>
            </c:strRef>
          </c:cat>
          <c:val>
            <c:numRef>
              <c:f>'YTD Jun 23 Graphs'!$C$71:$H$71</c:f>
              <c:numCache>
                <c:formatCode>_ * #,##0_ ;_ * \-#,##0_ ;_ * "-"??_ ;_ @_ </c:formatCode>
                <c:ptCount val="6"/>
                <c:pt idx="0">
                  <c:v>244.70794254584882</c:v>
                </c:pt>
                <c:pt idx="1">
                  <c:v>0</c:v>
                </c:pt>
                <c:pt idx="2">
                  <c:v>0</c:v>
                </c:pt>
                <c:pt idx="3">
                  <c:v>58.336963949559618</c:v>
                </c:pt>
                <c:pt idx="4">
                  <c:v>3068.1381305404157</c:v>
                </c:pt>
                <c:pt idx="5">
                  <c:v>156.65603304412048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B-43B6-A54C-A0D3C4B87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062672"/>
        <c:axId val="930063632"/>
      </c:lineChart>
      <c:catAx>
        <c:axId val="9300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3632"/>
        <c:crosses val="autoZero"/>
        <c:auto val="1"/>
        <c:lblAlgn val="ctr"/>
        <c:lblOffset val="100"/>
        <c:noMultiLvlLbl val="0"/>
      </c:catAx>
      <c:valAx>
        <c:axId val="9300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06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Atta</a:t>
            </a:r>
            <a:r>
              <a:rPr lang="en-IN" baseline="0"/>
              <a:t> GSV (INR Crs)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Graphs'!$N$4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Graphs'!$O$3:$R$3</c:f>
              <c:strCache>
                <c:ptCount val="4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</c:strCache>
            </c:strRef>
          </c:cat>
          <c:val>
            <c:numRef>
              <c:f>'YTD Jun 23 Graphs'!$O$4:$R$4</c:f>
              <c:numCache>
                <c:formatCode>_(* #,##0.00_);_(* \(#,##0.00\);_(* "-"??_);_(@_)</c:formatCode>
                <c:ptCount val="4"/>
                <c:pt idx="0">
                  <c:v>4.1977108149710727</c:v>
                </c:pt>
                <c:pt idx="1">
                  <c:v>8.678402653805307</c:v>
                </c:pt>
                <c:pt idx="2">
                  <c:v>1.7218911221486246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3-4363-A09F-7289D1E4650E}"/>
            </c:ext>
          </c:extLst>
        </c:ser>
        <c:ser>
          <c:idx val="1"/>
          <c:order val="1"/>
          <c:tx>
            <c:strRef>
              <c:f>'YTD Jun 23 Graphs'!$N$5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Graphs'!$O$3:$R$3</c:f>
              <c:strCache>
                <c:ptCount val="4"/>
                <c:pt idx="0">
                  <c:v>Andhra Pradesh</c:v>
                </c:pt>
                <c:pt idx="1">
                  <c:v>Karnataka</c:v>
                </c:pt>
                <c:pt idx="2">
                  <c:v>Tamil Nadu</c:v>
                </c:pt>
                <c:pt idx="3">
                  <c:v>Kerala</c:v>
                </c:pt>
              </c:strCache>
            </c:strRef>
          </c:cat>
          <c:val>
            <c:numRef>
              <c:f>'YTD Jun 23 Graphs'!$O$5:$R$5</c:f>
              <c:numCache>
                <c:formatCode>_(* #,##0.00_);_(* \(#,##0.00\);_(* "-"??_);_(@_)</c:formatCode>
                <c:ptCount val="4"/>
                <c:pt idx="0">
                  <c:v>7.005414132564507</c:v>
                </c:pt>
                <c:pt idx="1">
                  <c:v>10.386293709205328</c:v>
                </c:pt>
                <c:pt idx="2">
                  <c:v>1.5941064949720278</c:v>
                </c:pt>
                <c:pt idx="3">
                  <c:v>0.27886562916769986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3-4363-A09F-7289D1E46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480640"/>
        <c:axId val="2018722944"/>
      </c:lineChart>
      <c:catAx>
        <c:axId val="20124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722944"/>
        <c:crosses val="autoZero"/>
        <c:auto val="1"/>
        <c:lblAlgn val="ctr"/>
        <c:lblOffset val="100"/>
        <c:noMultiLvlLbl val="0"/>
      </c:catAx>
      <c:valAx>
        <c:axId val="20187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Salt GSV (INR Crs)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Graphs'!$N$36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Graphs'!$O$35:$U$35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Tamil Nadu</c:v>
                </c:pt>
              </c:strCache>
            </c:strRef>
          </c:cat>
          <c:val>
            <c:numRef>
              <c:f>'YTD Jun 23 Graphs'!$O$36:$U$36</c:f>
              <c:numCache>
                <c:formatCode>_(* #,##0.00_);_(* \(#,##0.00\);_(* "-"??_);_(@_)</c:formatCode>
                <c:ptCount val="7"/>
                <c:pt idx="0">
                  <c:v>5.0995687591986751</c:v>
                </c:pt>
                <c:pt idx="1">
                  <c:v>7.4372571360154875</c:v>
                </c:pt>
                <c:pt idx="2">
                  <c:v>0.11129600000000001</c:v>
                </c:pt>
                <c:pt idx="3">
                  <c:v>3.8243404249999999</c:v>
                </c:pt>
                <c:pt idx="4">
                  <c:v>0.18649974999999999</c:v>
                </c:pt>
                <c:pt idx="5">
                  <c:v>0.74360155526416472</c:v>
                </c:pt>
                <c:pt idx="6">
                  <c:v>0.80797604999999995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6-4B99-A3ED-0446A5037C34}"/>
            </c:ext>
          </c:extLst>
        </c:ser>
        <c:ser>
          <c:idx val="1"/>
          <c:order val="1"/>
          <c:tx>
            <c:strRef>
              <c:f>'YTD Jun 23 Graphs'!$N$37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Graphs'!$O$35:$U$35</c:f>
              <c:strCache>
                <c:ptCount val="7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Kerala</c:v>
                </c:pt>
                <c:pt idx="5">
                  <c:v>Maharashtra</c:v>
                </c:pt>
                <c:pt idx="6">
                  <c:v>Tamil Nadu</c:v>
                </c:pt>
              </c:strCache>
            </c:strRef>
          </c:cat>
          <c:val>
            <c:numRef>
              <c:f>'YTD Jun 23 Graphs'!$O$37:$U$37</c:f>
              <c:numCache>
                <c:formatCode>_(* #,##0.00_);_(* \(#,##0.00\);_(* "-"??_);_(@_)</c:formatCode>
                <c:ptCount val="7"/>
                <c:pt idx="0">
                  <c:v>4.7711406166710324</c:v>
                </c:pt>
                <c:pt idx="1">
                  <c:v>11.850207046349968</c:v>
                </c:pt>
                <c:pt idx="2">
                  <c:v>0</c:v>
                </c:pt>
                <c:pt idx="3">
                  <c:v>5.2962331865146073</c:v>
                </c:pt>
                <c:pt idx="4">
                  <c:v>0.29815695279424748</c:v>
                </c:pt>
                <c:pt idx="5">
                  <c:v>0.9231792926277349</c:v>
                </c:pt>
                <c:pt idx="6">
                  <c:v>1.2494479453367824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6-4B99-A3ED-0446A5037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26640"/>
        <c:axId val="923729040"/>
      </c:lineChart>
      <c:catAx>
        <c:axId val="9237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9040"/>
        <c:crosses val="autoZero"/>
        <c:auto val="1"/>
        <c:lblAlgn val="ctr"/>
        <c:lblOffset val="100"/>
        <c:noMultiLvlLbl val="0"/>
      </c:catAx>
      <c:valAx>
        <c:axId val="9237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</a:t>
            </a:r>
            <a:r>
              <a:rPr lang="en-IN" baseline="0"/>
              <a:t> Cook Salt GSV (INR Crs)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Jun 23 Graphs'!$N$70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'YTD Jun 23 Graphs'!$O$69:$T$69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Maharashtra</c:v>
                </c:pt>
                <c:pt idx="5">
                  <c:v>Madhya Pradesh</c:v>
                </c:pt>
              </c:strCache>
            </c:strRef>
          </c:cat>
          <c:val>
            <c:numRef>
              <c:f>'YTD Jun 23 Graphs'!$O$70:$T$70</c:f>
              <c:numCache>
                <c:formatCode>_(* #,##0.00_);_(* \(#,##0.00\);_(* "-"??_);_(@_)</c:formatCode>
                <c:ptCount val="6"/>
                <c:pt idx="0">
                  <c:v>0.28400779231788076</c:v>
                </c:pt>
                <c:pt idx="1">
                  <c:v>0.35431999999999997</c:v>
                </c:pt>
                <c:pt idx="2">
                  <c:v>0.226352</c:v>
                </c:pt>
                <c:pt idx="3">
                  <c:v>6.7681999999999992E-2</c:v>
                </c:pt>
                <c:pt idx="4">
                  <c:v>3.3359213489834434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2-4FB1-92F9-D5E972B8B53C}"/>
            </c:ext>
          </c:extLst>
        </c:ser>
        <c:ser>
          <c:idx val="1"/>
          <c:order val="1"/>
          <c:tx>
            <c:strRef>
              <c:f>'YTD Jun 23 Graphs'!$N$71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'YTD Jun 23 Graphs'!$O$69:$T$69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Gujarat</c:v>
                </c:pt>
                <c:pt idx="3">
                  <c:v>Karnataka</c:v>
                </c:pt>
                <c:pt idx="4">
                  <c:v>Maharashtra</c:v>
                </c:pt>
                <c:pt idx="5">
                  <c:v>Madhya Pradesh</c:v>
                </c:pt>
              </c:strCache>
            </c:strRef>
          </c:cat>
          <c:val>
            <c:numRef>
              <c:f>'YTD Jun 23 Graphs'!$O$71:$T$71</c:f>
              <c:numCache>
                <c:formatCode>_(* #,##0.00_);_(* \(#,##0.00\);_(* "-"??_);_(@_)</c:formatCode>
                <c:ptCount val="6"/>
                <c:pt idx="0">
                  <c:v>0.31909836299441036</c:v>
                </c:pt>
                <c:pt idx="1">
                  <c:v>0</c:v>
                </c:pt>
                <c:pt idx="2">
                  <c:v>0</c:v>
                </c:pt>
                <c:pt idx="3">
                  <c:v>9.1821097843399951E-2</c:v>
                </c:pt>
                <c:pt idx="4">
                  <c:v>3.6940283529608329</c:v>
                </c:pt>
                <c:pt idx="5">
                  <c:v>8.1461137182942664E-2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2-4FB1-92F9-D5E972B8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733840"/>
        <c:axId val="923732400"/>
      </c:lineChart>
      <c:catAx>
        <c:axId val="9237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2400"/>
        <c:crosses val="autoZero"/>
        <c:auto val="1"/>
        <c:lblAlgn val="ctr"/>
        <c:lblOffset val="100"/>
        <c:noMultiLvlLbl val="0"/>
      </c:catAx>
      <c:valAx>
        <c:axId val="9237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Captain Cook Salt GSV (INR Crs)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Graphs'!$N$76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Graphs'!$O$75:$T$75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'Jul 23 Graphs'!$O$76:$T$76</c:f>
              <c:numCache>
                <c:formatCode>_(* #,##0.00_);_(* \(#,##0.00\);_(* "-"??_);_(@_)</c:formatCode>
                <c:ptCount val="6"/>
                <c:pt idx="0">
                  <c:v>5.0855999999999998E-2</c:v>
                </c:pt>
                <c:pt idx="1">
                  <c:v>0.244728</c:v>
                </c:pt>
                <c:pt idx="2">
                  <c:v>1.593675E-2</c:v>
                </c:pt>
                <c:pt idx="3">
                  <c:v>1.2720861999999999</c:v>
                </c:pt>
                <c:pt idx="4">
                  <c:v>0</c:v>
                </c:pt>
                <c:pt idx="5">
                  <c:v>0.113176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A-44F7-998F-A4D18D89B245}"/>
            </c:ext>
          </c:extLst>
        </c:ser>
        <c:ser>
          <c:idx val="1"/>
          <c:order val="1"/>
          <c:tx>
            <c:strRef>
              <c:f>'Jul 23 Graphs'!$N$77</c:f>
              <c:strCache>
                <c:ptCount val="1"/>
                <c:pt idx="0">
                  <c:v>Base Plan 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Graphs'!$O$75:$T$75</c:f>
              <c:strCache>
                <c:ptCount val="6"/>
                <c:pt idx="0">
                  <c:v>Andhra Pradesh</c:v>
                </c:pt>
                <c:pt idx="1">
                  <c:v>Bihar</c:v>
                </c:pt>
                <c:pt idx="2">
                  <c:v>Karnataka</c:v>
                </c:pt>
                <c:pt idx="3">
                  <c:v>Maharashtra</c:v>
                </c:pt>
                <c:pt idx="4">
                  <c:v>Madhya Pradesh</c:v>
                </c:pt>
                <c:pt idx="5">
                  <c:v>Gujarat</c:v>
                </c:pt>
              </c:strCache>
            </c:strRef>
          </c:cat>
          <c:val>
            <c:numRef>
              <c:f>'Jul 23 Graphs'!$O$77:$T$77</c:f>
              <c:numCache>
                <c:formatCode>_(* #,##0.00_);_(* \(#,##0.00\);_(* "-"??_);_(@_)</c:formatCode>
                <c:ptCount val="6"/>
                <c:pt idx="0">
                  <c:v>8.2387024841539133E-2</c:v>
                </c:pt>
                <c:pt idx="1">
                  <c:v>0</c:v>
                </c:pt>
                <c:pt idx="2">
                  <c:v>7.6179191393687784E-2</c:v>
                </c:pt>
                <c:pt idx="3">
                  <c:v>0.94671966959627385</c:v>
                </c:pt>
                <c:pt idx="4">
                  <c:v>2.1716684165118898E-2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FA-44F7-998F-A4D18D89B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044640"/>
        <c:axId val="144786192"/>
      </c:lineChart>
      <c:catAx>
        <c:axId val="19050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86192"/>
        <c:crosses val="autoZero"/>
        <c:auto val="1"/>
        <c:lblAlgn val="ctr"/>
        <c:lblOffset val="100"/>
        <c:noMultiLvlLbl val="0"/>
      </c:catAx>
      <c:valAx>
        <c:axId val="1447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0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 Atta Qty (Tonnes)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Graphs'!$B$4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Graphs'!$C$3:$H$3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Kerala</c:v>
                </c:pt>
                <c:pt idx="5">
                  <c:v>Gujarat</c:v>
                </c:pt>
              </c:strCache>
            </c:strRef>
          </c:cat>
          <c:val>
            <c:numRef>
              <c:f>'Jul 23 Graphs'!$C$4:$H$4</c:f>
              <c:numCache>
                <c:formatCode>_ * #,##0_ ;_ * \-#,##0_ ;_ * "-"??_ ;_ @_ </c:formatCode>
                <c:ptCount val="6"/>
                <c:pt idx="0">
                  <c:v>354</c:v>
                </c:pt>
                <c:pt idx="1">
                  <c:v>450</c:v>
                </c:pt>
                <c:pt idx="2">
                  <c:v>45.6</c:v>
                </c:pt>
                <c:pt idx="3">
                  <c:v>53.97</c:v>
                </c:pt>
                <c:pt idx="4">
                  <c:v>0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40-4DD3-89D3-C34DE21C7A8D}"/>
            </c:ext>
          </c:extLst>
        </c:ser>
        <c:ser>
          <c:idx val="1"/>
          <c:order val="1"/>
          <c:tx>
            <c:strRef>
              <c:f>'Jul 23 Graphs'!$B$8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Graphs'!$C$3:$H$3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Kerala</c:v>
                </c:pt>
                <c:pt idx="5">
                  <c:v>Gujarat</c:v>
                </c:pt>
              </c:strCache>
            </c:strRef>
          </c:cat>
          <c:val>
            <c:numRef>
              <c:f>'Jul 23 Graphs'!$C$8:$H$8</c:f>
              <c:numCache>
                <c:formatCode>_ * #,##0_ ;_ * \-#,##0_ ;_ * "-"??_ ;_ @_ </c:formatCode>
                <c:ptCount val="6"/>
                <c:pt idx="0">
                  <c:v>614.5267318646695</c:v>
                </c:pt>
                <c:pt idx="1">
                  <c:v>530.24369796950191</c:v>
                </c:pt>
                <c:pt idx="2">
                  <c:v>461</c:v>
                </c:pt>
                <c:pt idx="3">
                  <c:v>77.789315813097829</c:v>
                </c:pt>
                <c:pt idx="4">
                  <c:v>28.542562804831352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40-4DD3-89D3-C34DE21C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566224"/>
        <c:axId val="294153072"/>
      </c:lineChart>
      <c:catAx>
        <c:axId val="29756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53072"/>
        <c:crosses val="autoZero"/>
        <c:auto val="1"/>
        <c:lblAlgn val="ctr"/>
        <c:lblOffset val="100"/>
        <c:noMultiLvlLbl val="0"/>
      </c:catAx>
      <c:valAx>
        <c:axId val="294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Annapurna</a:t>
            </a:r>
            <a:r>
              <a:rPr lang="en-IN" baseline="0"/>
              <a:t> Atta GSV (INR Crs)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'Jul 23 Graphs'!$N$4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'Jul 23 Graphs'!$O$3:$T$3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Kerala</c:v>
                </c:pt>
                <c:pt idx="5">
                  <c:v>Gujarat</c:v>
                </c:pt>
              </c:strCache>
            </c:strRef>
          </c:cat>
          <c:val>
            <c:numRef>
              <c:f>'Jul 23 Graphs'!$O$4:$T$4</c:f>
              <c:numCache>
                <c:formatCode>_(* #,##0.00_);_(* \(#,##0.00\);_(* "-"??_);_(@_)</c:formatCode>
                <c:ptCount val="6"/>
                <c:pt idx="0">
                  <c:v>1.8300424500000001</c:v>
                </c:pt>
                <c:pt idx="1">
                  <c:v>2.3045982</c:v>
                </c:pt>
                <c:pt idx="2">
                  <c:v>0.14683487999999997</c:v>
                </c:pt>
                <c:pt idx="3">
                  <c:v>0.28272691200000005</c:v>
                </c:pt>
                <c:pt idx="4">
                  <c:v>0</c:v>
                </c:pt>
                <c:pt idx="5">
                  <c:v>2.8799999999999999E-2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6-448A-90B2-DBDA9578F474}"/>
            </c:ext>
          </c:extLst>
        </c:ser>
        <c:ser>
          <c:idx val="1"/>
          <c:order val="1"/>
          <c:tx>
            <c:strRef>
              <c:f>'Jul 23 Graphs'!$N$8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'Jul 23 Graphs'!$O$3:$T$3</c:f>
              <c:strCache>
                <c:ptCount val="6"/>
                <c:pt idx="0">
                  <c:v>Andhra Pradesh</c:v>
                </c:pt>
                <c:pt idx="1">
                  <c:v>Karnataka</c:v>
                </c:pt>
                <c:pt idx="2">
                  <c:v>Maharashtra</c:v>
                </c:pt>
                <c:pt idx="3">
                  <c:v>Tamil Nadu</c:v>
                </c:pt>
                <c:pt idx="4">
                  <c:v>Kerala</c:v>
                </c:pt>
                <c:pt idx="5">
                  <c:v>Gujarat</c:v>
                </c:pt>
              </c:strCache>
            </c:strRef>
          </c:cat>
          <c:val>
            <c:numRef>
              <c:f>'Jul 23 Graphs'!$O$8:$T$8</c:f>
              <c:numCache>
                <c:formatCode>_(* #,##0.00_);_(* \(#,##0.00\);_(* "-"??_);_(@_)</c:formatCode>
                <c:ptCount val="6"/>
                <c:pt idx="0">
                  <c:v>3.182347291010962</c:v>
                </c:pt>
                <c:pt idx="1">
                  <c:v>2.7071778299436535</c:v>
                </c:pt>
                <c:pt idx="2">
                  <c:v>1.9149</c:v>
                </c:pt>
                <c:pt idx="3">
                  <c:v>0.40255622928775381</c:v>
                </c:pt>
                <c:pt idx="4">
                  <c:v>0.15430537508929731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6-448A-90B2-DBDA9578F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949248"/>
        <c:axId val="294616720"/>
      </c:lineChart>
      <c:catAx>
        <c:axId val="3179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16720"/>
        <c:crosses val="autoZero"/>
        <c:auto val="1"/>
        <c:lblAlgn val="ctr"/>
        <c:lblOffset val="100"/>
        <c:noMultiLvlLbl val="0"/>
      </c:catAx>
      <c:valAx>
        <c:axId val="2946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5</xdr:row>
      <xdr:rowOff>123825</xdr:rowOff>
    </xdr:from>
    <xdr:to>
      <xdr:col>6</xdr:col>
      <xdr:colOff>739775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D510-7419-4741-88B5-E39F3C507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37</xdr:row>
      <xdr:rowOff>123825</xdr:rowOff>
    </xdr:from>
    <xdr:to>
      <xdr:col>7</xdr:col>
      <xdr:colOff>603249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8FCB9-86AF-4C7B-BBD1-A8700313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</xdr:colOff>
      <xdr:row>71</xdr:row>
      <xdr:rowOff>149225</xdr:rowOff>
    </xdr:from>
    <xdr:to>
      <xdr:col>6</xdr:col>
      <xdr:colOff>708025</xdr:colOff>
      <xdr:row>86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BE9E78-D4E3-4A3C-B2A9-40CC0DEB3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53975</xdr:colOff>
      <xdr:row>5</xdr:row>
      <xdr:rowOff>85725</xdr:rowOff>
    </xdr:from>
    <xdr:to>
      <xdr:col>18</xdr:col>
      <xdr:colOff>212725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B831A-F9F5-4D53-B6EF-F826DB1EE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53975</xdr:colOff>
      <xdr:row>37</xdr:row>
      <xdr:rowOff>98424</xdr:rowOff>
    </xdr:from>
    <xdr:to>
      <xdr:col>19</xdr:col>
      <xdr:colOff>63500</xdr:colOff>
      <xdr:row>54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6B6C06-27F3-4110-A6FC-DEA7CC79A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71</xdr:row>
      <xdr:rowOff>130175</xdr:rowOff>
    </xdr:from>
    <xdr:to>
      <xdr:col>18</xdr:col>
      <xdr:colOff>187325</xdr:colOff>
      <xdr:row>86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A0768F-72D5-4C11-B385-B887C5E66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898525</xdr:colOff>
      <xdr:row>77</xdr:row>
      <xdr:rowOff>155575</xdr:rowOff>
    </xdr:from>
    <xdr:to>
      <xdr:col>18</xdr:col>
      <xdr:colOff>644525</xdr:colOff>
      <xdr:row>92</xdr:row>
      <xdr:rowOff>136525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3F3CD-CC3D-F901-4544-C0A129C26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244475</xdr:colOff>
      <xdr:row>8</xdr:row>
      <xdr:rowOff>168275</xdr:rowOff>
    </xdr:from>
    <xdr:to>
      <xdr:col>6</xdr:col>
      <xdr:colOff>130175</xdr:colOff>
      <xdr:row>23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F71425-59C0-3D64-543F-8F1C2A1A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720725</xdr:colOff>
      <xdr:row>8</xdr:row>
      <xdr:rowOff>123825</xdr:rowOff>
    </xdr:from>
    <xdr:to>
      <xdr:col>18</xdr:col>
      <xdr:colOff>466725</xdr:colOff>
      <xdr:row>23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F47B7-A9D4-8D94-4D97-093A7FEF7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142874</xdr:colOff>
      <xdr:row>44</xdr:row>
      <xdr:rowOff>73025</xdr:rowOff>
    </xdr:from>
    <xdr:to>
      <xdr:col>7</xdr:col>
      <xdr:colOff>234950</xdr:colOff>
      <xdr:row>60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AB76837-0B5D-13E9-C48C-E9CB24E34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41274</xdr:colOff>
      <xdr:row>44</xdr:row>
      <xdr:rowOff>149224</xdr:rowOff>
    </xdr:from>
    <xdr:to>
      <xdr:col>20</xdr:col>
      <xdr:colOff>69850</xdr:colOff>
      <xdr:row>60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1F1A23-2357-228E-E4F6-959454C9F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492125</xdr:colOff>
      <xdr:row>77</xdr:row>
      <xdr:rowOff>168275</xdr:rowOff>
    </xdr:from>
    <xdr:to>
      <xdr:col>6</xdr:col>
      <xdr:colOff>460375</xdr:colOff>
      <xdr:row>92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B10829-5FAF-5E9F-5A30-883BA38A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5</xdr:row>
      <xdr:rowOff>123825</xdr:rowOff>
    </xdr:from>
    <xdr:to>
      <xdr:col>6</xdr:col>
      <xdr:colOff>739775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08117-8E5F-43D5-B686-0711D8225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34</xdr:row>
      <xdr:rowOff>123825</xdr:rowOff>
    </xdr:from>
    <xdr:to>
      <xdr:col>7</xdr:col>
      <xdr:colOff>603249</xdr:colOff>
      <xdr:row>51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B4383-6C42-482B-B12E-A6207E48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22225</xdr:colOff>
      <xdr:row>68</xdr:row>
      <xdr:rowOff>149225</xdr:rowOff>
    </xdr:from>
    <xdr:to>
      <xdr:col>6</xdr:col>
      <xdr:colOff>708025</xdr:colOff>
      <xdr:row>83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ACD32-75FF-4FDE-B059-FA404A6B9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53975</xdr:colOff>
      <xdr:row>5</xdr:row>
      <xdr:rowOff>85725</xdr:rowOff>
    </xdr:from>
    <xdr:to>
      <xdr:col>18</xdr:col>
      <xdr:colOff>212725</xdr:colOff>
      <xdr:row>20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6BE406-A8D1-4C84-B14D-63265EEC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53975</xdr:colOff>
      <xdr:row>34</xdr:row>
      <xdr:rowOff>98424</xdr:rowOff>
    </xdr:from>
    <xdr:to>
      <xdr:col>19</xdr:col>
      <xdr:colOff>63500</xdr:colOff>
      <xdr:row>51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F42DC0-CB80-47B4-88ED-C77064D4F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28575</xdr:colOff>
      <xdr:row>68</xdr:row>
      <xdr:rowOff>130175</xdr:rowOff>
    </xdr:from>
    <xdr:to>
      <xdr:col>18</xdr:col>
      <xdr:colOff>755651</xdr:colOff>
      <xdr:row>83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797C14-F3DE-42DB-83C0-8773E0A1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it" refreshedDate="45139.647365393517" createdVersion="8" refreshedVersion="8" minRefreshableVersion="3" recordCount="458" xr:uid="{F68B809E-47FE-47E7-A7D0-6CFA8F4F9103}">
  <cacheSource type="worksheet">
    <worksheetSource ref="B2:R460" sheet="Sheet1"/>
  </cacheSource>
  <cacheFields count="17">
    <cacheField name="Document No." numFmtId="0">
      <sharedItems/>
    </cacheField>
    <cacheField name="Sell-to Customer No." numFmtId="0">
      <sharedItems/>
    </cacheField>
    <cacheField name="Type" numFmtId="0">
      <sharedItems/>
    </cacheField>
    <cacheField name="Product" numFmtId="0">
      <sharedItems count="3">
        <s v="Annapurna Salt"/>
        <s v="Captain Cook Salt"/>
        <s v="Annapurna Atta"/>
      </sharedItems>
    </cacheField>
    <cacheField name="No." numFmtId="0">
      <sharedItems count="17">
        <s v="ANNW100"/>
        <s v="ANNX100"/>
        <s v="ANNY100"/>
        <s v="ACCZ100"/>
        <s v="ATTA100"/>
        <s v="ATTB100"/>
        <s v="ATTC100"/>
        <s v="ANNZ100"/>
        <s v="UWAAFF050"/>
        <s v="UWAAFF100"/>
        <s v="USASIC010"/>
        <s v="USASIP010"/>
        <s v="USASIP005"/>
        <s v="UWAAFF010"/>
        <s v="USAAFF010"/>
        <s v="USAAFF050"/>
        <s v="USAAFF100"/>
      </sharedItems>
    </cacheField>
    <cacheField name="Description" numFmtId="0">
      <sharedItems/>
    </cacheField>
    <cacheField name="Posting Date" numFmtId="14">
      <sharedItems containsSemiMixedTypes="0" containsNonDate="0" containsDate="1" containsString="0" minDate="2023-07-01T00:00:00" maxDate="2023-08-01T00:00:00"/>
    </cacheField>
    <cacheField name="Document Date" numFmtId="14">
      <sharedItems containsSemiMixedTypes="0" containsNonDate="0" containsDate="1" containsString="0" minDate="2023-07-01T00:00:00" maxDate="2023-08-01T00:00:00"/>
    </cacheField>
    <cacheField name="GST Bill To State Code" numFmtId="0">
      <sharedItems/>
    </cacheField>
    <cacheField name="State" numFmtId="0">
      <sharedItems count="6">
        <s v="Tamil Nadu"/>
        <s v="Karnataka"/>
        <s v="Andhra Pradesh"/>
        <s v="Gujarat"/>
        <s v="Bihar"/>
        <s v="Maharashtra"/>
      </sharedItems>
    </cacheField>
    <cacheField name="Ship to Name" numFmtId="0">
      <sharedItems/>
    </cacheField>
    <cacheField name="Quantity" numFmtId="166">
      <sharedItems containsSemiMixedTypes="0" containsString="0" containsNumber="1" containsInteger="1" minValue="0" maxValue="1355550"/>
    </cacheField>
    <cacheField name="Qty in Kgs" numFmtId="166">
      <sharedItems containsSemiMixedTypes="0" containsString="0" containsNumber="1" minValue="0" maxValue="750000"/>
    </cacheField>
    <cacheField name="Unit of Measure Code" numFmtId="0">
      <sharedItems/>
    </cacheField>
    <cacheField name="Unit Price Excl. VAT" numFmtId="43">
      <sharedItems containsSemiMixedTypes="0" containsString="0" containsNumber="1" minValue="3.79" maxValue="498.05"/>
    </cacheField>
    <cacheField name="Amount" numFmtId="166">
      <sharedItems containsSemiMixedTypes="0" containsString="0" containsNumber="1" minValue="0" maxValue="9945000"/>
    </cacheField>
    <cacheField name="Line Discount %" numFmtId="166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s v="UCPL/23-24/578"/>
    <s v="CUS00009"/>
    <s v="Item"/>
    <x v="0"/>
    <x v="0"/>
    <s v="Anp 1 kg * 25kg pack  Relaunch"/>
    <d v="2023-07-01T00:00:00"/>
    <d v="2023-07-01T00:00:00"/>
    <s v="TN"/>
    <x v="0"/>
    <s v="V S TRADERS  RS CODE-41A984"/>
    <n v="5000"/>
    <n v="5000"/>
    <s v="PAC"/>
    <n v="15.84"/>
    <n v="79200"/>
    <n v="0"/>
  </r>
  <r>
    <s v="UCPL/23-24/578"/>
    <s v="CUS00009"/>
    <s v="Item"/>
    <x v="0"/>
    <x v="1"/>
    <s v="Anp Crystal 1 * 25 kg Relaunch"/>
    <d v="2023-07-01T00:00:00"/>
    <d v="2023-07-01T00:00:00"/>
    <s v="TN"/>
    <x v="0"/>
    <s v="V S TRADERS  RS CODE-41A984"/>
    <n v="10000"/>
    <n v="10000"/>
    <s v="PAC"/>
    <n v="12.99"/>
    <n v="129900"/>
    <n v="0"/>
  </r>
  <r>
    <s v="UCPL/23-24/578"/>
    <s v="CUS00009"/>
    <s v="Item"/>
    <x v="0"/>
    <x v="2"/>
    <s v="ANNP IODPD SALT 500G"/>
    <d v="2023-07-01T00:00:00"/>
    <d v="2023-07-01T00:00:00"/>
    <s v="TN"/>
    <x v="0"/>
    <s v="V S TRADERS  RS CODE-41A984"/>
    <n v="6000"/>
    <n v="3000"/>
    <s v="PAC"/>
    <n v="8.09"/>
    <n v="48540"/>
    <n v="0"/>
  </r>
  <r>
    <s v="UCPL/23-24/579"/>
    <s v="CUS00003"/>
    <s v="Item"/>
    <x v="0"/>
    <x v="0"/>
    <s v="Anp 1 kg * 25kg pack  Relaunch"/>
    <d v="2023-07-03T00:00:00"/>
    <d v="2023-07-03T00:00:00"/>
    <s v="KA"/>
    <x v="1"/>
    <s v="SHREE MOOKAMBIKA MARKETING RS CODE-431270"/>
    <n v="10250"/>
    <n v="10250"/>
    <s v="PAC"/>
    <n v="15.84"/>
    <n v="162360"/>
    <n v="0"/>
  </r>
  <r>
    <s v="UCPL/23-24/579"/>
    <s v="CUS00003"/>
    <s v="Item"/>
    <x v="0"/>
    <x v="1"/>
    <s v="Anp Crystal 1 * 25 kg Relaunch"/>
    <d v="2023-07-03T00:00:00"/>
    <d v="2023-07-03T00:00:00"/>
    <s v="KA"/>
    <x v="1"/>
    <s v="SHREE MOOKAMBIKA MARKETING RS CODE-431270"/>
    <n v="7500"/>
    <n v="7500"/>
    <s v="PAC"/>
    <n v="12.99"/>
    <n v="97425"/>
    <n v="0"/>
  </r>
  <r>
    <s v="UCPL/23-24/579"/>
    <s v="CUS00003"/>
    <s v="Item"/>
    <x v="1"/>
    <x v="3"/>
    <s v="CC 1 kg * 25kg pack  New Code"/>
    <d v="2023-07-03T00:00:00"/>
    <d v="2023-07-03T00:00:00"/>
    <s v="KA"/>
    <x v="1"/>
    <s v="SHREE MOOKAMBIKA MARKETING RS CODE-431270"/>
    <n v="250"/>
    <n v="250"/>
    <s v="PAC"/>
    <n v="15.74"/>
    <n v="3935"/>
    <n v="0"/>
  </r>
  <r>
    <s v="UCPL/23-24/580"/>
    <s v="CUS00004"/>
    <s v="Item"/>
    <x v="0"/>
    <x v="0"/>
    <s v="Anp 1 kg * 25kg pack  Relaunch"/>
    <d v="2023-07-03T00:00:00"/>
    <d v="2023-07-03T00:00:00"/>
    <s v="TN"/>
    <x v="0"/>
    <s v="SUMANGALI AGENCIES RS CODE-412855"/>
    <n v="2000"/>
    <n v="2000"/>
    <s v="PAC"/>
    <n v="15.84"/>
    <n v="31680"/>
    <n v="0"/>
  </r>
  <r>
    <s v="UCPL/23-24/580"/>
    <s v="CUS00004"/>
    <s v="Item"/>
    <x v="0"/>
    <x v="1"/>
    <s v="Anp Crystal 1 * 25 kg Relaunch"/>
    <d v="2023-07-03T00:00:00"/>
    <d v="2023-07-03T00:00:00"/>
    <s v="TN"/>
    <x v="0"/>
    <s v="SUMANGALI AGENCIES RS CODE-412855"/>
    <n v="11000"/>
    <n v="11000"/>
    <s v="PAC"/>
    <n v="12.99"/>
    <n v="142890"/>
    <n v="0"/>
  </r>
  <r>
    <s v="UCPL/23-24/581"/>
    <s v="CUS00004"/>
    <s v="Item"/>
    <x v="0"/>
    <x v="0"/>
    <s v="Anp 1 kg * 25kg pack  Relaunch"/>
    <d v="2023-07-03T00:00:00"/>
    <d v="2023-07-03T00:00:00"/>
    <s v="TN"/>
    <x v="0"/>
    <s v="DINESH AGENCY   RS CODE-41B396"/>
    <n v="5125"/>
    <n v="5125"/>
    <s v="PAC"/>
    <n v="15.84"/>
    <n v="81180"/>
    <n v="0"/>
  </r>
  <r>
    <s v="UCPL/23-24/581"/>
    <s v="CUS00004"/>
    <s v="Item"/>
    <x v="0"/>
    <x v="1"/>
    <s v="Anp Crystal 1 * 25 kg Relaunch"/>
    <d v="2023-07-03T00:00:00"/>
    <d v="2023-07-03T00:00:00"/>
    <s v="TN"/>
    <x v="0"/>
    <s v="DINESH AGENCY   RS CODE-41B396"/>
    <n v="6000"/>
    <n v="6000"/>
    <s v="PAC"/>
    <n v="12.99"/>
    <n v="77940"/>
    <n v="0"/>
  </r>
  <r>
    <s v="UCPL/23-24/582"/>
    <s v="CUS00003"/>
    <s v="Item"/>
    <x v="0"/>
    <x v="0"/>
    <s v="Anp 1 kg * 25kg pack  Relaunch"/>
    <d v="2023-07-04T00:00:00"/>
    <d v="2023-07-04T00:00:00"/>
    <s v="KA"/>
    <x v="1"/>
    <s v="SHAMANUR SHOPPE  RS CODE-43A624"/>
    <n v="14750"/>
    <n v="14750"/>
    <s v="PAC"/>
    <n v="15.84"/>
    <n v="233640"/>
    <n v="0"/>
  </r>
  <r>
    <s v="UCPL/23-24/582"/>
    <s v="CUS00003"/>
    <s v="Item"/>
    <x v="0"/>
    <x v="1"/>
    <s v="Anp Crystal 1 * 25 kg Relaunch"/>
    <d v="2023-07-04T00:00:00"/>
    <d v="2023-07-04T00:00:00"/>
    <s v="KA"/>
    <x v="1"/>
    <s v="SHAMANUR SHOPPE  RS CODE-43A624"/>
    <n v="9500"/>
    <n v="9500"/>
    <s v="PAC"/>
    <n v="12.99"/>
    <n v="123405"/>
    <n v="0"/>
  </r>
  <r>
    <s v="UCPL/23-24/582"/>
    <s v="CUS00003"/>
    <s v="Item"/>
    <x v="0"/>
    <x v="2"/>
    <s v="ANNP IODPD SALT 500G"/>
    <d v="2023-07-04T00:00:00"/>
    <d v="2023-07-04T00:00:00"/>
    <s v="KA"/>
    <x v="1"/>
    <s v="SHAMANUR SHOPPE  RS CODE-43A624"/>
    <n v="0"/>
    <n v="0"/>
    <s v="PAC"/>
    <n v="8.09"/>
    <n v="0"/>
    <n v="0"/>
  </r>
  <r>
    <s v="UCPL/23-24/583"/>
    <s v="CUS00001"/>
    <s v="Item"/>
    <x v="2"/>
    <x v="4"/>
    <s v="ANNP WH-FF 10KG"/>
    <d v="2023-07-04T00:00:00"/>
    <d v="2023-07-04T00:00:00"/>
    <s v="TS"/>
    <x v="2"/>
    <s v="Hindustan Unilever Ltd CSA C/o Srinivasa Logistics"/>
    <n v="0"/>
    <n v="0"/>
    <s v="PAC"/>
    <n v="498.05"/>
    <n v="0"/>
    <n v="0"/>
  </r>
  <r>
    <s v="UCPL/23-24/583"/>
    <s v="CUS00001"/>
    <s v="Item"/>
    <x v="2"/>
    <x v="5"/>
    <s v="ANNP WH-FF 5KG LP RL"/>
    <d v="2023-07-04T00:00:00"/>
    <d v="2023-07-04T00:00:00"/>
    <s v="TS"/>
    <x v="2"/>
    <s v="Hindustan Unilever Ltd CSA C/o Srinivasa Logistics"/>
    <n v="0"/>
    <n v="0"/>
    <s v="PAC"/>
    <n v="254.04"/>
    <n v="0"/>
    <n v="0"/>
  </r>
  <r>
    <s v="UCPL/23-24/583"/>
    <s v="CUS00001"/>
    <s v="Item"/>
    <x v="2"/>
    <x v="6"/>
    <s v="ANNP WH-FF 1KG LP RL"/>
    <d v="2023-07-04T00:00:00"/>
    <d v="2023-07-04T00:00:00"/>
    <s v="TS"/>
    <x v="2"/>
    <s v="Hindustan Unilever Ltd CSA C/o Srinivasa Logistics"/>
    <n v="18000"/>
    <n v="18000"/>
    <s v="PAC"/>
    <n v="52.16"/>
    <n v="938880"/>
    <n v="0"/>
  </r>
  <r>
    <s v="UCPL/23-24/584"/>
    <s v="CUS00014"/>
    <s v="Item"/>
    <x v="2"/>
    <x v="6"/>
    <s v="ANNP WH-FF 1KG LP RL"/>
    <d v="2023-07-04T00:00:00"/>
    <d v="2023-07-04T00:00:00"/>
    <s v="AD"/>
    <x v="2"/>
    <s v="HINDUSTAN UNILEVER LIMITED"/>
    <n v="630"/>
    <n v="630"/>
    <s v="PAC"/>
    <n v="52.16"/>
    <n v="32860.800000000003"/>
    <n v="0"/>
  </r>
  <r>
    <s v="UCPL/23-24/584"/>
    <s v="CUS00014"/>
    <s v="Item"/>
    <x v="2"/>
    <x v="6"/>
    <s v="ANNP WH-FF 1KG LP RL"/>
    <d v="2023-07-04T00:00:00"/>
    <d v="2023-07-04T00:00:00"/>
    <s v="AD"/>
    <x v="2"/>
    <s v="HINDUSTAN UNILEVER LIMITED"/>
    <n v="0"/>
    <n v="0"/>
    <s v="PAC"/>
    <n v="52.16"/>
    <n v="0"/>
    <n v="0"/>
  </r>
  <r>
    <s v="UCPL/23-24/584"/>
    <s v="CUS00014"/>
    <s v="Item"/>
    <x v="2"/>
    <x v="6"/>
    <s v="ANNP WH-FF 1KG LP RL"/>
    <d v="2023-07-04T00:00:00"/>
    <d v="2023-07-04T00:00:00"/>
    <s v="AD"/>
    <x v="2"/>
    <s v="HINDUSTAN UNILEVER LIMITED"/>
    <n v="5370"/>
    <n v="5370"/>
    <s v="PAC"/>
    <n v="52.16"/>
    <n v="280099.20000000001"/>
    <n v="0"/>
  </r>
  <r>
    <s v="UCPL/23-24/585"/>
    <s v="CUS00014"/>
    <s v="Item"/>
    <x v="2"/>
    <x v="4"/>
    <s v="ANNP WH-FF 10KG"/>
    <d v="2023-07-04T00:00:00"/>
    <d v="2023-07-04T00:00:00"/>
    <s v="AD"/>
    <x v="2"/>
    <s v="HINDUSTAN UNILEVER LIMITED"/>
    <n v="0"/>
    <n v="0"/>
    <s v="PAC"/>
    <n v="498.05"/>
    <n v="0"/>
    <n v="0"/>
  </r>
  <r>
    <s v="UCPL/23-24/585"/>
    <s v="CUS00014"/>
    <s v="Item"/>
    <x v="2"/>
    <x v="5"/>
    <s v="ANNP WH-FF 5KG LP RL"/>
    <d v="2023-07-04T00:00:00"/>
    <d v="2023-07-04T00:00:00"/>
    <s v="AD"/>
    <x v="2"/>
    <s v="HINDUSTAN UNILEVER LIMITED"/>
    <n v="0"/>
    <n v="0"/>
    <s v="PAC"/>
    <n v="254.04"/>
    <n v="0"/>
    <n v="0"/>
  </r>
  <r>
    <s v="UCPL/23-24/585"/>
    <s v="CUS00014"/>
    <s v="Item"/>
    <x v="2"/>
    <x v="6"/>
    <s v="ANNP WH-FF 1KG LP RL"/>
    <d v="2023-07-04T00:00:00"/>
    <d v="2023-07-04T00:00:00"/>
    <s v="AD"/>
    <x v="2"/>
    <s v="HINDUSTAN UNILEVER LIMITED"/>
    <n v="18000"/>
    <n v="18000"/>
    <s v="PAC"/>
    <n v="52.16"/>
    <n v="938880"/>
    <n v="0"/>
  </r>
  <r>
    <s v="UCPL/23-24/586"/>
    <s v="CUS00003"/>
    <s v="Item"/>
    <x v="0"/>
    <x v="0"/>
    <s v="Anp 1 kg * 25kg pack  Relaunch"/>
    <d v="2023-07-04T00:00:00"/>
    <d v="2023-07-04T00:00:00"/>
    <s v="KA"/>
    <x v="1"/>
    <s v="Intelligent Retail Pvt Ltd   RS CODE-43A573"/>
    <n v="11250"/>
    <n v="11250"/>
    <s v="PAC"/>
    <n v="15.84"/>
    <n v="178200"/>
    <n v="0"/>
  </r>
  <r>
    <s v="UCPL/23-24/586"/>
    <s v="CUS00003"/>
    <s v="Item"/>
    <x v="0"/>
    <x v="1"/>
    <s v="Anp Crystal 1 * 25 kg Relaunch"/>
    <d v="2023-07-04T00:00:00"/>
    <d v="2023-07-04T00:00:00"/>
    <s v="KA"/>
    <x v="1"/>
    <s v="Intelligent Retail Pvt Ltd   RS CODE-43A573"/>
    <n v="5500"/>
    <n v="5500"/>
    <s v="PAC"/>
    <n v="12.99"/>
    <n v="71445"/>
    <n v="0"/>
  </r>
  <r>
    <s v="UCPL/23-24/586"/>
    <s v="CUS00003"/>
    <s v="Item"/>
    <x v="0"/>
    <x v="2"/>
    <s v="ANNP IODPD SALT 500G"/>
    <d v="2023-07-04T00:00:00"/>
    <d v="2023-07-04T00:00:00"/>
    <s v="KA"/>
    <x v="1"/>
    <s v="Intelligent Retail Pvt Ltd   RS CODE-43A573"/>
    <n v="2500"/>
    <n v="1250"/>
    <s v="PAC"/>
    <n v="8.09"/>
    <n v="20225"/>
    <n v="0"/>
  </r>
  <r>
    <s v="UCPL/23-24/587"/>
    <s v="CUS00014"/>
    <s v="Item"/>
    <x v="2"/>
    <x v="4"/>
    <s v="ANNP WH-FF 10KG"/>
    <d v="2023-07-04T00:00:00"/>
    <d v="2023-07-04T00:00:00"/>
    <s v="AD"/>
    <x v="2"/>
    <s v="HINDUSTAN UNILEVER LIMITED"/>
    <n v="180"/>
    <n v="1800"/>
    <s v="PAC"/>
    <n v="498.05"/>
    <n v="89649"/>
    <n v="0"/>
  </r>
  <r>
    <s v="UCPL/23-24/587"/>
    <s v="CUS00014"/>
    <s v="Item"/>
    <x v="2"/>
    <x v="5"/>
    <s v="ANNP WH-FF 5KG LP RL"/>
    <d v="2023-07-04T00:00:00"/>
    <d v="2023-07-04T00:00:00"/>
    <s v="AD"/>
    <x v="2"/>
    <s v="HINDUSTAN UNILEVER LIMITED"/>
    <n v="2520"/>
    <n v="12600"/>
    <s v="PAC"/>
    <n v="254.04"/>
    <n v="640180.80000000005"/>
    <n v="0"/>
  </r>
  <r>
    <s v="UCPL/23-24/587"/>
    <s v="CUS00014"/>
    <s v="Item"/>
    <x v="2"/>
    <x v="6"/>
    <s v="ANNP WH-FF 1KG LP RL"/>
    <d v="2023-07-04T00:00:00"/>
    <d v="2023-07-04T00:00:00"/>
    <s v="AD"/>
    <x v="2"/>
    <s v="HINDUSTAN UNILEVER LIMITED"/>
    <n v="9600"/>
    <n v="9600"/>
    <s v="PAC"/>
    <n v="52.16"/>
    <n v="500736"/>
    <n v="0"/>
  </r>
  <r>
    <s v="UCPL/23-24/588"/>
    <s v="CUS00003"/>
    <s v="Item"/>
    <x v="0"/>
    <x v="0"/>
    <s v="Anp 1 kg * 25kg pack  Relaunch"/>
    <d v="2023-07-04T00:00:00"/>
    <d v="2023-07-04T00:00:00"/>
    <s v="KA"/>
    <x v="1"/>
    <s v="S M M AGENICES  RS CODE-43A180"/>
    <n v="8750"/>
    <n v="8750"/>
    <s v="PAC"/>
    <n v="15.84"/>
    <n v="138600"/>
    <n v="0"/>
  </r>
  <r>
    <s v="UCPL/23-24/588"/>
    <s v="CUS00003"/>
    <s v="Item"/>
    <x v="0"/>
    <x v="1"/>
    <s v="Anp Crystal 1 * 25 kg Relaunch"/>
    <d v="2023-07-04T00:00:00"/>
    <d v="2023-07-04T00:00:00"/>
    <s v="KA"/>
    <x v="1"/>
    <s v="S M M AGENICES  RS CODE-43A180"/>
    <n v="8000"/>
    <n v="8000"/>
    <s v="PAC"/>
    <n v="12.99"/>
    <n v="103920"/>
    <n v="0"/>
  </r>
  <r>
    <s v="UCPL/23-24/588"/>
    <s v="CUS00003"/>
    <s v="Item"/>
    <x v="0"/>
    <x v="2"/>
    <s v="ANNP IODPD SALT 500G"/>
    <d v="2023-07-04T00:00:00"/>
    <d v="2023-07-04T00:00:00"/>
    <s v="KA"/>
    <x v="1"/>
    <s v="S M M AGENICES  RS CODE-43A180"/>
    <n v="2500"/>
    <n v="1250"/>
    <s v="PAC"/>
    <n v="8.09"/>
    <n v="20225"/>
    <n v="0"/>
  </r>
  <r>
    <s v="UCPL/23-24/589"/>
    <s v="CUS00014"/>
    <s v="Item"/>
    <x v="2"/>
    <x v="4"/>
    <s v="ANNP WH-FF 10KG"/>
    <d v="2023-07-04T00:00:00"/>
    <d v="2023-07-04T00:00:00"/>
    <s v="AD"/>
    <x v="2"/>
    <s v="HINDUSTAN UNILEVER LIMITED"/>
    <n v="0"/>
    <n v="0"/>
    <s v="PAC"/>
    <n v="498.05"/>
    <n v="0"/>
    <n v="0"/>
  </r>
  <r>
    <s v="UCPL/23-24/589"/>
    <s v="CUS00014"/>
    <s v="Item"/>
    <x v="2"/>
    <x v="5"/>
    <s v="ANNP WH-FF 5KG LP RL"/>
    <d v="2023-07-04T00:00:00"/>
    <d v="2023-07-04T00:00:00"/>
    <s v="AD"/>
    <x v="2"/>
    <s v="HINDUSTAN UNILEVER LIMITED"/>
    <n v="0"/>
    <n v="0"/>
    <s v="PAC"/>
    <n v="254.04"/>
    <n v="0"/>
    <n v="0"/>
  </r>
  <r>
    <s v="UCPL/23-24/589"/>
    <s v="CUS00014"/>
    <s v="Item"/>
    <x v="2"/>
    <x v="6"/>
    <s v="ANNP WH-FF 1KG LP RL"/>
    <d v="2023-07-04T00:00:00"/>
    <d v="2023-07-04T00:00:00"/>
    <s v="AD"/>
    <x v="2"/>
    <s v="HINDUSTAN UNILEVER LIMITED"/>
    <n v="18000"/>
    <n v="18000"/>
    <s v="PAC"/>
    <n v="52.16"/>
    <n v="938880"/>
    <n v="0"/>
  </r>
  <r>
    <s v="UCPL/23-24/590"/>
    <s v="CUS00001"/>
    <s v="Item"/>
    <x v="2"/>
    <x v="4"/>
    <s v="ANNP WH-FF 10KG"/>
    <d v="2023-07-04T00:00:00"/>
    <d v="2023-07-04T00:00:00"/>
    <s v="TS"/>
    <x v="2"/>
    <s v="Hindustan Unilever Ltd CSA C/o Srinivasa Logistics"/>
    <n v="510"/>
    <n v="5100"/>
    <s v="PAC"/>
    <n v="498.05"/>
    <n v="254005.5"/>
    <n v="0"/>
  </r>
  <r>
    <s v="UCPL/23-24/590"/>
    <s v="CUS00001"/>
    <s v="Item"/>
    <x v="2"/>
    <x v="5"/>
    <s v="ANNP WH-FF 5KG LP RL"/>
    <d v="2023-07-04T00:00:00"/>
    <d v="2023-07-04T00:00:00"/>
    <s v="TS"/>
    <x v="2"/>
    <s v="Hindustan Unilever Ltd CSA C/o Srinivasa Logistics"/>
    <n v="840"/>
    <n v="4200"/>
    <s v="PAC"/>
    <n v="254.04"/>
    <n v="213393.6"/>
    <n v="0"/>
  </r>
  <r>
    <s v="UCPL/23-24/590"/>
    <s v="CUS00001"/>
    <s v="Item"/>
    <x v="2"/>
    <x v="6"/>
    <s v="ANNP WH-FF 1KG LP RL"/>
    <d v="2023-07-04T00:00:00"/>
    <d v="2023-07-04T00:00:00"/>
    <s v="TS"/>
    <x v="2"/>
    <s v="Hindustan Unilever Ltd CSA C/o Srinivasa Logistics"/>
    <n v="3330"/>
    <n v="3330"/>
    <s v="PAC"/>
    <n v="52.16"/>
    <n v="173692.79999999999"/>
    <n v="0"/>
  </r>
  <r>
    <s v="UCPL/23-24/590"/>
    <s v="CUS00001"/>
    <s v="Item"/>
    <x v="2"/>
    <x v="6"/>
    <s v="ANNP WH-FF 1KG LP RL"/>
    <d v="2023-07-04T00:00:00"/>
    <d v="2023-07-04T00:00:00"/>
    <s v="TS"/>
    <x v="2"/>
    <s v="Hindustan Unilever Ltd CSA C/o Srinivasa Logistics"/>
    <n v="5370"/>
    <n v="5370"/>
    <s v="PAC"/>
    <n v="52.16"/>
    <n v="280099.20000000001"/>
    <n v="0"/>
  </r>
  <r>
    <s v="UCPL/23-24/591"/>
    <s v="CUS00003"/>
    <s v="Item"/>
    <x v="2"/>
    <x v="4"/>
    <s v="ANNP WH-FF 10KG"/>
    <d v="2023-07-04T00:00:00"/>
    <d v="2023-07-04T00:00:00"/>
    <s v="KA"/>
    <x v="1"/>
    <s v="CFACHK-Linfox Logistics (I) Pvt Ltd"/>
    <n v="2400"/>
    <n v="24000"/>
    <s v="PAC"/>
    <n v="487.98"/>
    <n v="1171152"/>
    <n v="0"/>
  </r>
  <r>
    <s v="UCPL/23-24/591"/>
    <s v="CUS00003"/>
    <s v="Item"/>
    <x v="2"/>
    <x v="5"/>
    <s v="ANNP WH-FF 5KG LP RL"/>
    <d v="2023-07-04T00:00:00"/>
    <d v="2023-07-04T00:00:00"/>
    <s v="KA"/>
    <x v="1"/>
    <s v="CFACHK-Linfox Logistics (I) Pvt Ltd"/>
    <n v="0"/>
    <n v="0"/>
    <s v="PAC"/>
    <n v="250.48"/>
    <n v="0"/>
    <n v="0"/>
  </r>
  <r>
    <s v="UCPL/23-24/592"/>
    <s v="CUS00003"/>
    <s v="Item"/>
    <x v="2"/>
    <x v="4"/>
    <s v="ANNP WH-FF 10KG"/>
    <d v="2023-07-05T00:00:00"/>
    <d v="2023-07-05T00:00:00"/>
    <s v="KA"/>
    <x v="1"/>
    <s v="CFACHK-Linfox Logistics (I) Pvt Ltd"/>
    <n v="0"/>
    <n v="0"/>
    <s v="PAC"/>
    <n v="487.98"/>
    <n v="0"/>
    <n v="0"/>
  </r>
  <r>
    <s v="UCPL/23-24/592"/>
    <s v="CUS00003"/>
    <s v="Item"/>
    <x v="2"/>
    <x v="5"/>
    <s v="ANNP WH-FF 5KG LP RL"/>
    <d v="2023-07-05T00:00:00"/>
    <d v="2023-07-05T00:00:00"/>
    <s v="KA"/>
    <x v="1"/>
    <s v="CFACHK-Linfox Logistics (I) Pvt Ltd"/>
    <n v="216"/>
    <n v="1080"/>
    <s v="PAC"/>
    <n v="250.48"/>
    <n v="54103.68"/>
    <n v="0"/>
  </r>
  <r>
    <s v="UCPL/23-24/592"/>
    <s v="CUS00003"/>
    <s v="Item"/>
    <x v="2"/>
    <x v="5"/>
    <s v="ANNP WH-FF 5KG LP RL"/>
    <d v="2023-07-05T00:00:00"/>
    <d v="2023-07-05T00:00:00"/>
    <s v="KA"/>
    <x v="1"/>
    <s v="CFACHK-Linfox Logistics (I) Pvt Ltd"/>
    <n v="2784"/>
    <n v="13920"/>
    <s v="PAC"/>
    <n v="250.48"/>
    <n v="697336.31999999995"/>
    <n v="0"/>
  </r>
  <r>
    <s v="UCPL/23-24/593"/>
    <s v="CUS00003"/>
    <s v="Item"/>
    <x v="2"/>
    <x v="4"/>
    <s v="ANNP WH-FF 10KG"/>
    <d v="2023-07-05T00:00:00"/>
    <d v="2023-07-05T00:00:00"/>
    <s v="KA"/>
    <x v="1"/>
    <s v="CFACHK-Linfox Logistics (I) Pvt Ltd"/>
    <n v="351"/>
    <n v="3510"/>
    <s v="PAC"/>
    <n v="487.98"/>
    <n v="171280.98"/>
    <n v="0"/>
  </r>
  <r>
    <s v="UCPL/23-24/593"/>
    <s v="CUS00003"/>
    <s v="Item"/>
    <x v="2"/>
    <x v="5"/>
    <s v="ANNP WH-FF 5KG LP RL"/>
    <d v="2023-07-05T00:00:00"/>
    <d v="2023-07-05T00:00:00"/>
    <s v="KA"/>
    <x v="1"/>
    <s v="CFACHK-Linfox Logistics (I) Pvt Ltd"/>
    <n v="600"/>
    <n v="3000"/>
    <s v="PAC"/>
    <n v="250.48"/>
    <n v="150288"/>
    <n v="0"/>
  </r>
  <r>
    <s v="UCPL/23-24/593"/>
    <s v="CUS00003"/>
    <s v="Item"/>
    <x v="2"/>
    <x v="5"/>
    <s v="ANNP WH-FF 5KG LP RL"/>
    <d v="2023-07-05T00:00:00"/>
    <d v="2023-07-05T00:00:00"/>
    <s v="KA"/>
    <x v="1"/>
    <s v="CFACHK-Linfox Logistics (I) Pvt Ltd"/>
    <n v="0"/>
    <n v="0"/>
    <s v="PAC"/>
    <n v="250.48"/>
    <n v="0"/>
    <n v="0"/>
  </r>
  <r>
    <s v="UCPL/23-24/593"/>
    <s v="CUS00003"/>
    <s v="Item"/>
    <x v="2"/>
    <x v="4"/>
    <s v="ANNP WH-FF 10KG"/>
    <d v="2023-07-05T00:00:00"/>
    <d v="2023-07-05T00:00:00"/>
    <s v="KA"/>
    <x v="1"/>
    <s v="CFACHK-Linfox Logistics (I) Pvt Ltd"/>
    <n v="849"/>
    <n v="8490"/>
    <s v="PAC"/>
    <n v="487.98"/>
    <n v="414295.02"/>
    <n v="0"/>
  </r>
  <r>
    <s v="UCPL/23-24/594"/>
    <s v="CUS00003"/>
    <s v="Item"/>
    <x v="0"/>
    <x v="0"/>
    <s v="Anp 1 kg * 25kg pack  Relaunch"/>
    <d v="2023-07-06T00:00:00"/>
    <d v="2023-07-06T00:00:00"/>
    <s v="KA"/>
    <x v="1"/>
    <s v="SHREE RAMNATH DISTRIBUTORS   RS CODE-431036"/>
    <n v="9000"/>
    <n v="9000"/>
    <s v="PAC"/>
    <n v="15.84"/>
    <n v="142560"/>
    <n v="0"/>
  </r>
  <r>
    <s v="UCPL/23-24/594"/>
    <s v="CUS00003"/>
    <s v="Item"/>
    <x v="0"/>
    <x v="1"/>
    <s v="Anp Crystal 1 * 25 kg Relaunch"/>
    <d v="2023-07-06T00:00:00"/>
    <d v="2023-07-06T00:00:00"/>
    <s v="KA"/>
    <x v="1"/>
    <s v="SHREE RAMNATH DISTRIBUTORS   RS CODE-431036"/>
    <n v="9000"/>
    <n v="9000"/>
    <s v="PAC"/>
    <n v="12.99"/>
    <n v="116910"/>
    <n v="0"/>
  </r>
  <r>
    <s v="UCPL/23-24/594"/>
    <s v="CUS00003"/>
    <s v="Item"/>
    <x v="1"/>
    <x v="3"/>
    <s v="CC 1 kg * 25kg pack  New Code"/>
    <d v="2023-07-06T00:00:00"/>
    <d v="2023-07-06T00:00:00"/>
    <s v="KA"/>
    <x v="1"/>
    <s v="SHREE RAMNATH DISTRIBUTORS   RS CODE-431036"/>
    <n v="0"/>
    <n v="0"/>
    <s v="PAC"/>
    <n v="15.74"/>
    <n v="0"/>
    <n v="0"/>
  </r>
  <r>
    <s v="UCPL/23-24/595"/>
    <s v="CUS00003"/>
    <s v="Item"/>
    <x v="0"/>
    <x v="0"/>
    <s v="Anp 1 kg * 25kg pack  Relaunch"/>
    <d v="2023-07-08T00:00:00"/>
    <d v="2023-07-08T00:00:00"/>
    <s v="KA"/>
    <x v="1"/>
    <s v="UNITED DISTRIBUTORS RS CODE-431611"/>
    <n v="10675"/>
    <n v="10675"/>
    <s v="PAC"/>
    <n v="15.84"/>
    <n v="169092"/>
    <n v="0"/>
  </r>
  <r>
    <s v="UCPL/23-24/595"/>
    <s v="CUS00003"/>
    <s v="Item"/>
    <x v="0"/>
    <x v="1"/>
    <s v="Anp Crystal 1 * 25 kg Relaunch"/>
    <d v="2023-07-08T00:00:00"/>
    <d v="2023-07-08T00:00:00"/>
    <s v="KA"/>
    <x v="1"/>
    <s v="UNITED DISTRIBUTORS RS CODE-431611"/>
    <n v="12250"/>
    <n v="12250"/>
    <s v="PAC"/>
    <n v="12.99"/>
    <n v="159127.5"/>
    <n v="0"/>
  </r>
  <r>
    <s v="UCPL/23-24/595"/>
    <s v="CUS00003"/>
    <s v="Item"/>
    <x v="0"/>
    <x v="2"/>
    <s v="ANNP IODPD SALT 500G"/>
    <d v="2023-07-08T00:00:00"/>
    <d v="2023-07-08T00:00:00"/>
    <s v="KA"/>
    <x v="1"/>
    <s v="UNITED DISTRIBUTORS RS CODE-431611"/>
    <n v="2500"/>
    <n v="1250"/>
    <s v="PAC"/>
    <n v="8.09"/>
    <n v="20225"/>
    <n v="0"/>
  </r>
  <r>
    <s v="UCPL/23-24/596"/>
    <s v="CUS00003"/>
    <s v="Item"/>
    <x v="0"/>
    <x v="0"/>
    <s v="Anp 1 kg * 25kg pack  Relaunch"/>
    <d v="2023-07-08T00:00:00"/>
    <d v="2023-07-08T00:00:00"/>
    <s v="KA"/>
    <x v="1"/>
    <s v="KADAMBA ENTERPRISES   RS CODE-431732"/>
    <n v="5500"/>
    <n v="5500"/>
    <s v="PAC"/>
    <n v="15.84"/>
    <n v="87120"/>
    <n v="0"/>
  </r>
  <r>
    <s v="UCPL/23-24/596"/>
    <s v="CUS00003"/>
    <s v="Item"/>
    <x v="0"/>
    <x v="1"/>
    <s v="Anp Crystal 1 * 25 kg Relaunch"/>
    <d v="2023-07-08T00:00:00"/>
    <d v="2023-07-08T00:00:00"/>
    <s v="KA"/>
    <x v="1"/>
    <s v="KADAMBA ENTERPRISES   RS CODE-431732"/>
    <n v="12500"/>
    <n v="12500"/>
    <s v="PAC"/>
    <n v="12.99"/>
    <n v="162375"/>
    <n v="0"/>
  </r>
  <r>
    <s v="UCPL/23-24/596"/>
    <s v="CUS00003"/>
    <s v="Item"/>
    <x v="0"/>
    <x v="2"/>
    <s v="ANNP IODPD SALT 500G"/>
    <d v="2023-07-08T00:00:00"/>
    <d v="2023-07-08T00:00:00"/>
    <s v="KA"/>
    <x v="1"/>
    <s v="KADAMBA ENTERPRISES   RS CODE-431732"/>
    <n v="0"/>
    <n v="0"/>
    <s v="PAC"/>
    <n v="8.09"/>
    <n v="0"/>
    <n v="0"/>
  </r>
  <r>
    <s v="UCPL/23-24/597"/>
    <s v="CUS00003"/>
    <s v="Item"/>
    <x v="0"/>
    <x v="0"/>
    <s v="Anp 1 kg * 25kg pack  Relaunch"/>
    <d v="2023-07-08T00:00:00"/>
    <d v="2023-07-08T00:00:00"/>
    <s v="KA"/>
    <x v="1"/>
    <s v="LYNKS LOGISTICS LIMITED  RS CODE-43A754"/>
    <n v="10050"/>
    <n v="10050"/>
    <s v="PAC"/>
    <n v="15.84"/>
    <n v="159192"/>
    <n v="0"/>
  </r>
  <r>
    <s v="UCPL/23-24/597"/>
    <s v="CUS00003"/>
    <s v="Item"/>
    <x v="0"/>
    <x v="1"/>
    <s v="Anp Crystal 1 * 25 kg Relaunch"/>
    <d v="2023-07-08T00:00:00"/>
    <d v="2023-07-08T00:00:00"/>
    <s v="KA"/>
    <x v="1"/>
    <s v="LYNKS LOGISTICS LIMITED  RS CODE-43A754"/>
    <n v="11625"/>
    <n v="11625"/>
    <s v="PAC"/>
    <n v="12.99"/>
    <n v="151008.75"/>
    <n v="0"/>
  </r>
  <r>
    <s v="UCPL/23-24/597"/>
    <s v="CUS00003"/>
    <s v="Item"/>
    <x v="0"/>
    <x v="2"/>
    <s v="ANNP IODPD SALT 500G"/>
    <d v="2023-07-08T00:00:00"/>
    <d v="2023-07-08T00:00:00"/>
    <s v="KA"/>
    <x v="1"/>
    <s v="LYNKS LOGISTICS LIMITED  RS CODE-43A754"/>
    <n v="5000"/>
    <n v="2500"/>
    <s v="PAC"/>
    <n v="8.09"/>
    <n v="40450"/>
    <n v="0"/>
  </r>
  <r>
    <s v="UCPL/23-24/598"/>
    <s v="CUS00001"/>
    <s v="Item"/>
    <x v="0"/>
    <x v="0"/>
    <s v="Anp 1 kg * 25kg pack  Relaunch"/>
    <d v="2023-07-08T00:00:00"/>
    <d v="2023-07-07T00:00:00"/>
    <s v="TS"/>
    <x v="2"/>
    <s v="Hindustan Unilever Ltd CSA C/o Srinivasa Logistics"/>
    <n v="184000"/>
    <n v="184000"/>
    <s v="PAC"/>
    <n v="13.26"/>
    <n v="2439840"/>
    <n v="0"/>
  </r>
  <r>
    <s v="UCPL/23-24/598"/>
    <s v="CUS00001"/>
    <s v="Item"/>
    <x v="0"/>
    <x v="7"/>
    <s v="ANNP IODPD SALT 450g Relaunch"/>
    <d v="2023-07-08T00:00:00"/>
    <d v="2023-07-07T00:00:00"/>
    <s v="TS"/>
    <x v="2"/>
    <s v="Hindustan Unilever Ltd CSA C/o Srinivasa Logistics"/>
    <n v="0"/>
    <n v="0"/>
    <s v="PAC"/>
    <n v="7.69"/>
    <n v="0"/>
    <n v="0"/>
  </r>
  <r>
    <s v="UCPL/23-24/598"/>
    <s v="CUS00001"/>
    <s v="Item"/>
    <x v="0"/>
    <x v="0"/>
    <s v="Anp 1 kg * 25kg pack  Relaunch"/>
    <d v="2023-07-08T00:00:00"/>
    <d v="2023-07-07T00:00:00"/>
    <s v="TS"/>
    <x v="2"/>
    <s v="Hindustan Unilever Ltd CSA C/o Srinivasa Logistics"/>
    <n v="0"/>
    <n v="0"/>
    <s v="PAC"/>
    <n v="13.26"/>
    <n v="0"/>
    <n v="0"/>
  </r>
  <r>
    <s v="UCPL/23-24/599"/>
    <s v="CUS00001"/>
    <s v="Item"/>
    <x v="0"/>
    <x v="0"/>
    <s v="Anp 1 kg * 25kg pack  Relaunch"/>
    <d v="2023-07-08T00:00:00"/>
    <d v="2023-07-07T00:00:00"/>
    <s v="TS"/>
    <x v="2"/>
    <s v="K K Enterprises   SECH - 44A832"/>
    <n v="0"/>
    <n v="0"/>
    <s v="PAC"/>
    <n v="13.26"/>
    <n v="0"/>
    <n v="0"/>
  </r>
  <r>
    <s v="UCPL/23-24/599"/>
    <s v="CUS00001"/>
    <s v="Item"/>
    <x v="0"/>
    <x v="7"/>
    <s v="ANNP IODPD SALT 450g Relaunch"/>
    <d v="2023-07-08T00:00:00"/>
    <d v="2023-07-07T00:00:00"/>
    <s v="TS"/>
    <x v="2"/>
    <s v="K K Enterprises   SECH - 44A832"/>
    <n v="10000"/>
    <n v="4500"/>
    <s v="PAC"/>
    <n v="7.69"/>
    <n v="76900"/>
    <n v="0"/>
  </r>
  <r>
    <s v="UCPL/23-24/599"/>
    <s v="CUS00001"/>
    <s v="Item"/>
    <x v="0"/>
    <x v="0"/>
    <s v="Anp 1 kg * 25kg pack  Relaunch"/>
    <d v="2023-07-08T00:00:00"/>
    <d v="2023-07-07T00:00:00"/>
    <s v="TS"/>
    <x v="2"/>
    <s v="K K Enterprises   SECH - 44A832"/>
    <n v="26100"/>
    <n v="26100"/>
    <s v="PAC"/>
    <n v="13.26"/>
    <n v="346086"/>
    <n v="0"/>
  </r>
  <r>
    <s v="UCPL/23-24/600"/>
    <s v="CUS00001"/>
    <s v="Item"/>
    <x v="0"/>
    <x v="0"/>
    <s v="Anp 1 kg * 25kg pack  Relaunch"/>
    <d v="2023-07-08T00:00:00"/>
    <d v="2023-07-07T00:00:00"/>
    <s v="TS"/>
    <x v="2"/>
    <s v="K K Enterprises   SECH - 44A832"/>
    <n v="0"/>
    <n v="0"/>
    <s v="PAC"/>
    <n v="13.26"/>
    <n v="0"/>
    <n v="0"/>
  </r>
  <r>
    <s v="UCPL/23-24/600"/>
    <s v="CUS00001"/>
    <s v="Item"/>
    <x v="0"/>
    <x v="7"/>
    <s v="ANNP IODPD SALT 450g Relaunch"/>
    <d v="2023-07-08T00:00:00"/>
    <d v="2023-07-07T00:00:00"/>
    <s v="TS"/>
    <x v="2"/>
    <s v="K K Enterprises   SECH - 44A832"/>
    <n v="10000"/>
    <n v="4500"/>
    <s v="PAC"/>
    <n v="7.69"/>
    <n v="76900"/>
    <n v="0"/>
  </r>
  <r>
    <s v="UCPL/23-24/600"/>
    <s v="CUS00001"/>
    <s v="Item"/>
    <x v="0"/>
    <x v="0"/>
    <s v="Anp 1 kg * 25kg pack  Relaunch"/>
    <d v="2023-07-08T00:00:00"/>
    <d v="2023-07-07T00:00:00"/>
    <s v="TS"/>
    <x v="2"/>
    <s v="K K Enterprises   SECH - 44A832"/>
    <n v="26100"/>
    <n v="26100"/>
    <s v="PAC"/>
    <n v="13.26"/>
    <n v="346086"/>
    <n v="0"/>
  </r>
  <r>
    <s v="UCPL/23-24/601"/>
    <s v="CUS00010"/>
    <s v="Item"/>
    <x v="0"/>
    <x v="7"/>
    <s v="ANNP IODPD SALT 450g Relaunch"/>
    <d v="2023-07-08T00:00:00"/>
    <d v="2023-07-08T00:00:00"/>
    <s v="GJ"/>
    <x v="3"/>
    <s v="Shree Enterprises -   VABH - 130996"/>
    <n v="2500"/>
    <n v="1125"/>
    <s v="PAC"/>
    <n v="6.83"/>
    <n v="17075"/>
    <n v="0"/>
  </r>
  <r>
    <s v="UCPL/23-24/601"/>
    <s v="CUS00010"/>
    <s v="Item"/>
    <x v="0"/>
    <x v="0"/>
    <s v="Anp 1 kg * 25kg pack  Relaunch"/>
    <d v="2023-07-08T00:00:00"/>
    <d v="2023-07-08T00:00:00"/>
    <s v="GJ"/>
    <x v="3"/>
    <s v="Shree Enterprises -   VABH - 130996"/>
    <n v="22375"/>
    <n v="22375"/>
    <s v="PAC"/>
    <n v="11.84"/>
    <n v="264920"/>
    <n v="0"/>
  </r>
  <r>
    <s v="UCPL/23-24/601"/>
    <s v="CUS00010"/>
    <s v="Item"/>
    <x v="1"/>
    <x v="3"/>
    <s v="CC 1 kg * 25kg pack  New Code"/>
    <d v="2023-07-08T00:00:00"/>
    <d v="2023-07-08T00:00:00"/>
    <s v="GJ"/>
    <x v="3"/>
    <s v="Shree Enterprises -   VABH - 130996"/>
    <n v="0"/>
    <n v="0"/>
    <s v="PAC"/>
    <n v="12.04"/>
    <n v="0"/>
    <n v="0"/>
  </r>
  <r>
    <s v="UCPL/23-24/602"/>
    <s v="CUS00001"/>
    <s v="Item"/>
    <x v="0"/>
    <x v="0"/>
    <s v="Anp 1 kg * 25kg pack  Relaunch"/>
    <d v="2023-07-10T00:00:00"/>
    <d v="2023-07-10T00:00:00"/>
    <s v="TS"/>
    <x v="2"/>
    <s v="K K Enterprises   SECH - 44A832"/>
    <n v="30600"/>
    <n v="30600"/>
    <s v="PAC"/>
    <n v="13.26"/>
    <n v="405756"/>
    <n v="0"/>
  </r>
  <r>
    <s v="UCPL/23-24/602"/>
    <s v="CUS00001"/>
    <s v="Item"/>
    <x v="0"/>
    <x v="7"/>
    <s v="ANNP IODPD SALT 450g Relaunch"/>
    <d v="2023-07-10T00:00:00"/>
    <d v="2023-07-10T00:00:00"/>
    <s v="TS"/>
    <x v="2"/>
    <s v="K K Enterprises   SECH - 44A832"/>
    <n v="0"/>
    <n v="0"/>
    <s v="PAC"/>
    <n v="7.69"/>
    <n v="0"/>
    <n v="0"/>
  </r>
  <r>
    <s v="UCPL/23-24/602"/>
    <s v="CUS00001"/>
    <s v="Item"/>
    <x v="0"/>
    <x v="0"/>
    <s v="Anp 1 kg * 25kg pack  Relaunch"/>
    <d v="2023-07-10T00:00:00"/>
    <d v="2023-07-10T00:00:00"/>
    <s v="TS"/>
    <x v="2"/>
    <s v="K K Enterprises   SECH - 44A832"/>
    <n v="0"/>
    <n v="0"/>
    <s v="PAC"/>
    <n v="13.26"/>
    <n v="0"/>
    <n v="0"/>
  </r>
  <r>
    <s v="UCPL/23-24/603"/>
    <s v="CUS00001"/>
    <s v="Item"/>
    <x v="0"/>
    <x v="0"/>
    <s v="Anp 1 kg * 25kg pack  Relaunch"/>
    <d v="2023-07-10T00:00:00"/>
    <d v="2023-07-10T00:00:00"/>
    <s v="TS"/>
    <x v="2"/>
    <s v="Hindustan Unilever Ltd CSA C/o Srinivasa Logistics"/>
    <n v="123125"/>
    <n v="123125"/>
    <s v="PAC"/>
    <n v="13.26"/>
    <n v="1632637.5"/>
    <n v="0"/>
  </r>
  <r>
    <s v="UCPL/23-24/603"/>
    <s v="CUS00001"/>
    <s v="Item"/>
    <x v="0"/>
    <x v="0"/>
    <s v="Anp 1 kg * 25kg pack  Relaunch"/>
    <d v="2023-07-10T00:00:00"/>
    <d v="2023-07-10T00:00:00"/>
    <s v="TS"/>
    <x v="2"/>
    <s v="Hindustan Unilever Ltd CSA C/o Srinivasa Logistics"/>
    <n v="1875"/>
    <n v="1875"/>
    <s v="PAC"/>
    <n v="13.26"/>
    <n v="24862.5"/>
    <n v="0"/>
  </r>
  <r>
    <s v="UCPL/23-24/604"/>
    <s v="CUS00008"/>
    <s v="Item"/>
    <x v="0"/>
    <x v="0"/>
    <s v="Anp 1 kg * 25kg pack  Relaunch"/>
    <d v="2023-07-10T00:00:00"/>
    <d v="2023-07-10T00:00:00"/>
    <s v="BR"/>
    <x v="4"/>
    <s v="CFAPTB Western Enterprises"/>
    <n v="117000"/>
    <n v="117000"/>
    <s v="PAC"/>
    <n v="8.24"/>
    <n v="964080"/>
    <n v="0"/>
  </r>
  <r>
    <s v="UCPL/23-24/604"/>
    <s v="CUS00008"/>
    <s v="Item"/>
    <x v="1"/>
    <x v="3"/>
    <s v="CC 1 kg * 25kg pack  New Code"/>
    <d v="2023-07-10T00:00:00"/>
    <d v="2023-07-10T00:00:00"/>
    <s v="BR"/>
    <x v="4"/>
    <s v="CFAPTB Western Enterprises"/>
    <n v="8425"/>
    <n v="8425"/>
    <s v="PAC"/>
    <n v="8.24"/>
    <n v="69422"/>
    <n v="0"/>
  </r>
  <r>
    <s v="UCPL/23-24/604"/>
    <s v="CUS00008"/>
    <s v="Item"/>
    <x v="1"/>
    <x v="3"/>
    <s v="CC 1 kg * 25kg pack  New Code"/>
    <d v="2023-07-10T00:00:00"/>
    <d v="2023-07-10T00:00:00"/>
    <s v="BR"/>
    <x v="4"/>
    <s v="CFAPTB Western Enterprises"/>
    <n v="51575"/>
    <n v="51575"/>
    <s v="PAC"/>
    <n v="8.24"/>
    <n v="424978"/>
    <n v="0"/>
  </r>
  <r>
    <s v="UCPL/23-24/605"/>
    <s v="CUS00003"/>
    <s v="Item"/>
    <x v="2"/>
    <x v="4"/>
    <s v="ANNP WH-FF 10KG"/>
    <d v="2023-07-11T00:00:00"/>
    <d v="2023-07-11T00:00:00"/>
    <s v="KA"/>
    <x v="1"/>
    <s v="CFACHK-Linfox Logistics (I) Pvt Ltd"/>
    <n v="0"/>
    <n v="0"/>
    <s v="PAC"/>
    <n v="487.98"/>
    <n v="0"/>
    <n v="0"/>
  </r>
  <r>
    <s v="UCPL/23-24/605"/>
    <s v="CUS00003"/>
    <s v="Item"/>
    <x v="2"/>
    <x v="5"/>
    <s v="ANNP WH-FF 5KG LP RL"/>
    <d v="2023-07-11T00:00:00"/>
    <d v="2023-07-11T00:00:00"/>
    <s v="KA"/>
    <x v="1"/>
    <s v="CFACHK-Linfox Logistics (I) Pvt Ltd"/>
    <n v="0"/>
    <n v="0"/>
    <s v="PAC"/>
    <n v="250.48"/>
    <n v="0"/>
    <n v="0"/>
  </r>
  <r>
    <s v="UCPL/23-24/605"/>
    <s v="CUS00003"/>
    <s v="Item"/>
    <x v="2"/>
    <x v="6"/>
    <s v="ANNP WH-FF 1KG LP RL"/>
    <d v="2023-07-11T00:00:00"/>
    <d v="2023-07-11T00:00:00"/>
    <s v="KA"/>
    <x v="1"/>
    <s v="CFACHK-Linfox Logistics (I) Pvt Ltd"/>
    <n v="18000"/>
    <n v="18000"/>
    <s v="PAC"/>
    <n v="52.87"/>
    <n v="951660"/>
    <n v="0"/>
  </r>
  <r>
    <s v="UCPL/23-24/606"/>
    <s v="CUS00003"/>
    <s v="Item"/>
    <x v="2"/>
    <x v="4"/>
    <s v="ANNP WH-FF 10KG"/>
    <d v="2023-07-11T00:00:00"/>
    <d v="2023-07-11T00:00:00"/>
    <s v="KA"/>
    <x v="1"/>
    <s v="CFACHK-Linfox Logistics (I) Pvt Ltd"/>
    <n v="0"/>
    <n v="0"/>
    <s v="PAC"/>
    <n v="487.98"/>
    <n v="0"/>
    <n v="0"/>
  </r>
  <r>
    <s v="UCPL/23-24/606"/>
    <s v="CUS00003"/>
    <s v="Item"/>
    <x v="2"/>
    <x v="5"/>
    <s v="ANNP WH-FF 5KG LP RL"/>
    <d v="2023-07-11T00:00:00"/>
    <d v="2023-07-11T00:00:00"/>
    <s v="KA"/>
    <x v="1"/>
    <s v="CFACHK-Linfox Logistics (I) Pvt Ltd"/>
    <n v="3600"/>
    <n v="18000"/>
    <s v="PAC"/>
    <n v="250.48"/>
    <n v="901728"/>
    <n v="0"/>
  </r>
  <r>
    <s v="UCPL/23-24/606"/>
    <s v="CUS00003"/>
    <s v="Item"/>
    <x v="2"/>
    <x v="6"/>
    <s v="ANNP WH-FF 1KG LP RL"/>
    <d v="2023-07-11T00:00:00"/>
    <d v="2023-07-11T00:00:00"/>
    <s v="KA"/>
    <x v="1"/>
    <s v="CFACHK-Linfox Logistics (I) Pvt Ltd"/>
    <n v="0"/>
    <n v="0"/>
    <s v="PAC"/>
    <n v="52.87"/>
    <n v="0"/>
    <n v="0"/>
  </r>
  <r>
    <s v="UCPL/23-24/607"/>
    <s v="CUS00003"/>
    <s v="Item"/>
    <x v="2"/>
    <x v="4"/>
    <s v="ANNP WH-FF 10KG"/>
    <d v="2023-07-11T00:00:00"/>
    <d v="2023-07-11T00:00:00"/>
    <s v="KA"/>
    <x v="1"/>
    <s v="CFACHK-Linfox Logistics (I) Pvt Ltd"/>
    <n v="0"/>
    <n v="0"/>
    <s v="PAC"/>
    <n v="487.98"/>
    <n v="0"/>
    <n v="0"/>
  </r>
  <r>
    <s v="UCPL/23-24/607"/>
    <s v="CUS00003"/>
    <s v="Item"/>
    <x v="2"/>
    <x v="5"/>
    <s v="ANNP WH-FF 5KG LP RL"/>
    <d v="2023-07-11T00:00:00"/>
    <d v="2023-07-11T00:00:00"/>
    <s v="KA"/>
    <x v="1"/>
    <s v="CFACHK-Linfox Logistics (I) Pvt Ltd"/>
    <n v="0"/>
    <n v="0"/>
    <s v="PAC"/>
    <n v="250.48"/>
    <n v="0"/>
    <n v="0"/>
  </r>
  <r>
    <s v="UCPL/23-24/607"/>
    <s v="CUS00003"/>
    <s v="Item"/>
    <x v="2"/>
    <x v="6"/>
    <s v="ANNP WH-FF 1KG LP RL"/>
    <d v="2023-07-11T00:00:00"/>
    <d v="2023-07-11T00:00:00"/>
    <s v="KA"/>
    <x v="1"/>
    <s v="CFACHK-Linfox Logistics (I) Pvt Ltd"/>
    <n v="18000"/>
    <n v="18000"/>
    <s v="PAC"/>
    <n v="52.87"/>
    <n v="951660"/>
    <n v="0"/>
  </r>
  <r>
    <s v="UCPL/23-24/608"/>
    <s v="CUS00014"/>
    <s v="Item"/>
    <x v="2"/>
    <x v="4"/>
    <s v="ANNP WH-FF 10KG"/>
    <d v="2023-07-11T00:00:00"/>
    <d v="2023-07-11T00:00:00"/>
    <s v="AD"/>
    <x v="2"/>
    <s v="HINDUSTAN UNILEVER LIMITED"/>
    <n v="0"/>
    <n v="0"/>
    <s v="PAC"/>
    <n v="498.05"/>
    <n v="0"/>
    <n v="0"/>
  </r>
  <r>
    <s v="UCPL/23-24/608"/>
    <s v="CUS00014"/>
    <s v="Item"/>
    <x v="2"/>
    <x v="5"/>
    <s v="ANNP WH-FF 5KG LP RL"/>
    <d v="2023-07-11T00:00:00"/>
    <d v="2023-07-11T00:00:00"/>
    <s v="AD"/>
    <x v="2"/>
    <s v="HINDUSTAN UNILEVER LIMITED"/>
    <n v="0"/>
    <n v="0"/>
    <s v="PAC"/>
    <n v="254.04"/>
    <n v="0"/>
    <n v="0"/>
  </r>
  <r>
    <s v="UCPL/23-24/608"/>
    <s v="CUS00014"/>
    <s v="Item"/>
    <x v="2"/>
    <x v="6"/>
    <s v="ANNP WH-FF 1KG LP RL"/>
    <d v="2023-07-11T00:00:00"/>
    <d v="2023-07-11T00:00:00"/>
    <s v="AD"/>
    <x v="2"/>
    <s v="HINDUSTAN UNILEVER LIMITED"/>
    <n v="8880"/>
    <n v="8880"/>
    <s v="PAC"/>
    <n v="52.16"/>
    <n v="463180.79999999999"/>
    <n v="0"/>
  </r>
  <r>
    <s v="UCPL/23-24/608"/>
    <s v="CUS00014"/>
    <s v="Item"/>
    <x v="2"/>
    <x v="6"/>
    <s v="ANNP WH-FF 1KG LP RL"/>
    <d v="2023-07-11T00:00:00"/>
    <d v="2023-07-11T00:00:00"/>
    <s v="AD"/>
    <x v="2"/>
    <s v="HINDUSTAN UNILEVER LIMITED"/>
    <n v="3120"/>
    <n v="3120"/>
    <s v="PAC"/>
    <n v="52.16"/>
    <n v="162739.20000000001"/>
    <n v="0"/>
  </r>
  <r>
    <s v="UCPL/23-24/609"/>
    <s v="CUS00014"/>
    <s v="Item"/>
    <x v="2"/>
    <x v="4"/>
    <s v="ANNP WH-FF 10KG"/>
    <d v="2023-07-11T00:00:00"/>
    <d v="2023-07-11T00:00:00"/>
    <s v="AD"/>
    <x v="2"/>
    <s v="HINDUSTAN UNILEVER LIMITED"/>
    <n v="0"/>
    <n v="0"/>
    <s v="PAC"/>
    <n v="498.05"/>
    <n v="0"/>
    <n v="0"/>
  </r>
  <r>
    <s v="UCPL/23-24/609"/>
    <s v="CUS00014"/>
    <s v="Item"/>
    <x v="2"/>
    <x v="5"/>
    <s v="ANNP WH-FF 5KG LP RL"/>
    <d v="2023-07-11T00:00:00"/>
    <d v="2023-07-11T00:00:00"/>
    <s v="AD"/>
    <x v="2"/>
    <s v="HINDUSTAN UNILEVER LIMITED"/>
    <n v="0"/>
    <n v="0"/>
    <s v="PAC"/>
    <n v="254.04"/>
    <n v="0"/>
    <n v="0"/>
  </r>
  <r>
    <s v="UCPL/23-24/609"/>
    <s v="CUS00014"/>
    <s v="Item"/>
    <x v="2"/>
    <x v="6"/>
    <s v="ANNP WH-FF 1KG LP RL"/>
    <d v="2023-07-11T00:00:00"/>
    <d v="2023-07-11T00:00:00"/>
    <s v="AD"/>
    <x v="2"/>
    <s v="HINDUSTAN UNILEVER LIMITED"/>
    <n v="12000"/>
    <n v="12000"/>
    <s v="PAC"/>
    <n v="52.16"/>
    <n v="625920"/>
    <n v="0"/>
  </r>
  <r>
    <s v="UCPL/23-24/610"/>
    <s v="CUS00001"/>
    <s v="Item"/>
    <x v="2"/>
    <x v="4"/>
    <s v="ANNP WH-FF 10KG"/>
    <d v="2023-07-11T00:00:00"/>
    <d v="2023-07-11T00:00:00"/>
    <s v="TS"/>
    <x v="2"/>
    <s v="Hindustan Unilever Ltd CSA C/o Srinivasa Logistics"/>
    <n v="0"/>
    <n v="0"/>
    <s v="PAC"/>
    <n v="498.05"/>
    <n v="0"/>
    <n v="0"/>
  </r>
  <r>
    <s v="UCPL/23-24/610"/>
    <s v="CUS00001"/>
    <s v="Item"/>
    <x v="2"/>
    <x v="5"/>
    <s v="ANNP WH-FF 5KG LP RL"/>
    <d v="2023-07-11T00:00:00"/>
    <d v="2023-07-11T00:00:00"/>
    <s v="TS"/>
    <x v="2"/>
    <s v="Hindustan Unilever Ltd CSA C/o Srinivasa Logistics"/>
    <n v="0"/>
    <n v="0"/>
    <s v="PAC"/>
    <n v="254.04"/>
    <n v="0"/>
    <n v="0"/>
  </r>
  <r>
    <s v="UCPL/23-24/610"/>
    <s v="CUS00001"/>
    <s v="Item"/>
    <x v="2"/>
    <x v="6"/>
    <s v="ANNP WH-FF 1KG LP RL"/>
    <d v="2023-07-11T00:00:00"/>
    <d v="2023-07-11T00:00:00"/>
    <s v="TS"/>
    <x v="2"/>
    <s v="Hindustan Unilever Ltd CSA C/o Srinivasa Logistics"/>
    <n v="8580"/>
    <n v="8580"/>
    <s v="PAC"/>
    <n v="52.16"/>
    <n v="447532.79999999999"/>
    <n v="0"/>
  </r>
  <r>
    <s v="UCPL/23-24/610"/>
    <s v="CUS00001"/>
    <s v="Item"/>
    <x v="2"/>
    <x v="6"/>
    <s v="ANNP WH-FF 1KG LP RL"/>
    <d v="2023-07-11T00:00:00"/>
    <d v="2023-07-11T00:00:00"/>
    <s v="TS"/>
    <x v="2"/>
    <s v="Hindustan Unilever Ltd CSA C/o Srinivasa Logistics"/>
    <n v="9420"/>
    <n v="9420"/>
    <s v="PAC"/>
    <n v="52.16"/>
    <n v="491347.20000000001"/>
    <n v="0"/>
  </r>
  <r>
    <s v="UCPL/23-24/611"/>
    <s v="CUS00001"/>
    <s v="Item"/>
    <x v="2"/>
    <x v="4"/>
    <s v="ANNP WH-FF 10KG"/>
    <d v="2023-07-11T00:00:00"/>
    <d v="2023-07-11T00:00:00"/>
    <s v="TS"/>
    <x v="2"/>
    <s v="Hindustan Unilever Ltd CSA C/o Srinivasa Logistics"/>
    <n v="1137"/>
    <n v="11370"/>
    <s v="PAC"/>
    <n v="498.05"/>
    <n v="566282.85"/>
    <n v="0"/>
  </r>
  <r>
    <s v="UCPL/23-24/611"/>
    <s v="CUS00001"/>
    <s v="Item"/>
    <x v="2"/>
    <x v="5"/>
    <s v="ANNP WH-FF 5KG LP RL"/>
    <d v="2023-07-11T00:00:00"/>
    <d v="2023-07-11T00:00:00"/>
    <s v="TS"/>
    <x v="2"/>
    <s v="Hindustan Unilever Ltd CSA C/o Srinivasa Logistics"/>
    <n v="0"/>
    <n v="0"/>
    <s v="PAC"/>
    <n v="254.04"/>
    <n v="0"/>
    <n v="0"/>
  </r>
  <r>
    <s v="UCPL/23-24/611"/>
    <s v="CUS00001"/>
    <s v="Item"/>
    <x v="2"/>
    <x v="6"/>
    <s v="ANNP WH-FF 1KG LP RL"/>
    <d v="2023-07-11T00:00:00"/>
    <d v="2023-07-11T00:00:00"/>
    <s v="TS"/>
    <x v="2"/>
    <s v="Hindustan Unilever Ltd CSA C/o Srinivasa Logistics"/>
    <n v="6000"/>
    <n v="6000"/>
    <s v="PAC"/>
    <n v="52.16"/>
    <n v="312960"/>
    <n v="0"/>
  </r>
  <r>
    <s v="UCPL/23-24/611"/>
    <s v="CUS00001"/>
    <s v="Item"/>
    <x v="2"/>
    <x v="6"/>
    <s v="ANNP WH-FF 1KG LP RL"/>
    <d v="2023-07-11T00:00:00"/>
    <d v="2023-07-11T00:00:00"/>
    <s v="TS"/>
    <x v="2"/>
    <s v="Hindustan Unilever Ltd CSA C/o Srinivasa Logistics"/>
    <n v="0"/>
    <n v="0"/>
    <s v="PAC"/>
    <n v="52.16"/>
    <n v="0"/>
    <n v="0"/>
  </r>
  <r>
    <s v="UCPL/23-24/611"/>
    <s v="CUS00001"/>
    <s v="Item"/>
    <x v="2"/>
    <x v="4"/>
    <s v="ANNP WH-FF 10KG"/>
    <d v="2023-07-11T00:00:00"/>
    <d v="2023-07-11T00:00:00"/>
    <s v="TS"/>
    <x v="2"/>
    <s v="Hindustan Unilever Ltd CSA C/o Srinivasa Logistics"/>
    <n v="63"/>
    <n v="630"/>
    <s v="PAC"/>
    <n v="498.05"/>
    <n v="31377.15"/>
    <n v="0"/>
  </r>
  <r>
    <s v="UCPL/23-24/612"/>
    <s v="CUS00014"/>
    <s v="Item"/>
    <x v="2"/>
    <x v="4"/>
    <s v="ANNP WH-FF 10KG"/>
    <d v="2023-07-11T00:00:00"/>
    <d v="2023-07-11T00:00:00"/>
    <s v="AD"/>
    <x v="2"/>
    <s v="HINDUSTAN UNILEVER LIMITED"/>
    <n v="60"/>
    <n v="600"/>
    <s v="PAC"/>
    <n v="498.05"/>
    <n v="29883"/>
    <n v="0"/>
  </r>
  <r>
    <s v="UCPL/23-24/612"/>
    <s v="CUS00014"/>
    <s v="Item"/>
    <x v="2"/>
    <x v="5"/>
    <s v="ANNP WH-FF 5KG LP RL"/>
    <d v="2023-07-11T00:00:00"/>
    <d v="2023-07-11T00:00:00"/>
    <s v="AD"/>
    <x v="2"/>
    <s v="HINDUSTAN UNILEVER LIMITED"/>
    <n v="594"/>
    <n v="2970"/>
    <s v="PAC"/>
    <n v="254.04"/>
    <n v="150899.76"/>
    <n v="0"/>
  </r>
  <r>
    <s v="UCPL/23-24/612"/>
    <s v="CUS00014"/>
    <s v="Item"/>
    <x v="2"/>
    <x v="6"/>
    <s v="ANNP WH-FF 1KG LP RL"/>
    <d v="2023-07-11T00:00:00"/>
    <d v="2023-07-11T00:00:00"/>
    <s v="AD"/>
    <x v="2"/>
    <s v="HINDUSTAN UNILEVER LIMITED"/>
    <n v="6000"/>
    <n v="6000"/>
    <s v="PAC"/>
    <n v="52.16"/>
    <n v="312960"/>
    <n v="0"/>
  </r>
  <r>
    <s v="UCPL/23-24/612"/>
    <s v="CUS00014"/>
    <s v="Item"/>
    <x v="2"/>
    <x v="5"/>
    <s v="ANNP WH-FF 5KG LP RL"/>
    <d v="2023-07-11T00:00:00"/>
    <d v="2023-07-11T00:00:00"/>
    <s v="AD"/>
    <x v="2"/>
    <s v="HINDUSTAN UNILEVER LIMITED"/>
    <n v="1686"/>
    <n v="8430"/>
    <s v="PAC"/>
    <n v="254.04"/>
    <n v="428311.44"/>
    <n v="0"/>
  </r>
  <r>
    <s v="UCPL/23-24/613"/>
    <s v="CUS00003"/>
    <s v="Item"/>
    <x v="2"/>
    <x v="4"/>
    <s v="ANNP WH-FF 10KG"/>
    <d v="2023-07-11T00:00:00"/>
    <d v="2023-07-11T00:00:00"/>
    <s v="KA"/>
    <x v="1"/>
    <s v="CFACHK-Linfox Logistics (I) Pvt Ltd"/>
    <n v="1800"/>
    <n v="18000"/>
    <s v="PAC"/>
    <n v="487.98"/>
    <n v="878364"/>
    <n v="0"/>
  </r>
  <r>
    <s v="UCPL/23-24/613"/>
    <s v="CUS00003"/>
    <s v="Item"/>
    <x v="2"/>
    <x v="5"/>
    <s v="ANNP WH-FF 5KG LP RL"/>
    <d v="2023-07-11T00:00:00"/>
    <d v="2023-07-11T00:00:00"/>
    <s v="KA"/>
    <x v="1"/>
    <s v="CFACHK-Linfox Logistics (I) Pvt Ltd"/>
    <n v="0"/>
    <n v="0"/>
    <s v="PAC"/>
    <n v="250.48"/>
    <n v="0"/>
    <n v="0"/>
  </r>
  <r>
    <s v="UCPL/23-24/613"/>
    <s v="CUS00003"/>
    <s v="Item"/>
    <x v="2"/>
    <x v="6"/>
    <s v="ANNP WH-FF 1KG LP RL"/>
    <d v="2023-07-11T00:00:00"/>
    <d v="2023-07-11T00:00:00"/>
    <s v="KA"/>
    <x v="1"/>
    <s v="CFACHK-Linfox Logistics (I) Pvt Ltd"/>
    <n v="0"/>
    <n v="0"/>
    <s v="PAC"/>
    <n v="52.87"/>
    <n v="0"/>
    <n v="0"/>
  </r>
  <r>
    <s v="UCPL/23-24/614"/>
    <s v="CUS00003"/>
    <s v="Item"/>
    <x v="2"/>
    <x v="4"/>
    <s v="ANNP WH-FF 10KG"/>
    <d v="2023-07-11T00:00:00"/>
    <d v="2023-07-11T00:00:00"/>
    <s v="KA"/>
    <x v="1"/>
    <s v="CFACHK-Linfox Logistics (I) Pvt Ltd"/>
    <n v="1500"/>
    <n v="15000"/>
    <s v="PAC"/>
    <n v="487.98"/>
    <n v="731970"/>
    <n v="0"/>
  </r>
  <r>
    <s v="UCPL/23-24/614"/>
    <s v="CUS00003"/>
    <s v="Item"/>
    <x v="2"/>
    <x v="5"/>
    <s v="ANNP WH-FF 5KG LP RL"/>
    <d v="2023-07-11T00:00:00"/>
    <d v="2023-07-11T00:00:00"/>
    <s v="KA"/>
    <x v="1"/>
    <s v="CFACHK-Linfox Logistics (I) Pvt Ltd"/>
    <n v="594"/>
    <n v="2970"/>
    <s v="PAC"/>
    <n v="250.48"/>
    <n v="148785.12"/>
    <n v="0"/>
  </r>
  <r>
    <s v="UCPL/23-24/614"/>
    <s v="CUS00003"/>
    <s v="Item"/>
    <x v="2"/>
    <x v="6"/>
    <s v="ANNP WH-FF 1KG LP RL"/>
    <d v="2023-07-11T00:00:00"/>
    <d v="2023-07-11T00:00:00"/>
    <s v="KA"/>
    <x v="1"/>
    <s v="CFACHK-Linfox Logistics (I) Pvt Ltd"/>
    <n v="0"/>
    <n v="0"/>
    <s v="PAC"/>
    <n v="52.87"/>
    <n v="0"/>
    <n v="0"/>
  </r>
  <r>
    <s v="UCPL/23-24/614"/>
    <s v="CUS00003"/>
    <s v="Item"/>
    <x v="2"/>
    <x v="5"/>
    <s v="ANNP WH-FF 5KG LP RL"/>
    <d v="2023-07-11T00:00:00"/>
    <d v="2023-07-11T00:00:00"/>
    <s v="KA"/>
    <x v="1"/>
    <s v="CFACHK-Linfox Logistics (I) Pvt Ltd"/>
    <n v="6"/>
    <n v="30"/>
    <s v="PAC"/>
    <n v="250.48"/>
    <n v="1502.88"/>
    <n v="0"/>
  </r>
  <r>
    <s v="UCPL/23-24/615"/>
    <s v="CUS00003"/>
    <s v="Item"/>
    <x v="0"/>
    <x v="0"/>
    <s v="Anp 1 kg * 25kg pack  Relaunch"/>
    <d v="2023-07-12T00:00:00"/>
    <d v="2023-07-12T00:00:00"/>
    <s v="KA"/>
    <x v="1"/>
    <s v="INTELLIGENT RETAIL P LTD  RS CODE-43A633"/>
    <n v="12000"/>
    <n v="12000"/>
    <s v="PAC"/>
    <n v="15.84"/>
    <n v="190080"/>
    <n v="0"/>
  </r>
  <r>
    <s v="UCPL/23-24/615"/>
    <s v="CUS00003"/>
    <s v="Item"/>
    <x v="0"/>
    <x v="1"/>
    <s v="Anp Crystal 1 * 25 kg Relaunch"/>
    <d v="2023-07-12T00:00:00"/>
    <d v="2023-07-12T00:00:00"/>
    <s v="KA"/>
    <x v="1"/>
    <s v="INTELLIGENT RETAIL P LTD  RS CODE-43A633"/>
    <n v="6000"/>
    <n v="6000"/>
    <s v="PAC"/>
    <n v="12.99"/>
    <n v="77940"/>
    <n v="0"/>
  </r>
  <r>
    <s v="UCPL/23-24/616"/>
    <s v="CUS00003"/>
    <s v="Item"/>
    <x v="0"/>
    <x v="0"/>
    <s v="Anp 1 kg * 25kg pack  Relaunch"/>
    <d v="2023-07-12T00:00:00"/>
    <d v="2023-07-12T00:00:00"/>
    <s v="KA"/>
    <x v="1"/>
    <s v="SHAKTHI INNOVATION  RS CODE-430473"/>
    <n v="12200"/>
    <n v="12200"/>
    <s v="PAC"/>
    <n v="15.84"/>
    <n v="193248"/>
    <n v="0"/>
  </r>
  <r>
    <s v="UCPL/23-24/616"/>
    <s v="CUS00003"/>
    <s v="Item"/>
    <x v="0"/>
    <x v="1"/>
    <s v="Anp Crystal 1 * 25 kg Relaunch"/>
    <d v="2023-07-12T00:00:00"/>
    <d v="2023-07-12T00:00:00"/>
    <s v="KA"/>
    <x v="1"/>
    <s v="SHAKTHI INNOVATION  RS CODE-430473"/>
    <n v="12000"/>
    <n v="12000"/>
    <s v="PAC"/>
    <n v="12.99"/>
    <n v="155880"/>
    <n v="0"/>
  </r>
  <r>
    <s v="UCPL/23-24/616"/>
    <s v="CUS00003"/>
    <s v="Item"/>
    <x v="0"/>
    <x v="2"/>
    <s v="ANNP IODPD SALT 500G"/>
    <d v="2023-07-12T00:00:00"/>
    <d v="2023-07-12T00:00:00"/>
    <s v="KA"/>
    <x v="1"/>
    <s v="SHAKTHI INNOVATION  RS CODE-430473"/>
    <n v="0"/>
    <n v="0"/>
    <s v="PAC"/>
    <n v="8.09"/>
    <n v="0"/>
    <n v="0"/>
  </r>
  <r>
    <s v="UCPL/23-24/617"/>
    <s v="CUS00003"/>
    <s v="Item"/>
    <x v="0"/>
    <x v="0"/>
    <s v="Anp 1 kg * 25kg pack  Relaunch"/>
    <d v="2023-07-12T00:00:00"/>
    <d v="2023-07-12T00:00:00"/>
    <s v="KA"/>
    <x v="1"/>
    <s v="H M NAVEEN RAJ   RS CODE-43A153"/>
    <n v="8900"/>
    <n v="8900"/>
    <s v="PAC"/>
    <n v="15.84"/>
    <n v="140976"/>
    <n v="0"/>
  </r>
  <r>
    <s v="UCPL/23-24/617"/>
    <s v="CUS00003"/>
    <s v="Item"/>
    <x v="0"/>
    <x v="1"/>
    <s v="Anp Crystal 1 * 25 kg Relaunch"/>
    <d v="2023-07-12T00:00:00"/>
    <d v="2023-07-12T00:00:00"/>
    <s v="KA"/>
    <x v="1"/>
    <s v="H M NAVEEN RAJ   RS CODE-43A153"/>
    <n v="11500"/>
    <n v="11500"/>
    <s v="PAC"/>
    <n v="12.99"/>
    <n v="149385"/>
    <n v="0"/>
  </r>
  <r>
    <s v="UCPL/23-24/617"/>
    <s v="CUS00003"/>
    <s v="Item"/>
    <x v="0"/>
    <x v="2"/>
    <s v="ANNP IODPD SALT 500G"/>
    <d v="2023-07-12T00:00:00"/>
    <d v="2023-07-12T00:00:00"/>
    <s v="KA"/>
    <x v="1"/>
    <s v="H M NAVEEN RAJ   RS CODE-43A153"/>
    <n v="7500"/>
    <n v="3750"/>
    <s v="PAC"/>
    <n v="8.09"/>
    <n v="60675"/>
    <n v="0"/>
  </r>
  <r>
    <s v="UCPL/23-24/618"/>
    <s v="CUS00014"/>
    <s v="Item"/>
    <x v="2"/>
    <x v="4"/>
    <s v="ANNP WH-FF 10KG"/>
    <d v="2023-07-12T00:00:00"/>
    <d v="2023-07-12T00:00:00"/>
    <s v="AD"/>
    <x v="2"/>
    <s v="HINDUSTAN UNILEVER LIMITED"/>
    <n v="0"/>
    <n v="0"/>
    <s v="PAC"/>
    <n v="498.05"/>
    <n v="0"/>
    <n v="0"/>
  </r>
  <r>
    <s v="UCPL/23-24/618"/>
    <s v="CUS00014"/>
    <s v="Item"/>
    <x v="2"/>
    <x v="5"/>
    <s v="ANNP WH-FF 5KG LP RL"/>
    <d v="2023-07-12T00:00:00"/>
    <d v="2023-07-12T00:00:00"/>
    <s v="AD"/>
    <x v="2"/>
    <s v="HINDUSTAN UNILEVER LIMITED"/>
    <n v="0"/>
    <n v="0"/>
    <s v="PAC"/>
    <n v="254.04"/>
    <n v="0"/>
    <n v="0"/>
  </r>
  <r>
    <s v="UCPL/23-24/618"/>
    <s v="CUS00014"/>
    <s v="Item"/>
    <x v="2"/>
    <x v="6"/>
    <s v="ANNP WH-FF 1KG LP RL"/>
    <d v="2023-07-12T00:00:00"/>
    <d v="2023-07-12T00:00:00"/>
    <s v="AD"/>
    <x v="2"/>
    <s v="HINDUSTAN UNILEVER LIMITED"/>
    <n v="14460"/>
    <n v="14460"/>
    <s v="PAC"/>
    <n v="52.16"/>
    <n v="754233.6"/>
    <n v="0"/>
  </r>
  <r>
    <s v="UCPL/23-24/618"/>
    <s v="CUS00014"/>
    <s v="Item"/>
    <x v="2"/>
    <x v="5"/>
    <s v="ANNP WH-FF 5KG LP RL"/>
    <d v="2023-07-12T00:00:00"/>
    <d v="2023-07-12T00:00:00"/>
    <s v="AD"/>
    <x v="2"/>
    <s v="HINDUSTAN UNILEVER LIMITED"/>
    <n v="0"/>
    <n v="0"/>
    <s v="PAC"/>
    <n v="254.04"/>
    <n v="0"/>
    <n v="0"/>
  </r>
  <r>
    <s v="UCPL/23-24/618"/>
    <s v="CUS00014"/>
    <s v="Item"/>
    <x v="2"/>
    <x v="6"/>
    <s v="ANNP WH-FF 1KG LP RL"/>
    <d v="2023-07-12T00:00:00"/>
    <d v="2023-07-12T00:00:00"/>
    <s v="AD"/>
    <x v="2"/>
    <s v="HINDUSTAN UNILEVER LIMITED"/>
    <n v="9540"/>
    <n v="9540"/>
    <s v="PAC"/>
    <n v="52.16"/>
    <n v="497606.40000000002"/>
    <n v="0"/>
  </r>
  <r>
    <s v="UCPL/23-24/619"/>
    <s v="CUS00003"/>
    <s v="Item"/>
    <x v="0"/>
    <x v="0"/>
    <s v="Anp 1 kg * 25kg pack  Relaunch"/>
    <d v="2023-07-12T00:00:00"/>
    <d v="2023-07-12T00:00:00"/>
    <s v="KA"/>
    <x v="1"/>
    <s v="Nandi Marketing   RS CODE-431719"/>
    <n v="10175"/>
    <n v="10175"/>
    <s v="PAC"/>
    <n v="15.84"/>
    <n v="161172"/>
    <n v="0"/>
  </r>
  <r>
    <s v="UCPL/23-24/619"/>
    <s v="CUS00003"/>
    <s v="Item"/>
    <x v="0"/>
    <x v="1"/>
    <s v="Anp Crystal 1 * 25 kg Relaunch"/>
    <d v="2023-07-12T00:00:00"/>
    <d v="2023-07-12T00:00:00"/>
    <s v="KA"/>
    <x v="1"/>
    <s v="Nandi Marketing   RS CODE-431719"/>
    <n v="14000"/>
    <n v="14000"/>
    <s v="PAC"/>
    <n v="12.99"/>
    <n v="181860"/>
    <n v="0"/>
  </r>
  <r>
    <s v="UCPL/23-24/619"/>
    <s v="CUS00003"/>
    <s v="Item"/>
    <x v="0"/>
    <x v="2"/>
    <s v="ANNP IODPD SALT 500G"/>
    <d v="2023-07-12T00:00:00"/>
    <d v="2023-07-12T00:00:00"/>
    <s v="KA"/>
    <x v="1"/>
    <s v="Nandi Marketing   RS CODE-431719"/>
    <n v="0"/>
    <n v="0"/>
    <s v="PAC"/>
    <n v="8.09"/>
    <n v="0"/>
    <n v="0"/>
  </r>
  <r>
    <s v="UCPL/23-24/620"/>
    <s v="CUS00001"/>
    <s v="Item"/>
    <x v="2"/>
    <x v="4"/>
    <s v="ANNP WH-FF 10KG"/>
    <d v="2023-07-12T00:00:00"/>
    <d v="2023-07-12T00:00:00"/>
    <s v="TS"/>
    <x v="2"/>
    <s v="Hindustan Unilever Ltd CSA C/o Srinivasa Logistics"/>
    <n v="0"/>
    <n v="0"/>
    <s v="PAC"/>
    <n v="498.05"/>
    <n v="0"/>
    <n v="0"/>
  </r>
  <r>
    <s v="UCPL/23-24/620"/>
    <s v="CUS00001"/>
    <s v="Item"/>
    <x v="2"/>
    <x v="5"/>
    <s v="ANNP WH-FF 5KG LP RL"/>
    <d v="2023-07-12T00:00:00"/>
    <d v="2023-07-12T00:00:00"/>
    <s v="TS"/>
    <x v="2"/>
    <s v="Hindustan Unilever Ltd CSA C/o Srinivasa Logistics"/>
    <n v="546"/>
    <n v="2730"/>
    <s v="PAC"/>
    <n v="254.04"/>
    <n v="138705.84"/>
    <n v="0"/>
  </r>
  <r>
    <s v="UCPL/23-24/620"/>
    <s v="CUS00001"/>
    <s v="Item"/>
    <x v="2"/>
    <x v="6"/>
    <s v="ANNP WH-FF 1KG LP RL"/>
    <d v="2023-07-12T00:00:00"/>
    <d v="2023-07-12T00:00:00"/>
    <s v="TS"/>
    <x v="2"/>
    <s v="Hindustan Unilever Ltd CSA C/o Srinivasa Logistics"/>
    <n v="9000"/>
    <n v="9000"/>
    <s v="PAC"/>
    <n v="52.16"/>
    <n v="469440"/>
    <n v="0"/>
  </r>
  <r>
    <s v="UCPL/23-24/620"/>
    <s v="CUS00001"/>
    <s v="Item"/>
    <x v="2"/>
    <x v="6"/>
    <s v="ANNP WH-FF 1KG LP RL"/>
    <d v="2023-07-12T00:00:00"/>
    <d v="2023-07-12T00:00:00"/>
    <s v="TS"/>
    <x v="2"/>
    <s v="Hindustan Unilever Ltd CSA C/o Srinivasa Logistics"/>
    <n v="0"/>
    <n v="0"/>
    <s v="PAC"/>
    <n v="52.16"/>
    <n v="0"/>
    <n v="0"/>
  </r>
  <r>
    <s v="UCPL/23-24/620"/>
    <s v="CUS00001"/>
    <s v="Item"/>
    <x v="2"/>
    <x v="4"/>
    <s v="ANNP WH-FF 10KG"/>
    <d v="2023-07-12T00:00:00"/>
    <d v="2023-07-12T00:00:00"/>
    <s v="TS"/>
    <x v="2"/>
    <s v="Hindustan Unilever Ltd CSA C/o Srinivasa Logistics"/>
    <n v="0"/>
    <n v="0"/>
    <s v="PAC"/>
    <n v="498.05"/>
    <n v="0"/>
    <n v="0"/>
  </r>
  <r>
    <s v="UCPL/23-24/620"/>
    <s v="CUS00001"/>
    <s v="Item"/>
    <x v="2"/>
    <x v="5"/>
    <s v="ANNP WH-FF 5KG LP RL"/>
    <d v="2023-07-12T00:00:00"/>
    <d v="2023-07-12T00:00:00"/>
    <s v="TS"/>
    <x v="2"/>
    <s v="Hindustan Unilever Ltd CSA C/o Srinivasa Logistics"/>
    <n v="1254"/>
    <n v="6270"/>
    <s v="PAC"/>
    <n v="254.04"/>
    <n v="318566.15999999997"/>
    <n v="0"/>
  </r>
  <r>
    <s v="UCPL/23-24/621"/>
    <s v="CUS00003"/>
    <s v="Item"/>
    <x v="2"/>
    <x v="4"/>
    <s v="ANNP WH-FF 10KG"/>
    <d v="2023-07-12T00:00:00"/>
    <d v="2023-07-12T00:00:00"/>
    <s v="KA"/>
    <x v="1"/>
    <s v="CFACHK-Linfox Logistics (I) Pvt Ltd"/>
    <n v="0"/>
    <n v="0"/>
    <s v="PAC"/>
    <n v="487.98"/>
    <n v="0"/>
    <n v="0"/>
  </r>
  <r>
    <s v="UCPL/23-24/621"/>
    <s v="CUS00003"/>
    <s v="Item"/>
    <x v="2"/>
    <x v="5"/>
    <s v="ANNP WH-FF 5KG LP RL"/>
    <d v="2023-07-12T00:00:00"/>
    <d v="2023-07-12T00:00:00"/>
    <s v="KA"/>
    <x v="1"/>
    <s v="CFACHK-Linfox Logistics (I) Pvt Ltd"/>
    <n v="1200"/>
    <n v="6000"/>
    <s v="PAC"/>
    <n v="250.48"/>
    <n v="300576"/>
    <n v="0"/>
  </r>
  <r>
    <s v="UCPL/23-24/621"/>
    <s v="CUS00003"/>
    <s v="Item"/>
    <x v="2"/>
    <x v="6"/>
    <s v="ANNP WH-FF 1KG LP RL"/>
    <d v="2023-07-12T00:00:00"/>
    <d v="2023-07-12T00:00:00"/>
    <s v="KA"/>
    <x v="1"/>
    <s v="CFACHK-Linfox Logistics (I) Pvt Ltd"/>
    <n v="12000"/>
    <n v="12000"/>
    <s v="PAC"/>
    <n v="52.87"/>
    <n v="634440"/>
    <n v="0"/>
  </r>
  <r>
    <s v="UCPL/23-24/621"/>
    <s v="CUS00003"/>
    <s v="Item"/>
    <x v="2"/>
    <x v="5"/>
    <s v="ANNP WH-FF 5KG LP RL"/>
    <d v="2023-07-12T00:00:00"/>
    <d v="2023-07-12T00:00:00"/>
    <s v="KA"/>
    <x v="1"/>
    <s v="CFACHK-Linfox Logistics (I) Pvt Ltd"/>
    <n v="0"/>
    <n v="0"/>
    <s v="PAC"/>
    <n v="250.48"/>
    <n v="0"/>
    <n v="0"/>
  </r>
  <r>
    <s v="UCPL/23-24/622"/>
    <s v="CUS00003"/>
    <s v="Item"/>
    <x v="0"/>
    <x v="0"/>
    <s v="Anp 1 kg * 25kg pack  Relaunch"/>
    <d v="2023-07-13T00:00:00"/>
    <d v="2023-07-13T00:00:00"/>
    <s v="KA"/>
    <x v="1"/>
    <s v="GEETHA ENTERPRISES   RS CODE-43A481"/>
    <n v="8000"/>
    <n v="8000"/>
    <s v="PAC"/>
    <n v="15.84"/>
    <n v="126720"/>
    <n v="0"/>
  </r>
  <r>
    <s v="UCPL/23-24/622"/>
    <s v="CUS00003"/>
    <s v="Item"/>
    <x v="0"/>
    <x v="1"/>
    <s v="Anp Crystal 1 * 25 kg Relaunch"/>
    <d v="2023-07-13T00:00:00"/>
    <d v="2023-07-13T00:00:00"/>
    <s v="KA"/>
    <x v="1"/>
    <s v="GEETHA ENTERPRISES   RS CODE-43A481"/>
    <n v="10000"/>
    <n v="10000"/>
    <s v="PAC"/>
    <n v="12.99"/>
    <n v="129900"/>
    <n v="0"/>
  </r>
  <r>
    <s v="UCPL/23-24/622"/>
    <s v="CUS00003"/>
    <s v="Item"/>
    <x v="0"/>
    <x v="2"/>
    <s v="ANNP IODPD SALT 500G"/>
    <d v="2023-07-13T00:00:00"/>
    <d v="2023-07-13T00:00:00"/>
    <s v="KA"/>
    <x v="1"/>
    <s v="GEETHA ENTERPRISES   RS CODE-43A481"/>
    <n v="0"/>
    <n v="0"/>
    <s v="PAC"/>
    <n v="8.09"/>
    <n v="0"/>
    <n v="0"/>
  </r>
  <r>
    <s v="UCPL/23-24/623"/>
    <s v="CUS00003"/>
    <s v="Item"/>
    <x v="0"/>
    <x v="0"/>
    <s v="Anp 1 kg * 25kg pack  Relaunch"/>
    <d v="2023-07-13T00:00:00"/>
    <d v="2023-07-13T00:00:00"/>
    <s v="KA"/>
    <x v="1"/>
    <s v="KAMAL ENTERPRISES  RS CODE-431554"/>
    <n v="6000"/>
    <n v="6000"/>
    <s v="PAC"/>
    <n v="15.84"/>
    <n v="95040"/>
    <n v="0"/>
  </r>
  <r>
    <s v="UCPL/23-24/623"/>
    <s v="CUS00003"/>
    <s v="Item"/>
    <x v="0"/>
    <x v="1"/>
    <s v="Anp Crystal 1 * 25 kg Relaunch"/>
    <d v="2023-07-13T00:00:00"/>
    <d v="2023-07-13T00:00:00"/>
    <s v="KA"/>
    <x v="1"/>
    <s v="KAMAL ENTERPRISES  RS CODE-431554"/>
    <n v="12000"/>
    <n v="12000"/>
    <s v="PAC"/>
    <n v="12.99"/>
    <n v="155880"/>
    <n v="0"/>
  </r>
  <r>
    <s v="UCPL/23-24/623"/>
    <s v="CUS00003"/>
    <s v="Item"/>
    <x v="0"/>
    <x v="2"/>
    <s v="ANNP IODPD SALT 500G"/>
    <d v="2023-07-13T00:00:00"/>
    <d v="2023-07-13T00:00:00"/>
    <s v="KA"/>
    <x v="1"/>
    <s v="KAMAL ENTERPRISES  RS CODE-431554"/>
    <n v="0"/>
    <n v="0"/>
    <s v="PAC"/>
    <n v="8.09"/>
    <n v="0"/>
    <n v="0"/>
  </r>
  <r>
    <s v="UCPL/23-24/624"/>
    <s v="CUS00003"/>
    <s v="Item"/>
    <x v="0"/>
    <x v="0"/>
    <s v="Anp 1 kg * 25kg pack  Relaunch"/>
    <d v="2023-07-13T00:00:00"/>
    <d v="2023-07-13T00:00:00"/>
    <s v="KA"/>
    <x v="1"/>
    <s v="MATHRUSHREE ENTERPRISES  RS CODE-43A591"/>
    <n v="9000"/>
    <n v="9000"/>
    <s v="PAC"/>
    <n v="15.84"/>
    <n v="142560"/>
    <n v="0"/>
  </r>
  <r>
    <s v="UCPL/23-24/624"/>
    <s v="CUS00003"/>
    <s v="Item"/>
    <x v="0"/>
    <x v="1"/>
    <s v="Anp Crystal 1 * 25 kg Relaunch"/>
    <d v="2023-07-13T00:00:00"/>
    <d v="2023-07-13T00:00:00"/>
    <s v="KA"/>
    <x v="1"/>
    <s v="MATHRUSHREE ENTERPRISES  RS CODE-43A591"/>
    <n v="9000"/>
    <n v="9000"/>
    <s v="PAC"/>
    <n v="12.99"/>
    <n v="116910"/>
    <n v="0"/>
  </r>
  <r>
    <s v="UCPL/23-24/624"/>
    <s v="CUS00003"/>
    <s v="Item"/>
    <x v="0"/>
    <x v="2"/>
    <s v="ANNP IODPD SALT 500G"/>
    <d v="2023-07-13T00:00:00"/>
    <d v="2023-07-13T00:00:00"/>
    <s v="KA"/>
    <x v="1"/>
    <s v="MATHRUSHREE ENTERPRISES  RS CODE-43A591"/>
    <n v="0"/>
    <n v="0"/>
    <s v="PAC"/>
    <n v="8.09"/>
    <n v="0"/>
    <n v="0"/>
  </r>
  <r>
    <s v="UCPL/23-24/624"/>
    <s v="CUS00003"/>
    <s v="Item"/>
    <x v="1"/>
    <x v="3"/>
    <s v="CC 1 kg * 25kg pack  New Code"/>
    <d v="2023-07-13T00:00:00"/>
    <d v="2023-07-13T00:00:00"/>
    <s v="KA"/>
    <x v="1"/>
    <s v="MATHRUSHREE ENTERPRISES  RS CODE-43A591"/>
    <n v="0"/>
    <n v="0"/>
    <s v="PAC"/>
    <n v="15.74"/>
    <n v="0"/>
    <n v="0"/>
  </r>
  <r>
    <s v="UCPL/23-24/625"/>
    <s v="CUS00014"/>
    <s v="Item"/>
    <x v="2"/>
    <x v="4"/>
    <s v="ANNP WH-FF 10KG"/>
    <d v="2023-07-13T00:00:00"/>
    <d v="2023-07-13T00:00:00"/>
    <s v="AD"/>
    <x v="2"/>
    <s v="HINDUSTAN UNILEVER LIMITED"/>
    <n v="90"/>
    <n v="900"/>
    <s v="PAC"/>
    <n v="498.05"/>
    <n v="44824.5"/>
    <n v="0"/>
  </r>
  <r>
    <s v="UCPL/23-24/625"/>
    <s v="CUS00014"/>
    <s v="Item"/>
    <x v="2"/>
    <x v="5"/>
    <s v="ANNP WH-FF 5KG LP RL"/>
    <d v="2023-07-13T00:00:00"/>
    <d v="2023-07-13T00:00:00"/>
    <s v="AD"/>
    <x v="2"/>
    <s v="HINDUSTAN UNILEVER LIMITED"/>
    <n v="900"/>
    <n v="4500"/>
    <s v="PAC"/>
    <n v="254.04"/>
    <n v="228636"/>
    <n v="0"/>
  </r>
  <r>
    <s v="UCPL/23-24/625"/>
    <s v="CUS00014"/>
    <s v="Item"/>
    <x v="2"/>
    <x v="6"/>
    <s v="ANNP WH-FF 1KG LP RL"/>
    <d v="2023-07-13T00:00:00"/>
    <d v="2023-07-13T00:00:00"/>
    <s v="AD"/>
    <x v="2"/>
    <s v="HINDUSTAN UNILEVER LIMITED"/>
    <n v="12210"/>
    <n v="12210"/>
    <s v="PAC"/>
    <n v="52.16"/>
    <n v="636873.6"/>
    <n v="0"/>
  </r>
  <r>
    <s v="UCPL/23-24/625"/>
    <s v="CUS00014"/>
    <s v="Item"/>
    <x v="2"/>
    <x v="6"/>
    <s v="ANNP WH-FF 1KG LP RL"/>
    <d v="2023-07-13T00:00:00"/>
    <d v="2023-07-13T00:00:00"/>
    <s v="AD"/>
    <x v="2"/>
    <s v="HINDUSTAN UNILEVER LIMITED"/>
    <n v="6390"/>
    <n v="6390"/>
    <s v="PAC"/>
    <n v="52.16"/>
    <n v="333302.40000000002"/>
    <n v="0"/>
  </r>
  <r>
    <s v="UCPL/23-24/626"/>
    <s v="CUS00011"/>
    <s v="Item"/>
    <x v="0"/>
    <x v="7"/>
    <s v="ANNP IODPD SALT 450g Relaunch"/>
    <d v="2023-07-13T00:00:00"/>
    <d v="2023-07-13T00:00:00"/>
    <s v="MH"/>
    <x v="5"/>
    <s v="RAGHUNANDAN AGENCY  RS CODE- KOLH 131862"/>
    <n v="17000"/>
    <n v="7650"/>
    <s v="PAC"/>
    <n v="6.83"/>
    <n v="116110"/>
    <n v="0"/>
  </r>
  <r>
    <s v="UCPL/23-24/626"/>
    <s v="CUS00011"/>
    <s v="Item"/>
    <x v="0"/>
    <x v="0"/>
    <s v="Anp 1 kg * 25kg pack  Relaunch"/>
    <d v="2023-07-13T00:00:00"/>
    <d v="2023-07-13T00:00:00"/>
    <s v="MH"/>
    <x v="5"/>
    <s v="RAGHUNANDAN AGENCY  RS CODE- KOLH 131862"/>
    <n v="9350"/>
    <n v="9350"/>
    <s v="PAC"/>
    <n v="11.84"/>
    <n v="110704"/>
    <n v="0"/>
  </r>
  <r>
    <s v="UCPL/23-24/626"/>
    <s v="CUS00011"/>
    <s v="Item"/>
    <x v="1"/>
    <x v="3"/>
    <s v="CC 1 kg * 25kg pack  New Code"/>
    <d v="2023-07-13T00:00:00"/>
    <d v="2023-07-13T00:00:00"/>
    <s v="MH"/>
    <x v="5"/>
    <s v="RAGHUNANDAN AGENCY  RS CODE- KOLH 131862"/>
    <n v="6500"/>
    <n v="6500"/>
    <s v="PAC"/>
    <n v="12.04"/>
    <n v="78260"/>
    <n v="0"/>
  </r>
  <r>
    <s v="UCPL/23-24/627"/>
    <s v="CUS00011"/>
    <s v="Item"/>
    <x v="0"/>
    <x v="7"/>
    <s v="ANNP IODPD SALT 450g Relaunch"/>
    <d v="2023-07-13T00:00:00"/>
    <d v="2023-07-13T00:00:00"/>
    <s v="MH"/>
    <x v="5"/>
    <s v="Dynamic trading company   KOLH-10A937"/>
    <n v="0"/>
    <n v="0"/>
    <s v="PAC"/>
    <n v="6.83"/>
    <n v="0"/>
    <n v="0"/>
  </r>
  <r>
    <s v="UCPL/23-24/627"/>
    <s v="CUS00011"/>
    <s v="Item"/>
    <x v="0"/>
    <x v="0"/>
    <s v="Anp 1 kg * 25kg pack  Relaunch"/>
    <d v="2023-07-13T00:00:00"/>
    <d v="2023-07-13T00:00:00"/>
    <s v="MH"/>
    <x v="5"/>
    <s v="Dynamic trading company   KOLH-10A937"/>
    <n v="0"/>
    <n v="0"/>
    <s v="PAC"/>
    <n v="11.84"/>
    <n v="0"/>
    <n v="0"/>
  </r>
  <r>
    <s v="UCPL/23-24/627"/>
    <s v="CUS00011"/>
    <s v="Item"/>
    <x v="1"/>
    <x v="3"/>
    <s v="CC 1 kg * 25kg pack  New Code"/>
    <d v="2023-07-13T00:00:00"/>
    <d v="2023-07-13T00:00:00"/>
    <s v="MH"/>
    <x v="5"/>
    <s v="Dynamic trading company   KOLH-10A937"/>
    <n v="23500"/>
    <n v="23500"/>
    <s v="PAC"/>
    <n v="12.04"/>
    <n v="282940"/>
    <n v="0"/>
  </r>
  <r>
    <s v="UCPL/23-24/628"/>
    <s v="CUS00003"/>
    <s v="Item"/>
    <x v="2"/>
    <x v="4"/>
    <s v="ANNP WH-FF 10KG"/>
    <d v="2023-07-13T00:00:00"/>
    <d v="2023-07-13T00:00:00"/>
    <s v="KA"/>
    <x v="1"/>
    <s v="CFACHK-Linfox Logistics (I) Pvt Ltd"/>
    <n v="0"/>
    <n v="0"/>
    <s v="PAC"/>
    <n v="487.98"/>
    <n v="0"/>
    <n v="0"/>
  </r>
  <r>
    <s v="UCPL/23-24/628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28"/>
    <s v="CUS00003"/>
    <s v="Item"/>
    <x v="2"/>
    <x v="6"/>
    <s v="ANNP WH-FF 1KG LP RL"/>
    <d v="2023-07-13T00:00:00"/>
    <d v="2023-07-13T00:00:00"/>
    <s v="KA"/>
    <x v="1"/>
    <s v="CFACHK-Linfox Logistics (I) Pvt Ltd"/>
    <n v="18000"/>
    <n v="18000"/>
    <s v="PAC"/>
    <n v="52.87"/>
    <n v="951660"/>
    <n v="0"/>
  </r>
  <r>
    <s v="UCPL/23-24/629"/>
    <s v="CUS00011"/>
    <s v="Item"/>
    <x v="1"/>
    <x v="3"/>
    <s v="CC 1 kg * 25kg pack  New Code"/>
    <d v="2023-07-13T00:00:00"/>
    <d v="2023-07-13T00:00:00"/>
    <s v="MH"/>
    <x v="5"/>
    <s v="Chhotubhai agencies -KOLH-130751"/>
    <n v="30600"/>
    <n v="30600"/>
    <s v="PAC"/>
    <n v="12.04"/>
    <n v="368424"/>
    <n v="0"/>
  </r>
  <r>
    <s v="UCPL/23-24/630"/>
    <s v="CUS00003"/>
    <s v="Item"/>
    <x v="2"/>
    <x v="4"/>
    <s v="ANNP WH-FF 10KG"/>
    <d v="2023-07-13T00:00:00"/>
    <d v="2023-07-13T00:00:00"/>
    <s v="KA"/>
    <x v="1"/>
    <s v="CFACHK-Linfox Logistics (I) Pvt Ltd"/>
    <n v="0"/>
    <n v="0"/>
    <s v="PAC"/>
    <n v="487.98"/>
    <n v="0"/>
    <n v="0"/>
  </r>
  <r>
    <s v="UCPL/23-24/630"/>
    <s v="CUS00003"/>
    <s v="Item"/>
    <x v="2"/>
    <x v="5"/>
    <s v="ANNP WH-FF 5KG LP RL"/>
    <d v="2023-07-13T00:00:00"/>
    <d v="2023-07-13T00:00:00"/>
    <s v="KA"/>
    <x v="1"/>
    <s v="CFACHK-Linfox Logistics (I) Pvt Ltd"/>
    <n v="2166"/>
    <n v="10830"/>
    <s v="PAC"/>
    <n v="250.48"/>
    <n v="542539.68000000005"/>
    <n v="0"/>
  </r>
  <r>
    <s v="UCPL/23-24/630"/>
    <s v="CUS00003"/>
    <s v="Item"/>
    <x v="2"/>
    <x v="6"/>
    <s v="ANNP WH-FF 1KG LP RL"/>
    <d v="2023-07-13T00:00:00"/>
    <d v="2023-07-13T00:00:00"/>
    <s v="KA"/>
    <x v="1"/>
    <s v="CFACHK-Linfox Logistics (I) Pvt Ltd"/>
    <n v="0"/>
    <n v="0"/>
    <s v="PAC"/>
    <n v="52.87"/>
    <n v="0"/>
    <n v="0"/>
  </r>
  <r>
    <s v="UCPL/23-24/630"/>
    <s v="CUS00003"/>
    <s v="Item"/>
    <x v="2"/>
    <x v="5"/>
    <s v="ANNP WH-FF 5KG LP RL"/>
    <d v="2023-07-13T00:00:00"/>
    <d v="2023-07-13T00:00:00"/>
    <s v="KA"/>
    <x v="1"/>
    <s v="CFACHK-Linfox Logistics (I) Pvt Ltd"/>
    <n v="858"/>
    <n v="4290"/>
    <s v="PAC"/>
    <n v="250.48"/>
    <n v="214911.84"/>
    <n v="0"/>
  </r>
  <r>
    <s v="UCPL/23-24/630"/>
    <s v="CUS00003"/>
    <s v="Item"/>
    <x v="2"/>
    <x v="5"/>
    <s v="ANNP WH-FF 5KG LP RL"/>
    <d v="2023-07-13T00:00:00"/>
    <d v="2023-07-13T00:00:00"/>
    <s v="KA"/>
    <x v="1"/>
    <s v="CFACHK-Linfox Logistics (I) Pvt Ltd"/>
    <n v="120"/>
    <n v="600"/>
    <s v="PAC"/>
    <n v="250.48"/>
    <n v="30057.599999999999"/>
    <n v="0"/>
  </r>
  <r>
    <s v="UCPL/23-24/630"/>
    <s v="CUS00003"/>
    <s v="Item"/>
    <x v="2"/>
    <x v="5"/>
    <s v="ANNP WH-FF 5KG LP RL"/>
    <d v="2023-07-13T00:00:00"/>
    <d v="2023-07-13T00:00:00"/>
    <s v="KA"/>
    <x v="1"/>
    <s v="CFACHK-Linfox Logistics (I) Pvt Ltd"/>
    <n v="300"/>
    <n v="1500"/>
    <s v="PAC"/>
    <n v="250.48"/>
    <n v="75144"/>
    <n v="0"/>
  </r>
  <r>
    <s v="UCPL/23-24/630"/>
    <s v="CUS00003"/>
    <s v="Item"/>
    <x v="2"/>
    <x v="5"/>
    <s v="ANNP WH-FF 5KG LP RL"/>
    <d v="2023-07-13T00:00:00"/>
    <d v="2023-07-13T00:00:00"/>
    <s v="KA"/>
    <x v="1"/>
    <s v="CFACHK-Linfox Logistics (I) Pvt Ltd"/>
    <n v="156"/>
    <n v="780"/>
    <s v="PAC"/>
    <n v="250.48"/>
    <n v="39074.879999999997"/>
    <n v="0"/>
  </r>
  <r>
    <s v="UCPL/23-24/631"/>
    <s v="CUS00001"/>
    <s v="Item"/>
    <x v="2"/>
    <x v="4"/>
    <s v="ANNP WH-FF 10KG"/>
    <d v="2023-07-13T00:00:00"/>
    <d v="2023-07-13T00:00:00"/>
    <s v="TS"/>
    <x v="2"/>
    <s v="Hindustan Unilever Ltd CSA C/o Srinivasa Logistics"/>
    <n v="0"/>
    <n v="0"/>
    <s v="PAC"/>
    <n v="498.05"/>
    <n v="0"/>
    <n v="0"/>
  </r>
  <r>
    <s v="UCPL/23-24/631"/>
    <s v="CUS00001"/>
    <s v="Item"/>
    <x v="2"/>
    <x v="5"/>
    <s v="ANNP WH-FF 5KG LP RL"/>
    <d v="2023-07-13T00:00:00"/>
    <d v="2023-07-13T00:00:00"/>
    <s v="TS"/>
    <x v="2"/>
    <s v="Hindustan Unilever Ltd CSA C/o Srinivasa Logistics"/>
    <n v="0"/>
    <n v="0"/>
    <s v="PAC"/>
    <n v="254.04"/>
    <n v="0"/>
    <n v="0"/>
  </r>
  <r>
    <s v="UCPL/23-24/631"/>
    <s v="CUS00001"/>
    <s v="Item"/>
    <x v="2"/>
    <x v="6"/>
    <s v="ANNP WH-FF 1KG LP RL"/>
    <d v="2023-07-13T00:00:00"/>
    <d v="2023-07-13T00:00:00"/>
    <s v="TS"/>
    <x v="2"/>
    <s v="Hindustan Unilever Ltd CSA C/o Srinivasa Logistics"/>
    <n v="60"/>
    <n v="60"/>
    <s v="PAC"/>
    <n v="52.16"/>
    <n v="3129.6"/>
    <n v="0"/>
  </r>
  <r>
    <s v="UCPL/23-24/631"/>
    <s v="CUS00001"/>
    <s v="Item"/>
    <x v="2"/>
    <x v="6"/>
    <s v="ANNP WH-FF 1KG LP RL"/>
    <d v="2023-07-13T00:00:00"/>
    <d v="2023-07-13T00:00:00"/>
    <s v="TS"/>
    <x v="2"/>
    <s v="Hindustan Unilever Ltd CSA C/o Srinivasa Logistics"/>
    <n v="17940"/>
    <n v="17940"/>
    <s v="PAC"/>
    <n v="52.16"/>
    <n v="935750.4"/>
    <n v="0"/>
  </r>
  <r>
    <s v="UCPL/23-24/632"/>
    <s v="CUS00003"/>
    <s v="Item"/>
    <x v="2"/>
    <x v="4"/>
    <s v="ANNP WH-FF 10KG"/>
    <d v="2023-07-13T00:00:00"/>
    <d v="2023-07-13T00:00:00"/>
    <s v="KA"/>
    <x v="1"/>
    <s v="CFACHK-Linfox Logistics (I) Pvt Ltd"/>
    <n v="0"/>
    <n v="0"/>
    <s v="PAC"/>
    <n v="487.98"/>
    <n v="0"/>
    <n v="0"/>
  </r>
  <r>
    <s v="UCPL/23-24/632"/>
    <s v="CUS00003"/>
    <s v="Item"/>
    <x v="2"/>
    <x v="5"/>
    <s v="ANNP WH-FF 5KG LP RL"/>
    <d v="2023-07-13T00:00:00"/>
    <d v="2023-07-13T00:00:00"/>
    <s v="KA"/>
    <x v="1"/>
    <s v="CFACHK-Linfox Logistics (I) Pvt Ltd"/>
    <n v="3600"/>
    <n v="18000"/>
    <s v="PAC"/>
    <n v="250.48"/>
    <n v="901728"/>
    <n v="0"/>
  </r>
  <r>
    <s v="UCPL/23-24/632"/>
    <s v="CUS00003"/>
    <s v="Item"/>
    <x v="2"/>
    <x v="6"/>
    <s v="ANNP WH-FF 1KG LP RL"/>
    <d v="2023-07-13T00:00:00"/>
    <d v="2023-07-13T00:00:00"/>
    <s v="KA"/>
    <x v="1"/>
    <s v="CFACHK-Linfox Logistics (I) Pvt Ltd"/>
    <n v="0"/>
    <n v="0"/>
    <s v="PAC"/>
    <n v="52.87"/>
    <n v="0"/>
    <n v="0"/>
  </r>
  <r>
    <s v="UCPL/23-24/632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2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2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2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3"/>
    <s v="CUS00001"/>
    <s v="Item"/>
    <x v="2"/>
    <x v="4"/>
    <s v="ANNP WH-FF 10KG"/>
    <d v="2023-07-13T00:00:00"/>
    <d v="2023-07-13T00:00:00"/>
    <s v="TS"/>
    <x v="2"/>
    <s v="Hindustan Unilever Ltd CSA C/o Srinivasa Logistics"/>
    <n v="1152"/>
    <n v="11520"/>
    <s v="PAC"/>
    <n v="498.05"/>
    <n v="573753.59999999998"/>
    <n v="0"/>
  </r>
  <r>
    <s v="UCPL/23-24/633"/>
    <s v="CUS00001"/>
    <s v="Item"/>
    <x v="2"/>
    <x v="5"/>
    <s v="ANNP WH-FF 5KG LP RL"/>
    <d v="2023-07-13T00:00:00"/>
    <d v="2023-07-13T00:00:00"/>
    <s v="TS"/>
    <x v="2"/>
    <s v="Hindustan Unilever Ltd CSA C/o Srinivasa Logistics"/>
    <n v="900"/>
    <n v="4500"/>
    <s v="PAC"/>
    <n v="254.04"/>
    <n v="228636"/>
    <n v="0"/>
  </r>
  <r>
    <s v="UCPL/23-24/633"/>
    <s v="CUS00001"/>
    <s v="Item"/>
    <x v="2"/>
    <x v="6"/>
    <s v="ANNP WH-FF 1KG LP RL"/>
    <d v="2023-07-13T00:00:00"/>
    <d v="2023-07-13T00:00:00"/>
    <s v="TS"/>
    <x v="2"/>
    <s v="Hindustan Unilever Ltd CSA C/o Srinivasa Logistics"/>
    <n v="0"/>
    <n v="0"/>
    <s v="PAC"/>
    <n v="52.16"/>
    <n v="0"/>
    <n v="0"/>
  </r>
  <r>
    <s v="UCPL/23-24/633"/>
    <s v="CUS00001"/>
    <s v="Item"/>
    <x v="2"/>
    <x v="6"/>
    <s v="ANNP WH-FF 1KG LP RL"/>
    <d v="2023-07-13T00:00:00"/>
    <d v="2023-07-13T00:00:00"/>
    <s v="TS"/>
    <x v="2"/>
    <s v="Hindustan Unilever Ltd CSA C/o Srinivasa Logistics"/>
    <n v="0"/>
    <n v="0"/>
    <s v="PAC"/>
    <n v="52.16"/>
    <n v="0"/>
    <n v="0"/>
  </r>
  <r>
    <s v="UCPL/23-24/633"/>
    <s v="CUS00001"/>
    <s v="Item"/>
    <x v="2"/>
    <x v="4"/>
    <s v="ANNP WH-FF 10KG"/>
    <d v="2023-07-13T00:00:00"/>
    <d v="2023-07-13T00:00:00"/>
    <s v="TS"/>
    <x v="2"/>
    <s v="Hindustan Unilever Ltd CSA C/o Srinivasa Logistics"/>
    <n v="198"/>
    <n v="1980"/>
    <s v="PAC"/>
    <n v="498.05"/>
    <n v="98613.9"/>
    <n v="0"/>
  </r>
  <r>
    <s v="UCPL/23-24/634"/>
    <s v="CUS00003"/>
    <s v="Item"/>
    <x v="2"/>
    <x v="4"/>
    <s v="ANNP WH-FF 10KG"/>
    <d v="2023-07-13T00:00:00"/>
    <d v="2023-07-13T00:00:00"/>
    <s v="KA"/>
    <x v="1"/>
    <s v="CFACHK-Linfox Logistics (I) Pvt Ltd"/>
    <n v="900"/>
    <n v="9000"/>
    <s v="PAC"/>
    <n v="487.98"/>
    <n v="439182"/>
    <n v="0"/>
  </r>
  <r>
    <s v="UCPL/23-24/634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4"/>
    <s v="CUS00003"/>
    <s v="Item"/>
    <x v="2"/>
    <x v="6"/>
    <s v="ANNP WH-FF 1KG LP RL"/>
    <d v="2023-07-13T00:00:00"/>
    <d v="2023-07-13T00:00:00"/>
    <s v="KA"/>
    <x v="1"/>
    <s v="CFACHK-Linfox Logistics (I) Pvt Ltd"/>
    <n v="9000"/>
    <n v="9000"/>
    <s v="PAC"/>
    <n v="52.87"/>
    <n v="475830"/>
    <n v="0"/>
  </r>
  <r>
    <s v="UCPL/23-24/634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4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4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4"/>
    <s v="CUS00003"/>
    <s v="Item"/>
    <x v="2"/>
    <x v="5"/>
    <s v="ANNP WH-FF 5KG LP RL"/>
    <d v="2023-07-13T00:00:00"/>
    <d v="2023-07-13T00:00:00"/>
    <s v="KA"/>
    <x v="1"/>
    <s v="CFACHK-Linfox Logistics (I) Pvt Ltd"/>
    <n v="0"/>
    <n v="0"/>
    <s v="PAC"/>
    <n v="250.48"/>
    <n v="0"/>
    <n v="0"/>
  </r>
  <r>
    <s v="UCPL/23-24/635"/>
    <s v="CUS00014"/>
    <s v="Item"/>
    <x v="2"/>
    <x v="4"/>
    <s v="ANNP WH-FF 10KG"/>
    <d v="2023-07-13T00:00:00"/>
    <d v="2023-07-13T00:00:00"/>
    <s v="AD"/>
    <x v="2"/>
    <s v="HINDUSTAN UNILEVER LIMITED"/>
    <n v="0"/>
    <n v="0"/>
    <s v="PAC"/>
    <n v="498.05"/>
    <n v="0"/>
    <n v="0"/>
  </r>
  <r>
    <s v="UCPL/23-24/635"/>
    <s v="CUS00014"/>
    <s v="Item"/>
    <x v="2"/>
    <x v="5"/>
    <s v="ANNP WH-FF 5KG LP RL"/>
    <d v="2023-07-13T00:00:00"/>
    <d v="2023-07-13T00:00:00"/>
    <s v="AD"/>
    <x v="2"/>
    <s v="HINDUSTAN UNILEVER LIMITED"/>
    <n v="0"/>
    <n v="0"/>
    <s v="PAC"/>
    <n v="254.04"/>
    <n v="0"/>
    <n v="0"/>
  </r>
  <r>
    <s v="UCPL/23-24/635"/>
    <s v="CUS00014"/>
    <s v="Item"/>
    <x v="2"/>
    <x v="6"/>
    <s v="ANNP WH-FF 1KG LP RL"/>
    <d v="2023-07-13T00:00:00"/>
    <d v="2023-07-13T00:00:00"/>
    <s v="AD"/>
    <x v="2"/>
    <s v="HINDUSTAN UNILEVER LIMITED"/>
    <n v="12000"/>
    <n v="12000"/>
    <s v="PAC"/>
    <n v="52.16"/>
    <n v="625920"/>
    <n v="0"/>
  </r>
  <r>
    <s v="UCPL/23-24/635"/>
    <s v="CUS00014"/>
    <s v="Item"/>
    <x v="2"/>
    <x v="6"/>
    <s v="ANNP WH-FF 1KG LP RL"/>
    <d v="2023-07-13T00:00:00"/>
    <d v="2023-07-13T00:00:00"/>
    <s v="AD"/>
    <x v="2"/>
    <s v="HINDUSTAN UNILEVER LIMITED"/>
    <n v="0"/>
    <n v="0"/>
    <s v="PAC"/>
    <n v="52.16"/>
    <n v="0"/>
    <n v="0"/>
  </r>
  <r>
    <s v="UCPL/23-24/636"/>
    <s v="CUS00014"/>
    <s v="Item"/>
    <x v="2"/>
    <x v="5"/>
    <s v="ANNP WH-FF 5KG LP RL"/>
    <d v="2023-07-13T00:00:00"/>
    <d v="2023-07-13T00:00:00"/>
    <s v="AD"/>
    <x v="2"/>
    <s v="HINDUSTAN UNILEVER LIMITED"/>
    <n v="420"/>
    <n v="2100"/>
    <s v="PAC"/>
    <n v="254.03"/>
    <n v="106692.6"/>
    <n v="0"/>
  </r>
  <r>
    <s v="UCPL/23-24/636"/>
    <s v="CUS00014"/>
    <s v="Item"/>
    <x v="2"/>
    <x v="6"/>
    <s v="ANNP WH-FF 1KG LP RL"/>
    <d v="2023-07-13T00:00:00"/>
    <d v="2023-07-13T00:00:00"/>
    <s v="AD"/>
    <x v="2"/>
    <s v="HINDUSTAN UNILEVER LIMITED"/>
    <n v="3900"/>
    <n v="3900"/>
    <s v="PAC"/>
    <n v="52.16"/>
    <n v="203424"/>
    <n v="0"/>
  </r>
  <r>
    <s v="UCPL/23-24/637"/>
    <s v="CUS00003"/>
    <s v="Item"/>
    <x v="0"/>
    <x v="0"/>
    <s v="Anp 1 kg * 25kg pack  Relaunch"/>
    <d v="2023-07-14T00:00:00"/>
    <d v="2023-07-14T00:00:00"/>
    <s v="KA"/>
    <x v="1"/>
    <s v="SHREE MOOKAMBIKA MARKETING  RS CODE-431270"/>
    <n v="10500"/>
    <n v="10500"/>
    <s v="PAC"/>
    <n v="15.84"/>
    <n v="166320"/>
    <n v="0"/>
  </r>
  <r>
    <s v="UCPL/23-24/637"/>
    <s v="CUS00003"/>
    <s v="Item"/>
    <x v="0"/>
    <x v="1"/>
    <s v="Anp Crystal 1 * 25 kg Relaunch"/>
    <d v="2023-07-14T00:00:00"/>
    <d v="2023-07-14T00:00:00"/>
    <s v="KA"/>
    <x v="1"/>
    <s v="SHREE MOOKAMBIKA MARKETING  RS CODE-431270"/>
    <n v="7500"/>
    <n v="7500"/>
    <s v="PAC"/>
    <n v="12.99"/>
    <n v="97425"/>
    <n v="0"/>
  </r>
  <r>
    <s v="UCPL/23-24/637"/>
    <s v="CUS00003"/>
    <s v="Item"/>
    <x v="0"/>
    <x v="2"/>
    <s v="ANNP IODPD SALT 500G"/>
    <d v="2023-07-14T00:00:00"/>
    <d v="2023-07-14T00:00:00"/>
    <s v="KA"/>
    <x v="1"/>
    <s v="SHREE MOOKAMBIKA MARKETING  RS CODE-431270"/>
    <n v="0"/>
    <n v="0"/>
    <s v="PAC"/>
    <n v="8.09"/>
    <n v="0"/>
    <n v="0"/>
  </r>
  <r>
    <s v="UCPL/23-24/637"/>
    <s v="CUS00003"/>
    <s v="Item"/>
    <x v="1"/>
    <x v="3"/>
    <s v="CC 1 kg * 25kg pack  New Code"/>
    <d v="2023-07-14T00:00:00"/>
    <d v="2023-07-14T00:00:00"/>
    <s v="KA"/>
    <x v="1"/>
    <s v="SHREE MOOKAMBIKA MARKETING  RS CODE-431270"/>
    <n v="0"/>
    <n v="0"/>
    <s v="PAC"/>
    <n v="15.74"/>
    <n v="0"/>
    <n v="0"/>
  </r>
  <r>
    <s v="UCPL/23-24/638"/>
    <s v="CUS00003"/>
    <s v="Item"/>
    <x v="0"/>
    <x v="0"/>
    <s v="Anp 1 kg * 25kg pack  Relaunch"/>
    <d v="2023-07-14T00:00:00"/>
    <d v="2023-07-14T00:00:00"/>
    <s v="KA"/>
    <x v="1"/>
    <s v="S L N ENTERPRISES   RS CODE-43A720"/>
    <n v="6150"/>
    <n v="6150"/>
    <s v="PAC"/>
    <n v="15.84"/>
    <n v="97416"/>
    <n v="0"/>
  </r>
  <r>
    <s v="UCPL/23-24/638"/>
    <s v="CUS00003"/>
    <s v="Item"/>
    <x v="0"/>
    <x v="1"/>
    <s v="Anp Crystal 1 * 25 kg Relaunch"/>
    <d v="2023-07-14T00:00:00"/>
    <d v="2023-07-14T00:00:00"/>
    <s v="KA"/>
    <x v="1"/>
    <s v="S L N ENTERPRISES   RS CODE-43A720"/>
    <n v="10000"/>
    <n v="10000"/>
    <s v="PAC"/>
    <n v="12.99"/>
    <n v="129900"/>
    <n v="0"/>
  </r>
  <r>
    <s v="UCPL/23-24/638"/>
    <s v="CUS00003"/>
    <s v="Item"/>
    <x v="0"/>
    <x v="2"/>
    <s v="ANNP IODPD SALT 500G"/>
    <d v="2023-07-14T00:00:00"/>
    <d v="2023-07-14T00:00:00"/>
    <s v="KA"/>
    <x v="1"/>
    <s v="S L N ENTERPRISES   RS CODE-43A720"/>
    <n v="0"/>
    <n v="0"/>
    <s v="PAC"/>
    <n v="8.09"/>
    <n v="0"/>
    <n v="0"/>
  </r>
  <r>
    <s v="UCPL/23-24/638"/>
    <s v="CUS00003"/>
    <s v="Item"/>
    <x v="1"/>
    <x v="3"/>
    <s v="CC 1 kg * 25kg pack  New Code"/>
    <d v="2023-07-14T00:00:00"/>
    <d v="2023-07-14T00:00:00"/>
    <s v="KA"/>
    <x v="1"/>
    <s v="S L N ENTERPRISES   RS CODE-43A720"/>
    <n v="0"/>
    <n v="0"/>
    <s v="PAC"/>
    <n v="15.74"/>
    <n v="0"/>
    <n v="0"/>
  </r>
  <r>
    <s v="UCPL/23-24/639"/>
    <s v="CUS00003"/>
    <s v="Item"/>
    <x v="0"/>
    <x v="0"/>
    <s v="Anp 1 kg * 25kg pack  Relaunch"/>
    <d v="2023-07-14T00:00:00"/>
    <d v="2023-07-14T00:00:00"/>
    <s v="KA"/>
    <x v="1"/>
    <s v="SRIDEVI AGENCIES  RS CODE-43A751"/>
    <n v="2500"/>
    <n v="2500"/>
    <s v="PAC"/>
    <n v="15.84"/>
    <n v="39600"/>
    <n v="0"/>
  </r>
  <r>
    <s v="UCPL/23-24/639"/>
    <s v="CUS00003"/>
    <s v="Item"/>
    <x v="0"/>
    <x v="1"/>
    <s v="Anp Crystal 1 * 25 kg Relaunch"/>
    <d v="2023-07-14T00:00:00"/>
    <d v="2023-07-14T00:00:00"/>
    <s v="KA"/>
    <x v="1"/>
    <s v="SRIDEVI AGENCIES  RS CODE-43A751"/>
    <n v="5500"/>
    <n v="5500"/>
    <s v="PAC"/>
    <n v="12.99"/>
    <n v="71445"/>
    <n v="0"/>
  </r>
  <r>
    <s v="UCPL/23-24/639"/>
    <s v="CUS00003"/>
    <s v="Item"/>
    <x v="0"/>
    <x v="2"/>
    <s v="ANNP IODPD SALT 500G"/>
    <d v="2023-07-14T00:00:00"/>
    <d v="2023-07-14T00:00:00"/>
    <s v="KA"/>
    <x v="1"/>
    <s v="SRIDEVI AGENCIES  RS CODE-43A751"/>
    <n v="0"/>
    <n v="0"/>
    <s v="PAC"/>
    <n v="8.09"/>
    <n v="0"/>
    <n v="0"/>
  </r>
  <r>
    <s v="UCPL/23-24/639"/>
    <s v="CUS00003"/>
    <s v="Item"/>
    <x v="1"/>
    <x v="3"/>
    <s v="CC 1 kg * 25kg pack  New Code"/>
    <d v="2023-07-14T00:00:00"/>
    <d v="2023-07-14T00:00:00"/>
    <s v="KA"/>
    <x v="1"/>
    <s v="SRIDEVI AGENCIES  RS CODE-43A751"/>
    <n v="0"/>
    <n v="0"/>
    <s v="PAC"/>
    <n v="15.74"/>
    <n v="0"/>
    <n v="0"/>
  </r>
  <r>
    <s v="UCPL/23-24/640"/>
    <s v="CUS00003"/>
    <s v="Item"/>
    <x v="2"/>
    <x v="4"/>
    <s v="ANNP WH-FF 10KG"/>
    <d v="2023-07-14T00:00:00"/>
    <d v="2023-07-14T00:00:00"/>
    <s v="KA"/>
    <x v="1"/>
    <s v="CFACHK-Linfox Logistics (I) Pvt Ltd"/>
    <n v="0"/>
    <n v="0"/>
    <s v="PAC"/>
    <n v="487.98"/>
    <n v="0"/>
    <n v="0"/>
  </r>
  <r>
    <s v="UCPL/23-24/640"/>
    <s v="CUS00003"/>
    <s v="Item"/>
    <x v="2"/>
    <x v="5"/>
    <s v="ANNP WH-FF 5KG LP RL"/>
    <d v="2023-07-14T00:00:00"/>
    <d v="2023-07-14T00:00:00"/>
    <s v="KA"/>
    <x v="1"/>
    <s v="CFACHK-Linfox Logistics (I) Pvt Ltd"/>
    <n v="0"/>
    <n v="0"/>
    <s v="PAC"/>
    <n v="250.48"/>
    <n v="0"/>
    <n v="0"/>
  </r>
  <r>
    <s v="UCPL/23-24/640"/>
    <s v="CUS00003"/>
    <s v="Item"/>
    <x v="2"/>
    <x v="6"/>
    <s v="ANNP WH-FF 1KG LP RL"/>
    <d v="2023-07-14T00:00:00"/>
    <d v="2023-07-14T00:00:00"/>
    <s v="KA"/>
    <x v="1"/>
    <s v="CFACHK-Linfox Logistics (I) Pvt Ltd"/>
    <n v="14010"/>
    <n v="14010"/>
    <s v="PAC"/>
    <n v="52.87"/>
    <n v="740708.7"/>
    <n v="0"/>
  </r>
  <r>
    <s v="UCPL/23-24/640"/>
    <s v="CUS00003"/>
    <s v="Item"/>
    <x v="2"/>
    <x v="5"/>
    <s v="ANNP WH-FF 5KG LP RL"/>
    <d v="2023-07-14T00:00:00"/>
    <d v="2023-07-14T00:00:00"/>
    <s v="KA"/>
    <x v="1"/>
    <s v="CFACHK-Linfox Logistics (I) Pvt Ltd"/>
    <n v="0"/>
    <n v="0"/>
    <s v="PAC"/>
    <n v="250.48"/>
    <n v="0"/>
    <n v="0"/>
  </r>
  <r>
    <s v="UCPL/23-24/640"/>
    <s v="CUS00003"/>
    <s v="Item"/>
    <x v="2"/>
    <x v="5"/>
    <s v="ANNP WH-FF 5KG LP RL"/>
    <d v="2023-07-14T00:00:00"/>
    <d v="2023-07-14T00:00:00"/>
    <s v="KA"/>
    <x v="1"/>
    <s v="CFACHK-Linfox Logistics (I) Pvt Ltd"/>
    <n v="0"/>
    <n v="0"/>
    <s v="PAC"/>
    <n v="250.48"/>
    <n v="0"/>
    <n v="0"/>
  </r>
  <r>
    <s v="UCPL/23-24/640"/>
    <s v="CUS00003"/>
    <s v="Item"/>
    <x v="2"/>
    <x v="5"/>
    <s v="ANNP WH-FF 5KG LP RL"/>
    <d v="2023-07-14T00:00:00"/>
    <d v="2023-07-14T00:00:00"/>
    <s v="KA"/>
    <x v="1"/>
    <s v="CFACHK-Linfox Logistics (I) Pvt Ltd"/>
    <n v="0"/>
    <n v="0"/>
    <s v="PAC"/>
    <n v="250.48"/>
    <n v="0"/>
    <n v="0"/>
  </r>
  <r>
    <s v="UCPL/23-24/640"/>
    <s v="CUS00003"/>
    <s v="Item"/>
    <x v="2"/>
    <x v="5"/>
    <s v="ANNP WH-FF 5KG LP RL"/>
    <d v="2023-07-14T00:00:00"/>
    <d v="2023-07-14T00:00:00"/>
    <s v="KA"/>
    <x v="1"/>
    <s v="CFACHK-Linfox Logistics (I) Pvt Ltd"/>
    <n v="0"/>
    <n v="0"/>
    <s v="PAC"/>
    <n v="250.48"/>
    <n v="0"/>
    <n v="0"/>
  </r>
  <r>
    <s v="UCPL/23-24/640"/>
    <s v="CUS00003"/>
    <s v="Item"/>
    <x v="2"/>
    <x v="6"/>
    <s v="ANNP WH-FF 1KG LP RL"/>
    <d v="2023-07-14T00:00:00"/>
    <d v="2023-07-14T00:00:00"/>
    <s v="KA"/>
    <x v="1"/>
    <s v="CFACHK-Linfox Logistics (I) Pvt Ltd"/>
    <n v="3990"/>
    <n v="3990"/>
    <s v="PAC"/>
    <n v="52.87"/>
    <n v="210951.3"/>
    <n v="0"/>
  </r>
  <r>
    <s v="UCPL/23-24/641"/>
    <s v="CUS00001"/>
    <s v="Item"/>
    <x v="2"/>
    <x v="4"/>
    <s v="ANNP WH-FF 10KG"/>
    <d v="2023-07-14T00:00:00"/>
    <d v="2023-07-14T00:00:00"/>
    <s v="TS"/>
    <x v="2"/>
    <s v="Hindustan Unilever Ltd CSA C/o Srinivasa Logistics"/>
    <n v="0"/>
    <n v="0"/>
    <s v="PAC"/>
    <n v="498.05"/>
    <n v="0"/>
    <n v="0"/>
  </r>
  <r>
    <s v="UCPL/23-24/641"/>
    <s v="CUS00001"/>
    <s v="Item"/>
    <x v="2"/>
    <x v="5"/>
    <s v="ANNP WH-FF 5KG LP RL"/>
    <d v="2023-07-14T00:00:00"/>
    <d v="2023-07-14T00:00:00"/>
    <s v="TS"/>
    <x v="2"/>
    <s v="Hindustan Unilever Ltd CSA C/o Srinivasa Logistics"/>
    <n v="0"/>
    <n v="0"/>
    <s v="PAC"/>
    <n v="254.04"/>
    <n v="0"/>
    <n v="0"/>
  </r>
  <r>
    <s v="UCPL/23-24/641"/>
    <s v="CUS00001"/>
    <s v="Item"/>
    <x v="2"/>
    <x v="6"/>
    <s v="ANNP WH-FF 1KG LP RL"/>
    <d v="2023-07-14T00:00:00"/>
    <d v="2023-07-14T00:00:00"/>
    <s v="TS"/>
    <x v="2"/>
    <s v="Hindustan Unilever Ltd CSA C/o Srinivasa Logistics"/>
    <n v="18000"/>
    <n v="18000"/>
    <s v="PAC"/>
    <n v="52.16"/>
    <n v="938880"/>
    <n v="0"/>
  </r>
  <r>
    <s v="UCPL/23-24/641"/>
    <s v="CUS00001"/>
    <s v="Item"/>
    <x v="2"/>
    <x v="6"/>
    <s v="ANNP WH-FF 1KG LP RL"/>
    <d v="2023-07-14T00:00:00"/>
    <d v="2023-07-14T00:00:00"/>
    <s v="TS"/>
    <x v="2"/>
    <s v="Hindustan Unilever Ltd CSA C/o Srinivasa Logistics"/>
    <n v="0"/>
    <n v="0"/>
    <s v="PAC"/>
    <n v="52.16"/>
    <n v="0"/>
    <n v="0"/>
  </r>
  <r>
    <s v="UCPL/23-24/641"/>
    <s v="CUS00001"/>
    <s v="Item"/>
    <x v="2"/>
    <x v="4"/>
    <s v="ANNP WH-FF 10KG"/>
    <d v="2023-07-14T00:00:00"/>
    <d v="2023-07-14T00:00:00"/>
    <s v="TS"/>
    <x v="2"/>
    <s v="Hindustan Unilever Ltd CSA C/o Srinivasa Logistics"/>
    <n v="0"/>
    <n v="0"/>
    <s v="PAC"/>
    <n v="498.05"/>
    <n v="0"/>
    <n v="0"/>
  </r>
  <r>
    <s v="UCPL/23-24/642"/>
    <s v="CUS00010"/>
    <s v="Item"/>
    <x v="0"/>
    <x v="7"/>
    <s v="ANNP IODPD SALT 450g Relaunch"/>
    <d v="2023-07-14T00:00:00"/>
    <d v="2023-07-14T00:00:00"/>
    <s v="GJ"/>
    <x v="3"/>
    <s v="Sanklecha  salt suppliers -VABH-134734"/>
    <n v="0"/>
    <n v="0"/>
    <s v="PAC"/>
    <n v="6.83"/>
    <n v="0"/>
    <n v="0"/>
  </r>
  <r>
    <s v="UCPL/23-24/642"/>
    <s v="CUS00010"/>
    <s v="Item"/>
    <x v="0"/>
    <x v="0"/>
    <s v="Anp 1 kg * 25kg pack  Relaunch"/>
    <d v="2023-07-14T00:00:00"/>
    <d v="2023-07-14T00:00:00"/>
    <s v="GJ"/>
    <x v="3"/>
    <s v="Sanklecha  salt suppliers -VABH-134734"/>
    <n v="0"/>
    <n v="0"/>
    <s v="PAC"/>
    <n v="11.84"/>
    <n v="0"/>
    <n v="0"/>
  </r>
  <r>
    <s v="UCPL/23-24/642"/>
    <s v="CUS00010"/>
    <s v="Item"/>
    <x v="1"/>
    <x v="3"/>
    <s v="CC 1 kg * 25kg pack  New Code"/>
    <d v="2023-07-14T00:00:00"/>
    <d v="2023-07-14T00:00:00"/>
    <s v="GJ"/>
    <x v="3"/>
    <s v="Sanklecha  salt suppliers -VABH-134734"/>
    <n v="23500"/>
    <n v="23500"/>
    <s v="PAC"/>
    <n v="12.04"/>
    <n v="282940"/>
    <n v="0"/>
  </r>
  <r>
    <s v="UCPL/23-24/643"/>
    <s v="CUS00011"/>
    <s v="Item"/>
    <x v="1"/>
    <x v="3"/>
    <s v="CC 1 kg * 25kg pack  New Code"/>
    <d v="2023-07-14T00:00:00"/>
    <d v="2023-07-14T00:00:00"/>
    <s v="MH"/>
    <x v="5"/>
    <s v="Chhotubhai agencies -KOLH-130751"/>
    <n v="30600"/>
    <n v="30600"/>
    <s v="PAC"/>
    <n v="12.04"/>
    <n v="368424"/>
    <n v="0"/>
  </r>
  <r>
    <s v="UCPL/23-24/644"/>
    <s v="CUS00013"/>
    <s v="Item"/>
    <x v="0"/>
    <x v="0"/>
    <s v="Anp 1 kg * 25kg pack  Relaunch"/>
    <d v="2023-07-14T00:00:00"/>
    <d v="2023-07-14T00:00:00"/>
    <s v="MH"/>
    <x v="5"/>
    <s v="Om sales corp-NAGH-132820"/>
    <n v="23500"/>
    <n v="23500"/>
    <s v="PAC"/>
    <n v="11.84"/>
    <n v="278240"/>
    <n v="0"/>
  </r>
  <r>
    <s v="UCPL/23-24/645"/>
    <s v="CUS00008"/>
    <s v="Item"/>
    <x v="0"/>
    <x v="0"/>
    <s v="Anp 1 kg * 25kg pack  Relaunch"/>
    <d v="2023-07-15T00:00:00"/>
    <d v="2023-07-13T00:00:00"/>
    <s v="BR"/>
    <x v="4"/>
    <s v="CFAPTB Western Enterprises"/>
    <n v="588000"/>
    <n v="588000"/>
    <s v="PAC"/>
    <n v="8.24"/>
    <n v="4845120"/>
    <n v="0"/>
  </r>
  <r>
    <s v="UCPL/23-24/646"/>
    <s v="CUS00008"/>
    <s v="Item"/>
    <x v="0"/>
    <x v="7"/>
    <s v="ANNP IODPD SALT 450g Relaunch"/>
    <d v="2023-07-15T00:00:00"/>
    <d v="2023-07-13T00:00:00"/>
    <s v="BR"/>
    <x v="4"/>
    <s v="CFAPTB Western Enterprises"/>
    <n v="621251"/>
    <n v="279562.95"/>
    <s v="PAC"/>
    <n v="3.79"/>
    <n v="2354541.29"/>
    <n v="0"/>
  </r>
  <r>
    <s v="UCPL/23-24/646"/>
    <s v="CUS00008"/>
    <s v="Item"/>
    <x v="0"/>
    <x v="7"/>
    <s v="ANNP IODPD SALT 450g Relaunch"/>
    <d v="2023-07-15T00:00:00"/>
    <d v="2023-07-13T00:00:00"/>
    <s v="BR"/>
    <x v="4"/>
    <s v="CFAPTB Western Enterprises"/>
    <n v="834251"/>
    <n v="375412.95"/>
    <s v="PAC"/>
    <n v="3.79"/>
    <n v="3161811.29"/>
    <n v="0"/>
  </r>
  <r>
    <s v="UCPL/23-24/647"/>
    <s v="CUS00003"/>
    <s v="Item"/>
    <x v="0"/>
    <x v="0"/>
    <s v="Anp 1 kg * 25kg pack  Relaunch"/>
    <d v="2023-07-15T00:00:00"/>
    <d v="2023-07-15T00:00:00"/>
    <s v="KA"/>
    <x v="1"/>
    <s v="DESHI AGENCIES  RS CODE-431160"/>
    <n v="10050"/>
    <n v="10050"/>
    <s v="PAC"/>
    <n v="15.84"/>
    <n v="159192"/>
    <n v="0"/>
  </r>
  <r>
    <s v="UCPL/23-24/647"/>
    <s v="CUS00003"/>
    <s v="Item"/>
    <x v="0"/>
    <x v="1"/>
    <s v="Anp Crystal 1 * 25 kg Relaunch"/>
    <d v="2023-07-15T00:00:00"/>
    <d v="2023-07-15T00:00:00"/>
    <s v="KA"/>
    <x v="1"/>
    <s v="DESHI AGENCIES  RS CODE-431160"/>
    <n v="14125"/>
    <n v="14125"/>
    <s v="PAC"/>
    <n v="12.99"/>
    <n v="183483.75"/>
    <n v="0"/>
  </r>
  <r>
    <s v="UCPL/23-24/647"/>
    <s v="CUS00003"/>
    <s v="Item"/>
    <x v="0"/>
    <x v="2"/>
    <s v="ANNP IODPD SALT 500G"/>
    <d v="2023-07-15T00:00:00"/>
    <d v="2023-07-15T00:00:00"/>
    <s v="KA"/>
    <x v="1"/>
    <s v="DESHI AGENCIES  RS CODE-431160"/>
    <n v="0"/>
    <n v="0"/>
    <s v="PAC"/>
    <n v="8.09"/>
    <n v="0"/>
    <n v="0"/>
  </r>
  <r>
    <s v="UCPL/23-24/648"/>
    <s v="CUS00004"/>
    <s v="Item"/>
    <x v="2"/>
    <x v="4"/>
    <s v="ANNP WH-FF 10KG"/>
    <d v="2023-07-15T00:00:00"/>
    <d v="2023-07-15T00:00:00"/>
    <s v="TN"/>
    <x v="0"/>
    <s v="Linfox Logistics (I) P Ltd"/>
    <n v="30"/>
    <n v="300"/>
    <s v="PAC"/>
    <n v="498.04"/>
    <n v="14941.2"/>
    <n v="0"/>
  </r>
  <r>
    <s v="UCPL/23-24/648"/>
    <s v="CUS00004"/>
    <s v="Item"/>
    <x v="2"/>
    <x v="5"/>
    <s v="ANNP WH-FF 5KG LP RL"/>
    <d v="2023-07-15T00:00:00"/>
    <d v="2023-07-15T00:00:00"/>
    <s v="TN"/>
    <x v="0"/>
    <s v="Linfox Logistics (I) P Ltd"/>
    <n v="72"/>
    <n v="360"/>
    <s v="PAC"/>
    <n v="271.42"/>
    <n v="19542.240000000002"/>
    <n v="0"/>
  </r>
  <r>
    <s v="UCPL/23-24/648"/>
    <s v="CUS00004"/>
    <s v="Item"/>
    <x v="2"/>
    <x v="6"/>
    <s v="ANNP WH-FF 1KG LP RL"/>
    <d v="2023-07-15T00:00:00"/>
    <d v="2023-07-15T00:00:00"/>
    <s v="TN"/>
    <x v="0"/>
    <s v="Linfox Logistics (I) P Ltd"/>
    <n v="6090"/>
    <n v="6090"/>
    <s v="PAC"/>
    <n v="53.08"/>
    <n v="323257.2"/>
    <n v="0"/>
  </r>
  <r>
    <s v="UCPL/23-24/648"/>
    <s v="CUS00004"/>
    <s v="Item"/>
    <x v="2"/>
    <x v="5"/>
    <s v="ANNP WH-FF 5KG LP RL"/>
    <d v="2023-07-15T00:00:00"/>
    <d v="2023-07-15T00:00:00"/>
    <s v="TN"/>
    <x v="0"/>
    <s v="Linfox Logistics (I) P Ltd"/>
    <n v="708"/>
    <n v="3540"/>
    <s v="PAC"/>
    <n v="271.42"/>
    <n v="192165.36"/>
    <n v="0"/>
  </r>
  <r>
    <s v="UCPL/23-24/648"/>
    <s v="CUS00004"/>
    <s v="Item"/>
    <x v="2"/>
    <x v="6"/>
    <s v="ANNP WH-FF 1KG LP RL"/>
    <d v="2023-07-15T00:00:00"/>
    <d v="2023-07-15T00:00:00"/>
    <s v="TN"/>
    <x v="0"/>
    <s v="Linfox Logistics (I) P Ltd"/>
    <n v="7710"/>
    <n v="7710"/>
    <s v="PAC"/>
    <n v="53.08"/>
    <n v="409246.8"/>
    <n v="0"/>
  </r>
  <r>
    <s v="UCPL/23-24/649"/>
    <s v="CUS00003"/>
    <s v="Item"/>
    <x v="0"/>
    <x v="0"/>
    <s v="Anp 1 kg * 25kg pack  Relaunch"/>
    <d v="2023-07-15T00:00:00"/>
    <d v="2023-07-15T00:00:00"/>
    <s v="KA"/>
    <x v="1"/>
    <s v="PRASHANTH ENTERPRISES  RS CODE-431782"/>
    <n v="17800"/>
    <n v="17800"/>
    <s v="PAC"/>
    <n v="15.84"/>
    <n v="281952"/>
    <n v="0"/>
  </r>
  <r>
    <s v="UCPL/23-24/649"/>
    <s v="CUS00003"/>
    <s v="Item"/>
    <x v="0"/>
    <x v="1"/>
    <s v="Anp Crystal 1 * 25 kg Relaunch"/>
    <d v="2023-07-15T00:00:00"/>
    <d v="2023-07-15T00:00:00"/>
    <s v="KA"/>
    <x v="1"/>
    <s v="PRASHANTH ENTERPRISES  RS CODE-431782"/>
    <n v="5500"/>
    <n v="5500"/>
    <s v="PAC"/>
    <n v="12.99"/>
    <n v="71445"/>
    <n v="0"/>
  </r>
  <r>
    <s v="UCPL/23-24/649"/>
    <s v="CUS00003"/>
    <s v="Item"/>
    <x v="0"/>
    <x v="2"/>
    <s v="ANNP IODPD SALT 500G"/>
    <d v="2023-07-15T00:00:00"/>
    <d v="2023-07-15T00:00:00"/>
    <s v="KA"/>
    <x v="1"/>
    <s v="PRASHANTH ENTERPRISES  RS CODE-431782"/>
    <n v="1000"/>
    <n v="500"/>
    <s v="PAC"/>
    <n v="8.09"/>
    <n v="8090"/>
    <n v="0"/>
  </r>
  <r>
    <s v="UCPL/23-24/649"/>
    <s v="CUS00003"/>
    <s v="Item"/>
    <x v="1"/>
    <x v="3"/>
    <s v="CC 1 kg * 25kg pack  New Code"/>
    <d v="2023-07-15T00:00:00"/>
    <d v="2023-07-15T00:00:00"/>
    <s v="KA"/>
    <x v="1"/>
    <s v="PRASHANTH ENTERPRISES  RS CODE-431782"/>
    <n v="500"/>
    <n v="500"/>
    <s v="PAC"/>
    <n v="15.74"/>
    <n v="7870"/>
    <n v="0"/>
  </r>
  <r>
    <s v="UCPL/23-24/650"/>
    <s v="CUS00003"/>
    <s v="Item"/>
    <x v="0"/>
    <x v="0"/>
    <s v="Anp 1 kg * 25kg pack  Relaunch"/>
    <d v="2023-07-17T00:00:00"/>
    <d v="2023-07-17T00:00:00"/>
    <s v="KA"/>
    <x v="1"/>
    <s v="ADARSHA AGENCIES  RS CODE-43A603"/>
    <n v="10000"/>
    <n v="10000"/>
    <s v="PAC"/>
    <n v="15.84"/>
    <n v="158400"/>
    <n v="0"/>
  </r>
  <r>
    <s v="UCPL/23-24/650"/>
    <s v="CUS00003"/>
    <s v="Item"/>
    <x v="0"/>
    <x v="1"/>
    <s v="Anp Crystal 1 * 25 kg Relaunch"/>
    <d v="2023-07-17T00:00:00"/>
    <d v="2023-07-17T00:00:00"/>
    <s v="KA"/>
    <x v="1"/>
    <s v="ADARSHA AGENCIES  RS CODE-43A603"/>
    <n v="7250"/>
    <n v="7250"/>
    <s v="PAC"/>
    <n v="12.99"/>
    <n v="94177.5"/>
    <n v="0"/>
  </r>
  <r>
    <s v="UCPL/23-24/650"/>
    <s v="CUS00003"/>
    <s v="Item"/>
    <x v="0"/>
    <x v="2"/>
    <s v="ANNP IODPD SALT 500G"/>
    <d v="2023-07-17T00:00:00"/>
    <d v="2023-07-17T00:00:00"/>
    <s v="KA"/>
    <x v="1"/>
    <s v="ADARSHA AGENCIES  RS CODE-43A603"/>
    <n v="1500"/>
    <n v="750"/>
    <s v="PAC"/>
    <n v="8.09"/>
    <n v="12135"/>
    <n v="0"/>
  </r>
  <r>
    <s v="UCPL/23-24/651"/>
    <s v="CUS00013"/>
    <s v="Item"/>
    <x v="1"/>
    <x v="3"/>
    <s v="CC 1 kg * 25kg pack  New Code"/>
    <d v="2023-07-17T00:00:00"/>
    <d v="2023-07-17T00:00:00"/>
    <s v="MH"/>
    <x v="5"/>
    <s v="Jagdeep trading co- NAGH-134404"/>
    <n v="34500"/>
    <n v="34500"/>
    <s v="PAC"/>
    <n v="12.04"/>
    <n v="415380"/>
    <n v="0"/>
  </r>
  <r>
    <s v="UCPL/23-24/652"/>
    <s v="CUS00007"/>
    <s v="Item"/>
    <x v="1"/>
    <x v="3"/>
    <s v="CC 1 kg * 25kg pack  New Code"/>
    <d v="2023-07-18T00:00:00"/>
    <d v="2023-07-18T00:00:00"/>
    <s v="MH"/>
    <x v="5"/>
    <s v="Bhavya distributors -BNDH-10B752"/>
    <n v="23500"/>
    <n v="23500"/>
    <s v="PAC"/>
    <n v="12.04"/>
    <n v="282940"/>
    <n v="0"/>
  </r>
  <r>
    <s v="UCPL/23-24/653"/>
    <s v="CUS00011"/>
    <s v="Item"/>
    <x v="0"/>
    <x v="7"/>
    <s v="ANNP IODPD SALT 450g Relaunch"/>
    <d v="2023-07-18T00:00:00"/>
    <d v="2023-07-18T00:00:00"/>
    <s v="MH"/>
    <x v="5"/>
    <s v="Kolhapur-KOLH-10B207"/>
    <n v="0"/>
    <n v="0"/>
    <s v="PAC"/>
    <n v="6.83"/>
    <n v="0"/>
    <n v="0"/>
  </r>
  <r>
    <s v="UCPL/23-24/653"/>
    <s v="CUS00011"/>
    <s v="Item"/>
    <x v="0"/>
    <x v="0"/>
    <s v="Anp 1 kg * 25kg pack  Relaunch"/>
    <d v="2023-07-18T00:00:00"/>
    <d v="2023-07-18T00:00:00"/>
    <s v="MH"/>
    <x v="5"/>
    <s v="Kolhapur-KOLH-10B207"/>
    <n v="0"/>
    <n v="0"/>
    <s v="PAC"/>
    <n v="11.84"/>
    <n v="0"/>
    <n v="0"/>
  </r>
  <r>
    <s v="UCPL/23-24/653"/>
    <s v="CUS00011"/>
    <s v="Item"/>
    <x v="1"/>
    <x v="3"/>
    <s v="CC 1 kg * 25kg pack  New Code"/>
    <d v="2023-07-18T00:00:00"/>
    <d v="2023-07-18T00:00:00"/>
    <s v="MH"/>
    <x v="5"/>
    <s v="Kolhapur-KOLH-10B207"/>
    <n v="23500"/>
    <n v="23500"/>
    <s v="PAC"/>
    <n v="12.04"/>
    <n v="282940"/>
    <n v="0"/>
  </r>
  <r>
    <s v="UCPL/23-24/654"/>
    <s v="CUS00011"/>
    <s v="Item"/>
    <x v="1"/>
    <x v="3"/>
    <s v="CC 1 kg * 25kg pack  New Code"/>
    <d v="2023-07-18T00:00:00"/>
    <d v="2023-07-18T00:00:00"/>
    <s v="MH"/>
    <x v="5"/>
    <s v="Chhotubhai agencies -KOLH-130751"/>
    <n v="30600"/>
    <n v="30600"/>
    <s v="PAC"/>
    <n v="12.04"/>
    <n v="368424"/>
    <n v="0"/>
  </r>
  <r>
    <s v="UCPL/23-24/655"/>
    <s v="CUS00011"/>
    <s v="Item"/>
    <x v="1"/>
    <x v="3"/>
    <s v="CC 1 kg * 25kg pack  New Code"/>
    <d v="2023-07-18T00:00:00"/>
    <d v="2023-07-18T00:00:00"/>
    <s v="MH"/>
    <x v="5"/>
    <s v="Chhotubhai agencies -KOLH-130751"/>
    <n v="30600"/>
    <n v="30600"/>
    <s v="PAC"/>
    <n v="12.04"/>
    <n v="368424"/>
    <n v="0"/>
  </r>
  <r>
    <s v="UCPL/23-24/656"/>
    <s v="CUS00011"/>
    <s v="Item"/>
    <x v="1"/>
    <x v="3"/>
    <s v="CC 1 kg * 25kg pack  New Code"/>
    <d v="2023-07-18T00:00:00"/>
    <d v="2023-07-18T00:00:00"/>
    <s v="MH"/>
    <x v="5"/>
    <s v="Chhotubhai agencies -KOLH-130751"/>
    <n v="30600"/>
    <n v="30600"/>
    <s v="PAC"/>
    <n v="12.04"/>
    <n v="368424"/>
    <n v="0"/>
  </r>
  <r>
    <s v="UCPL/23-24/657"/>
    <s v="CUS00007"/>
    <s v="Item"/>
    <x v="1"/>
    <x v="3"/>
    <s v="CC 1 kg * 25kg pack  New Code"/>
    <d v="2023-07-18T00:00:00"/>
    <d v="2023-07-18T00:00:00"/>
    <s v="MH"/>
    <x v="5"/>
    <s v="Khanak marketing Kolhapur- BNDH-10B207"/>
    <n v="23500"/>
    <n v="23500"/>
    <s v="PAC"/>
    <n v="12.04"/>
    <n v="282940"/>
    <n v="0"/>
  </r>
  <r>
    <s v="UCPL/23-24/658"/>
    <s v="CUS00011"/>
    <s v="Item"/>
    <x v="0"/>
    <x v="0"/>
    <s v="Anp 1 kg * 25kg pack  Relaunch"/>
    <d v="2023-07-18T00:00:00"/>
    <d v="2023-07-18T00:00:00"/>
    <s v="MH"/>
    <x v="5"/>
    <s v="Choutubhai -KOLH-130751"/>
    <n v="20000"/>
    <n v="20000"/>
    <s v="PAC"/>
    <n v="11.84"/>
    <n v="236800"/>
    <n v="0"/>
  </r>
  <r>
    <s v="UCPL/23-24/658"/>
    <s v="CUS00011"/>
    <s v="Item"/>
    <x v="1"/>
    <x v="3"/>
    <s v="CC 1 kg * 25kg pack  New Code"/>
    <d v="2023-07-18T00:00:00"/>
    <d v="2023-07-18T00:00:00"/>
    <s v="MH"/>
    <x v="5"/>
    <s v="Choutubhai -KOLH-130751"/>
    <n v="10600"/>
    <n v="10600"/>
    <s v="PAC"/>
    <n v="12.04"/>
    <n v="127624"/>
    <n v="0"/>
  </r>
  <r>
    <s v="UCPL/23-24/659"/>
    <s v="CUS00013"/>
    <s v="Item"/>
    <x v="0"/>
    <x v="0"/>
    <s v="Anp 1 kg * 25kg pack  Relaunch"/>
    <d v="2023-07-18T00:00:00"/>
    <d v="2023-07-18T00:00:00"/>
    <s v="MH"/>
    <x v="5"/>
    <s v="Faruk kirana -NAGH-10B694"/>
    <n v="18500"/>
    <n v="18500"/>
    <s v="PAC"/>
    <n v="11.84"/>
    <n v="219040"/>
    <n v="0"/>
  </r>
  <r>
    <s v="UCPL/23-24/660"/>
    <s v="CUS00013"/>
    <s v="Item"/>
    <x v="0"/>
    <x v="0"/>
    <s v="Anp 1 kg * 25kg pack  Relaunch"/>
    <d v="2023-07-18T00:00:00"/>
    <d v="2023-07-18T00:00:00"/>
    <s v="MH"/>
    <x v="5"/>
    <s v="Mahaveer General- NAGH-10C061 "/>
    <n v="5000"/>
    <n v="5000"/>
    <s v="PAC"/>
    <n v="11.84"/>
    <n v="59200"/>
    <n v="0"/>
  </r>
  <r>
    <s v="UCPL/23-24/661"/>
    <s v="CUS00003"/>
    <s v="Item"/>
    <x v="0"/>
    <x v="0"/>
    <s v="Anp 1 kg * 25kg pack  Relaunch"/>
    <d v="2023-07-19T00:00:00"/>
    <d v="2023-07-19T00:00:00"/>
    <s v="KA"/>
    <x v="1"/>
    <s v="Supreet Sales Corporation RS CODE-431602"/>
    <n v="21225"/>
    <n v="21225"/>
    <s v="PAC"/>
    <n v="15.84"/>
    <n v="336204"/>
    <n v="0"/>
  </r>
  <r>
    <s v="UCPL/23-24/661"/>
    <s v="CUS00003"/>
    <s v="Item"/>
    <x v="0"/>
    <x v="1"/>
    <s v="Anp Crystal 1 * 25 kg Relaunch"/>
    <d v="2023-07-19T00:00:00"/>
    <d v="2023-07-19T00:00:00"/>
    <s v="KA"/>
    <x v="1"/>
    <s v="Supreet Sales Corporation RS CODE-431602"/>
    <n v="0"/>
    <n v="0"/>
    <s v="PAC"/>
    <n v="12.99"/>
    <n v="0"/>
    <n v="0"/>
  </r>
  <r>
    <s v="UCPL/23-24/661"/>
    <s v="CUS00003"/>
    <s v="Item"/>
    <x v="0"/>
    <x v="2"/>
    <s v="ANNP IODPD SALT 500G"/>
    <d v="2023-07-19T00:00:00"/>
    <d v="2023-07-19T00:00:00"/>
    <s v="KA"/>
    <x v="1"/>
    <s v="Supreet Sales Corporation RS CODE-431602"/>
    <n v="2500"/>
    <n v="1250"/>
    <s v="PAC"/>
    <n v="8.09"/>
    <n v="20225"/>
    <n v="0"/>
  </r>
  <r>
    <s v="UCPL/23-24/661"/>
    <s v="CUS00003"/>
    <s v="Item"/>
    <x v="1"/>
    <x v="3"/>
    <s v="CC 1 kg * 25kg pack  New Code"/>
    <d v="2023-07-19T00:00:00"/>
    <d v="2023-07-19T00:00:00"/>
    <s v="KA"/>
    <x v="1"/>
    <s v="Supreet Sales Corporation RS CODE-431602"/>
    <n v="1875"/>
    <n v="1875"/>
    <s v="PAC"/>
    <n v="15.74"/>
    <n v="29512.5"/>
    <n v="0"/>
  </r>
  <r>
    <s v="UCPL/23-24/662"/>
    <s v="CUS00003"/>
    <s v="Item"/>
    <x v="0"/>
    <x v="0"/>
    <s v="Anp 1 kg * 25kg pack  Relaunch"/>
    <d v="2023-07-19T00:00:00"/>
    <d v="2023-07-19T00:00:00"/>
    <s v="KA"/>
    <x v="1"/>
    <s v="I. K. DISTRIBUTORS   RS CODE-431738"/>
    <n v="14750"/>
    <n v="14750"/>
    <s v="PAC"/>
    <n v="15.84"/>
    <n v="233640"/>
    <n v="0"/>
  </r>
  <r>
    <s v="UCPL/23-24/662"/>
    <s v="CUS00003"/>
    <s v="Item"/>
    <x v="0"/>
    <x v="1"/>
    <s v="Anp Crystal 1 * 25 kg Relaunch"/>
    <d v="2023-07-19T00:00:00"/>
    <d v="2023-07-19T00:00:00"/>
    <s v="KA"/>
    <x v="1"/>
    <s v="I. K. DISTRIBUTORS   RS CODE-431738"/>
    <n v="9500"/>
    <n v="9500"/>
    <s v="PAC"/>
    <n v="12.99"/>
    <n v="123405"/>
    <n v="0"/>
  </r>
  <r>
    <s v="UCPL/23-24/662"/>
    <s v="CUS00003"/>
    <s v="Item"/>
    <x v="0"/>
    <x v="2"/>
    <s v="ANNP IODPD SALT 500G"/>
    <d v="2023-07-19T00:00:00"/>
    <d v="2023-07-19T00:00:00"/>
    <s v="KA"/>
    <x v="1"/>
    <s v="I. K. DISTRIBUTORS   RS CODE-431738"/>
    <n v="0"/>
    <n v="0"/>
    <s v="PAC"/>
    <n v="8.09"/>
    <n v="0"/>
    <n v="0"/>
  </r>
  <r>
    <s v="UCPL/23-24/662"/>
    <s v="CUS00003"/>
    <s v="Item"/>
    <x v="1"/>
    <x v="3"/>
    <s v="CC 1 kg * 25kg pack  New Code"/>
    <d v="2023-07-19T00:00:00"/>
    <d v="2023-07-19T00:00:00"/>
    <s v="KA"/>
    <x v="1"/>
    <s v="I. K. DISTRIBUTORS   RS CODE-431738"/>
    <n v="0"/>
    <n v="0"/>
    <s v="PAC"/>
    <n v="15.74"/>
    <n v="0"/>
    <n v="0"/>
  </r>
  <r>
    <s v="UCPL/23-24/663"/>
    <s v="CUS00003"/>
    <s v="Item"/>
    <x v="0"/>
    <x v="0"/>
    <s v="Anp 1 kg * 25kg pack  Relaunch"/>
    <d v="2023-07-19T00:00:00"/>
    <d v="2023-07-19T00:00:00"/>
    <s v="KA"/>
    <x v="1"/>
    <s v="SRI BALAJI ENTERPRISE  RS CODE-431674"/>
    <n v="2000"/>
    <n v="2000"/>
    <s v="PAC"/>
    <n v="15.84"/>
    <n v="31680"/>
    <n v="0"/>
  </r>
  <r>
    <s v="UCPL/23-24/663"/>
    <s v="CUS00003"/>
    <s v="Item"/>
    <x v="0"/>
    <x v="1"/>
    <s v="Anp Crystal 1 * 25 kg Relaunch"/>
    <d v="2023-07-19T00:00:00"/>
    <d v="2023-07-19T00:00:00"/>
    <s v="KA"/>
    <x v="1"/>
    <s v="SRI BALAJI ENTERPRISE  RS CODE-431674"/>
    <n v="16000"/>
    <n v="16000"/>
    <s v="PAC"/>
    <n v="12.99"/>
    <n v="207840"/>
    <n v="0"/>
  </r>
  <r>
    <s v="UCPL/23-24/663"/>
    <s v="CUS00003"/>
    <s v="Item"/>
    <x v="0"/>
    <x v="2"/>
    <s v="ANNP IODPD SALT 500G"/>
    <d v="2023-07-19T00:00:00"/>
    <d v="2023-07-19T00:00:00"/>
    <s v="KA"/>
    <x v="1"/>
    <s v="SRI BALAJI ENTERPRISE  RS CODE-431674"/>
    <n v="0"/>
    <n v="0"/>
    <s v="PAC"/>
    <n v="8.09"/>
    <n v="0"/>
    <n v="0"/>
  </r>
  <r>
    <s v="UCPL/23-24/663"/>
    <s v="CUS00003"/>
    <s v="Item"/>
    <x v="1"/>
    <x v="3"/>
    <s v="CC 1 kg * 25kg pack  New Code"/>
    <d v="2023-07-19T00:00:00"/>
    <d v="2023-07-19T00:00:00"/>
    <s v="KA"/>
    <x v="1"/>
    <s v="SRI BALAJI ENTERPRISE  RS CODE-431674"/>
    <n v="0"/>
    <n v="0"/>
    <s v="PAC"/>
    <n v="15.74"/>
    <n v="0"/>
    <n v="0"/>
  </r>
  <r>
    <s v="UCPL/23-24/664"/>
    <s v="CUS00011"/>
    <s v="Item"/>
    <x v="0"/>
    <x v="0"/>
    <s v="Anp 1 kg * 25kg pack  Relaunch"/>
    <d v="2023-07-20T00:00:00"/>
    <d v="2023-07-18T00:00:00"/>
    <s v="MH"/>
    <x v="5"/>
    <s v="Choutubhai -KOLH-130751"/>
    <n v="0"/>
    <n v="0"/>
    <s v="PAC"/>
    <n v="11.84"/>
    <n v="0"/>
    <n v="0"/>
  </r>
  <r>
    <s v="UCPL/23-24/664"/>
    <s v="CUS00011"/>
    <s v="Item"/>
    <x v="1"/>
    <x v="3"/>
    <s v="CC 1 kg * 25kg pack  New Code"/>
    <d v="2023-07-20T00:00:00"/>
    <d v="2023-07-18T00:00:00"/>
    <s v="MH"/>
    <x v="5"/>
    <s v="Choutubhai -KOLH-130751"/>
    <n v="30600"/>
    <n v="30600"/>
    <s v="PAC"/>
    <n v="12.04"/>
    <n v="368424"/>
    <n v="0"/>
  </r>
  <r>
    <s v="UCPL/23-24/665"/>
    <s v="CUS00011"/>
    <s v="Item"/>
    <x v="0"/>
    <x v="0"/>
    <s v="Anp 1 kg * 25kg pack  Relaunch"/>
    <d v="2023-07-20T00:00:00"/>
    <d v="2023-07-18T00:00:00"/>
    <s v="MH"/>
    <x v="5"/>
    <s v="Choutubhai -KOLH-130751"/>
    <n v="0"/>
    <n v="0"/>
    <s v="PAC"/>
    <n v="11.84"/>
    <n v="0"/>
    <n v="0"/>
  </r>
  <r>
    <s v="UCPL/23-24/665"/>
    <s v="CUS00011"/>
    <s v="Item"/>
    <x v="1"/>
    <x v="3"/>
    <s v="CC 1 kg * 25kg pack  New Code"/>
    <d v="2023-07-20T00:00:00"/>
    <d v="2023-07-18T00:00:00"/>
    <s v="MH"/>
    <x v="5"/>
    <s v="Choutubhai -KOLH-130751"/>
    <n v="30600"/>
    <n v="30600"/>
    <s v="PAC"/>
    <n v="12.04"/>
    <n v="368424"/>
    <n v="0"/>
  </r>
  <r>
    <s v="UCPL/23-24/666"/>
    <s v="CUS00011"/>
    <s v="Item"/>
    <x v="0"/>
    <x v="0"/>
    <s v="Anp 1 kg * 25kg pack  Relaunch"/>
    <d v="2023-07-20T00:00:00"/>
    <d v="2023-07-18T00:00:00"/>
    <s v="MH"/>
    <x v="5"/>
    <s v="Choutubhai -KOLH-130751"/>
    <n v="0"/>
    <n v="0"/>
    <s v="PAC"/>
    <n v="11.84"/>
    <n v="0"/>
    <n v="0"/>
  </r>
  <r>
    <s v="UCPL/23-24/666"/>
    <s v="CUS00011"/>
    <s v="Item"/>
    <x v="1"/>
    <x v="3"/>
    <s v="CC 1 kg * 25kg pack  New Code"/>
    <d v="2023-07-20T00:00:00"/>
    <d v="2023-07-18T00:00:00"/>
    <s v="MH"/>
    <x v="5"/>
    <s v="Choutubhai -KOLH-130751"/>
    <n v="30600"/>
    <n v="30600"/>
    <s v="PAC"/>
    <n v="12.04"/>
    <n v="368424"/>
    <n v="0"/>
  </r>
  <r>
    <s v="UCPL/23-24/667"/>
    <s v="CUS00011"/>
    <s v="Item"/>
    <x v="0"/>
    <x v="0"/>
    <s v="Anp 1 kg * 25kg pack  Relaunch"/>
    <d v="2023-07-20T00:00:00"/>
    <d v="2023-07-18T00:00:00"/>
    <s v="MH"/>
    <x v="5"/>
    <s v="Choutubhai -KOLH-130751"/>
    <n v="0"/>
    <n v="0"/>
    <s v="PAC"/>
    <n v="11.84"/>
    <n v="0"/>
    <n v="0"/>
  </r>
  <r>
    <s v="UCPL/23-24/667"/>
    <s v="CUS00011"/>
    <s v="Item"/>
    <x v="1"/>
    <x v="3"/>
    <s v="CC 1 kg * 25kg pack  New Code"/>
    <d v="2023-07-20T00:00:00"/>
    <d v="2023-07-18T00:00:00"/>
    <s v="MH"/>
    <x v="5"/>
    <s v="Choutubhai -KOLH-130751"/>
    <n v="30600"/>
    <n v="30600"/>
    <s v="PAC"/>
    <n v="12.04"/>
    <n v="368424"/>
    <n v="0"/>
  </r>
  <r>
    <s v="UCPL/23-24/668"/>
    <s v="CUS00011"/>
    <s v="Item"/>
    <x v="0"/>
    <x v="0"/>
    <s v="Anp 1 kg * 25kg pack  Relaunch"/>
    <d v="2023-07-20T00:00:00"/>
    <d v="2023-07-18T00:00:00"/>
    <s v="MH"/>
    <x v="5"/>
    <s v="Choutubhai -KOLH-130751"/>
    <n v="0"/>
    <n v="0"/>
    <s v="PAC"/>
    <n v="11.84"/>
    <n v="0"/>
    <n v="0"/>
  </r>
  <r>
    <s v="UCPL/23-24/668"/>
    <s v="CUS00011"/>
    <s v="Item"/>
    <x v="1"/>
    <x v="3"/>
    <s v="CC 1 kg * 25kg pack  New Code"/>
    <d v="2023-07-20T00:00:00"/>
    <d v="2023-07-18T00:00:00"/>
    <s v="MH"/>
    <x v="5"/>
    <s v="Choutubhai -KOLH-130751"/>
    <n v="30600"/>
    <n v="30600"/>
    <s v="PAC"/>
    <n v="12.04"/>
    <n v="368424"/>
    <n v="0"/>
  </r>
  <r>
    <s v="UCPL/23-24/669"/>
    <s v="CUS00010"/>
    <s v="Item"/>
    <x v="1"/>
    <x v="3"/>
    <s v="CC 1 kg * 25kg pack  New Code"/>
    <d v="2023-07-20T00:00:00"/>
    <d v="2023-07-18T00:00:00"/>
    <s v="GJ"/>
    <x v="3"/>
    <s v="Sanklecha salt suppliers -VABH-134734"/>
    <n v="18500"/>
    <n v="18500"/>
    <s v="PAC"/>
    <n v="12.04"/>
    <n v="222740"/>
    <n v="0"/>
  </r>
  <r>
    <s v="UCPL/23-24/670"/>
    <s v="CUS00010"/>
    <s v="Item"/>
    <x v="1"/>
    <x v="3"/>
    <s v="CC 1 kg * 25kg pack  New Code"/>
    <d v="2023-07-20T00:00:00"/>
    <d v="2023-07-18T00:00:00"/>
    <s v="GJ"/>
    <x v="3"/>
    <s v="Sai shraddha trading co  -VABH-10A009"/>
    <n v="5000"/>
    <n v="5000"/>
    <s v="PAC"/>
    <n v="12.04"/>
    <n v="60200"/>
    <n v="0"/>
  </r>
  <r>
    <s v="UCPL/23-24/671"/>
    <s v="CUS00003"/>
    <s v="Item"/>
    <x v="2"/>
    <x v="4"/>
    <s v="ANNP WH-FF 10KG"/>
    <d v="2023-07-20T00:00:00"/>
    <d v="2023-07-20T00:00:00"/>
    <s v="KA"/>
    <x v="1"/>
    <s v="CFACHK-Linfox Logistics (I) Pvt Ltd"/>
    <n v="0"/>
    <n v="0"/>
    <s v="PAC"/>
    <n v="487.98"/>
    <n v="0"/>
    <n v="0"/>
  </r>
  <r>
    <s v="UCPL/23-24/671"/>
    <s v="CUS00003"/>
    <s v="Item"/>
    <x v="2"/>
    <x v="5"/>
    <s v="ANNP WH-FF 5KG LP RL"/>
    <d v="2023-07-20T00:00:00"/>
    <d v="2023-07-20T00:00:00"/>
    <s v="KA"/>
    <x v="1"/>
    <s v="CFACHK-Linfox Logistics (I) Pvt Ltd"/>
    <n v="0"/>
    <n v="0"/>
    <s v="PAC"/>
    <n v="250.47"/>
    <n v="0"/>
    <n v="0"/>
  </r>
  <r>
    <s v="UCPL/23-24/671"/>
    <s v="CUS00003"/>
    <s v="Item"/>
    <x v="2"/>
    <x v="6"/>
    <s v="ANNP WH-FF 1KG LP RL"/>
    <d v="2023-07-20T00:00:00"/>
    <d v="2023-07-20T00:00:00"/>
    <s v="KA"/>
    <x v="1"/>
    <s v="CFACHK-Linfox Logistics (I) Pvt Ltd"/>
    <n v="18000"/>
    <n v="18000"/>
    <s v="PAC"/>
    <n v="52.87"/>
    <n v="951660"/>
    <n v="0"/>
  </r>
  <r>
    <s v="UCPL/23-24/672"/>
    <s v="CUS00011"/>
    <s v="Item"/>
    <x v="0"/>
    <x v="0"/>
    <s v="Anp 1 kg * 25kg pack  Relaunch"/>
    <d v="2023-07-21T00:00:00"/>
    <d v="2023-07-20T00:00:00"/>
    <s v="MH"/>
    <x v="5"/>
    <s v="Kolhapur-KOLH-10B207"/>
    <n v="0"/>
    <n v="0"/>
    <s v="PAC"/>
    <n v="11.84"/>
    <n v="0"/>
    <n v="0"/>
  </r>
  <r>
    <s v="UCPL/23-24/672"/>
    <s v="CUS00011"/>
    <s v="Item"/>
    <x v="1"/>
    <x v="3"/>
    <s v="CC 1 kg * 25kg pack  New Code"/>
    <d v="2023-07-21T00:00:00"/>
    <d v="2023-07-20T00:00:00"/>
    <s v="MH"/>
    <x v="5"/>
    <s v="Kolhapur-KOLH-10B207"/>
    <n v="23500"/>
    <n v="23500"/>
    <s v="PAC"/>
    <n v="12.04"/>
    <n v="282940"/>
    <n v="0"/>
  </r>
  <r>
    <s v="UCPL/23-24/673"/>
    <s v="CUS00003"/>
    <s v="Item"/>
    <x v="2"/>
    <x v="4"/>
    <s v="ANNP WH-FF 10KG"/>
    <d v="2023-07-21T00:00:00"/>
    <d v="2023-07-21T00:00:00"/>
    <s v="KA"/>
    <x v="1"/>
    <s v="CFACHK-Linfox Logistics (I) Pvt Ltd"/>
    <n v="0"/>
    <n v="0"/>
    <s v="PAC"/>
    <n v="487.98"/>
    <n v="0"/>
    <n v="0"/>
  </r>
  <r>
    <s v="UCPL/23-24/673"/>
    <s v="CUS00003"/>
    <s v="Item"/>
    <x v="2"/>
    <x v="5"/>
    <s v="ANNP WH-FF 5KG LP RL"/>
    <d v="2023-07-21T00:00:00"/>
    <d v="2023-07-21T00:00:00"/>
    <s v="KA"/>
    <x v="1"/>
    <s v="CFACHK-Linfox Logistics (I) Pvt Ltd"/>
    <n v="3600"/>
    <n v="18000"/>
    <s v="PAC"/>
    <n v="250.47"/>
    <n v="901692"/>
    <n v="0"/>
  </r>
  <r>
    <s v="UCPL/23-24/673"/>
    <s v="CUS00003"/>
    <s v="Item"/>
    <x v="2"/>
    <x v="6"/>
    <s v="ANNP WH-FF 1KG LP RL"/>
    <d v="2023-07-21T00:00:00"/>
    <d v="2023-07-21T00:00:00"/>
    <s v="KA"/>
    <x v="1"/>
    <s v="CFACHK-Linfox Logistics (I) Pvt Ltd"/>
    <n v="0"/>
    <n v="0"/>
    <s v="PAC"/>
    <n v="52.87"/>
    <n v="0"/>
    <n v="0"/>
  </r>
  <r>
    <s v="UCPL/23-24/674"/>
    <s v="CUS00011"/>
    <s v="Item"/>
    <x v="0"/>
    <x v="0"/>
    <s v="Anp 1 kg * 25kg pack  Relaunch"/>
    <d v="2023-07-21T00:00:00"/>
    <d v="2023-07-20T00:00:00"/>
    <s v="MH"/>
    <x v="5"/>
    <s v="Chhotubhai- KOLH-130751"/>
    <n v="0"/>
    <n v="0"/>
    <s v="PAC"/>
    <n v="11.84"/>
    <n v="0"/>
    <n v="0"/>
  </r>
  <r>
    <s v="UCPL/23-24/674"/>
    <s v="CUS00011"/>
    <s v="Item"/>
    <x v="1"/>
    <x v="3"/>
    <s v="CC 1 kg * 25kg pack  New Code"/>
    <d v="2023-07-21T00:00:00"/>
    <d v="2023-07-20T00:00:00"/>
    <s v="MH"/>
    <x v="5"/>
    <s v="Chhotubhai- KOLH-130751"/>
    <n v="30600"/>
    <n v="30600"/>
    <s v="PAC"/>
    <n v="12.04"/>
    <n v="368424"/>
    <n v="0"/>
  </r>
  <r>
    <s v="UCPL/23-24/675"/>
    <s v="CUS00011"/>
    <s v="Item"/>
    <x v="1"/>
    <x v="3"/>
    <s v="CC 1 kg * 25kg pack  New Code"/>
    <d v="2023-07-21T00:00:00"/>
    <d v="2023-07-20T00:00:00"/>
    <s v="MH"/>
    <x v="5"/>
    <s v="Uday Agency- KOLH-10A494"/>
    <n v="23500"/>
    <n v="23500"/>
    <s v="PAC"/>
    <n v="12.04"/>
    <n v="282940"/>
    <n v="0"/>
  </r>
  <r>
    <s v="UCPL/23-24/676"/>
    <s v="CUS00011"/>
    <s v="Item"/>
    <x v="0"/>
    <x v="0"/>
    <s v="Anp 1 kg * 25kg pack  Relaunch"/>
    <d v="2023-07-21T00:00:00"/>
    <d v="2023-07-20T00:00:00"/>
    <s v="MH"/>
    <x v="5"/>
    <s v="Dynamic Trading Company KOLH-10A937"/>
    <n v="0"/>
    <n v="0"/>
    <s v="PAC"/>
    <n v="11.84"/>
    <n v="0"/>
    <n v="0"/>
  </r>
  <r>
    <s v="UCPL/23-24/676"/>
    <s v="CUS00011"/>
    <s v="Item"/>
    <x v="1"/>
    <x v="3"/>
    <s v="CC 1 kg * 25kg pack  New Code"/>
    <d v="2023-07-21T00:00:00"/>
    <d v="2023-07-20T00:00:00"/>
    <s v="MH"/>
    <x v="5"/>
    <s v="Dynamic Trading Company KOLH-10A937"/>
    <n v="23500"/>
    <n v="23500"/>
    <s v="PAC"/>
    <n v="12.04"/>
    <n v="282940"/>
    <n v="0"/>
  </r>
  <r>
    <s v="UCPL/23-24/677"/>
    <s v="CUS00003"/>
    <s v="Item"/>
    <x v="2"/>
    <x v="4"/>
    <s v="ANNP WH-FF 10KG"/>
    <d v="2023-07-21T00:00:00"/>
    <d v="2023-07-21T00:00:00"/>
    <s v="KA"/>
    <x v="1"/>
    <s v="CFACHK-Linfox Logistics (I) Pvt Ltd"/>
    <n v="762"/>
    <n v="7620"/>
    <s v="PAC"/>
    <n v="487.98"/>
    <n v="371840.76"/>
    <n v="0"/>
  </r>
  <r>
    <s v="UCPL/23-24/677"/>
    <s v="CUS00003"/>
    <s v="Item"/>
    <x v="2"/>
    <x v="5"/>
    <s v="ANNP WH-FF 5KG LP RL"/>
    <d v="2023-07-21T00:00:00"/>
    <d v="2023-07-21T00:00:00"/>
    <s v="KA"/>
    <x v="1"/>
    <s v="CFACHK-Linfox Logistics (I) Pvt Ltd"/>
    <n v="0"/>
    <n v="0"/>
    <s v="PAC"/>
    <n v="250.47"/>
    <n v="0"/>
    <n v="0"/>
  </r>
  <r>
    <s v="UCPL/23-24/677"/>
    <s v="CUS00003"/>
    <s v="Item"/>
    <x v="2"/>
    <x v="6"/>
    <s v="ANNP WH-FF 1KG LP RL"/>
    <d v="2023-07-21T00:00:00"/>
    <d v="2023-07-21T00:00:00"/>
    <s v="KA"/>
    <x v="1"/>
    <s v="CFACHK-Linfox Logistics (I) Pvt Ltd"/>
    <n v="9000"/>
    <n v="9000"/>
    <s v="PAC"/>
    <n v="52.87"/>
    <n v="475830"/>
    <n v="0"/>
  </r>
  <r>
    <s v="UCPL/23-24/677"/>
    <s v="CUS00003"/>
    <s v="Item"/>
    <x v="2"/>
    <x v="4"/>
    <s v="ANNP WH-FF 10KG"/>
    <d v="2023-07-21T00:00:00"/>
    <d v="2023-07-21T00:00:00"/>
    <s v="KA"/>
    <x v="1"/>
    <s v="CFACHK-Linfox Logistics (I) Pvt Ltd"/>
    <n v="138"/>
    <n v="1380"/>
    <s v="PAC"/>
    <n v="487.98"/>
    <n v="67341.240000000005"/>
    <n v="0"/>
  </r>
  <r>
    <s v="UCPL/23-24/678"/>
    <s v="CUS00022"/>
    <s v="Item"/>
    <x v="2"/>
    <x v="8"/>
    <s v="ANNAPURNA CHAKKI FARM FRESH ATTA 5 KG"/>
    <d v="2023-07-21T00:00:00"/>
    <d v="2023-07-21T00:00:00"/>
    <s v="MH"/>
    <x v="5"/>
    <s v="M/s. CHOTUBHAI  AGENCIES"/>
    <n v="1674"/>
    <n v="8370"/>
    <s v="PAC"/>
    <n v="153.1"/>
    <n v="256289.4"/>
    <n v="0"/>
  </r>
  <r>
    <s v="UCPL/23-24/678"/>
    <s v="CUS00022"/>
    <s v="Item"/>
    <x v="2"/>
    <x v="9"/>
    <s v="ANNAPURNA CHAKKI FARM FRESH ATTA 10 KG"/>
    <d v="2023-07-21T00:00:00"/>
    <d v="2023-07-21T00:00:00"/>
    <s v="MH"/>
    <x v="5"/>
    <s v="M/s. CHOTUBHAI  AGENCIES"/>
    <n v="162"/>
    <n v="1620"/>
    <s v="PAC"/>
    <n v="306.2"/>
    <n v="49604.4"/>
    <n v="0"/>
  </r>
  <r>
    <s v="UCPL/23-24/679"/>
    <s v="CUS00019"/>
    <s v="Item"/>
    <x v="2"/>
    <x v="8"/>
    <s v="ANNAPURNA CHAKKI FARM FRESH ATTA 5 KG"/>
    <d v="2023-07-21T00:00:00"/>
    <d v="2023-07-21T00:00:00"/>
    <s v="MH"/>
    <x v="5"/>
    <s v="M/s. HARSIDDHA MARKETING_x0009__x0009__x0009__x0009__x0009__x0009__x0009__x0009_"/>
    <n v="1494"/>
    <n v="7470"/>
    <s v="PAC"/>
    <n v="161"/>
    <n v="240534"/>
    <n v="0"/>
  </r>
  <r>
    <s v="UCPL/23-24/679"/>
    <s v="CUS00019"/>
    <s v="Item"/>
    <x v="2"/>
    <x v="9"/>
    <s v="ANNAPURNA CHAKKI FARM FRESH ATTA 10 KG"/>
    <d v="2023-07-21T00:00:00"/>
    <d v="2023-07-21T00:00:00"/>
    <s v="MH"/>
    <x v="5"/>
    <s v="M/s. HARSIDDHA MARKETING_x0009__x0009__x0009__x0009__x0009__x0009__x0009__x0009_"/>
    <n v="153"/>
    <n v="1530"/>
    <s v="PAC"/>
    <n v="322"/>
    <n v="49266"/>
    <n v="0"/>
  </r>
  <r>
    <s v="UCPL/23-24/680"/>
    <s v="CUS00016"/>
    <s v="Item"/>
    <x v="0"/>
    <x v="10"/>
    <s v="Annapurna Iodized Crystal Salt_ 1kg_25 Kg"/>
    <d v="2023-07-21T00:00:00"/>
    <d v="2023-07-21T00:00:00"/>
    <s v="TN"/>
    <x v="0"/>
    <s v="M/s. JAYALAKSHMI &amp; CO"/>
    <n v="4500"/>
    <n v="4500"/>
    <s v="PAC"/>
    <n v="8.3000000000000007"/>
    <n v="37350"/>
    <n v="0"/>
  </r>
  <r>
    <s v="UCPL/23-24/680"/>
    <s v="CUS00016"/>
    <s v="Item"/>
    <x v="0"/>
    <x v="11"/>
    <s v="Annapurna Iodized Powder Salt_1Kg_25 Kg"/>
    <d v="2023-07-21T00:00:00"/>
    <d v="2023-07-21T00:00:00"/>
    <s v="TN"/>
    <x v="0"/>
    <s v="M/s. JAYALAKSHMI &amp; CO"/>
    <n v="3500"/>
    <n v="3500"/>
    <s v="PAC"/>
    <n v="10.7"/>
    <n v="37450"/>
    <n v="0"/>
  </r>
  <r>
    <s v="UCPL/23-24/681"/>
    <s v="CUS00014"/>
    <s v="Item"/>
    <x v="2"/>
    <x v="5"/>
    <s v="ANNP WH-FF 5KG LP RL"/>
    <d v="2023-07-22T00:00:00"/>
    <d v="2023-07-22T00:00:00"/>
    <s v="AD"/>
    <x v="2"/>
    <s v="HINDUSTAN UNILEVER LIMITED"/>
    <n v="240"/>
    <n v="1200"/>
    <s v="PAC"/>
    <n v="254.03"/>
    <n v="60967.199999999997"/>
    <n v="0"/>
  </r>
  <r>
    <s v="UCPL/23-24/681"/>
    <s v="CUS00014"/>
    <s v="Item"/>
    <x v="2"/>
    <x v="6"/>
    <s v="ANNP WH-FF 1KG LP RL"/>
    <d v="2023-07-22T00:00:00"/>
    <d v="2023-07-22T00:00:00"/>
    <s v="AD"/>
    <x v="2"/>
    <s v="HINDUSTAN UNILEVER LIMITED"/>
    <n v="16800"/>
    <n v="16800"/>
    <s v="PAC"/>
    <n v="52.16"/>
    <n v="876288"/>
    <n v="0"/>
  </r>
  <r>
    <s v="UCPL/23-24/682"/>
    <s v="CUS00003"/>
    <s v="Item"/>
    <x v="0"/>
    <x v="0"/>
    <s v="Anp 1 kg * 25kg pack  Relaunch"/>
    <d v="2023-07-22T00:00:00"/>
    <d v="2023-07-22T00:00:00"/>
    <s v="KA"/>
    <x v="1"/>
    <s v="DODDA BASAVANNA ENTERPRISES RS CODE-431959"/>
    <n v="9000"/>
    <n v="9000"/>
    <s v="PAC"/>
    <n v="15.84"/>
    <n v="142560"/>
    <n v="0"/>
  </r>
  <r>
    <s v="UCPL/23-24/682"/>
    <s v="CUS00003"/>
    <s v="Item"/>
    <x v="0"/>
    <x v="1"/>
    <s v="Anp Crystal 1 * 25 kg Relaunch"/>
    <d v="2023-07-22T00:00:00"/>
    <d v="2023-07-22T00:00:00"/>
    <s v="KA"/>
    <x v="1"/>
    <s v="DODDA BASAVANNA ENTERPRISES RS CODE-431959"/>
    <n v="9000"/>
    <n v="9000"/>
    <s v="PAC"/>
    <n v="12.99"/>
    <n v="116910"/>
    <n v="0"/>
  </r>
  <r>
    <s v="UCPL/23-24/682"/>
    <s v="CUS00003"/>
    <s v="Item"/>
    <x v="0"/>
    <x v="2"/>
    <s v="ANNP IODPD SALT 500G"/>
    <d v="2023-07-22T00:00:00"/>
    <d v="2023-07-22T00:00:00"/>
    <s v="KA"/>
    <x v="1"/>
    <s v="DODDA BASAVANNA ENTERPRISES RS CODE-431959"/>
    <n v="0"/>
    <n v="0"/>
    <s v="PAC"/>
    <n v="8.09"/>
    <n v="0"/>
    <n v="0"/>
  </r>
  <r>
    <s v="UCPL/23-24/683"/>
    <s v="CUS00003"/>
    <s v="Item"/>
    <x v="0"/>
    <x v="0"/>
    <s v="Anp 1 kg * 25kg pack  Relaunch"/>
    <d v="2023-07-22T00:00:00"/>
    <d v="2023-07-22T00:00:00"/>
    <s v="KA"/>
    <x v="1"/>
    <s v="UNITED DISTRIBUTORS  RS CODE-431611"/>
    <n v="9925"/>
    <n v="9925"/>
    <s v="PAC"/>
    <n v="15.84"/>
    <n v="157212"/>
    <n v="0"/>
  </r>
  <r>
    <s v="UCPL/23-24/683"/>
    <s v="CUS00003"/>
    <s v="Item"/>
    <x v="0"/>
    <x v="1"/>
    <s v="Anp Crystal 1 * 25 kg Relaunch"/>
    <d v="2023-07-22T00:00:00"/>
    <d v="2023-07-22T00:00:00"/>
    <s v="KA"/>
    <x v="1"/>
    <s v="UNITED DISTRIBUTORS  RS CODE-431611"/>
    <n v="11750"/>
    <n v="11750"/>
    <s v="PAC"/>
    <n v="12.99"/>
    <n v="152632.5"/>
    <n v="0"/>
  </r>
  <r>
    <s v="UCPL/23-24/683"/>
    <s v="CUS00003"/>
    <s v="Item"/>
    <x v="0"/>
    <x v="2"/>
    <s v="ANNP IODPD SALT 500G"/>
    <d v="2023-07-22T00:00:00"/>
    <d v="2023-07-22T00:00:00"/>
    <s v="KA"/>
    <x v="1"/>
    <s v="UNITED DISTRIBUTORS  RS CODE-431611"/>
    <n v="5000"/>
    <n v="2500"/>
    <s v="PAC"/>
    <n v="8.09"/>
    <n v="40450"/>
    <n v="0"/>
  </r>
  <r>
    <s v="UCPL/23-24/684"/>
    <s v="CUS00003"/>
    <s v="Item"/>
    <x v="2"/>
    <x v="4"/>
    <s v="ANNP WH-FF 10KG"/>
    <d v="2023-07-22T00:00:00"/>
    <d v="2023-07-22T00:00:00"/>
    <s v="KA"/>
    <x v="1"/>
    <s v="CFACHK-Linfox Logistics (I) Pvt Ltd"/>
    <n v="0"/>
    <n v="0"/>
    <s v="PAC"/>
    <n v="487.98"/>
    <n v="0"/>
    <n v="0"/>
  </r>
  <r>
    <s v="UCPL/23-24/684"/>
    <s v="CUS00003"/>
    <s v="Item"/>
    <x v="2"/>
    <x v="5"/>
    <s v="ANNP WH-FF 5KG LP RL"/>
    <d v="2023-07-22T00:00:00"/>
    <d v="2023-07-22T00:00:00"/>
    <s v="KA"/>
    <x v="1"/>
    <s v="CFACHK-Linfox Logistics (I) Pvt Ltd"/>
    <n v="0"/>
    <n v="0"/>
    <s v="PAC"/>
    <n v="250.47"/>
    <n v="0"/>
    <n v="0"/>
  </r>
  <r>
    <s v="UCPL/23-24/684"/>
    <s v="CUS00003"/>
    <s v="Item"/>
    <x v="2"/>
    <x v="6"/>
    <s v="ANNP WH-FF 1KG LP RL"/>
    <d v="2023-07-22T00:00:00"/>
    <d v="2023-07-22T00:00:00"/>
    <s v="KA"/>
    <x v="1"/>
    <s v="CFACHK-Linfox Logistics (I) Pvt Ltd"/>
    <n v="18000"/>
    <n v="18000"/>
    <s v="PAC"/>
    <n v="52.87"/>
    <n v="951660"/>
    <n v="0"/>
  </r>
  <r>
    <s v="UCPL/23-24/684"/>
    <s v="CUS00003"/>
    <s v="Item"/>
    <x v="2"/>
    <x v="4"/>
    <s v="ANNP WH-FF 10KG"/>
    <d v="2023-07-22T00:00:00"/>
    <d v="2023-07-22T00:00:00"/>
    <s v="KA"/>
    <x v="1"/>
    <s v="CFACHK-Linfox Logistics (I) Pvt Ltd"/>
    <n v="0"/>
    <n v="0"/>
    <s v="PAC"/>
    <n v="487.98"/>
    <n v="0"/>
    <n v="0"/>
  </r>
  <r>
    <s v="UCPL/23-24/685"/>
    <s v="CUS00016"/>
    <s v="Item"/>
    <x v="0"/>
    <x v="10"/>
    <s v="Annapurna Iodized Crystal Salt_ 1kg_25 Kg"/>
    <d v="2023-07-22T00:00:00"/>
    <d v="2023-07-22T00:00:00"/>
    <s v="TN"/>
    <x v="0"/>
    <s v="M/s. JAYALAKSHMI &amp; CO"/>
    <n v="6000"/>
    <n v="6000"/>
    <s v="PAC"/>
    <n v="8.3000000000000007"/>
    <n v="49800"/>
    <n v="0"/>
  </r>
  <r>
    <s v="UCPL/23-24/685"/>
    <s v="CUS00016"/>
    <s v="Item"/>
    <x v="0"/>
    <x v="11"/>
    <s v="Annapurna Iodized Powder Salt_1Kg_25 Kg"/>
    <d v="2023-07-22T00:00:00"/>
    <d v="2023-07-22T00:00:00"/>
    <s v="TN"/>
    <x v="0"/>
    <s v="M/s. JAYALAKSHMI &amp; CO"/>
    <n v="5000"/>
    <n v="5000"/>
    <s v="PAC"/>
    <n v="10.7"/>
    <n v="53500"/>
    <n v="0"/>
  </r>
  <r>
    <s v="UCPL/23-24/686"/>
    <s v="CUS00023"/>
    <s v="Item"/>
    <x v="2"/>
    <x v="8"/>
    <s v="ANNAPURNA CHAKKI FARM FRESH ATTA 5 KG"/>
    <d v="2023-07-22T00:00:00"/>
    <d v="2023-07-22T00:00:00"/>
    <s v="MH"/>
    <x v="5"/>
    <s v="M/s. MAULI ENTERPRISES"/>
    <n v="1494"/>
    <n v="7470"/>
    <s v="PAC"/>
    <n v="161"/>
    <n v="240534"/>
    <n v="0"/>
  </r>
  <r>
    <s v="UCPL/23-24/686"/>
    <s v="CUS00023"/>
    <s v="Item"/>
    <x v="2"/>
    <x v="9"/>
    <s v="ANNAPURNA CHAKKI FARM FRESH ATTA 10 KG"/>
    <d v="2023-07-22T00:00:00"/>
    <d v="2023-07-22T00:00:00"/>
    <s v="MH"/>
    <x v="5"/>
    <s v="M/s. MAULI ENTERPRISES"/>
    <n v="153"/>
    <n v="1530"/>
    <s v="PAC"/>
    <n v="322"/>
    <n v="49266"/>
    <n v="0"/>
  </r>
  <r>
    <s v="UCPL/23-24/687"/>
    <s v="CUS00003"/>
    <s v="Item"/>
    <x v="0"/>
    <x v="0"/>
    <s v="Anp 1 kg * 25kg pack  Relaunch"/>
    <d v="2023-07-24T00:00:00"/>
    <d v="2023-07-24T00:00:00"/>
    <s v="KA"/>
    <x v="1"/>
    <s v="SONA ENTERPRISES  RS CODE-431134"/>
    <n v="14250"/>
    <n v="14250"/>
    <s v="PAC"/>
    <n v="15.84"/>
    <n v="225720"/>
    <n v="0"/>
  </r>
  <r>
    <s v="UCPL/23-24/687"/>
    <s v="CUS00003"/>
    <s v="Item"/>
    <x v="0"/>
    <x v="1"/>
    <s v="Anp Crystal 1 * 25 kg Relaunch"/>
    <d v="2023-07-24T00:00:00"/>
    <d v="2023-07-24T00:00:00"/>
    <s v="KA"/>
    <x v="1"/>
    <s v="SONA ENTERPRISES  RS CODE-431134"/>
    <n v="3750"/>
    <n v="3750"/>
    <s v="PAC"/>
    <n v="12.99"/>
    <n v="48712.5"/>
    <n v="0"/>
  </r>
  <r>
    <s v="UCPL/23-24/687"/>
    <s v="CUS00003"/>
    <s v="Item"/>
    <x v="0"/>
    <x v="2"/>
    <s v="ANNP IODPD SALT 500G"/>
    <d v="2023-07-24T00:00:00"/>
    <d v="2023-07-24T00:00:00"/>
    <s v="KA"/>
    <x v="1"/>
    <s v="SONA ENTERPRISES  RS CODE-431134"/>
    <n v="0"/>
    <n v="0"/>
    <s v="PAC"/>
    <n v="8.09"/>
    <n v="0"/>
    <n v="0"/>
  </r>
  <r>
    <s v="UCPL/23-24/688"/>
    <s v="CUS00001"/>
    <s v="Item"/>
    <x v="0"/>
    <x v="0"/>
    <s v="Anp 1 kg * 25kg pack  Relaunch"/>
    <d v="2023-07-24T00:00:00"/>
    <d v="2023-07-24T00:00:00"/>
    <s v="TS"/>
    <x v="2"/>
    <s v="Hindustan Unilever Ltd CSA C/o Srinivasa Logistics"/>
    <n v="750000"/>
    <n v="750000"/>
    <s v="PAC"/>
    <n v="13.26"/>
    <n v="9945000"/>
    <n v="0"/>
  </r>
  <r>
    <s v="UCPL/23-24/689"/>
    <s v="CUS00001"/>
    <s v="Item"/>
    <x v="0"/>
    <x v="0"/>
    <s v="Anp 1 kg * 25kg pack  Relaunch"/>
    <d v="2023-07-24T00:00:00"/>
    <d v="2023-07-24T00:00:00"/>
    <s v="TS"/>
    <x v="2"/>
    <s v="Hindustan Unilever Ltd CSA C/o Srinivasa Logistics"/>
    <n v="2000"/>
    <n v="2000"/>
    <s v="PAC"/>
    <n v="13.26"/>
    <n v="26520"/>
    <n v="0"/>
  </r>
  <r>
    <s v="UCPL/23-24/689"/>
    <s v="CUS00001"/>
    <s v="Item"/>
    <x v="0"/>
    <x v="0"/>
    <s v="Anp 1 kg * 25kg pack  Relaunch"/>
    <d v="2023-07-24T00:00:00"/>
    <d v="2023-07-24T00:00:00"/>
    <s v="TS"/>
    <x v="2"/>
    <s v="Hindustan Unilever Ltd CSA C/o Srinivasa Logistics"/>
    <n v="0"/>
    <n v="0"/>
    <s v="PAC"/>
    <n v="13.26"/>
    <n v="0"/>
    <n v="0"/>
  </r>
  <r>
    <s v="UCPL/23-24/690"/>
    <s v="CUS00001"/>
    <s v="Item"/>
    <x v="0"/>
    <x v="7"/>
    <s v="ANNP IODPD SALT 450g Relaunch"/>
    <d v="2023-07-24T00:00:00"/>
    <d v="2023-07-24T00:00:00"/>
    <s v="TS"/>
    <x v="2"/>
    <s v="Hindustan Unilever Ltd CSA C/o Srinivasa Logistics"/>
    <n v="44500"/>
    <n v="20025"/>
    <s v="PAC"/>
    <n v="7.69"/>
    <n v="342205"/>
    <n v="0"/>
  </r>
  <r>
    <s v="UCPL/23-24/691"/>
    <s v="CUS00001"/>
    <s v="Item"/>
    <x v="1"/>
    <x v="3"/>
    <s v="CC 1 kg * 25kg pack  New Code"/>
    <d v="2023-07-24T00:00:00"/>
    <d v="2023-07-24T00:00:00"/>
    <s v="TS"/>
    <x v="2"/>
    <s v="Hindustan Unilever Ltd CSA C/o Srinivasa Logistics"/>
    <n v="39000"/>
    <n v="39000"/>
    <s v="PAC"/>
    <n v="13.04"/>
    <n v="508560"/>
    <n v="0"/>
  </r>
  <r>
    <s v="UCPL/23-24/692"/>
    <s v="CUS00003"/>
    <s v="Item"/>
    <x v="0"/>
    <x v="0"/>
    <s v="Anp 1 kg * 25kg pack  Relaunch"/>
    <d v="2023-07-25T00:00:00"/>
    <d v="2023-07-25T00:00:00"/>
    <s v="KA"/>
    <x v="1"/>
    <s v="SHAKTHI INNOVATION  RS CODE-430473"/>
    <n v="12200"/>
    <n v="12200"/>
    <s v="PAC"/>
    <n v="15.84"/>
    <n v="193248"/>
    <n v="0"/>
  </r>
  <r>
    <s v="UCPL/23-24/692"/>
    <s v="CUS00003"/>
    <s v="Item"/>
    <x v="0"/>
    <x v="1"/>
    <s v="Anp Crystal 1 * 25 kg Relaunch"/>
    <d v="2023-07-25T00:00:00"/>
    <d v="2023-07-25T00:00:00"/>
    <s v="KA"/>
    <x v="1"/>
    <s v="SHAKTHI INNOVATION  RS CODE-430473"/>
    <n v="12000"/>
    <n v="12000"/>
    <s v="PAC"/>
    <n v="12.99"/>
    <n v="155880"/>
    <n v="0"/>
  </r>
  <r>
    <s v="UCPL/23-24/692"/>
    <s v="CUS00003"/>
    <s v="Item"/>
    <x v="0"/>
    <x v="2"/>
    <s v="ANNP IODPD SALT 500G"/>
    <d v="2023-07-25T00:00:00"/>
    <d v="2023-07-25T00:00:00"/>
    <s v="KA"/>
    <x v="1"/>
    <s v="SHAKTHI INNOVATION  RS CODE-430473"/>
    <n v="0"/>
    <n v="0"/>
    <s v="PAC"/>
    <n v="8.09"/>
    <n v="0"/>
    <n v="0"/>
  </r>
  <r>
    <s v="UCPL/23-24/693"/>
    <s v="CUS00003"/>
    <s v="Item"/>
    <x v="0"/>
    <x v="0"/>
    <s v="Anp 1 kg * 25kg pack  Relaunch"/>
    <d v="2023-07-25T00:00:00"/>
    <d v="2023-07-25T00:00:00"/>
    <s v="KA"/>
    <x v="1"/>
    <s v="S M M AGENICES  RS CODE-43A180"/>
    <n v="8750"/>
    <n v="8750"/>
    <s v="PAC"/>
    <n v="15.84"/>
    <n v="138600"/>
    <n v="0"/>
  </r>
  <r>
    <s v="UCPL/23-24/693"/>
    <s v="CUS00003"/>
    <s v="Item"/>
    <x v="0"/>
    <x v="1"/>
    <s v="Anp Crystal 1 * 25 kg Relaunch"/>
    <d v="2023-07-25T00:00:00"/>
    <d v="2023-07-25T00:00:00"/>
    <s v="KA"/>
    <x v="1"/>
    <s v="S M M AGENICES  RS CODE-43A180"/>
    <n v="8000"/>
    <n v="8000"/>
    <s v="PAC"/>
    <n v="12.99"/>
    <n v="103920"/>
    <n v="0"/>
  </r>
  <r>
    <s v="UCPL/23-24/693"/>
    <s v="CUS00003"/>
    <s v="Item"/>
    <x v="0"/>
    <x v="2"/>
    <s v="ANNP IODPD SALT 500G"/>
    <d v="2023-07-25T00:00:00"/>
    <d v="2023-07-25T00:00:00"/>
    <s v="KA"/>
    <x v="1"/>
    <s v="S M M AGENICES  RS CODE-43A180"/>
    <n v="2500"/>
    <n v="1250"/>
    <s v="PAC"/>
    <n v="8.09"/>
    <n v="20225"/>
    <n v="0"/>
  </r>
  <r>
    <s v="UCPL/23-24/694"/>
    <s v="CUS00003"/>
    <s v="Item"/>
    <x v="0"/>
    <x v="0"/>
    <s v="Anp 1 kg * 25kg pack  Relaunch"/>
    <d v="2023-07-25T00:00:00"/>
    <d v="2023-07-25T00:00:00"/>
    <s v="KA"/>
    <x v="1"/>
    <s v="SRI RAMANA ENTERPRISES RS CODE-43A126"/>
    <n v="10500"/>
    <n v="10500"/>
    <s v="PAC"/>
    <n v="15.84"/>
    <n v="166320"/>
    <n v="0"/>
  </r>
  <r>
    <s v="UCPL/23-24/694"/>
    <s v="CUS00003"/>
    <s v="Item"/>
    <x v="0"/>
    <x v="1"/>
    <s v="Anp Crystal 1 * 25 kg Relaunch"/>
    <d v="2023-07-25T00:00:00"/>
    <d v="2023-07-25T00:00:00"/>
    <s v="KA"/>
    <x v="1"/>
    <s v="SRI RAMANA ENTERPRISES RS CODE-43A126"/>
    <n v="7500"/>
    <n v="7500"/>
    <s v="PAC"/>
    <n v="12.99"/>
    <n v="97425"/>
    <n v="0"/>
  </r>
  <r>
    <s v="UCPL/23-24/694"/>
    <s v="CUS00003"/>
    <s v="Item"/>
    <x v="0"/>
    <x v="2"/>
    <s v="ANNP IODPD SALT 500G"/>
    <d v="2023-07-25T00:00:00"/>
    <d v="2023-07-25T00:00:00"/>
    <s v="KA"/>
    <x v="1"/>
    <s v="SRI RAMANA ENTERPRISES RS CODE-43A126"/>
    <n v="0"/>
    <n v="0"/>
    <s v="PAC"/>
    <n v="8.09"/>
    <n v="0"/>
    <n v="0"/>
  </r>
  <r>
    <s v="UCPL/23-24/695"/>
    <s v="CUS00011"/>
    <s v="Item"/>
    <x v="0"/>
    <x v="0"/>
    <s v="Anp 1 kg * 25kg pack  Relaunch"/>
    <d v="2023-07-25T00:00:00"/>
    <d v="2023-07-25T00:00:00"/>
    <s v="MH"/>
    <x v="5"/>
    <s v="Mahavir agencies KOLH-133570"/>
    <n v="23500"/>
    <n v="23500"/>
    <s v="PAC"/>
    <n v="11.84"/>
    <n v="278240"/>
    <n v="0"/>
  </r>
  <r>
    <s v="UCPL/23-24/695"/>
    <s v="CUS00011"/>
    <s v="Item"/>
    <x v="1"/>
    <x v="3"/>
    <s v="CC 1 kg * 25kg pack  New Code"/>
    <d v="2023-07-25T00:00:00"/>
    <d v="2023-07-25T00:00:00"/>
    <s v="MH"/>
    <x v="5"/>
    <s v="Mahavir agencies KOLH-133570"/>
    <n v="0"/>
    <n v="0"/>
    <s v="PAC"/>
    <n v="12.04"/>
    <n v="0"/>
    <n v="0"/>
  </r>
  <r>
    <s v="UCPL/23-24/696"/>
    <s v="CUS00011"/>
    <s v="Item"/>
    <x v="1"/>
    <x v="3"/>
    <s v="CC 1 kg * 25kg pack  New Code"/>
    <d v="2023-07-25T00:00:00"/>
    <d v="2023-07-25T00:00:00"/>
    <s v="MH"/>
    <x v="5"/>
    <s v="Chotubhai KOLH-130751"/>
    <n v="30600"/>
    <n v="30600"/>
    <s v="PAC"/>
    <n v="12.04"/>
    <n v="368424"/>
    <n v="0"/>
  </r>
  <r>
    <s v="UCPL/23-24/697"/>
    <s v="CUS00003"/>
    <s v="Item"/>
    <x v="0"/>
    <x v="0"/>
    <s v="Anp 1 kg * 25kg pack  Relaunch"/>
    <d v="2023-07-25T00:00:00"/>
    <d v="2023-07-25T00:00:00"/>
    <s v="KA"/>
    <x v="1"/>
    <s v="SHREE RAMNATH DISTRIBUTORS RS CODE-431036"/>
    <n v="10500"/>
    <n v="10500"/>
    <s v="PAC"/>
    <n v="15.84"/>
    <n v="166320"/>
    <n v="0"/>
  </r>
  <r>
    <s v="UCPL/23-24/697"/>
    <s v="CUS00003"/>
    <s v="Item"/>
    <x v="0"/>
    <x v="1"/>
    <s v="Anp Crystal 1 * 25 kg Relaunch"/>
    <d v="2023-07-25T00:00:00"/>
    <d v="2023-07-25T00:00:00"/>
    <s v="KA"/>
    <x v="1"/>
    <s v="SHREE RAMNATH DISTRIBUTORS RS CODE-431036"/>
    <n v="7500"/>
    <n v="7500"/>
    <s v="PAC"/>
    <n v="12.99"/>
    <n v="97425"/>
    <n v="0"/>
  </r>
  <r>
    <s v="UCPL/23-24/697"/>
    <s v="CUS00003"/>
    <s v="Item"/>
    <x v="0"/>
    <x v="2"/>
    <s v="ANNP IODPD SALT 500G"/>
    <d v="2023-07-25T00:00:00"/>
    <d v="2023-07-25T00:00:00"/>
    <s v="KA"/>
    <x v="1"/>
    <s v="SHREE RAMNATH DISTRIBUTORS RS CODE-431036"/>
    <n v="0"/>
    <n v="0"/>
    <s v="PAC"/>
    <n v="8.09"/>
    <n v="0"/>
    <n v="0"/>
  </r>
  <r>
    <s v="UCPL/23-24/698"/>
    <s v="CUS00021"/>
    <s v="Item"/>
    <x v="2"/>
    <x v="8"/>
    <s v="ANNAPURNA CHAKKI FARM FRESH ATTA 5 KG"/>
    <d v="2023-07-25T00:00:00"/>
    <d v="2023-07-25T00:00:00"/>
    <s v="MH"/>
    <x v="5"/>
    <s v="M/s. MAHAVIR RETAIL PRIVATE LIMITED"/>
    <n v="588"/>
    <n v="2940"/>
    <s v="PAC"/>
    <n v="152.5"/>
    <n v="89670"/>
    <n v="0"/>
  </r>
  <r>
    <s v="UCPL/23-24/698"/>
    <s v="CUS00021"/>
    <s v="Item"/>
    <x v="2"/>
    <x v="9"/>
    <s v="ANNAPURNA CHAKKI FARM FRESH ATTA 10 KG"/>
    <d v="2023-07-25T00:00:00"/>
    <d v="2023-07-25T00:00:00"/>
    <s v="MH"/>
    <x v="5"/>
    <s v="M/s. MAHAVIR RETAIL PRIVATE LIMITED"/>
    <n v="117"/>
    <n v="1170"/>
    <s v="PAC"/>
    <n v="305"/>
    <n v="35685"/>
    <n v="0"/>
  </r>
  <r>
    <s v="UCPL/23-24/699"/>
    <s v="CUS00010"/>
    <s v="Item"/>
    <x v="1"/>
    <x v="3"/>
    <s v="CC 1 kg * 25kg pack  New Code"/>
    <d v="2023-07-25T00:00:00"/>
    <d v="2023-07-25T00:00:00"/>
    <s v="GJ"/>
    <x v="3"/>
    <s v="Sanklecha salt suppliers - VABH-134734"/>
    <n v="23500"/>
    <n v="23500"/>
    <s v="PAC"/>
    <n v="12.04"/>
    <n v="282940"/>
    <n v="0"/>
  </r>
  <r>
    <s v="UCPL/23-24/700"/>
    <s v="CUS00011"/>
    <s v="Item"/>
    <x v="1"/>
    <x v="3"/>
    <s v="CC 1 kg * 25kg pack  New Code"/>
    <d v="2023-07-25T00:00:00"/>
    <d v="2023-07-25T00:00:00"/>
    <s v="MH"/>
    <x v="5"/>
    <s v="Vijay marketing -KOLH-132681"/>
    <n v="23500"/>
    <n v="23500"/>
    <s v="PAC"/>
    <n v="12.04"/>
    <n v="282940"/>
    <n v="0"/>
  </r>
  <r>
    <s v="UCPL/23-24/701"/>
    <s v="CUS00011"/>
    <s v="Item"/>
    <x v="1"/>
    <x v="3"/>
    <s v="CC 1 kg * 25kg pack  New Code"/>
    <d v="2023-07-25T00:00:00"/>
    <d v="2023-07-25T00:00:00"/>
    <s v="MH"/>
    <x v="5"/>
    <s v="Chotubhai KOLH-130751"/>
    <n v="30600"/>
    <n v="30600"/>
    <s v="PAC"/>
    <n v="12.04"/>
    <n v="368424"/>
    <n v="0"/>
  </r>
  <r>
    <s v="UCPL/23-24/702"/>
    <s v="CUS00011"/>
    <s v="Item"/>
    <x v="1"/>
    <x v="3"/>
    <s v="CC 1 kg * 25kg pack  New Code"/>
    <d v="2023-07-25T00:00:00"/>
    <d v="2023-07-25T00:00:00"/>
    <s v="MH"/>
    <x v="5"/>
    <s v="Chotubhai KOLH-130751"/>
    <n v="30600"/>
    <n v="30600"/>
    <s v="PAC"/>
    <n v="12.04"/>
    <n v="368424"/>
    <n v="0"/>
  </r>
  <r>
    <s v="UCPL/23-24/703"/>
    <s v="CUS00011"/>
    <s v="Item"/>
    <x v="0"/>
    <x v="0"/>
    <s v="Anp 1 kg * 25kg pack  Relaunch"/>
    <d v="2023-07-25T00:00:00"/>
    <d v="2023-07-25T00:00:00"/>
    <s v="MH"/>
    <x v="5"/>
    <s v="Khanak marketing- KOLH--10B207"/>
    <n v="0"/>
    <n v="0"/>
    <s v="PAC"/>
    <n v="11.84"/>
    <n v="0"/>
    <n v="0"/>
  </r>
  <r>
    <s v="UCPL/23-24/703"/>
    <s v="CUS00011"/>
    <s v="Item"/>
    <x v="1"/>
    <x v="3"/>
    <s v="CC 1 kg * 25kg pack  New Code"/>
    <d v="2023-07-25T00:00:00"/>
    <d v="2023-07-25T00:00:00"/>
    <s v="MH"/>
    <x v="5"/>
    <s v="Khanak marketing- KOLH--10B207"/>
    <n v="23500"/>
    <n v="23500"/>
    <s v="PAC"/>
    <n v="12.04"/>
    <n v="282940"/>
    <n v="0"/>
  </r>
  <r>
    <s v="UCPL/23-24/704"/>
    <s v="CUS00026"/>
    <s v="Item"/>
    <x v="2"/>
    <x v="8"/>
    <s v="ANNAPURNA CHAKKI FARM FRESH ATTA 5 KG"/>
    <d v="2023-07-25T00:00:00"/>
    <d v="2023-07-25T00:00:00"/>
    <s v="MH"/>
    <x v="5"/>
    <s v="M/s. TRIMURTY AGENCY"/>
    <n v="1680"/>
    <n v="8400"/>
    <s v="PAC"/>
    <n v="165"/>
    <n v="277200"/>
    <n v="0"/>
  </r>
  <r>
    <s v="UCPL/23-24/704"/>
    <s v="CUS00026"/>
    <s v="Item"/>
    <x v="2"/>
    <x v="9"/>
    <s v="ANNAPURNA CHAKKI FARM FRESH ATTA 10 KG"/>
    <d v="2023-07-25T00:00:00"/>
    <d v="2023-07-25T00:00:00"/>
    <s v="MH"/>
    <x v="5"/>
    <s v="M/s. TRIMURTY AGENCY"/>
    <n v="60"/>
    <n v="600"/>
    <s v="PAC"/>
    <n v="330"/>
    <n v="19800"/>
    <n v="0"/>
  </r>
  <r>
    <s v="UCPL/23-24/705"/>
    <s v="CUS00008"/>
    <s v="Item"/>
    <x v="1"/>
    <x v="3"/>
    <s v="CC 1 kg * 25kg pack  New Code"/>
    <d v="2023-07-26T00:00:00"/>
    <d v="2023-07-24T00:00:00"/>
    <s v="BR"/>
    <x v="4"/>
    <s v="CFAPTB Western Enterprises"/>
    <n v="117000"/>
    <n v="117000"/>
    <s v="PAC"/>
    <n v="8.24"/>
    <n v="964080"/>
    <n v="0"/>
  </r>
  <r>
    <s v="UCPL/23-24/706"/>
    <s v="CUS00008"/>
    <s v="Item"/>
    <x v="0"/>
    <x v="0"/>
    <s v="Anp 1 kg * 25kg pack  Relaunch"/>
    <d v="2023-07-26T00:00:00"/>
    <d v="2023-07-24T00:00:00"/>
    <s v="BR"/>
    <x v="4"/>
    <s v="CFAPTB Western Enterprises"/>
    <n v="496000"/>
    <n v="496000"/>
    <s v="PAC"/>
    <n v="8.24"/>
    <n v="4087040"/>
    <n v="0"/>
  </r>
  <r>
    <s v="UCPL/23-24/707"/>
    <s v="CUS00003"/>
    <s v="Item"/>
    <x v="0"/>
    <x v="0"/>
    <s v="Anp 1 kg * 25kg pack  Relaunch"/>
    <d v="2023-07-26T00:00:00"/>
    <d v="2023-07-26T00:00:00"/>
    <s v="KA"/>
    <x v="1"/>
    <s v="Intelligent Retail Pvt Ltd  RS CODE-43A573"/>
    <n v="9500"/>
    <n v="9500"/>
    <s v="PAC"/>
    <n v="15.84"/>
    <n v="150480"/>
    <n v="0"/>
  </r>
  <r>
    <s v="UCPL/23-24/707"/>
    <s v="CUS00003"/>
    <s v="Item"/>
    <x v="0"/>
    <x v="1"/>
    <s v="Anp Crystal 1 * 25 kg Relaunch"/>
    <d v="2023-07-26T00:00:00"/>
    <d v="2023-07-26T00:00:00"/>
    <s v="KA"/>
    <x v="1"/>
    <s v="Intelligent Retail Pvt Ltd  RS CODE-43A573"/>
    <n v="7250"/>
    <n v="7250"/>
    <s v="PAC"/>
    <n v="12.99"/>
    <n v="94177.5"/>
    <n v="0"/>
  </r>
  <r>
    <s v="UCPL/23-24/707"/>
    <s v="CUS00003"/>
    <s v="Item"/>
    <x v="0"/>
    <x v="2"/>
    <s v="ANNP IODPD SALT 500G"/>
    <d v="2023-07-26T00:00:00"/>
    <d v="2023-07-26T00:00:00"/>
    <s v="KA"/>
    <x v="1"/>
    <s v="Intelligent Retail Pvt Ltd  RS CODE-43A573"/>
    <n v="2500"/>
    <n v="1250"/>
    <s v="PAC"/>
    <n v="8.09"/>
    <n v="20225"/>
    <n v="0"/>
  </r>
  <r>
    <s v="UCPL/23-24/708"/>
    <s v="CUS00003"/>
    <s v="Item"/>
    <x v="2"/>
    <x v="5"/>
    <s v="ANNP WH-FF 5KG LP RL"/>
    <d v="2023-07-26T00:00:00"/>
    <d v="2023-07-26T00:00:00"/>
    <s v="KA"/>
    <x v="1"/>
    <s v="CFACHK-Linfox Logistics (I) Pvt Ltd"/>
    <n v="0"/>
    <n v="0"/>
    <s v="PAC"/>
    <n v="250.47"/>
    <n v="0"/>
    <n v="0"/>
  </r>
  <r>
    <s v="UCPL/23-24/708"/>
    <s v="CUS00003"/>
    <s v="Item"/>
    <x v="2"/>
    <x v="6"/>
    <s v="ANNP WH-FF 1KG LP RL"/>
    <d v="2023-07-26T00:00:00"/>
    <d v="2023-07-26T00:00:00"/>
    <s v="KA"/>
    <x v="1"/>
    <s v="CFACHK-Linfox Logistics (I) Pvt Ltd"/>
    <n v="17820"/>
    <n v="17820"/>
    <s v="PAC"/>
    <n v="52.87"/>
    <n v="942143.4"/>
    <n v="0"/>
  </r>
  <r>
    <s v="UCPL/23-24/708"/>
    <s v="CUS00003"/>
    <s v="Item"/>
    <x v="2"/>
    <x v="6"/>
    <s v="ANNP WH-FF 1KG LP RL"/>
    <d v="2023-07-26T00:00:00"/>
    <d v="2023-07-26T00:00:00"/>
    <s v="KA"/>
    <x v="1"/>
    <s v="CFACHK-Linfox Logistics (I) Pvt Ltd"/>
    <n v="180"/>
    <n v="180"/>
    <s v="PAC"/>
    <n v="52.87"/>
    <n v="9516.6"/>
    <n v="0"/>
  </r>
  <r>
    <s v="UCPL/23-24/709"/>
    <s v="CUS00003"/>
    <s v="Item"/>
    <x v="0"/>
    <x v="0"/>
    <s v="Anp 1 kg * 25kg pack  Relaunch"/>
    <d v="2023-07-26T00:00:00"/>
    <d v="2023-07-26T00:00:00"/>
    <s v="KA"/>
    <x v="1"/>
    <s v="SHREE MOOKAMBIKA MARKETING  RS CODE-431270"/>
    <n v="10000"/>
    <n v="10000"/>
    <s v="PAC"/>
    <n v="15.84"/>
    <n v="158400"/>
    <n v="0"/>
  </r>
  <r>
    <s v="UCPL/23-24/709"/>
    <s v="CUS00003"/>
    <s v="Item"/>
    <x v="0"/>
    <x v="1"/>
    <s v="Anp Crystal 1 * 25 kg Relaunch"/>
    <d v="2023-07-26T00:00:00"/>
    <d v="2023-07-26T00:00:00"/>
    <s v="KA"/>
    <x v="1"/>
    <s v="SHREE MOOKAMBIKA MARKETING  RS CODE-431270"/>
    <n v="8000"/>
    <n v="8000"/>
    <s v="PAC"/>
    <n v="12.99"/>
    <n v="103920"/>
    <n v="0"/>
  </r>
  <r>
    <s v="UCPL/23-24/710"/>
    <s v="CUS00016"/>
    <s v="Item"/>
    <x v="0"/>
    <x v="10"/>
    <s v="Annapurna Iodized Crystal Salt_ 1kg_25 Kg"/>
    <d v="2023-07-26T00:00:00"/>
    <d v="2023-07-26T00:00:00"/>
    <s v="TN"/>
    <x v="0"/>
    <s v="M/s. JAYALAKSHMI &amp; CO"/>
    <n v="12000"/>
    <n v="12000"/>
    <s v="PAC"/>
    <n v="8.3000000000000007"/>
    <n v="99600"/>
    <n v="0"/>
  </r>
  <r>
    <s v="UCPL/23-24/710"/>
    <s v="CUS00016"/>
    <s v="Item"/>
    <x v="0"/>
    <x v="11"/>
    <s v="Annapurna Iodized Powder Salt_1Kg_25 Kg"/>
    <d v="2023-07-26T00:00:00"/>
    <d v="2023-07-26T00:00:00"/>
    <s v="TN"/>
    <x v="0"/>
    <s v="M/s. JAYALAKSHMI &amp; CO"/>
    <n v="3000"/>
    <n v="3000"/>
    <s v="PAC"/>
    <n v="10.7"/>
    <n v="32100"/>
    <n v="0"/>
  </r>
  <r>
    <s v="UCPL/23-24/710"/>
    <s v="CUS00016"/>
    <s v="Item"/>
    <x v="0"/>
    <x v="12"/>
    <s v="Annapurna Iodized Powder Salt_500 g_25 Kg"/>
    <d v="2023-07-26T00:00:00"/>
    <d v="2023-07-26T00:00:00"/>
    <s v="TN"/>
    <x v="0"/>
    <s v="M/s. JAYALAKSHMI &amp; CO"/>
    <n v="8000"/>
    <n v="4000"/>
    <s v="PAC"/>
    <n v="7.29"/>
    <n v="58320"/>
    <n v="0"/>
  </r>
  <r>
    <s v="UCPL/23-24/711"/>
    <s v="CUS00008"/>
    <s v="Item"/>
    <x v="0"/>
    <x v="7"/>
    <s v="ANNP IODPD SALT 450g Relaunch"/>
    <d v="2023-07-26T00:00:00"/>
    <d v="2023-07-24T00:00:00"/>
    <s v="BR"/>
    <x v="4"/>
    <s v="CFAPTB Western Enterprises"/>
    <n v="1355550"/>
    <n v="609997.5"/>
    <s v="PAC"/>
    <n v="3.79"/>
    <n v="5137534.5"/>
    <n v="0"/>
  </r>
  <r>
    <s v="UCPL/23-24/712"/>
    <s v="CUS00003"/>
    <s v="Item"/>
    <x v="2"/>
    <x v="5"/>
    <s v="ANNP WH-FF 5KG LP RL"/>
    <d v="2023-07-26T00:00:00"/>
    <d v="2023-07-26T00:00:00"/>
    <s v="KA"/>
    <x v="1"/>
    <s v="CFACHK-Linfox Logistics (I) Pvt Ltd"/>
    <n v="2592"/>
    <n v="12960"/>
    <s v="PAC"/>
    <n v="250.47"/>
    <n v="649218.24"/>
    <n v="0"/>
  </r>
  <r>
    <s v="UCPL/23-24/712"/>
    <s v="CUS00003"/>
    <s v="Item"/>
    <x v="2"/>
    <x v="6"/>
    <s v="ANNP WH-FF 1KG LP RL"/>
    <d v="2023-07-26T00:00:00"/>
    <d v="2023-07-26T00:00:00"/>
    <s v="KA"/>
    <x v="1"/>
    <s v="CFACHK-Linfox Logistics (I) Pvt Ltd"/>
    <n v="0"/>
    <n v="0"/>
    <s v="PAC"/>
    <n v="52.87"/>
    <n v="0"/>
    <n v="0"/>
  </r>
  <r>
    <s v="UCPL/23-24/712"/>
    <s v="CUS00003"/>
    <s v="Item"/>
    <x v="2"/>
    <x v="6"/>
    <s v="ANNP WH-FF 1KG LP RL"/>
    <d v="2023-07-26T00:00:00"/>
    <d v="2023-07-26T00:00:00"/>
    <s v="KA"/>
    <x v="1"/>
    <s v="CFACHK-Linfox Logistics (I) Pvt Ltd"/>
    <n v="0"/>
    <n v="0"/>
    <s v="PAC"/>
    <n v="52.87"/>
    <n v="0"/>
    <n v="0"/>
  </r>
  <r>
    <s v="UCPL/23-24/712"/>
    <s v="CUS00003"/>
    <s v="Item"/>
    <x v="2"/>
    <x v="5"/>
    <s v="ANNP WH-FF 5KG LP RL"/>
    <d v="2023-07-26T00:00:00"/>
    <d v="2023-07-26T00:00:00"/>
    <s v="KA"/>
    <x v="1"/>
    <s v="CFACHK-Linfox Logistics (I) Pvt Ltd"/>
    <n v="1008"/>
    <n v="5040"/>
    <s v="PAC"/>
    <n v="250.47"/>
    <n v="252473.76"/>
    <n v="0"/>
  </r>
  <r>
    <s v="UCPL/23-24/713"/>
    <s v="CUS00003"/>
    <s v="Item"/>
    <x v="2"/>
    <x v="5"/>
    <s v="ANNP WH-FF 5KG LP RL"/>
    <d v="2023-07-26T00:00:00"/>
    <d v="2023-07-26T00:00:00"/>
    <s v="KA"/>
    <x v="1"/>
    <s v="CFACHK-Linfox Logistics (I) Pvt Ltd"/>
    <n v="1800"/>
    <n v="9000"/>
    <s v="PAC"/>
    <n v="250.47"/>
    <n v="450846"/>
    <n v="0"/>
  </r>
  <r>
    <s v="UCPL/23-24/713"/>
    <s v="CUS00003"/>
    <s v="Item"/>
    <x v="2"/>
    <x v="6"/>
    <s v="ANNP WH-FF 1KG LP RL"/>
    <d v="2023-07-26T00:00:00"/>
    <d v="2023-07-26T00:00:00"/>
    <s v="KA"/>
    <x v="1"/>
    <s v="CFACHK-Linfox Logistics (I) Pvt Ltd"/>
    <n v="9000"/>
    <n v="9000"/>
    <s v="PAC"/>
    <n v="52.87"/>
    <n v="475830"/>
    <n v="0"/>
  </r>
  <r>
    <s v="UCPL/23-24/713"/>
    <s v="CUS00003"/>
    <s v="Item"/>
    <x v="2"/>
    <x v="6"/>
    <s v="ANNP WH-FF 1KG LP RL"/>
    <d v="2023-07-26T00:00:00"/>
    <d v="2023-07-26T00:00:00"/>
    <s v="KA"/>
    <x v="1"/>
    <s v="CFACHK-Linfox Logistics (I) Pvt Ltd"/>
    <n v="0"/>
    <n v="0"/>
    <s v="PAC"/>
    <n v="52.87"/>
    <n v="0"/>
    <n v="0"/>
  </r>
  <r>
    <s v="UCPL/23-24/713"/>
    <s v="CUS00003"/>
    <s v="Item"/>
    <x v="2"/>
    <x v="5"/>
    <s v="ANNP WH-FF 5KG LP RL"/>
    <d v="2023-07-26T00:00:00"/>
    <d v="2023-07-26T00:00:00"/>
    <s v="KA"/>
    <x v="1"/>
    <s v="CFACHK-Linfox Logistics (I) Pvt Ltd"/>
    <n v="0"/>
    <n v="0"/>
    <s v="PAC"/>
    <n v="250.47"/>
    <n v="0"/>
    <n v="0"/>
  </r>
  <r>
    <s v="UCPL/23-24/714"/>
    <s v="CUS00008"/>
    <s v="Item"/>
    <x v="1"/>
    <x v="3"/>
    <s v="CC 1 kg * 25kg pack  New Code"/>
    <d v="2023-07-26T00:00:00"/>
    <d v="2023-07-25T00:00:00"/>
    <s v="BR"/>
    <x v="4"/>
    <s v="CFAPTB Western Enterprises"/>
    <n v="60000"/>
    <n v="60000"/>
    <s v="PAC"/>
    <n v="8.24"/>
    <n v="494400"/>
    <n v="0"/>
  </r>
  <r>
    <s v="UCPL/23-24/715"/>
    <s v="CUS00021"/>
    <s v="Item"/>
    <x v="2"/>
    <x v="13"/>
    <s v="ANNAPURNA CHAKKI FARM FRESH ATTA 1 KG"/>
    <d v="2023-07-26T00:00:00"/>
    <d v="2023-07-25T00:00:00"/>
    <s v="MH"/>
    <x v="5"/>
    <s v="M/s. MAHAVIR RETAIL PRIVATE LIMITED"/>
    <n v="1500"/>
    <n v="1500"/>
    <s v="PAC"/>
    <n v="35.4"/>
    <n v="53100"/>
    <n v="0"/>
  </r>
  <r>
    <s v="UCPL/23-24/716"/>
    <s v="CUS00003"/>
    <s v="Item"/>
    <x v="0"/>
    <x v="0"/>
    <s v="Anp 1 kg * 25kg pack  Relaunch"/>
    <d v="2023-07-27T00:00:00"/>
    <d v="2023-07-27T00:00:00"/>
    <s v="KA"/>
    <x v="1"/>
    <s v="SRI BALAJI ENTERPRISE  RS CODE-431674"/>
    <n v="18000"/>
    <n v="18000"/>
    <s v="PAC"/>
    <n v="15.84"/>
    <n v="285120"/>
    <n v="0"/>
  </r>
  <r>
    <s v="UCPL/23-24/716"/>
    <s v="CUS00003"/>
    <s v="Item"/>
    <x v="0"/>
    <x v="1"/>
    <s v="Anp Crystal 1 * 25 kg Relaunch"/>
    <d v="2023-07-27T00:00:00"/>
    <d v="2023-07-27T00:00:00"/>
    <s v="KA"/>
    <x v="1"/>
    <s v="SRI BALAJI ENTERPRISE  RS CODE-431674"/>
    <n v="0"/>
    <n v="0"/>
    <s v="PAC"/>
    <n v="12.99"/>
    <n v="0"/>
    <n v="0"/>
  </r>
  <r>
    <s v="UCPL/23-24/716"/>
    <s v="CUS00003"/>
    <s v="Item"/>
    <x v="0"/>
    <x v="2"/>
    <s v="ANNP IODPD SALT 500G"/>
    <d v="2023-07-27T00:00:00"/>
    <d v="2023-07-27T00:00:00"/>
    <s v="KA"/>
    <x v="1"/>
    <s v="SRI BALAJI ENTERPRISE  RS CODE-431674"/>
    <n v="0"/>
    <n v="0"/>
    <s v="PAC"/>
    <n v="8.09"/>
    <n v="0"/>
    <n v="0"/>
  </r>
  <r>
    <s v="UCPL/23-24/717"/>
    <s v="CUS00008"/>
    <s v="Item"/>
    <x v="0"/>
    <x v="0"/>
    <s v="Anp 1 kg * 25kg pack  Relaunch"/>
    <d v="2023-07-27T00:00:00"/>
    <d v="2023-07-26T00:00:00"/>
    <s v="BR"/>
    <x v="4"/>
    <s v="CFAPTB Western Enterprises"/>
    <n v="180000"/>
    <n v="180000"/>
    <s v="PAC"/>
    <n v="8.24"/>
    <n v="1483200"/>
    <n v="0"/>
  </r>
  <r>
    <s v="UCPL/23-24/717"/>
    <s v="CUS00008"/>
    <s v="Item"/>
    <x v="0"/>
    <x v="7"/>
    <s v="ANNP IODPD SALT 450g Relaunch"/>
    <d v="2023-07-27T00:00:00"/>
    <d v="2023-07-26T00:00:00"/>
    <s v="BR"/>
    <x v="4"/>
    <s v="CFAPTB Western Enterprises"/>
    <n v="133300"/>
    <n v="59985.000000000007"/>
    <s v="PAC"/>
    <n v="3.79"/>
    <n v="505207"/>
    <n v="0"/>
  </r>
  <r>
    <s v="UCPL/23-24/717"/>
    <s v="CUS00008"/>
    <s v="Item"/>
    <x v="1"/>
    <x v="3"/>
    <s v="CC 1 kg * 25kg pack  New Code"/>
    <d v="2023-07-27T00:00:00"/>
    <d v="2023-07-26T00:00:00"/>
    <s v="BR"/>
    <x v="4"/>
    <s v="CFAPTB Western Enterprises"/>
    <n v="60000"/>
    <n v="60000"/>
    <s v="PAC"/>
    <n v="8.24"/>
    <n v="494400"/>
    <n v="0"/>
  </r>
  <r>
    <s v="UCPL/23-24/718"/>
    <s v="CUS00003"/>
    <s v="Item"/>
    <x v="2"/>
    <x v="5"/>
    <s v="ANNP WH-FF 5KG LP RL"/>
    <d v="2023-07-27T00:00:00"/>
    <d v="2023-07-27T00:00:00"/>
    <s v="KA"/>
    <x v="1"/>
    <s v="CFACHK-Linfox Logistics (I) Pvt Ltd"/>
    <n v="0"/>
    <n v="0"/>
    <s v="PAC"/>
    <n v="250.47"/>
    <n v="0"/>
    <n v="0"/>
  </r>
  <r>
    <s v="UCPL/23-24/718"/>
    <s v="CUS00003"/>
    <s v="Item"/>
    <x v="2"/>
    <x v="6"/>
    <s v="ANNP WH-FF 1KG LP RL"/>
    <d v="2023-07-27T00:00:00"/>
    <d v="2023-07-27T00:00:00"/>
    <s v="KA"/>
    <x v="1"/>
    <s v="CFACHK-Linfox Logistics (I) Pvt Ltd"/>
    <n v="18000"/>
    <n v="18000"/>
    <s v="PAC"/>
    <n v="52.87"/>
    <n v="951660"/>
    <n v="0"/>
  </r>
  <r>
    <s v="UCPL/23-24/718"/>
    <s v="CUS00003"/>
    <s v="Item"/>
    <x v="2"/>
    <x v="6"/>
    <s v="ANNP WH-FF 1KG LP RL"/>
    <d v="2023-07-27T00:00:00"/>
    <d v="2023-07-27T00:00:00"/>
    <s v="KA"/>
    <x v="1"/>
    <s v="CFACHK-Linfox Logistics (I) Pvt Ltd"/>
    <n v="0"/>
    <n v="0"/>
    <s v="PAC"/>
    <n v="52.87"/>
    <n v="0"/>
    <n v="0"/>
  </r>
  <r>
    <s v="UCPL/23-24/718"/>
    <s v="CUS00003"/>
    <s v="Item"/>
    <x v="2"/>
    <x v="5"/>
    <s v="ANNP WH-FF 5KG LP RL"/>
    <d v="2023-07-27T00:00:00"/>
    <d v="2023-07-27T00:00:00"/>
    <s v="KA"/>
    <x v="1"/>
    <s v="CFACHK-Linfox Logistics (I) Pvt Ltd"/>
    <n v="0"/>
    <n v="0"/>
    <s v="PAC"/>
    <n v="250.47"/>
    <n v="0"/>
    <n v="0"/>
  </r>
  <r>
    <s v="UCPL/23-24/719"/>
    <s v="CUS00016"/>
    <s v="Item"/>
    <x v="0"/>
    <x v="11"/>
    <s v="Annapurna Iodized Powder Salt_1Kg_25 Kg"/>
    <d v="2023-07-28T00:00:00"/>
    <d v="2023-07-26T00:00:00"/>
    <s v="TN"/>
    <x v="0"/>
    <s v="M/s. JAYALAKSHMI &amp; CO"/>
    <n v="25000"/>
    <n v="25000"/>
    <s v="PAC"/>
    <n v="10.7"/>
    <n v="267500"/>
    <n v="0"/>
  </r>
  <r>
    <s v="UCPL/23-24/720"/>
    <s v="CUS00003"/>
    <s v="Item"/>
    <x v="0"/>
    <x v="0"/>
    <s v="Anp 1 kg * 25kg pack  Relaunch"/>
    <d v="2023-07-28T00:00:00"/>
    <d v="2023-07-28T00:00:00"/>
    <s v="KA"/>
    <x v="1"/>
    <s v="S.S.M.S. MARKETING  RS CODE-431746"/>
    <n v="5000"/>
    <n v="5000"/>
    <s v="PAC"/>
    <n v="15.84"/>
    <n v="79200"/>
    <n v="0"/>
  </r>
  <r>
    <s v="UCPL/23-24/720"/>
    <s v="CUS00003"/>
    <s v="Item"/>
    <x v="0"/>
    <x v="1"/>
    <s v="Anp Crystal 1 * 25 kg Relaunch"/>
    <d v="2023-07-28T00:00:00"/>
    <d v="2023-07-28T00:00:00"/>
    <s v="KA"/>
    <x v="1"/>
    <s v="S.S.M.S. MARKETING  RS CODE-431746"/>
    <n v="9000"/>
    <n v="9000"/>
    <s v="PAC"/>
    <n v="12.99"/>
    <n v="116910"/>
    <n v="0"/>
  </r>
  <r>
    <s v="UCPL/23-24/720"/>
    <s v="CUS00003"/>
    <s v="Item"/>
    <x v="0"/>
    <x v="2"/>
    <s v="ANNAPURNA SALT POLY 500G"/>
    <d v="2023-07-28T00:00:00"/>
    <d v="2023-07-28T00:00:00"/>
    <s v="KA"/>
    <x v="1"/>
    <s v="S.S.M.S. MARKETING  RS CODE-431746"/>
    <n v="8000"/>
    <n v="4000"/>
    <s v="PAC"/>
    <n v="8.09"/>
    <n v="64720"/>
    <n v="0"/>
  </r>
  <r>
    <s v="UCPL/23-24/721"/>
    <s v="CUS00003"/>
    <s v="Item"/>
    <x v="0"/>
    <x v="0"/>
    <s v="Anp 1 kg * 25kg pack  Relaunch"/>
    <d v="2023-07-28T00:00:00"/>
    <d v="2023-07-28T00:00:00"/>
    <s v="KA"/>
    <x v="1"/>
    <s v="SLV ENTERPRISES  RS CODE-43A035"/>
    <n v="2125"/>
    <n v="2125"/>
    <s v="PAC"/>
    <n v="15.84"/>
    <n v="33660"/>
    <n v="0"/>
  </r>
  <r>
    <s v="UCPL/23-24/721"/>
    <s v="CUS00003"/>
    <s v="Item"/>
    <x v="0"/>
    <x v="1"/>
    <s v="Anp Crystal 1 * 25 kg Relaunch"/>
    <d v="2023-07-28T00:00:00"/>
    <d v="2023-07-28T00:00:00"/>
    <s v="KA"/>
    <x v="1"/>
    <s v="SLV ENTERPRISES  RS CODE-43A035"/>
    <n v="4000"/>
    <n v="4000"/>
    <s v="PAC"/>
    <n v="12.99"/>
    <n v="51960"/>
    <n v="0"/>
  </r>
  <r>
    <s v="UCPL/23-24/721"/>
    <s v="CUS00003"/>
    <s v="Item"/>
    <x v="0"/>
    <x v="2"/>
    <s v="ANNAPURNA SALT POLY 500G"/>
    <d v="2023-07-28T00:00:00"/>
    <d v="2023-07-28T00:00:00"/>
    <s v="KA"/>
    <x v="1"/>
    <s v="SLV ENTERPRISES  RS CODE-43A035"/>
    <n v="0"/>
    <n v="0"/>
    <s v="PAC"/>
    <n v="8.09"/>
    <n v="0"/>
    <n v="0"/>
  </r>
  <r>
    <s v="UCPL/23-24/722"/>
    <s v="CUS00003"/>
    <s v="Item"/>
    <x v="0"/>
    <x v="0"/>
    <s v="Anp 1 kg * 25kg pack  Relaunch"/>
    <d v="2023-07-28T00:00:00"/>
    <d v="2023-07-28T00:00:00"/>
    <s v="KA"/>
    <x v="1"/>
    <s v="INTELLIGENT RETAIL PVT LTD  RS CODE-43A808"/>
    <n v="7500"/>
    <n v="7500"/>
    <s v="PAC"/>
    <n v="15.84"/>
    <n v="118800"/>
    <n v="0"/>
  </r>
  <r>
    <s v="UCPL/23-24/722"/>
    <s v="CUS00003"/>
    <s v="Item"/>
    <x v="0"/>
    <x v="1"/>
    <s v="Anp Crystal 1 * 25 kg Relaunch"/>
    <d v="2023-07-28T00:00:00"/>
    <d v="2023-07-28T00:00:00"/>
    <s v="KA"/>
    <x v="1"/>
    <s v="INTELLIGENT RETAIL PVT LTD  RS CODE-43A808"/>
    <n v="10500"/>
    <n v="10500"/>
    <s v="PAC"/>
    <n v="12.99"/>
    <n v="136395"/>
    <n v="0"/>
  </r>
  <r>
    <s v="UCPL/23-24/723"/>
    <s v="CUS00025"/>
    <s v="Item"/>
    <x v="2"/>
    <x v="14"/>
    <s v="ANNAPURNA CHAKKI FARM FRESH ATTA 1 KG"/>
    <d v="2023-07-28T00:00:00"/>
    <d v="2023-07-28T00:00:00"/>
    <s v="TN"/>
    <x v="0"/>
    <s v="M/s. WAYCOOL FOODS AND PRODUCTS PRIVATE LIMITED"/>
    <n v="12690"/>
    <n v="12690"/>
    <s v="PAC"/>
    <n v="51"/>
    <n v="647190"/>
    <n v="0"/>
  </r>
  <r>
    <s v="UCPL/23-24/723"/>
    <s v="CUS00025"/>
    <s v="Item"/>
    <x v="2"/>
    <x v="15"/>
    <s v="ANNAPURNA CHAKKI FARM FRESH ATTA 5 KG"/>
    <d v="2023-07-28T00:00:00"/>
    <d v="2023-07-28T00:00:00"/>
    <s v="TN"/>
    <x v="0"/>
    <s v="M/s. WAYCOOL FOODS AND PRODUCTS PRIVATE LIMITED"/>
    <n v="516"/>
    <n v="2580"/>
    <s v="PAC"/>
    <n v="260.77"/>
    <n v="134557.32"/>
    <n v="0"/>
  </r>
  <r>
    <s v="UCPL/23-24/723"/>
    <s v="CUS00025"/>
    <s v="Item"/>
    <x v="2"/>
    <x v="16"/>
    <s v="ANNAPURNA CHAKKI FARM FRESH ATTA 10 KG"/>
    <d v="2023-07-28T00:00:00"/>
    <d v="2023-07-28T00:00:00"/>
    <s v="TN"/>
    <x v="0"/>
    <s v="M/s. WAYCOOL FOODS AND PRODUCTS PRIVATE LIMITED"/>
    <n v="270"/>
    <n v="2700"/>
    <s v="PAC"/>
    <n v="471.17"/>
    <n v="127215.9"/>
    <n v="0"/>
  </r>
  <r>
    <s v="UCPL/23-24/724"/>
    <s v="CUS00011"/>
    <s v="Item"/>
    <x v="0"/>
    <x v="7"/>
    <s v="ANNP IODPD SALT 450g Relaunch"/>
    <d v="2023-07-28T00:00:00"/>
    <d v="2023-07-27T00:00:00"/>
    <s v="MH"/>
    <x v="5"/>
    <s v="Shan agency- KOLH-134678"/>
    <n v="10000"/>
    <n v="4500"/>
    <s v="PAC"/>
    <n v="6.83"/>
    <n v="68300"/>
    <n v="0"/>
  </r>
  <r>
    <s v="UCPL/23-24/724"/>
    <s v="CUS00011"/>
    <s v="Item"/>
    <x v="0"/>
    <x v="0"/>
    <s v="Anp 1 kg * 25kg pack  Relaunch"/>
    <d v="2023-07-28T00:00:00"/>
    <d v="2023-07-27T00:00:00"/>
    <s v="MH"/>
    <x v="5"/>
    <s v="Shan agency- KOLH-134678"/>
    <n v="7500"/>
    <n v="7500"/>
    <s v="PAC"/>
    <n v="11.84"/>
    <n v="88800"/>
    <n v="0"/>
  </r>
  <r>
    <s v="UCPL/23-24/724"/>
    <s v="CUS00011"/>
    <s v="Item"/>
    <x v="1"/>
    <x v="3"/>
    <s v="CC 1 kg * 25kg pack  New Code"/>
    <d v="2023-07-28T00:00:00"/>
    <d v="2023-07-27T00:00:00"/>
    <s v="MH"/>
    <x v="5"/>
    <s v="Shan agency- KOLH-134678"/>
    <n v="11500"/>
    <n v="11500"/>
    <s v="PAC"/>
    <n v="12.04"/>
    <n v="138460"/>
    <n v="0"/>
  </r>
  <r>
    <s v="UCPL/23-24/725"/>
    <s v="CUS00013"/>
    <s v="Item"/>
    <x v="0"/>
    <x v="7"/>
    <s v="ANNP IODPD SALT 450g Relaunch"/>
    <d v="2023-07-28T00:00:00"/>
    <d v="2023-07-28T00:00:00"/>
    <s v="MH"/>
    <x v="5"/>
    <s v="National trading company- NAGH-10B150"/>
    <n v="10000"/>
    <n v="4500"/>
    <s v="PAC"/>
    <n v="6.83"/>
    <n v="68300"/>
    <n v="0"/>
  </r>
  <r>
    <s v="UCPL/23-24/725"/>
    <s v="CUS00013"/>
    <s v="Item"/>
    <x v="0"/>
    <x v="0"/>
    <s v="Anp 1 kg * 25kg pack  Relaunch"/>
    <d v="2023-07-28T00:00:00"/>
    <d v="2023-07-28T00:00:00"/>
    <s v="MH"/>
    <x v="5"/>
    <s v="National trading company- NAGH-10B150"/>
    <n v="19000"/>
    <n v="19000"/>
    <s v="PAC"/>
    <n v="11.84"/>
    <n v="224960"/>
    <n v="0"/>
  </r>
  <r>
    <s v="UCPL/23-24/726"/>
    <s v="CUS00027"/>
    <s v="Item"/>
    <x v="0"/>
    <x v="0"/>
    <s v="Anp 1 kg * 25kg pack  Relaunch"/>
    <d v="2023-07-28T00:00:00"/>
    <d v="2023-07-28T00:00:00"/>
    <s v="GJ"/>
    <x v="3"/>
    <s v="Rajashree enterprises- ABDH-10B652"/>
    <n v="23500"/>
    <n v="23500"/>
    <s v="PAC"/>
    <n v="11.84"/>
    <n v="278240"/>
    <n v="0"/>
  </r>
  <r>
    <s v="UCPL/23-24/727"/>
    <s v="CUS00011"/>
    <s v="Item"/>
    <x v="1"/>
    <x v="3"/>
    <s v="CC 1 kg * 25kg pack  New Code"/>
    <d v="2023-07-28T00:00:00"/>
    <d v="2023-07-28T00:00:00"/>
    <s v="MH"/>
    <x v="5"/>
    <s v="Chotubhai KOLH-130751"/>
    <n v="30600"/>
    <n v="30600"/>
    <s v="PAC"/>
    <n v="12.04"/>
    <n v="368424"/>
    <n v="0"/>
  </r>
  <r>
    <s v="UCPL/23-24/728"/>
    <s v="CUS00011"/>
    <s v="Item"/>
    <x v="1"/>
    <x v="3"/>
    <s v="CC 1 kg * 25kg pack  New Code"/>
    <d v="2023-07-28T00:00:00"/>
    <d v="2023-07-28T00:00:00"/>
    <s v="MH"/>
    <x v="5"/>
    <s v="Chotubhai KOLH-130751"/>
    <n v="30600"/>
    <n v="30600"/>
    <s v="PAC"/>
    <n v="12.04"/>
    <n v="368424"/>
    <n v="0"/>
  </r>
  <r>
    <s v="UCPL/23-24/729"/>
    <s v="CUS00011"/>
    <s v="Item"/>
    <x v="1"/>
    <x v="3"/>
    <s v="CC 1 kg * 25kg pack  New Code"/>
    <d v="2023-07-28T00:00:00"/>
    <d v="2023-07-28T00:00:00"/>
    <s v="MH"/>
    <x v="5"/>
    <s v="Chotubhai KOLH-130751"/>
    <n v="30600"/>
    <n v="30600"/>
    <s v="PAC"/>
    <n v="12.04"/>
    <n v="368424"/>
    <n v="0"/>
  </r>
  <r>
    <s v="UCPL/23-24/730"/>
    <s v="CUS00011"/>
    <s v="Item"/>
    <x v="1"/>
    <x v="3"/>
    <s v="CC 1 kg * 25kg pack  New Code"/>
    <d v="2023-07-28T00:00:00"/>
    <d v="2023-07-28T00:00:00"/>
    <s v="MH"/>
    <x v="5"/>
    <s v="Chotubhai KOLH-130751"/>
    <n v="30600"/>
    <n v="30600"/>
    <s v="PAC"/>
    <n v="12.04"/>
    <n v="368424"/>
    <n v="0"/>
  </r>
  <r>
    <s v="UCPL/23-24/731"/>
    <s v="CUS00011"/>
    <s v="Item"/>
    <x v="1"/>
    <x v="3"/>
    <s v="CC 1 kg * 25kg pack  New Code"/>
    <d v="2023-07-28T00:00:00"/>
    <d v="2023-07-28T00:00:00"/>
    <s v="MH"/>
    <x v="5"/>
    <s v="Choutubhai agencies- KOLH-130751"/>
    <n v="30600"/>
    <n v="30600"/>
    <s v="PAC"/>
    <n v="12.04"/>
    <n v="368424"/>
    <n v="0"/>
  </r>
  <r>
    <s v="UCPL/23-24/732"/>
    <s v="CUS00011"/>
    <s v="Item"/>
    <x v="1"/>
    <x v="3"/>
    <s v="CC 1 kg * 25kg pack  New Code"/>
    <d v="2023-07-28T00:00:00"/>
    <d v="2023-07-28T00:00:00"/>
    <s v="MH"/>
    <x v="5"/>
    <s v="Choutubhai agencies- KOLH-130751"/>
    <n v="30600"/>
    <n v="30600"/>
    <s v="PAC"/>
    <n v="12.04"/>
    <n v="368424"/>
    <n v="0"/>
  </r>
  <r>
    <s v="UCPL/23-24/733"/>
    <s v="CUS00011"/>
    <s v="Item"/>
    <x v="1"/>
    <x v="3"/>
    <s v="CC 1 kg * 25kg pack  New Code"/>
    <d v="2023-07-28T00:00:00"/>
    <d v="2023-07-28T00:00:00"/>
    <s v="MH"/>
    <x v="5"/>
    <s v="Choutubhai agencies- KOLH-130751"/>
    <n v="30600"/>
    <n v="30600"/>
    <s v="PAC"/>
    <n v="12.04"/>
    <n v="368424"/>
    <n v="0"/>
  </r>
  <r>
    <s v="UCPL/23-24/734"/>
    <s v="CUS00011"/>
    <s v="Item"/>
    <x v="1"/>
    <x v="3"/>
    <s v="CC 1 kg * 25kg pack  New Code"/>
    <d v="2023-07-28T00:00:00"/>
    <d v="2023-07-28T00:00:00"/>
    <s v="MH"/>
    <x v="5"/>
    <s v="Choutubhai agencies- KOLH-130751"/>
    <n v="30600"/>
    <n v="30600"/>
    <s v="PAC"/>
    <n v="12.04"/>
    <n v="368424"/>
    <n v="0"/>
  </r>
  <r>
    <s v="UCPL/23-24/735"/>
    <s v="CUS00011"/>
    <s v="Item"/>
    <x v="1"/>
    <x v="3"/>
    <s v="CC 1 kg * 25kg pack  New Code"/>
    <d v="2023-07-28T00:00:00"/>
    <d v="2023-07-28T00:00:00"/>
    <s v="MH"/>
    <x v="5"/>
    <s v="Choutubhai agencies- KOLH-130751"/>
    <n v="30600"/>
    <n v="30600"/>
    <s v="PAC"/>
    <n v="12.04"/>
    <n v="368424"/>
    <n v="0"/>
  </r>
  <r>
    <s v="UCPL/23-24/736"/>
    <s v="CUS00003"/>
    <s v="Item"/>
    <x v="2"/>
    <x v="5"/>
    <s v="ANNP WH-FF 5KG LP RL"/>
    <d v="2023-07-29T00:00:00"/>
    <d v="2023-07-29T00:00:00"/>
    <s v="KA"/>
    <x v="1"/>
    <s v="CFACHK-Linfox Logistics (I) Pvt Ltd"/>
    <n v="0"/>
    <n v="0"/>
    <s v="PAC"/>
    <n v="250.47"/>
    <n v="0"/>
    <n v="0"/>
  </r>
  <r>
    <s v="UCPL/23-24/736"/>
    <s v="CUS00003"/>
    <s v="Item"/>
    <x v="2"/>
    <x v="6"/>
    <s v="ANNP WH-FF 1KG LP RL"/>
    <d v="2023-07-29T00:00:00"/>
    <d v="2023-07-29T00:00:00"/>
    <s v="KA"/>
    <x v="1"/>
    <s v="CFACHK-Linfox Logistics (I) Pvt Ltd"/>
    <n v="4230"/>
    <n v="4230"/>
    <s v="PAC"/>
    <n v="52.87"/>
    <n v="223640.1"/>
    <n v="0"/>
  </r>
  <r>
    <s v="UCPL/23-24/736"/>
    <s v="CUS00003"/>
    <s v="Item"/>
    <x v="2"/>
    <x v="6"/>
    <s v="ANNP WH-FF 1KG LP RL"/>
    <d v="2023-07-29T00:00:00"/>
    <d v="2023-07-29T00:00:00"/>
    <s v="KA"/>
    <x v="1"/>
    <s v="CFACHK-Linfox Logistics (I) Pvt Ltd"/>
    <n v="13770"/>
    <n v="13770"/>
    <s v="PAC"/>
    <n v="52.87"/>
    <n v="728019.9"/>
    <n v="0"/>
  </r>
  <r>
    <s v="UCPL/23-24/737"/>
    <s v="CUS00003"/>
    <s v="Item"/>
    <x v="2"/>
    <x v="5"/>
    <s v="ANNP WH-FF 5KG LP RL"/>
    <d v="2023-07-29T00:00:00"/>
    <d v="2023-07-29T00:00:00"/>
    <s v="KA"/>
    <x v="1"/>
    <s v="CFACHK-Linfox Logistics (I) Pvt Ltd"/>
    <n v="3000"/>
    <n v="15000"/>
    <s v="PAC"/>
    <n v="250.47"/>
    <n v="751410"/>
    <n v="0"/>
  </r>
  <r>
    <s v="UCPL/23-24/737"/>
    <s v="CUS00003"/>
    <s v="Item"/>
    <x v="2"/>
    <x v="6"/>
    <s v="ANNP WH-FF 1KG LP RL"/>
    <d v="2023-07-29T00:00:00"/>
    <d v="2023-07-29T00:00:00"/>
    <s v="KA"/>
    <x v="1"/>
    <s v="CFACHK-Linfox Logistics (I) Pvt Ltd"/>
    <n v="3000"/>
    <n v="3000"/>
    <s v="PAC"/>
    <n v="52.87"/>
    <n v="158610"/>
    <n v="0"/>
  </r>
  <r>
    <s v="UCPL/23-24/737"/>
    <s v="CUS00003"/>
    <s v="Item"/>
    <x v="2"/>
    <x v="6"/>
    <s v="ANNP WH-FF 1KG LP RL"/>
    <d v="2023-07-29T00:00:00"/>
    <d v="2023-07-29T00:00:00"/>
    <s v="KA"/>
    <x v="1"/>
    <s v="CFACHK-Linfox Logistics (I) Pvt Ltd"/>
    <n v="0"/>
    <n v="0"/>
    <s v="PAC"/>
    <n v="52.87"/>
    <n v="0"/>
    <n v="0"/>
  </r>
  <r>
    <s v="UCPL/23-24/738"/>
    <s v="CUS00004"/>
    <s v="Item"/>
    <x v="2"/>
    <x v="4"/>
    <s v="ANNP WH-FF 10KG"/>
    <d v="2023-07-29T00:00:00"/>
    <d v="2023-07-29T00:00:00"/>
    <s v="TN"/>
    <x v="0"/>
    <s v="Linfox Logistics (I) P Ltd"/>
    <n v="30"/>
    <n v="300"/>
    <s v="PAC"/>
    <n v="498.05"/>
    <n v="14941.5"/>
    <n v="0"/>
  </r>
  <r>
    <s v="UCPL/23-24/738"/>
    <s v="CUS00004"/>
    <s v="Item"/>
    <x v="2"/>
    <x v="5"/>
    <s v="ANNP WH-FF 5KG LP RL"/>
    <d v="2023-07-29T00:00:00"/>
    <d v="2023-07-29T00:00:00"/>
    <s v="TN"/>
    <x v="0"/>
    <s v="Linfox Logistics (I) P Ltd"/>
    <n v="780"/>
    <n v="3900"/>
    <s v="PAC"/>
    <n v="271.42"/>
    <n v="211707.6"/>
    <n v="0"/>
  </r>
  <r>
    <s v="UCPL/23-24/738"/>
    <s v="CUS00004"/>
    <s v="Item"/>
    <x v="2"/>
    <x v="6"/>
    <s v="ANNP WH-FF 1KG LP RL"/>
    <d v="2023-07-29T00:00:00"/>
    <d v="2023-07-29T00:00:00"/>
    <s v="TN"/>
    <x v="0"/>
    <s v="Linfox Logistics (I) P Ltd"/>
    <n v="4230"/>
    <n v="4230"/>
    <s v="PAC"/>
    <n v="53.08"/>
    <n v="224528.4"/>
    <n v="0"/>
  </r>
  <r>
    <s v="UCPL/23-24/738"/>
    <s v="CUS00004"/>
    <s v="Item"/>
    <x v="2"/>
    <x v="6"/>
    <s v="ANNP WH-FF 1KG LP RL"/>
    <d v="2023-07-29T00:00:00"/>
    <d v="2023-07-29T00:00:00"/>
    <s v="TN"/>
    <x v="0"/>
    <s v="Linfox Logistics (I) P Ltd"/>
    <n v="3000"/>
    <n v="3000"/>
    <s v="PAC"/>
    <n v="53.08"/>
    <n v="159240"/>
    <n v="0"/>
  </r>
  <r>
    <s v="UCPL/23-24/738"/>
    <s v="CUS00004"/>
    <s v="Item"/>
    <x v="2"/>
    <x v="6"/>
    <s v="ANNP WH-FF 1KG LP RL"/>
    <d v="2023-07-29T00:00:00"/>
    <d v="2023-07-29T00:00:00"/>
    <s v="TN"/>
    <x v="0"/>
    <s v="Linfox Logistics (I) P Ltd"/>
    <n v="6570"/>
    <n v="6570"/>
    <s v="PAC"/>
    <n v="53.08"/>
    <n v="348735.6"/>
    <n v="0"/>
  </r>
  <r>
    <s v="UCPL/23-24/739"/>
    <s v="CUS00011"/>
    <s v="Item"/>
    <x v="0"/>
    <x v="7"/>
    <s v="ANNP IODPD SALT 450g Relaunch"/>
    <d v="2023-07-31T00:00:00"/>
    <d v="2023-07-28T00:00:00"/>
    <s v="MH"/>
    <x v="5"/>
    <s v="Choutubhai agencies- KOLH- 130751"/>
    <n v="1000"/>
    <n v="450"/>
    <s v="PAC"/>
    <n v="6.83"/>
    <n v="6830"/>
    <n v="0"/>
  </r>
  <r>
    <s v="UCPL/23-24/739"/>
    <s v="CUS00011"/>
    <s v="Item"/>
    <x v="0"/>
    <x v="0"/>
    <s v="Anp 1 kg * 25kg pack  Relaunch"/>
    <d v="2023-07-31T00:00:00"/>
    <d v="2023-07-28T00:00:00"/>
    <s v="MH"/>
    <x v="5"/>
    <s v="Choutubhai agencies- KOLH- 130751"/>
    <n v="22500"/>
    <n v="22500"/>
    <s v="PAC"/>
    <n v="11.84"/>
    <n v="266400"/>
    <n v="0"/>
  </r>
  <r>
    <s v="UCPL/23-24/739"/>
    <s v="CUS00011"/>
    <s v="Item"/>
    <x v="1"/>
    <x v="3"/>
    <s v="CC 1 kg * 25kg pack  New Code"/>
    <d v="2023-07-31T00:00:00"/>
    <d v="2023-07-28T00:00:00"/>
    <s v="MH"/>
    <x v="5"/>
    <s v="Choutubhai agencies- KOLH- 130751"/>
    <n v="7650"/>
    <n v="7650"/>
    <s v="PAC"/>
    <n v="12.04"/>
    <n v="92106"/>
    <n v="0"/>
  </r>
  <r>
    <s v="UCPL/23-24/740"/>
    <s v="CUS00003"/>
    <s v="Item"/>
    <x v="2"/>
    <x v="5"/>
    <s v="ANNP WH-FF 5KG LP RL"/>
    <d v="2023-07-31T00:00:00"/>
    <d v="2023-07-31T00:00:00"/>
    <s v="KA"/>
    <x v="1"/>
    <s v="CFACHK-Linfox Logistics (I) Pvt Ltd"/>
    <n v="0"/>
    <n v="0"/>
    <s v="PAC"/>
    <n v="250.47"/>
    <n v="0"/>
    <n v="0"/>
  </r>
  <r>
    <s v="UCPL/23-24/740"/>
    <s v="CUS00003"/>
    <s v="Item"/>
    <x v="2"/>
    <x v="6"/>
    <s v="ANNP WH-FF 1KG LP RL"/>
    <d v="2023-07-31T00:00:00"/>
    <d v="2023-07-31T00:00:00"/>
    <s v="KA"/>
    <x v="1"/>
    <s v="CFACHK-Linfox Logistics (I) Pvt Ltd"/>
    <n v="18000"/>
    <n v="18000"/>
    <s v="PAC"/>
    <n v="52.87"/>
    <n v="951660"/>
    <n v="0"/>
  </r>
  <r>
    <s v="UCPL/23-24/740"/>
    <s v="CUS00003"/>
    <s v="Item"/>
    <x v="2"/>
    <x v="6"/>
    <s v="ANNP WH-FF 1KG LP RL"/>
    <d v="2023-07-31T00:00:00"/>
    <d v="2023-07-31T00:00:00"/>
    <s v="KA"/>
    <x v="1"/>
    <s v="CFACHK-Linfox Logistics (I) Pvt Ltd"/>
    <n v="0"/>
    <n v="0"/>
    <s v="PAC"/>
    <n v="52.87"/>
    <n v="0"/>
    <n v="0"/>
  </r>
  <r>
    <s v="UCPL/23-24/741"/>
    <s v="CUS00011"/>
    <s v="Item"/>
    <x v="0"/>
    <x v="7"/>
    <s v="ANNP IODPD SALT 450g Relaunch"/>
    <d v="2023-07-31T00:00:00"/>
    <d v="2023-07-28T00:00:00"/>
    <s v="MH"/>
    <x v="5"/>
    <s v="Choutubhai agencies- KOLH- 130751"/>
    <n v="0"/>
    <n v="0"/>
    <s v="PAC"/>
    <n v="6.83"/>
    <n v="0"/>
    <n v="0"/>
  </r>
  <r>
    <s v="UCPL/23-24/741"/>
    <s v="CUS00011"/>
    <s v="Item"/>
    <x v="0"/>
    <x v="0"/>
    <s v="Anp 1 kg * 25kg pack  Relaunch"/>
    <d v="2023-07-31T00:00:00"/>
    <d v="2023-07-28T00:00:00"/>
    <s v="MH"/>
    <x v="5"/>
    <s v="Choutubhai agencies- KOLH- 130751"/>
    <n v="0"/>
    <n v="0"/>
    <s v="PAC"/>
    <n v="11.84"/>
    <n v="0"/>
    <n v="0"/>
  </r>
  <r>
    <s v="UCPL/23-24/741"/>
    <s v="CUS00011"/>
    <s v="Item"/>
    <x v="1"/>
    <x v="3"/>
    <s v="CC 1 kg * 25kg pack  New Code"/>
    <d v="2023-07-31T00:00:00"/>
    <d v="2023-07-28T00:00:00"/>
    <s v="MH"/>
    <x v="5"/>
    <s v="Choutubhai agencies- KOLH- 130751"/>
    <n v="23500"/>
    <n v="23500"/>
    <s v="PAC"/>
    <n v="12.04"/>
    <n v="282940"/>
    <n v="0"/>
  </r>
  <r>
    <s v="UCPL/23-24/742"/>
    <s v="CUS00011"/>
    <s v="Item"/>
    <x v="0"/>
    <x v="7"/>
    <s v="ANNP IODPD SALT 450g Relaunch"/>
    <d v="2023-07-31T00:00:00"/>
    <d v="2023-07-28T00:00:00"/>
    <s v="MH"/>
    <x v="5"/>
    <s v="Choutubhai agencies- KOLH- 130751"/>
    <n v="0"/>
    <n v="0"/>
    <s v="PAC"/>
    <n v="6.83"/>
    <n v="0"/>
    <n v="0"/>
  </r>
  <r>
    <s v="UCPL/23-24/742"/>
    <s v="CUS00011"/>
    <s v="Item"/>
    <x v="0"/>
    <x v="0"/>
    <s v="Anp 1 kg * 25kg pack  Relaunch"/>
    <d v="2023-07-31T00:00:00"/>
    <d v="2023-07-28T00:00:00"/>
    <s v="MH"/>
    <x v="5"/>
    <s v="Choutubhai agencies- KOLH- 130751"/>
    <n v="0"/>
    <n v="0"/>
    <s v="PAC"/>
    <n v="11.84"/>
    <n v="0"/>
    <n v="0"/>
  </r>
  <r>
    <s v="UCPL/23-24/742"/>
    <s v="CUS00011"/>
    <s v="Item"/>
    <x v="1"/>
    <x v="3"/>
    <s v="CC 1 kg * 25kg pack  New Code"/>
    <d v="2023-07-31T00:00:00"/>
    <d v="2023-07-28T00:00:00"/>
    <s v="MH"/>
    <x v="5"/>
    <s v="Choutubhai agencies- KOLH- 130751"/>
    <n v="23500"/>
    <n v="23500"/>
    <s v="PAC"/>
    <n v="12.04"/>
    <n v="282940"/>
    <n v="0"/>
  </r>
  <r>
    <s v="UCPL/23-24/743"/>
    <s v="CUS00011"/>
    <s v="Item"/>
    <x v="0"/>
    <x v="7"/>
    <s v="ANNP IODPD SALT 450g Relaunch"/>
    <d v="2023-07-31T00:00:00"/>
    <d v="2023-07-28T00:00:00"/>
    <s v="MH"/>
    <x v="5"/>
    <s v="Dynamic trading co- KOLH- 10A937"/>
    <n v="0"/>
    <n v="0"/>
    <s v="PAC"/>
    <n v="6.83"/>
    <n v="0"/>
    <n v="0"/>
  </r>
  <r>
    <s v="UCPL/23-24/743"/>
    <s v="CUS00011"/>
    <s v="Item"/>
    <x v="0"/>
    <x v="0"/>
    <s v="Anp 1 kg * 25kg pack  Relaunch"/>
    <d v="2023-07-31T00:00:00"/>
    <d v="2023-07-28T00:00:00"/>
    <s v="MH"/>
    <x v="5"/>
    <s v="Dynamic trading co- KOLH- 10A937"/>
    <n v="0"/>
    <n v="0"/>
    <s v="PAC"/>
    <n v="11.84"/>
    <n v="0"/>
    <n v="0"/>
  </r>
  <r>
    <s v="UCPL/23-24/743"/>
    <s v="CUS00011"/>
    <s v="Item"/>
    <x v="1"/>
    <x v="3"/>
    <s v="CC 1 kg * 25kg pack  New Code"/>
    <d v="2023-07-31T00:00:00"/>
    <d v="2023-07-28T00:00:00"/>
    <s v="MH"/>
    <x v="5"/>
    <s v="Dynamic trading co- KOLH- 10A937"/>
    <n v="23500"/>
    <n v="23500"/>
    <s v="PAC"/>
    <n v="12.04"/>
    <n v="282940"/>
    <n v="0"/>
  </r>
  <r>
    <s v="UCPL/23-24/744"/>
    <s v="CUS00003"/>
    <s v="Item"/>
    <x v="0"/>
    <x v="0"/>
    <s v="Anp 1 kg * 25kg pack  Relaunch"/>
    <d v="2023-07-31T00:00:00"/>
    <d v="2023-07-31T00:00:00"/>
    <s v="KA"/>
    <x v="1"/>
    <s v="INTELLIGENT RETAIL PVT LTD RS CODE: 43A593"/>
    <n v="7500"/>
    <n v="7500"/>
    <s v="PAC"/>
    <n v="15.84"/>
    <n v="118800"/>
    <n v="0"/>
  </r>
  <r>
    <s v="UCPL/23-24/744"/>
    <s v="CUS00003"/>
    <s v="Item"/>
    <x v="0"/>
    <x v="1"/>
    <s v="Anp Crystal 1 * 25 kg Relaunch"/>
    <d v="2023-07-31T00:00:00"/>
    <d v="2023-07-31T00:00:00"/>
    <s v="KA"/>
    <x v="1"/>
    <s v="INTELLIGENT RETAIL PVT LTD RS CODE: 43A593"/>
    <n v="3000"/>
    <n v="3000"/>
    <s v="PAC"/>
    <n v="12.99"/>
    <n v="38970"/>
    <n v="0"/>
  </r>
  <r>
    <s v="UCPL/23-24/744"/>
    <s v="CUS00003"/>
    <s v="Item"/>
    <x v="0"/>
    <x v="2"/>
    <s v="ANNAPURNA SALT POLY 500G"/>
    <d v="2023-07-31T00:00:00"/>
    <d v="2023-07-31T00:00:00"/>
    <s v="KA"/>
    <x v="1"/>
    <s v="INTELLIGENT RETAIL PVT LTD RS CODE: 43A593"/>
    <n v="0"/>
    <n v="0"/>
    <s v="PAC"/>
    <n v="8.09"/>
    <n v="0"/>
    <n v="0"/>
  </r>
  <r>
    <s v="UCPL/23-24/744"/>
    <s v="CUS00003"/>
    <s v="Item"/>
    <x v="1"/>
    <x v="3"/>
    <s v="CC 1 kg * 25kg pack  New Code"/>
    <d v="2023-07-31T00:00:00"/>
    <d v="2023-07-31T00:00:00"/>
    <s v="KA"/>
    <x v="1"/>
    <s v="INTELLIGENT RETAIL PVT LTD RS CODE: 43A593"/>
    <n v="7500"/>
    <n v="7500"/>
    <s v="PAC"/>
    <n v="15.74"/>
    <n v="118050"/>
    <n v="0"/>
  </r>
  <r>
    <s v="UCPL/23-24/745"/>
    <s v="CUS00010"/>
    <s v="Item"/>
    <x v="1"/>
    <x v="3"/>
    <s v="CC 1 kg * 25kg pack  New Code"/>
    <d v="2023-07-31T00:00:00"/>
    <d v="2023-07-31T00:00:00"/>
    <s v="GJ"/>
    <x v="3"/>
    <s v="Sanklecha salt suppliers-VABH-134734"/>
    <n v="18500"/>
    <n v="18500"/>
    <s v="PAC"/>
    <n v="12.04"/>
    <n v="222740"/>
    <n v="0"/>
  </r>
  <r>
    <s v="UCPL/23-24/746"/>
    <s v="CUS00010"/>
    <s v="Item"/>
    <x v="1"/>
    <x v="3"/>
    <s v="CC 1 kg * 25kg pack  New Code"/>
    <d v="2023-07-31T00:00:00"/>
    <d v="2023-07-31T00:00:00"/>
    <s v="GJ"/>
    <x v="3"/>
    <s v="Sai Shradha trading co - VABH-10A009"/>
    <n v="5000"/>
    <n v="5000"/>
    <s v="PAC"/>
    <n v="12.04"/>
    <n v="60200"/>
    <n v="0"/>
  </r>
  <r>
    <s v="UCPL/23-24/747"/>
    <s v="CUS00024"/>
    <s v="Item"/>
    <x v="2"/>
    <x v="8"/>
    <s v="ANNAPURNA CHAKKI FARM FRESH ATTA 5 KG"/>
    <d v="2023-07-31T00:00:00"/>
    <d v="2023-07-31T00:00:00"/>
    <s v="GJ"/>
    <x v="3"/>
    <s v="M/s. B.R. AGENCIES"/>
    <n v="1500"/>
    <n v="7500"/>
    <s v="PAC"/>
    <n v="160"/>
    <n v="240000"/>
    <n v="0"/>
  </r>
  <r>
    <s v="UCPL/23-24/747"/>
    <s v="CUS00024"/>
    <s v="Item"/>
    <x v="2"/>
    <x v="9"/>
    <s v="ANNAPURNA CHAKKI FARM FRESH ATTA 10 KG"/>
    <d v="2023-07-31T00:00:00"/>
    <d v="2023-07-31T00:00:00"/>
    <s v="GJ"/>
    <x v="3"/>
    <s v="M/s. B.R. AGENCIES"/>
    <n v="150"/>
    <n v="1500"/>
    <s v="PAC"/>
    <n v="320"/>
    <n v="48000"/>
    <n v="0"/>
  </r>
  <r>
    <s v="UCPL/23-24/748"/>
    <s v="CUS00019"/>
    <s v="Item"/>
    <x v="2"/>
    <x v="13"/>
    <s v="ANNAPURNA CHAKKI FARM FRESH ATTA 1 KG"/>
    <d v="2023-07-31T00:00:00"/>
    <d v="2023-07-25T00:00:00"/>
    <s v="MH"/>
    <x v="5"/>
    <s v="M/s. HARSIDDHA MARKETING_x0009__x0009__x0009__x0009__x0009__x0009__x0009__x0009_"/>
    <n v="3000"/>
    <n v="3000"/>
    <s v="PAC"/>
    <n v="35.799999999999997"/>
    <n v="107400"/>
    <n v="0"/>
  </r>
  <r>
    <s v="UCPL/23-24/749"/>
    <s v="CUS00014"/>
    <s v="Item"/>
    <x v="2"/>
    <x v="4"/>
    <s v="ANNP WH-FF 10KG"/>
    <d v="2023-07-31T00:00:00"/>
    <d v="2023-07-31T00:00:00"/>
    <s v="AD"/>
    <x v="2"/>
    <s v="HINDUSTAN UNILEVER LIMITED"/>
    <n v="120"/>
    <n v="1200"/>
    <s v="PAC"/>
    <n v="498.04"/>
    <n v="59764.800000000003"/>
    <n v="0"/>
  </r>
  <r>
    <s v="UCPL/23-24/749"/>
    <s v="CUS00014"/>
    <s v="Item"/>
    <x v="2"/>
    <x v="5"/>
    <s v="ANNP WH-FF 5KG LP RL"/>
    <d v="2023-07-31T00:00:00"/>
    <d v="2023-07-31T00:00:00"/>
    <s v="AD"/>
    <x v="2"/>
    <s v="HINDUSTAN UNILEVER LIMITED"/>
    <n v="2160"/>
    <n v="10800"/>
    <s v="PAC"/>
    <n v="254.03"/>
    <n v="548704.80000000005"/>
    <n v="0"/>
  </r>
  <r>
    <s v="UCPL/23-24/749"/>
    <s v="CUS00014"/>
    <s v="Item"/>
    <x v="2"/>
    <x v="6"/>
    <s v="ANNP WH-FF 1KG LP RL"/>
    <d v="2023-07-31T00:00:00"/>
    <d v="2023-07-31T00:00:00"/>
    <s v="AD"/>
    <x v="2"/>
    <s v="HINDUSTAN UNILEVER LIMITED"/>
    <n v="5610"/>
    <n v="5610"/>
    <s v="PAC"/>
    <n v="52.16"/>
    <n v="292617.59999999998"/>
    <n v="0"/>
  </r>
  <r>
    <s v="UCPL/23-24/749"/>
    <s v="CUS00014"/>
    <s v="Item"/>
    <x v="2"/>
    <x v="6"/>
    <s v="ANNP WH-FF 1KG LP RL"/>
    <d v="2023-07-31T00:00:00"/>
    <d v="2023-07-31T00:00:00"/>
    <s v="AD"/>
    <x v="2"/>
    <s v="HINDUSTAN UNILEVER LIMITED"/>
    <n v="390"/>
    <n v="390"/>
    <s v="PAC"/>
    <n v="52.16"/>
    <n v="20342.40000000000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D59CF-FAC4-4142-BC99-F7593EFCB67A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 rowPageCount="1" colPageCount="1"/>
  <pivotFields count="17"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Row" showAll="0">
      <items count="18">
        <item x="3"/>
        <item x="0"/>
        <item x="1"/>
        <item x="2"/>
        <item x="7"/>
        <item x="4"/>
        <item x="5"/>
        <item x="6"/>
        <item x="14"/>
        <item x="15"/>
        <item x="16"/>
        <item x="10"/>
        <item x="12"/>
        <item x="11"/>
        <item x="13"/>
        <item x="8"/>
        <item x="9"/>
        <item t="default"/>
      </items>
    </pivotField>
    <pivotField showAll="0"/>
    <pivotField numFmtId="14" showAll="0"/>
    <pivotField numFmtId="14" showAll="0"/>
    <pivotField showAll="0"/>
    <pivotField showAll="0">
      <items count="7">
        <item x="2"/>
        <item x="4"/>
        <item x="3"/>
        <item x="1"/>
        <item x="5"/>
        <item x="0"/>
        <item t="default"/>
      </items>
    </pivotField>
    <pivotField showAll="0"/>
    <pivotField numFmtId="166" showAll="0"/>
    <pivotField dataField="1" numFmtId="166" showAll="0"/>
    <pivotField showAll="0"/>
    <pivotField numFmtId="43" showAll="0"/>
    <pivotField numFmtId="166" showAll="0"/>
    <pivotField numFmtId="166" showAll="0"/>
  </pivotFields>
  <rowFields count="1">
    <field x="4"/>
  </rowFields>
  <rowItems count="8">
    <i>
      <x v="1"/>
    </i>
    <i>
      <x v="2"/>
    </i>
    <i>
      <x v="3"/>
    </i>
    <i>
      <x v="4"/>
    </i>
    <i>
      <x v="11"/>
    </i>
    <i>
      <x v="12"/>
    </i>
    <i>
      <x v="13"/>
    </i>
    <i t="grand">
      <x/>
    </i>
  </rowItems>
  <colItems count="1">
    <i/>
  </colItems>
  <pageFields count="1">
    <pageField fld="3" item="1" hier="-1"/>
  </pageFields>
  <dataFields count="1">
    <dataField name="Sum of Qty in Kgs" fld="12" baseField="0" baseItem="0" numFmtId="166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7">
            <x v="1"/>
            <x v="2"/>
            <x v="3"/>
            <x v="4"/>
            <x v="11"/>
            <x v="12"/>
            <x v="1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459" totalsRowShown="0">
  <autoFilter ref="A1:N459" xr:uid="{00000000-0009-0000-0100-000001000000}"/>
  <tableColumns count="14">
    <tableColumn id="1" xr3:uid="{00000000-0010-0000-0000-000001000000}" name="Document No."/>
    <tableColumn id="2" xr3:uid="{00000000-0010-0000-0000-000002000000}" name="Sell-to Customer No."/>
    <tableColumn id="3" xr3:uid="{00000000-0010-0000-0000-000003000000}" name="Type"/>
    <tableColumn id="4" xr3:uid="{00000000-0010-0000-0000-000004000000}" name="No."/>
    <tableColumn id="5" xr3:uid="{00000000-0010-0000-0000-000005000000}" name="Description"/>
    <tableColumn id="6" xr3:uid="{00000000-0010-0000-0000-000006000000}" name="Posting Date"/>
    <tableColumn id="7" xr3:uid="{00000000-0010-0000-0000-000007000000}" name="Document Date"/>
    <tableColumn id="8" xr3:uid="{00000000-0010-0000-0000-000008000000}" name="GST Bill To State Code"/>
    <tableColumn id="9" xr3:uid="{00000000-0010-0000-0000-000009000000}" name="Ship to Name"/>
    <tableColumn id="10" xr3:uid="{00000000-0010-0000-0000-00000A000000}" name="Quantity"/>
    <tableColumn id="11" xr3:uid="{00000000-0010-0000-0000-00000B000000}" name="Unit of Measure Code"/>
    <tableColumn id="12" xr3:uid="{00000000-0010-0000-0000-00000C000000}" name="Unit Price Excl. VAT"/>
    <tableColumn id="13" xr3:uid="{00000000-0010-0000-0000-00000D000000}" name="Amount"/>
    <tableColumn id="14" xr3:uid="{00000000-0010-0000-0000-00000E000000}" name="Line Discount 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9"/>
  <sheetViews>
    <sheetView topLeftCell="D1" workbookViewId="0">
      <pane ySplit="1" topLeftCell="A444" activePane="bottomLeft" state="frozen"/>
      <selection pane="bottomLeft" sqref="A1:N459"/>
    </sheetView>
  </sheetViews>
  <sheetFormatPr defaultRowHeight="14.5" x14ac:dyDescent="0.35"/>
  <cols>
    <col min="1" max="1" width="15.453125" bestFit="1" customWidth="1"/>
    <col min="2" max="2" width="20.90625" bestFit="1" customWidth="1"/>
    <col min="3" max="3" width="7" bestFit="1" customWidth="1"/>
    <col min="4" max="4" width="5.81640625" bestFit="1" customWidth="1"/>
    <col min="5" max="5" width="12.81640625" bestFit="1" customWidth="1"/>
    <col min="6" max="6" width="13.81640625" bestFit="1" customWidth="1"/>
    <col min="7" max="7" width="16.54296875" bestFit="1" customWidth="1"/>
    <col min="8" max="8" width="22" bestFit="1" customWidth="1"/>
    <col min="9" max="9" width="14.54296875" bestFit="1" customWidth="1"/>
    <col min="10" max="10" width="10.453125" bestFit="1" customWidth="1"/>
    <col min="11" max="11" width="22" bestFit="1" customWidth="1"/>
    <col min="12" max="12" width="19.7265625" bestFit="1" customWidth="1"/>
    <col min="13" max="13" width="9.81640625" bestFit="1" customWidth="1"/>
    <col min="14" max="14" width="16.542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3">
        <v>45108</v>
      </c>
      <c r="G2" s="3">
        <v>45108</v>
      </c>
      <c r="H2" s="2" t="s">
        <v>19</v>
      </c>
      <c r="I2" s="2" t="s">
        <v>20</v>
      </c>
      <c r="J2" s="4">
        <v>5000</v>
      </c>
      <c r="K2" s="2" t="s">
        <v>21</v>
      </c>
      <c r="L2" s="5">
        <v>15.84</v>
      </c>
      <c r="M2" s="6">
        <v>79200</v>
      </c>
      <c r="N2" s="4">
        <v>0</v>
      </c>
    </row>
    <row r="3" spans="1:14" x14ac:dyDescent="0.35">
      <c r="A3" s="2" t="s">
        <v>14</v>
      </c>
      <c r="B3" s="2" t="s">
        <v>15</v>
      </c>
      <c r="C3" s="2" t="s">
        <v>16</v>
      </c>
      <c r="D3" s="2" t="s">
        <v>22</v>
      </c>
      <c r="E3" s="2" t="s">
        <v>23</v>
      </c>
      <c r="F3" s="3">
        <v>45108</v>
      </c>
      <c r="G3" s="3">
        <v>45108</v>
      </c>
      <c r="H3" s="2" t="s">
        <v>19</v>
      </c>
      <c r="I3" s="2" t="s">
        <v>20</v>
      </c>
      <c r="J3" s="4">
        <v>10000</v>
      </c>
      <c r="K3" s="2" t="s">
        <v>21</v>
      </c>
      <c r="L3" s="5">
        <v>12.99</v>
      </c>
      <c r="M3" s="6">
        <v>129900</v>
      </c>
      <c r="N3" s="4">
        <v>0</v>
      </c>
    </row>
    <row r="4" spans="1:14" x14ac:dyDescent="0.35">
      <c r="A4" s="2" t="s">
        <v>14</v>
      </c>
      <c r="B4" s="2" t="s">
        <v>15</v>
      </c>
      <c r="C4" s="2" t="s">
        <v>16</v>
      </c>
      <c r="D4" s="2" t="s">
        <v>24</v>
      </c>
      <c r="E4" s="2" t="s">
        <v>25</v>
      </c>
      <c r="F4" s="3">
        <v>45108</v>
      </c>
      <c r="G4" s="3">
        <v>45108</v>
      </c>
      <c r="H4" s="2" t="s">
        <v>19</v>
      </c>
      <c r="I4" s="2" t="s">
        <v>20</v>
      </c>
      <c r="J4" s="4">
        <v>6000</v>
      </c>
      <c r="K4" s="2" t="s">
        <v>21</v>
      </c>
      <c r="L4" s="5">
        <v>8.09</v>
      </c>
      <c r="M4" s="6">
        <v>48540</v>
      </c>
      <c r="N4" s="4">
        <v>0</v>
      </c>
    </row>
    <row r="5" spans="1:14" x14ac:dyDescent="0.35">
      <c r="A5" s="2" t="s">
        <v>26</v>
      </c>
      <c r="B5" s="2" t="s">
        <v>27</v>
      </c>
      <c r="C5" s="2" t="s">
        <v>16</v>
      </c>
      <c r="D5" s="2" t="s">
        <v>17</v>
      </c>
      <c r="E5" s="2" t="s">
        <v>18</v>
      </c>
      <c r="F5" s="3">
        <v>45110</v>
      </c>
      <c r="G5" s="3">
        <v>45110</v>
      </c>
      <c r="H5" s="2" t="s">
        <v>28</v>
      </c>
      <c r="I5" s="2" t="s">
        <v>29</v>
      </c>
      <c r="J5" s="4">
        <v>10250</v>
      </c>
      <c r="K5" s="2" t="s">
        <v>21</v>
      </c>
      <c r="L5" s="5">
        <v>15.84</v>
      </c>
      <c r="M5" s="6">
        <v>162360</v>
      </c>
      <c r="N5" s="4">
        <v>0</v>
      </c>
    </row>
    <row r="6" spans="1:14" x14ac:dyDescent="0.35">
      <c r="A6" s="2" t="s">
        <v>26</v>
      </c>
      <c r="B6" s="2" t="s">
        <v>27</v>
      </c>
      <c r="C6" s="2" t="s">
        <v>16</v>
      </c>
      <c r="D6" s="2" t="s">
        <v>22</v>
      </c>
      <c r="E6" s="2" t="s">
        <v>23</v>
      </c>
      <c r="F6" s="3">
        <v>45110</v>
      </c>
      <c r="G6" s="3">
        <v>45110</v>
      </c>
      <c r="H6" s="2" t="s">
        <v>28</v>
      </c>
      <c r="I6" s="2" t="s">
        <v>29</v>
      </c>
      <c r="J6" s="4">
        <v>7500</v>
      </c>
      <c r="K6" s="2" t="s">
        <v>21</v>
      </c>
      <c r="L6" s="5">
        <v>12.99</v>
      </c>
      <c r="M6" s="6">
        <v>97425</v>
      </c>
      <c r="N6" s="4">
        <v>0</v>
      </c>
    </row>
    <row r="7" spans="1:14" x14ac:dyDescent="0.35">
      <c r="A7" s="2" t="s">
        <v>26</v>
      </c>
      <c r="B7" s="2" t="s">
        <v>27</v>
      </c>
      <c r="C7" s="2" t="s">
        <v>16</v>
      </c>
      <c r="D7" s="2" t="s">
        <v>30</v>
      </c>
      <c r="E7" s="2" t="s">
        <v>31</v>
      </c>
      <c r="F7" s="3">
        <v>45110</v>
      </c>
      <c r="G7" s="3">
        <v>45110</v>
      </c>
      <c r="H7" s="2" t="s">
        <v>28</v>
      </c>
      <c r="I7" s="2" t="s">
        <v>29</v>
      </c>
      <c r="J7" s="4">
        <v>250</v>
      </c>
      <c r="K7" s="2" t="s">
        <v>21</v>
      </c>
      <c r="L7" s="5">
        <v>15.74</v>
      </c>
      <c r="M7" s="6">
        <v>3935</v>
      </c>
      <c r="N7" s="4">
        <v>0</v>
      </c>
    </row>
    <row r="8" spans="1:14" x14ac:dyDescent="0.35">
      <c r="A8" s="2" t="s">
        <v>32</v>
      </c>
      <c r="B8" s="2" t="s">
        <v>33</v>
      </c>
      <c r="C8" s="2" t="s">
        <v>16</v>
      </c>
      <c r="D8" s="2" t="s">
        <v>17</v>
      </c>
      <c r="E8" s="2" t="s">
        <v>18</v>
      </c>
      <c r="F8" s="3">
        <v>45110</v>
      </c>
      <c r="G8" s="3">
        <v>45110</v>
      </c>
      <c r="H8" s="2" t="s">
        <v>19</v>
      </c>
      <c r="I8" s="2" t="s">
        <v>34</v>
      </c>
      <c r="J8" s="4">
        <v>2000</v>
      </c>
      <c r="K8" s="2" t="s">
        <v>21</v>
      </c>
      <c r="L8" s="5">
        <v>15.84</v>
      </c>
      <c r="M8" s="6">
        <v>31680</v>
      </c>
      <c r="N8" s="4">
        <v>0</v>
      </c>
    </row>
    <row r="9" spans="1:14" x14ac:dyDescent="0.35">
      <c r="A9" s="2" t="s">
        <v>32</v>
      </c>
      <c r="B9" s="2" t="s">
        <v>33</v>
      </c>
      <c r="C9" s="2" t="s">
        <v>16</v>
      </c>
      <c r="D9" s="2" t="s">
        <v>22</v>
      </c>
      <c r="E9" s="2" t="s">
        <v>23</v>
      </c>
      <c r="F9" s="3">
        <v>45110</v>
      </c>
      <c r="G9" s="3">
        <v>45110</v>
      </c>
      <c r="H9" s="2" t="s">
        <v>19</v>
      </c>
      <c r="I9" s="2" t="s">
        <v>34</v>
      </c>
      <c r="J9" s="4">
        <v>11000</v>
      </c>
      <c r="K9" s="2" t="s">
        <v>21</v>
      </c>
      <c r="L9" s="5">
        <v>12.99</v>
      </c>
      <c r="M9" s="6">
        <v>142890</v>
      </c>
      <c r="N9" s="4">
        <v>0</v>
      </c>
    </row>
    <row r="10" spans="1:14" x14ac:dyDescent="0.35">
      <c r="A10" s="2" t="s">
        <v>35</v>
      </c>
      <c r="B10" s="2" t="s">
        <v>33</v>
      </c>
      <c r="C10" s="2" t="s">
        <v>16</v>
      </c>
      <c r="D10" s="2" t="s">
        <v>17</v>
      </c>
      <c r="E10" s="2" t="s">
        <v>18</v>
      </c>
      <c r="F10" s="3">
        <v>45110</v>
      </c>
      <c r="G10" s="3">
        <v>45110</v>
      </c>
      <c r="H10" s="2" t="s">
        <v>19</v>
      </c>
      <c r="I10" s="2" t="s">
        <v>36</v>
      </c>
      <c r="J10" s="4">
        <v>5125</v>
      </c>
      <c r="K10" s="2" t="s">
        <v>21</v>
      </c>
      <c r="L10" s="5">
        <v>15.84</v>
      </c>
      <c r="M10" s="6">
        <v>81180</v>
      </c>
      <c r="N10" s="4">
        <v>0</v>
      </c>
    </row>
    <row r="11" spans="1:14" x14ac:dyDescent="0.35">
      <c r="A11" s="2" t="s">
        <v>35</v>
      </c>
      <c r="B11" s="2" t="s">
        <v>33</v>
      </c>
      <c r="C11" s="2" t="s">
        <v>16</v>
      </c>
      <c r="D11" s="2" t="s">
        <v>22</v>
      </c>
      <c r="E11" s="2" t="s">
        <v>23</v>
      </c>
      <c r="F11" s="3">
        <v>45110</v>
      </c>
      <c r="G11" s="3">
        <v>45110</v>
      </c>
      <c r="H11" s="2" t="s">
        <v>19</v>
      </c>
      <c r="I11" s="2" t="s">
        <v>36</v>
      </c>
      <c r="J11" s="4">
        <v>6000</v>
      </c>
      <c r="K11" s="2" t="s">
        <v>21</v>
      </c>
      <c r="L11" s="5">
        <v>12.99</v>
      </c>
      <c r="M11" s="6">
        <v>77940</v>
      </c>
      <c r="N11" s="4">
        <v>0</v>
      </c>
    </row>
    <row r="12" spans="1:14" x14ac:dyDescent="0.35">
      <c r="A12" s="2" t="s">
        <v>37</v>
      </c>
      <c r="B12" s="2" t="s">
        <v>27</v>
      </c>
      <c r="C12" s="2" t="s">
        <v>16</v>
      </c>
      <c r="D12" s="2" t="s">
        <v>17</v>
      </c>
      <c r="E12" s="2" t="s">
        <v>18</v>
      </c>
      <c r="F12" s="3">
        <v>45111</v>
      </c>
      <c r="G12" s="3">
        <v>45111</v>
      </c>
      <c r="H12" s="2" t="s">
        <v>28</v>
      </c>
      <c r="I12" s="2" t="s">
        <v>38</v>
      </c>
      <c r="J12" s="4">
        <v>14750</v>
      </c>
      <c r="K12" s="2" t="s">
        <v>21</v>
      </c>
      <c r="L12" s="5">
        <v>15.84</v>
      </c>
      <c r="M12" s="6">
        <v>233640</v>
      </c>
      <c r="N12" s="4">
        <v>0</v>
      </c>
    </row>
    <row r="13" spans="1:14" x14ac:dyDescent="0.35">
      <c r="A13" s="2" t="s">
        <v>37</v>
      </c>
      <c r="B13" s="2" t="s">
        <v>27</v>
      </c>
      <c r="C13" s="2" t="s">
        <v>16</v>
      </c>
      <c r="D13" s="2" t="s">
        <v>22</v>
      </c>
      <c r="E13" s="2" t="s">
        <v>23</v>
      </c>
      <c r="F13" s="3">
        <v>45111</v>
      </c>
      <c r="G13" s="3">
        <v>45111</v>
      </c>
      <c r="H13" s="2" t="s">
        <v>28</v>
      </c>
      <c r="I13" s="2" t="s">
        <v>38</v>
      </c>
      <c r="J13" s="4">
        <v>9500</v>
      </c>
      <c r="K13" s="2" t="s">
        <v>21</v>
      </c>
      <c r="L13" s="5">
        <v>12.99</v>
      </c>
      <c r="M13" s="6">
        <v>123405</v>
      </c>
      <c r="N13" s="4">
        <v>0</v>
      </c>
    </row>
    <row r="14" spans="1:14" x14ac:dyDescent="0.35">
      <c r="A14" s="2" t="s">
        <v>37</v>
      </c>
      <c r="B14" s="2" t="s">
        <v>27</v>
      </c>
      <c r="C14" s="2" t="s">
        <v>16</v>
      </c>
      <c r="D14" s="2" t="s">
        <v>24</v>
      </c>
      <c r="E14" s="2" t="s">
        <v>25</v>
      </c>
      <c r="F14" s="3">
        <v>45111</v>
      </c>
      <c r="G14" s="3">
        <v>45111</v>
      </c>
      <c r="H14" s="2" t="s">
        <v>28</v>
      </c>
      <c r="I14" s="2" t="s">
        <v>38</v>
      </c>
      <c r="J14" s="4">
        <v>0</v>
      </c>
      <c r="K14" s="2" t="s">
        <v>21</v>
      </c>
      <c r="L14" s="5">
        <v>8.09</v>
      </c>
      <c r="M14" s="6">
        <v>0</v>
      </c>
      <c r="N14" s="4">
        <v>0</v>
      </c>
    </row>
    <row r="15" spans="1:14" x14ac:dyDescent="0.35">
      <c r="A15" s="2" t="s">
        <v>39</v>
      </c>
      <c r="B15" s="2" t="s">
        <v>40</v>
      </c>
      <c r="C15" s="2" t="s">
        <v>16</v>
      </c>
      <c r="D15" s="2" t="s">
        <v>41</v>
      </c>
      <c r="E15" s="2" t="s">
        <v>42</v>
      </c>
      <c r="F15" s="3">
        <v>45111</v>
      </c>
      <c r="G15" s="3">
        <v>45111</v>
      </c>
      <c r="H15" s="2" t="s">
        <v>43</v>
      </c>
      <c r="I15" s="2" t="s">
        <v>44</v>
      </c>
      <c r="J15" s="4">
        <v>0</v>
      </c>
      <c r="K15" s="2" t="s">
        <v>21</v>
      </c>
      <c r="L15" s="5">
        <v>498.05</v>
      </c>
      <c r="M15" s="6">
        <v>0</v>
      </c>
      <c r="N15" s="4">
        <v>0</v>
      </c>
    </row>
    <row r="16" spans="1:14" x14ac:dyDescent="0.35">
      <c r="A16" s="2" t="s">
        <v>39</v>
      </c>
      <c r="B16" s="2" t="s">
        <v>40</v>
      </c>
      <c r="C16" s="2" t="s">
        <v>16</v>
      </c>
      <c r="D16" s="2" t="s">
        <v>45</v>
      </c>
      <c r="E16" s="2" t="s">
        <v>46</v>
      </c>
      <c r="F16" s="3">
        <v>45111</v>
      </c>
      <c r="G16" s="3">
        <v>45111</v>
      </c>
      <c r="H16" s="2" t="s">
        <v>43</v>
      </c>
      <c r="I16" s="2" t="s">
        <v>44</v>
      </c>
      <c r="J16" s="4">
        <v>0</v>
      </c>
      <c r="K16" s="2" t="s">
        <v>21</v>
      </c>
      <c r="L16" s="5">
        <v>254.04</v>
      </c>
      <c r="M16" s="6">
        <v>0</v>
      </c>
      <c r="N16" s="4">
        <v>0</v>
      </c>
    </row>
    <row r="17" spans="1:14" x14ac:dyDescent="0.35">
      <c r="A17" s="2" t="s">
        <v>39</v>
      </c>
      <c r="B17" s="2" t="s">
        <v>40</v>
      </c>
      <c r="C17" s="2" t="s">
        <v>16</v>
      </c>
      <c r="D17" s="2" t="s">
        <v>47</v>
      </c>
      <c r="E17" s="2" t="s">
        <v>48</v>
      </c>
      <c r="F17" s="3">
        <v>45111</v>
      </c>
      <c r="G17" s="3">
        <v>45111</v>
      </c>
      <c r="H17" s="2" t="s">
        <v>43</v>
      </c>
      <c r="I17" s="2" t="s">
        <v>44</v>
      </c>
      <c r="J17" s="4">
        <v>18000</v>
      </c>
      <c r="K17" s="2" t="s">
        <v>21</v>
      </c>
      <c r="L17" s="5">
        <v>52.16</v>
      </c>
      <c r="M17" s="6">
        <v>938880</v>
      </c>
      <c r="N17" s="4">
        <v>0</v>
      </c>
    </row>
    <row r="18" spans="1:14" x14ac:dyDescent="0.35">
      <c r="A18" s="2" t="s">
        <v>49</v>
      </c>
      <c r="B18" s="2" t="s">
        <v>50</v>
      </c>
      <c r="C18" s="2" t="s">
        <v>16</v>
      </c>
      <c r="D18" s="2" t="s">
        <v>47</v>
      </c>
      <c r="E18" s="2" t="s">
        <v>48</v>
      </c>
      <c r="F18" s="3">
        <v>45111</v>
      </c>
      <c r="G18" s="3">
        <v>45111</v>
      </c>
      <c r="H18" s="2" t="s">
        <v>51</v>
      </c>
      <c r="I18" s="2" t="s">
        <v>52</v>
      </c>
      <c r="J18" s="4">
        <v>630</v>
      </c>
      <c r="K18" s="2" t="s">
        <v>21</v>
      </c>
      <c r="L18" s="5">
        <v>52.16</v>
      </c>
      <c r="M18" s="6">
        <v>32860.800000000003</v>
      </c>
      <c r="N18" s="4">
        <v>0</v>
      </c>
    </row>
    <row r="19" spans="1:14" x14ac:dyDescent="0.35">
      <c r="A19" s="2" t="s">
        <v>49</v>
      </c>
      <c r="B19" s="2" t="s">
        <v>50</v>
      </c>
      <c r="C19" s="2" t="s">
        <v>16</v>
      </c>
      <c r="D19" s="2" t="s">
        <v>47</v>
      </c>
      <c r="E19" s="2" t="s">
        <v>48</v>
      </c>
      <c r="F19" s="3">
        <v>45111</v>
      </c>
      <c r="G19" s="3">
        <v>45111</v>
      </c>
      <c r="H19" s="2" t="s">
        <v>51</v>
      </c>
      <c r="I19" s="2" t="s">
        <v>52</v>
      </c>
      <c r="J19" s="4">
        <v>0</v>
      </c>
      <c r="K19" s="2" t="s">
        <v>21</v>
      </c>
      <c r="L19" s="5">
        <v>52.16</v>
      </c>
      <c r="M19" s="6">
        <v>0</v>
      </c>
      <c r="N19" s="4">
        <v>0</v>
      </c>
    </row>
    <row r="20" spans="1:14" x14ac:dyDescent="0.35">
      <c r="A20" s="2" t="s">
        <v>49</v>
      </c>
      <c r="B20" s="2" t="s">
        <v>50</v>
      </c>
      <c r="C20" s="2" t="s">
        <v>16</v>
      </c>
      <c r="D20" s="2" t="s">
        <v>47</v>
      </c>
      <c r="E20" s="2" t="s">
        <v>48</v>
      </c>
      <c r="F20" s="3">
        <v>45111</v>
      </c>
      <c r="G20" s="3">
        <v>45111</v>
      </c>
      <c r="H20" s="2" t="s">
        <v>51</v>
      </c>
      <c r="I20" s="2" t="s">
        <v>52</v>
      </c>
      <c r="J20" s="4">
        <v>5370</v>
      </c>
      <c r="K20" s="2" t="s">
        <v>21</v>
      </c>
      <c r="L20" s="5">
        <v>52.16</v>
      </c>
      <c r="M20" s="6">
        <v>280099.20000000001</v>
      </c>
      <c r="N20" s="4">
        <v>0</v>
      </c>
    </row>
    <row r="21" spans="1:14" x14ac:dyDescent="0.35">
      <c r="A21" s="2" t="s">
        <v>53</v>
      </c>
      <c r="B21" s="2" t="s">
        <v>50</v>
      </c>
      <c r="C21" s="2" t="s">
        <v>16</v>
      </c>
      <c r="D21" s="2" t="s">
        <v>41</v>
      </c>
      <c r="E21" s="2" t="s">
        <v>42</v>
      </c>
      <c r="F21" s="3">
        <v>45111</v>
      </c>
      <c r="G21" s="3">
        <v>45111</v>
      </c>
      <c r="H21" s="2" t="s">
        <v>51</v>
      </c>
      <c r="I21" s="2" t="s">
        <v>52</v>
      </c>
      <c r="J21" s="4">
        <v>0</v>
      </c>
      <c r="K21" s="2" t="s">
        <v>21</v>
      </c>
      <c r="L21" s="5">
        <v>498.05</v>
      </c>
      <c r="M21" s="6">
        <v>0</v>
      </c>
      <c r="N21" s="4">
        <v>0</v>
      </c>
    </row>
    <row r="22" spans="1:14" x14ac:dyDescent="0.35">
      <c r="A22" s="2" t="s">
        <v>53</v>
      </c>
      <c r="B22" s="2" t="s">
        <v>50</v>
      </c>
      <c r="C22" s="2" t="s">
        <v>16</v>
      </c>
      <c r="D22" s="2" t="s">
        <v>45</v>
      </c>
      <c r="E22" s="2" t="s">
        <v>46</v>
      </c>
      <c r="F22" s="3">
        <v>45111</v>
      </c>
      <c r="G22" s="3">
        <v>45111</v>
      </c>
      <c r="H22" s="2" t="s">
        <v>51</v>
      </c>
      <c r="I22" s="2" t="s">
        <v>52</v>
      </c>
      <c r="J22" s="4">
        <v>0</v>
      </c>
      <c r="K22" s="2" t="s">
        <v>21</v>
      </c>
      <c r="L22" s="5">
        <v>254.04</v>
      </c>
      <c r="M22" s="6">
        <v>0</v>
      </c>
      <c r="N22" s="4">
        <v>0</v>
      </c>
    </row>
    <row r="23" spans="1:14" x14ac:dyDescent="0.35">
      <c r="A23" s="2" t="s">
        <v>53</v>
      </c>
      <c r="B23" s="2" t="s">
        <v>50</v>
      </c>
      <c r="C23" s="2" t="s">
        <v>16</v>
      </c>
      <c r="D23" s="2" t="s">
        <v>47</v>
      </c>
      <c r="E23" s="2" t="s">
        <v>48</v>
      </c>
      <c r="F23" s="3">
        <v>45111</v>
      </c>
      <c r="G23" s="3">
        <v>45111</v>
      </c>
      <c r="H23" s="2" t="s">
        <v>51</v>
      </c>
      <c r="I23" s="2" t="s">
        <v>52</v>
      </c>
      <c r="J23" s="4">
        <v>18000</v>
      </c>
      <c r="K23" s="2" t="s">
        <v>21</v>
      </c>
      <c r="L23" s="5">
        <v>52.16</v>
      </c>
      <c r="M23" s="6">
        <v>938880</v>
      </c>
      <c r="N23" s="4">
        <v>0</v>
      </c>
    </row>
    <row r="24" spans="1:14" x14ac:dyDescent="0.35">
      <c r="A24" s="2" t="s">
        <v>54</v>
      </c>
      <c r="B24" s="2" t="s">
        <v>27</v>
      </c>
      <c r="C24" s="2" t="s">
        <v>16</v>
      </c>
      <c r="D24" s="2" t="s">
        <v>17</v>
      </c>
      <c r="E24" s="2" t="s">
        <v>18</v>
      </c>
      <c r="F24" s="3">
        <v>45111</v>
      </c>
      <c r="G24" s="3">
        <v>45111</v>
      </c>
      <c r="H24" s="2" t="s">
        <v>28</v>
      </c>
      <c r="I24" s="2" t="s">
        <v>55</v>
      </c>
      <c r="J24" s="4">
        <v>11250</v>
      </c>
      <c r="K24" s="2" t="s">
        <v>21</v>
      </c>
      <c r="L24" s="5">
        <v>15.84</v>
      </c>
      <c r="M24" s="6">
        <v>178200</v>
      </c>
      <c r="N24" s="4">
        <v>0</v>
      </c>
    </row>
    <row r="25" spans="1:14" x14ac:dyDescent="0.35">
      <c r="A25" s="2" t="s">
        <v>54</v>
      </c>
      <c r="B25" s="2" t="s">
        <v>27</v>
      </c>
      <c r="C25" s="2" t="s">
        <v>16</v>
      </c>
      <c r="D25" s="2" t="s">
        <v>22</v>
      </c>
      <c r="E25" s="2" t="s">
        <v>23</v>
      </c>
      <c r="F25" s="3">
        <v>45111</v>
      </c>
      <c r="G25" s="3">
        <v>45111</v>
      </c>
      <c r="H25" s="2" t="s">
        <v>28</v>
      </c>
      <c r="I25" s="2" t="s">
        <v>55</v>
      </c>
      <c r="J25" s="4">
        <v>5500</v>
      </c>
      <c r="K25" s="2" t="s">
        <v>21</v>
      </c>
      <c r="L25" s="5">
        <v>12.99</v>
      </c>
      <c r="M25" s="6">
        <v>71445</v>
      </c>
      <c r="N25" s="4">
        <v>0</v>
      </c>
    </row>
    <row r="26" spans="1:14" x14ac:dyDescent="0.35">
      <c r="A26" s="2" t="s">
        <v>54</v>
      </c>
      <c r="B26" s="2" t="s">
        <v>27</v>
      </c>
      <c r="C26" s="2" t="s">
        <v>16</v>
      </c>
      <c r="D26" s="2" t="s">
        <v>24</v>
      </c>
      <c r="E26" s="2" t="s">
        <v>25</v>
      </c>
      <c r="F26" s="3">
        <v>45111</v>
      </c>
      <c r="G26" s="3">
        <v>45111</v>
      </c>
      <c r="H26" s="2" t="s">
        <v>28</v>
      </c>
      <c r="I26" s="2" t="s">
        <v>55</v>
      </c>
      <c r="J26" s="4">
        <v>2500</v>
      </c>
      <c r="K26" s="2" t="s">
        <v>21</v>
      </c>
      <c r="L26" s="5">
        <v>8.09</v>
      </c>
      <c r="M26" s="6">
        <v>20225</v>
      </c>
      <c r="N26" s="4">
        <v>0</v>
      </c>
    </row>
    <row r="27" spans="1:14" x14ac:dyDescent="0.35">
      <c r="A27" s="2" t="s">
        <v>56</v>
      </c>
      <c r="B27" s="2" t="s">
        <v>50</v>
      </c>
      <c r="C27" s="2" t="s">
        <v>16</v>
      </c>
      <c r="D27" s="2" t="s">
        <v>41</v>
      </c>
      <c r="E27" s="2" t="s">
        <v>42</v>
      </c>
      <c r="F27" s="3">
        <v>45111</v>
      </c>
      <c r="G27" s="3">
        <v>45111</v>
      </c>
      <c r="H27" s="2" t="s">
        <v>51</v>
      </c>
      <c r="I27" s="2" t="s">
        <v>52</v>
      </c>
      <c r="J27" s="4">
        <v>180</v>
      </c>
      <c r="K27" s="2" t="s">
        <v>21</v>
      </c>
      <c r="L27" s="5">
        <v>498.05</v>
      </c>
      <c r="M27" s="6">
        <v>89649</v>
      </c>
      <c r="N27" s="4">
        <v>0</v>
      </c>
    </row>
    <row r="28" spans="1:14" x14ac:dyDescent="0.35">
      <c r="A28" s="2" t="s">
        <v>56</v>
      </c>
      <c r="B28" s="2" t="s">
        <v>50</v>
      </c>
      <c r="C28" s="2" t="s">
        <v>16</v>
      </c>
      <c r="D28" s="2" t="s">
        <v>45</v>
      </c>
      <c r="E28" s="2" t="s">
        <v>46</v>
      </c>
      <c r="F28" s="3">
        <v>45111</v>
      </c>
      <c r="G28" s="3">
        <v>45111</v>
      </c>
      <c r="H28" s="2" t="s">
        <v>51</v>
      </c>
      <c r="I28" s="2" t="s">
        <v>52</v>
      </c>
      <c r="J28" s="4">
        <v>2520</v>
      </c>
      <c r="K28" s="2" t="s">
        <v>21</v>
      </c>
      <c r="L28" s="5">
        <v>254.04</v>
      </c>
      <c r="M28" s="6">
        <v>640180.80000000005</v>
      </c>
      <c r="N28" s="4">
        <v>0</v>
      </c>
    </row>
    <row r="29" spans="1:14" x14ac:dyDescent="0.35">
      <c r="A29" s="2" t="s">
        <v>56</v>
      </c>
      <c r="B29" s="2" t="s">
        <v>50</v>
      </c>
      <c r="C29" s="2" t="s">
        <v>16</v>
      </c>
      <c r="D29" s="2" t="s">
        <v>47</v>
      </c>
      <c r="E29" s="2" t="s">
        <v>48</v>
      </c>
      <c r="F29" s="3">
        <v>45111</v>
      </c>
      <c r="G29" s="3">
        <v>45111</v>
      </c>
      <c r="H29" s="2" t="s">
        <v>51</v>
      </c>
      <c r="I29" s="2" t="s">
        <v>52</v>
      </c>
      <c r="J29" s="4">
        <v>9600</v>
      </c>
      <c r="K29" s="2" t="s">
        <v>21</v>
      </c>
      <c r="L29" s="5">
        <v>52.16</v>
      </c>
      <c r="M29" s="6">
        <v>500736</v>
      </c>
      <c r="N29" s="4">
        <v>0</v>
      </c>
    </row>
    <row r="30" spans="1:14" x14ac:dyDescent="0.35">
      <c r="A30" s="2" t="s">
        <v>57</v>
      </c>
      <c r="B30" s="2" t="s">
        <v>27</v>
      </c>
      <c r="C30" s="2" t="s">
        <v>16</v>
      </c>
      <c r="D30" s="2" t="s">
        <v>17</v>
      </c>
      <c r="E30" s="2" t="s">
        <v>18</v>
      </c>
      <c r="F30" s="3">
        <v>45111</v>
      </c>
      <c r="G30" s="3">
        <v>45111</v>
      </c>
      <c r="H30" s="2" t="s">
        <v>28</v>
      </c>
      <c r="I30" s="2" t="s">
        <v>58</v>
      </c>
      <c r="J30" s="4">
        <v>8750</v>
      </c>
      <c r="K30" s="2" t="s">
        <v>21</v>
      </c>
      <c r="L30" s="5">
        <v>15.84</v>
      </c>
      <c r="M30" s="6">
        <v>138600</v>
      </c>
      <c r="N30" s="4">
        <v>0</v>
      </c>
    </row>
    <row r="31" spans="1:14" x14ac:dyDescent="0.35">
      <c r="A31" s="2" t="s">
        <v>57</v>
      </c>
      <c r="B31" s="2" t="s">
        <v>27</v>
      </c>
      <c r="C31" s="2" t="s">
        <v>16</v>
      </c>
      <c r="D31" s="2" t="s">
        <v>22</v>
      </c>
      <c r="E31" s="2" t="s">
        <v>23</v>
      </c>
      <c r="F31" s="3">
        <v>45111</v>
      </c>
      <c r="G31" s="3">
        <v>45111</v>
      </c>
      <c r="H31" s="2" t="s">
        <v>28</v>
      </c>
      <c r="I31" s="2" t="s">
        <v>58</v>
      </c>
      <c r="J31" s="4">
        <v>8000</v>
      </c>
      <c r="K31" s="2" t="s">
        <v>21</v>
      </c>
      <c r="L31" s="5">
        <v>12.99</v>
      </c>
      <c r="M31" s="6">
        <v>103920</v>
      </c>
      <c r="N31" s="4">
        <v>0</v>
      </c>
    </row>
    <row r="32" spans="1:14" x14ac:dyDescent="0.35">
      <c r="A32" s="2" t="s">
        <v>57</v>
      </c>
      <c r="B32" s="2" t="s">
        <v>27</v>
      </c>
      <c r="C32" s="2" t="s">
        <v>16</v>
      </c>
      <c r="D32" s="2" t="s">
        <v>24</v>
      </c>
      <c r="E32" s="2" t="s">
        <v>25</v>
      </c>
      <c r="F32" s="3">
        <v>45111</v>
      </c>
      <c r="G32" s="3">
        <v>45111</v>
      </c>
      <c r="H32" s="2" t="s">
        <v>28</v>
      </c>
      <c r="I32" s="2" t="s">
        <v>58</v>
      </c>
      <c r="J32" s="4">
        <v>2500</v>
      </c>
      <c r="K32" s="2" t="s">
        <v>21</v>
      </c>
      <c r="L32" s="5">
        <v>8.09</v>
      </c>
      <c r="M32" s="6">
        <v>20225</v>
      </c>
      <c r="N32" s="4">
        <v>0</v>
      </c>
    </row>
    <row r="33" spans="1:14" x14ac:dyDescent="0.35">
      <c r="A33" s="2" t="s">
        <v>59</v>
      </c>
      <c r="B33" s="2" t="s">
        <v>50</v>
      </c>
      <c r="C33" s="2" t="s">
        <v>16</v>
      </c>
      <c r="D33" s="2" t="s">
        <v>41</v>
      </c>
      <c r="E33" s="2" t="s">
        <v>42</v>
      </c>
      <c r="F33" s="3">
        <v>45111</v>
      </c>
      <c r="G33" s="3">
        <v>45111</v>
      </c>
      <c r="H33" s="2" t="s">
        <v>51</v>
      </c>
      <c r="I33" s="2" t="s">
        <v>52</v>
      </c>
      <c r="J33" s="4">
        <v>0</v>
      </c>
      <c r="K33" s="2" t="s">
        <v>21</v>
      </c>
      <c r="L33" s="5">
        <v>498.05</v>
      </c>
      <c r="M33" s="6">
        <v>0</v>
      </c>
      <c r="N33" s="4">
        <v>0</v>
      </c>
    </row>
    <row r="34" spans="1:14" x14ac:dyDescent="0.35">
      <c r="A34" s="2" t="s">
        <v>59</v>
      </c>
      <c r="B34" s="2" t="s">
        <v>50</v>
      </c>
      <c r="C34" s="2" t="s">
        <v>16</v>
      </c>
      <c r="D34" s="2" t="s">
        <v>45</v>
      </c>
      <c r="E34" s="2" t="s">
        <v>46</v>
      </c>
      <c r="F34" s="3">
        <v>45111</v>
      </c>
      <c r="G34" s="3">
        <v>45111</v>
      </c>
      <c r="H34" s="2" t="s">
        <v>51</v>
      </c>
      <c r="I34" s="2" t="s">
        <v>52</v>
      </c>
      <c r="J34" s="4">
        <v>0</v>
      </c>
      <c r="K34" s="2" t="s">
        <v>21</v>
      </c>
      <c r="L34" s="5">
        <v>254.04</v>
      </c>
      <c r="M34" s="6">
        <v>0</v>
      </c>
      <c r="N34" s="4">
        <v>0</v>
      </c>
    </row>
    <row r="35" spans="1:14" x14ac:dyDescent="0.35">
      <c r="A35" s="2" t="s">
        <v>59</v>
      </c>
      <c r="B35" s="2" t="s">
        <v>50</v>
      </c>
      <c r="C35" s="2" t="s">
        <v>16</v>
      </c>
      <c r="D35" s="2" t="s">
        <v>47</v>
      </c>
      <c r="E35" s="2" t="s">
        <v>48</v>
      </c>
      <c r="F35" s="3">
        <v>45111</v>
      </c>
      <c r="G35" s="3">
        <v>45111</v>
      </c>
      <c r="H35" s="2" t="s">
        <v>51</v>
      </c>
      <c r="I35" s="2" t="s">
        <v>52</v>
      </c>
      <c r="J35" s="4">
        <v>18000</v>
      </c>
      <c r="K35" s="2" t="s">
        <v>21</v>
      </c>
      <c r="L35" s="5">
        <v>52.16</v>
      </c>
      <c r="M35" s="6">
        <v>938880</v>
      </c>
      <c r="N35" s="4">
        <v>0</v>
      </c>
    </row>
    <row r="36" spans="1:14" x14ac:dyDescent="0.35">
      <c r="A36" s="2" t="s">
        <v>60</v>
      </c>
      <c r="B36" s="2" t="s">
        <v>40</v>
      </c>
      <c r="C36" s="2" t="s">
        <v>16</v>
      </c>
      <c r="D36" s="2" t="s">
        <v>41</v>
      </c>
      <c r="E36" s="2" t="s">
        <v>42</v>
      </c>
      <c r="F36" s="3">
        <v>45111</v>
      </c>
      <c r="G36" s="3">
        <v>45111</v>
      </c>
      <c r="H36" s="2" t="s">
        <v>43</v>
      </c>
      <c r="I36" s="2" t="s">
        <v>44</v>
      </c>
      <c r="J36" s="4">
        <v>510</v>
      </c>
      <c r="K36" s="2" t="s">
        <v>21</v>
      </c>
      <c r="L36" s="5">
        <v>498.05</v>
      </c>
      <c r="M36" s="6">
        <v>254005.5</v>
      </c>
      <c r="N36" s="4">
        <v>0</v>
      </c>
    </row>
    <row r="37" spans="1:14" x14ac:dyDescent="0.35">
      <c r="A37" s="2" t="s">
        <v>60</v>
      </c>
      <c r="B37" s="2" t="s">
        <v>40</v>
      </c>
      <c r="C37" s="2" t="s">
        <v>16</v>
      </c>
      <c r="D37" s="2" t="s">
        <v>45</v>
      </c>
      <c r="E37" s="2" t="s">
        <v>46</v>
      </c>
      <c r="F37" s="3">
        <v>45111</v>
      </c>
      <c r="G37" s="3">
        <v>45111</v>
      </c>
      <c r="H37" s="2" t="s">
        <v>43</v>
      </c>
      <c r="I37" s="2" t="s">
        <v>44</v>
      </c>
      <c r="J37" s="4">
        <v>840</v>
      </c>
      <c r="K37" s="2" t="s">
        <v>21</v>
      </c>
      <c r="L37" s="5">
        <v>254.04</v>
      </c>
      <c r="M37" s="6">
        <v>213393.6</v>
      </c>
      <c r="N37" s="4">
        <v>0</v>
      </c>
    </row>
    <row r="38" spans="1:14" x14ac:dyDescent="0.35">
      <c r="A38" s="2" t="s">
        <v>60</v>
      </c>
      <c r="B38" s="2" t="s">
        <v>40</v>
      </c>
      <c r="C38" s="2" t="s">
        <v>16</v>
      </c>
      <c r="D38" s="2" t="s">
        <v>47</v>
      </c>
      <c r="E38" s="2" t="s">
        <v>48</v>
      </c>
      <c r="F38" s="3">
        <v>45111</v>
      </c>
      <c r="G38" s="3">
        <v>45111</v>
      </c>
      <c r="H38" s="2" t="s">
        <v>43</v>
      </c>
      <c r="I38" s="2" t="s">
        <v>44</v>
      </c>
      <c r="J38" s="4">
        <v>3330</v>
      </c>
      <c r="K38" s="2" t="s">
        <v>21</v>
      </c>
      <c r="L38" s="5">
        <v>52.16</v>
      </c>
      <c r="M38" s="6">
        <v>173692.79999999999</v>
      </c>
      <c r="N38" s="4">
        <v>0</v>
      </c>
    </row>
    <row r="39" spans="1:14" x14ac:dyDescent="0.35">
      <c r="A39" s="2" t="s">
        <v>60</v>
      </c>
      <c r="B39" s="2" t="s">
        <v>40</v>
      </c>
      <c r="C39" s="2" t="s">
        <v>16</v>
      </c>
      <c r="D39" s="2" t="s">
        <v>47</v>
      </c>
      <c r="E39" s="2" t="s">
        <v>48</v>
      </c>
      <c r="F39" s="3">
        <v>45111</v>
      </c>
      <c r="G39" s="3">
        <v>45111</v>
      </c>
      <c r="H39" s="2" t="s">
        <v>43</v>
      </c>
      <c r="I39" s="2" t="s">
        <v>44</v>
      </c>
      <c r="J39" s="4">
        <v>5370</v>
      </c>
      <c r="K39" s="2" t="s">
        <v>21</v>
      </c>
      <c r="L39" s="5">
        <v>52.16</v>
      </c>
      <c r="M39" s="6">
        <v>280099.20000000001</v>
      </c>
      <c r="N39" s="4">
        <v>0</v>
      </c>
    </row>
    <row r="40" spans="1:14" x14ac:dyDescent="0.35">
      <c r="A40" s="2" t="s">
        <v>61</v>
      </c>
      <c r="B40" s="2" t="s">
        <v>27</v>
      </c>
      <c r="C40" s="2" t="s">
        <v>16</v>
      </c>
      <c r="D40" s="2" t="s">
        <v>41</v>
      </c>
      <c r="E40" s="2" t="s">
        <v>42</v>
      </c>
      <c r="F40" s="3">
        <v>45111</v>
      </c>
      <c r="G40" s="3">
        <v>45111</v>
      </c>
      <c r="H40" s="2" t="s">
        <v>28</v>
      </c>
      <c r="I40" s="2" t="s">
        <v>62</v>
      </c>
      <c r="J40" s="4">
        <v>2400</v>
      </c>
      <c r="K40" s="2" t="s">
        <v>21</v>
      </c>
      <c r="L40" s="5">
        <v>487.98</v>
      </c>
      <c r="M40" s="6">
        <v>1171152</v>
      </c>
      <c r="N40" s="4">
        <v>0</v>
      </c>
    </row>
    <row r="41" spans="1:14" x14ac:dyDescent="0.35">
      <c r="A41" s="2" t="s">
        <v>61</v>
      </c>
      <c r="B41" s="2" t="s">
        <v>27</v>
      </c>
      <c r="C41" s="2" t="s">
        <v>16</v>
      </c>
      <c r="D41" s="2" t="s">
        <v>45</v>
      </c>
      <c r="E41" s="2" t="s">
        <v>46</v>
      </c>
      <c r="F41" s="3">
        <v>45111</v>
      </c>
      <c r="G41" s="3">
        <v>45111</v>
      </c>
      <c r="H41" s="2" t="s">
        <v>28</v>
      </c>
      <c r="I41" s="2" t="s">
        <v>62</v>
      </c>
      <c r="J41" s="4">
        <v>0</v>
      </c>
      <c r="K41" s="2" t="s">
        <v>21</v>
      </c>
      <c r="L41" s="5">
        <v>250.48</v>
      </c>
      <c r="M41" s="6">
        <v>0</v>
      </c>
      <c r="N41" s="4">
        <v>0</v>
      </c>
    </row>
    <row r="42" spans="1:14" x14ac:dyDescent="0.35">
      <c r="A42" s="2" t="s">
        <v>63</v>
      </c>
      <c r="B42" s="2" t="s">
        <v>27</v>
      </c>
      <c r="C42" s="2" t="s">
        <v>16</v>
      </c>
      <c r="D42" s="2" t="s">
        <v>41</v>
      </c>
      <c r="E42" s="2" t="s">
        <v>42</v>
      </c>
      <c r="F42" s="3">
        <v>45112</v>
      </c>
      <c r="G42" s="3">
        <v>45112</v>
      </c>
      <c r="H42" s="2" t="s">
        <v>28</v>
      </c>
      <c r="I42" s="2" t="s">
        <v>62</v>
      </c>
      <c r="J42" s="4">
        <v>0</v>
      </c>
      <c r="K42" s="2" t="s">
        <v>21</v>
      </c>
      <c r="L42" s="5">
        <v>487.98</v>
      </c>
      <c r="M42" s="6">
        <v>0</v>
      </c>
      <c r="N42" s="4">
        <v>0</v>
      </c>
    </row>
    <row r="43" spans="1:14" x14ac:dyDescent="0.35">
      <c r="A43" s="2" t="s">
        <v>63</v>
      </c>
      <c r="B43" s="2" t="s">
        <v>27</v>
      </c>
      <c r="C43" s="2" t="s">
        <v>16</v>
      </c>
      <c r="D43" s="2" t="s">
        <v>45</v>
      </c>
      <c r="E43" s="2" t="s">
        <v>46</v>
      </c>
      <c r="F43" s="3">
        <v>45112</v>
      </c>
      <c r="G43" s="3">
        <v>45112</v>
      </c>
      <c r="H43" s="2" t="s">
        <v>28</v>
      </c>
      <c r="I43" s="2" t="s">
        <v>62</v>
      </c>
      <c r="J43" s="4">
        <v>216</v>
      </c>
      <c r="K43" s="2" t="s">
        <v>21</v>
      </c>
      <c r="L43" s="5">
        <v>250.48</v>
      </c>
      <c r="M43" s="6">
        <v>54103.68</v>
      </c>
      <c r="N43" s="4">
        <v>0</v>
      </c>
    </row>
    <row r="44" spans="1:14" x14ac:dyDescent="0.35">
      <c r="A44" s="2" t="s">
        <v>63</v>
      </c>
      <c r="B44" s="2" t="s">
        <v>27</v>
      </c>
      <c r="C44" s="2" t="s">
        <v>16</v>
      </c>
      <c r="D44" s="2" t="s">
        <v>45</v>
      </c>
      <c r="E44" s="2" t="s">
        <v>46</v>
      </c>
      <c r="F44" s="3">
        <v>45112</v>
      </c>
      <c r="G44" s="3">
        <v>45112</v>
      </c>
      <c r="H44" s="2" t="s">
        <v>28</v>
      </c>
      <c r="I44" s="2" t="s">
        <v>62</v>
      </c>
      <c r="J44" s="4">
        <v>2784</v>
      </c>
      <c r="K44" s="2" t="s">
        <v>21</v>
      </c>
      <c r="L44" s="5">
        <v>250.48</v>
      </c>
      <c r="M44" s="6">
        <v>697336.31999999995</v>
      </c>
      <c r="N44" s="4">
        <v>0</v>
      </c>
    </row>
    <row r="45" spans="1:14" x14ac:dyDescent="0.35">
      <c r="A45" s="2" t="s">
        <v>64</v>
      </c>
      <c r="B45" s="2" t="s">
        <v>27</v>
      </c>
      <c r="C45" s="2" t="s">
        <v>16</v>
      </c>
      <c r="D45" s="2" t="s">
        <v>41</v>
      </c>
      <c r="E45" s="2" t="s">
        <v>42</v>
      </c>
      <c r="F45" s="3">
        <v>45112</v>
      </c>
      <c r="G45" s="3">
        <v>45112</v>
      </c>
      <c r="H45" s="2" t="s">
        <v>28</v>
      </c>
      <c r="I45" s="2" t="s">
        <v>62</v>
      </c>
      <c r="J45" s="4">
        <v>351</v>
      </c>
      <c r="K45" s="2" t="s">
        <v>21</v>
      </c>
      <c r="L45" s="5">
        <v>487.98</v>
      </c>
      <c r="M45" s="6">
        <v>171280.98</v>
      </c>
      <c r="N45" s="4">
        <v>0</v>
      </c>
    </row>
    <row r="46" spans="1:14" x14ac:dyDescent="0.35">
      <c r="A46" s="2" t="s">
        <v>64</v>
      </c>
      <c r="B46" s="2" t="s">
        <v>27</v>
      </c>
      <c r="C46" s="2" t="s">
        <v>16</v>
      </c>
      <c r="D46" s="2" t="s">
        <v>45</v>
      </c>
      <c r="E46" s="2" t="s">
        <v>46</v>
      </c>
      <c r="F46" s="3">
        <v>45112</v>
      </c>
      <c r="G46" s="3">
        <v>45112</v>
      </c>
      <c r="H46" s="2" t="s">
        <v>28</v>
      </c>
      <c r="I46" s="2" t="s">
        <v>62</v>
      </c>
      <c r="J46" s="4">
        <v>600</v>
      </c>
      <c r="K46" s="2" t="s">
        <v>21</v>
      </c>
      <c r="L46" s="5">
        <v>250.48</v>
      </c>
      <c r="M46" s="6">
        <v>150288</v>
      </c>
      <c r="N46" s="4">
        <v>0</v>
      </c>
    </row>
    <row r="47" spans="1:14" x14ac:dyDescent="0.35">
      <c r="A47" s="2" t="s">
        <v>64</v>
      </c>
      <c r="B47" s="2" t="s">
        <v>27</v>
      </c>
      <c r="C47" s="2" t="s">
        <v>16</v>
      </c>
      <c r="D47" s="2" t="s">
        <v>45</v>
      </c>
      <c r="E47" s="2" t="s">
        <v>46</v>
      </c>
      <c r="F47" s="3">
        <v>45112</v>
      </c>
      <c r="G47" s="3">
        <v>45112</v>
      </c>
      <c r="H47" s="2" t="s">
        <v>28</v>
      </c>
      <c r="I47" s="2" t="s">
        <v>62</v>
      </c>
      <c r="J47" s="4">
        <v>0</v>
      </c>
      <c r="K47" s="2" t="s">
        <v>21</v>
      </c>
      <c r="L47" s="5">
        <v>250.48</v>
      </c>
      <c r="M47" s="6">
        <v>0</v>
      </c>
      <c r="N47" s="4">
        <v>0</v>
      </c>
    </row>
    <row r="48" spans="1:14" x14ac:dyDescent="0.35">
      <c r="A48" s="2" t="s">
        <v>64</v>
      </c>
      <c r="B48" s="2" t="s">
        <v>27</v>
      </c>
      <c r="C48" s="2" t="s">
        <v>16</v>
      </c>
      <c r="D48" s="2" t="s">
        <v>41</v>
      </c>
      <c r="E48" s="2" t="s">
        <v>42</v>
      </c>
      <c r="F48" s="3">
        <v>45112</v>
      </c>
      <c r="G48" s="3">
        <v>45112</v>
      </c>
      <c r="H48" s="2" t="s">
        <v>28</v>
      </c>
      <c r="I48" s="2" t="s">
        <v>62</v>
      </c>
      <c r="J48" s="4">
        <v>849</v>
      </c>
      <c r="K48" s="2" t="s">
        <v>21</v>
      </c>
      <c r="L48" s="5">
        <v>487.98</v>
      </c>
      <c r="M48" s="6">
        <v>414295.02</v>
      </c>
      <c r="N48" s="4">
        <v>0</v>
      </c>
    </row>
    <row r="49" spans="1:14" x14ac:dyDescent="0.35">
      <c r="A49" s="2" t="s">
        <v>65</v>
      </c>
      <c r="B49" s="2" t="s">
        <v>27</v>
      </c>
      <c r="C49" s="2" t="s">
        <v>16</v>
      </c>
      <c r="D49" s="2" t="s">
        <v>17</v>
      </c>
      <c r="E49" s="2" t="s">
        <v>18</v>
      </c>
      <c r="F49" s="3">
        <v>45113</v>
      </c>
      <c r="G49" s="3">
        <v>45113</v>
      </c>
      <c r="H49" s="2" t="s">
        <v>28</v>
      </c>
      <c r="I49" s="2" t="s">
        <v>66</v>
      </c>
      <c r="J49" s="4">
        <v>9000</v>
      </c>
      <c r="K49" s="2" t="s">
        <v>21</v>
      </c>
      <c r="L49" s="5">
        <v>15.84</v>
      </c>
      <c r="M49" s="6">
        <v>142560</v>
      </c>
      <c r="N49" s="4">
        <v>0</v>
      </c>
    </row>
    <row r="50" spans="1:14" x14ac:dyDescent="0.35">
      <c r="A50" s="2" t="s">
        <v>65</v>
      </c>
      <c r="B50" s="2" t="s">
        <v>27</v>
      </c>
      <c r="C50" s="2" t="s">
        <v>16</v>
      </c>
      <c r="D50" s="2" t="s">
        <v>22</v>
      </c>
      <c r="E50" s="2" t="s">
        <v>23</v>
      </c>
      <c r="F50" s="3">
        <v>45113</v>
      </c>
      <c r="G50" s="3">
        <v>45113</v>
      </c>
      <c r="H50" s="2" t="s">
        <v>28</v>
      </c>
      <c r="I50" s="2" t="s">
        <v>66</v>
      </c>
      <c r="J50" s="4">
        <v>9000</v>
      </c>
      <c r="K50" s="2" t="s">
        <v>21</v>
      </c>
      <c r="L50" s="5">
        <v>12.99</v>
      </c>
      <c r="M50" s="6">
        <v>116910</v>
      </c>
      <c r="N50" s="4">
        <v>0</v>
      </c>
    </row>
    <row r="51" spans="1:14" x14ac:dyDescent="0.35">
      <c r="A51" s="2" t="s">
        <v>65</v>
      </c>
      <c r="B51" s="2" t="s">
        <v>27</v>
      </c>
      <c r="C51" s="2" t="s">
        <v>16</v>
      </c>
      <c r="D51" s="2" t="s">
        <v>30</v>
      </c>
      <c r="E51" s="2" t="s">
        <v>31</v>
      </c>
      <c r="F51" s="3">
        <v>45113</v>
      </c>
      <c r="G51" s="3">
        <v>45113</v>
      </c>
      <c r="H51" s="2" t="s">
        <v>28</v>
      </c>
      <c r="I51" s="2" t="s">
        <v>66</v>
      </c>
      <c r="J51" s="4">
        <v>0</v>
      </c>
      <c r="K51" s="2" t="s">
        <v>21</v>
      </c>
      <c r="L51" s="5">
        <v>15.74</v>
      </c>
      <c r="M51" s="6">
        <v>0</v>
      </c>
      <c r="N51" s="4">
        <v>0</v>
      </c>
    </row>
    <row r="52" spans="1:14" x14ac:dyDescent="0.35">
      <c r="A52" s="2" t="s">
        <v>67</v>
      </c>
      <c r="B52" s="2" t="s">
        <v>27</v>
      </c>
      <c r="C52" s="2" t="s">
        <v>16</v>
      </c>
      <c r="D52" s="2" t="s">
        <v>17</v>
      </c>
      <c r="E52" s="2" t="s">
        <v>18</v>
      </c>
      <c r="F52" s="3">
        <v>45115</v>
      </c>
      <c r="G52" s="3">
        <v>45115</v>
      </c>
      <c r="H52" s="2" t="s">
        <v>28</v>
      </c>
      <c r="I52" s="2" t="s">
        <v>68</v>
      </c>
      <c r="J52" s="4">
        <v>10675</v>
      </c>
      <c r="K52" s="2" t="s">
        <v>21</v>
      </c>
      <c r="L52" s="5">
        <v>15.84</v>
      </c>
      <c r="M52" s="6">
        <v>169092</v>
      </c>
      <c r="N52" s="4">
        <v>0</v>
      </c>
    </row>
    <row r="53" spans="1:14" x14ac:dyDescent="0.35">
      <c r="A53" s="2" t="s">
        <v>67</v>
      </c>
      <c r="B53" s="2" t="s">
        <v>27</v>
      </c>
      <c r="C53" s="2" t="s">
        <v>16</v>
      </c>
      <c r="D53" s="2" t="s">
        <v>22</v>
      </c>
      <c r="E53" s="2" t="s">
        <v>23</v>
      </c>
      <c r="F53" s="3">
        <v>45115</v>
      </c>
      <c r="G53" s="3">
        <v>45115</v>
      </c>
      <c r="H53" s="2" t="s">
        <v>28</v>
      </c>
      <c r="I53" s="2" t="s">
        <v>68</v>
      </c>
      <c r="J53" s="4">
        <v>12250</v>
      </c>
      <c r="K53" s="2" t="s">
        <v>21</v>
      </c>
      <c r="L53" s="5">
        <v>12.99</v>
      </c>
      <c r="M53" s="6">
        <v>159127.5</v>
      </c>
      <c r="N53" s="4">
        <v>0</v>
      </c>
    </row>
    <row r="54" spans="1:14" x14ac:dyDescent="0.35">
      <c r="A54" s="2" t="s">
        <v>67</v>
      </c>
      <c r="B54" s="2" t="s">
        <v>27</v>
      </c>
      <c r="C54" s="2" t="s">
        <v>16</v>
      </c>
      <c r="D54" s="2" t="s">
        <v>24</v>
      </c>
      <c r="E54" s="2" t="s">
        <v>25</v>
      </c>
      <c r="F54" s="3">
        <v>45115</v>
      </c>
      <c r="G54" s="3">
        <v>45115</v>
      </c>
      <c r="H54" s="2" t="s">
        <v>28</v>
      </c>
      <c r="I54" s="2" t="s">
        <v>68</v>
      </c>
      <c r="J54" s="4">
        <v>2500</v>
      </c>
      <c r="K54" s="2" t="s">
        <v>21</v>
      </c>
      <c r="L54" s="5">
        <v>8.09</v>
      </c>
      <c r="M54" s="6">
        <v>20225</v>
      </c>
      <c r="N54" s="4">
        <v>0</v>
      </c>
    </row>
    <row r="55" spans="1:14" x14ac:dyDescent="0.35">
      <c r="A55" s="2" t="s">
        <v>69</v>
      </c>
      <c r="B55" s="2" t="s">
        <v>27</v>
      </c>
      <c r="C55" s="2" t="s">
        <v>16</v>
      </c>
      <c r="D55" s="2" t="s">
        <v>17</v>
      </c>
      <c r="E55" s="2" t="s">
        <v>18</v>
      </c>
      <c r="F55" s="3">
        <v>45115</v>
      </c>
      <c r="G55" s="3">
        <v>45115</v>
      </c>
      <c r="H55" s="2" t="s">
        <v>28</v>
      </c>
      <c r="I55" s="2" t="s">
        <v>70</v>
      </c>
      <c r="J55" s="4">
        <v>5500</v>
      </c>
      <c r="K55" s="2" t="s">
        <v>21</v>
      </c>
      <c r="L55" s="5">
        <v>15.84</v>
      </c>
      <c r="M55" s="6">
        <v>87120</v>
      </c>
      <c r="N55" s="4">
        <v>0</v>
      </c>
    </row>
    <row r="56" spans="1:14" x14ac:dyDescent="0.35">
      <c r="A56" s="2" t="s">
        <v>69</v>
      </c>
      <c r="B56" s="2" t="s">
        <v>27</v>
      </c>
      <c r="C56" s="2" t="s">
        <v>16</v>
      </c>
      <c r="D56" s="2" t="s">
        <v>22</v>
      </c>
      <c r="E56" s="2" t="s">
        <v>23</v>
      </c>
      <c r="F56" s="3">
        <v>45115</v>
      </c>
      <c r="G56" s="3">
        <v>45115</v>
      </c>
      <c r="H56" s="2" t="s">
        <v>28</v>
      </c>
      <c r="I56" s="2" t="s">
        <v>70</v>
      </c>
      <c r="J56" s="4">
        <v>12500</v>
      </c>
      <c r="K56" s="2" t="s">
        <v>21</v>
      </c>
      <c r="L56" s="5">
        <v>12.99</v>
      </c>
      <c r="M56" s="6">
        <v>162375</v>
      </c>
      <c r="N56" s="4">
        <v>0</v>
      </c>
    </row>
    <row r="57" spans="1:14" x14ac:dyDescent="0.35">
      <c r="A57" s="2" t="s">
        <v>69</v>
      </c>
      <c r="B57" s="2" t="s">
        <v>27</v>
      </c>
      <c r="C57" s="2" t="s">
        <v>16</v>
      </c>
      <c r="D57" s="2" t="s">
        <v>24</v>
      </c>
      <c r="E57" s="2" t="s">
        <v>25</v>
      </c>
      <c r="F57" s="3">
        <v>45115</v>
      </c>
      <c r="G57" s="3">
        <v>45115</v>
      </c>
      <c r="H57" s="2" t="s">
        <v>28</v>
      </c>
      <c r="I57" s="2" t="s">
        <v>70</v>
      </c>
      <c r="J57" s="4">
        <v>0</v>
      </c>
      <c r="K57" s="2" t="s">
        <v>21</v>
      </c>
      <c r="L57" s="5">
        <v>8.09</v>
      </c>
      <c r="M57" s="6">
        <v>0</v>
      </c>
      <c r="N57" s="4">
        <v>0</v>
      </c>
    </row>
    <row r="58" spans="1:14" x14ac:dyDescent="0.35">
      <c r="A58" s="2" t="s">
        <v>71</v>
      </c>
      <c r="B58" s="2" t="s">
        <v>27</v>
      </c>
      <c r="C58" s="2" t="s">
        <v>16</v>
      </c>
      <c r="D58" s="2" t="s">
        <v>17</v>
      </c>
      <c r="E58" s="2" t="s">
        <v>18</v>
      </c>
      <c r="F58" s="3">
        <v>45115</v>
      </c>
      <c r="G58" s="3">
        <v>45115</v>
      </c>
      <c r="H58" s="2" t="s">
        <v>28</v>
      </c>
      <c r="I58" s="2" t="s">
        <v>72</v>
      </c>
      <c r="J58" s="4">
        <v>10050</v>
      </c>
      <c r="K58" s="2" t="s">
        <v>21</v>
      </c>
      <c r="L58" s="5">
        <v>15.84</v>
      </c>
      <c r="M58" s="6">
        <v>159192</v>
      </c>
      <c r="N58" s="4">
        <v>0</v>
      </c>
    </row>
    <row r="59" spans="1:14" x14ac:dyDescent="0.35">
      <c r="A59" s="2" t="s">
        <v>71</v>
      </c>
      <c r="B59" s="2" t="s">
        <v>27</v>
      </c>
      <c r="C59" s="2" t="s">
        <v>16</v>
      </c>
      <c r="D59" s="2" t="s">
        <v>22</v>
      </c>
      <c r="E59" s="2" t="s">
        <v>23</v>
      </c>
      <c r="F59" s="3">
        <v>45115</v>
      </c>
      <c r="G59" s="3">
        <v>45115</v>
      </c>
      <c r="H59" s="2" t="s">
        <v>28</v>
      </c>
      <c r="I59" s="2" t="s">
        <v>72</v>
      </c>
      <c r="J59" s="4">
        <v>11625</v>
      </c>
      <c r="K59" s="2" t="s">
        <v>21</v>
      </c>
      <c r="L59" s="5">
        <v>12.99</v>
      </c>
      <c r="M59" s="6">
        <v>151008.75</v>
      </c>
      <c r="N59" s="4">
        <v>0</v>
      </c>
    </row>
    <row r="60" spans="1:14" x14ac:dyDescent="0.35">
      <c r="A60" s="2" t="s">
        <v>71</v>
      </c>
      <c r="B60" s="2" t="s">
        <v>27</v>
      </c>
      <c r="C60" s="2" t="s">
        <v>16</v>
      </c>
      <c r="D60" s="2" t="s">
        <v>24</v>
      </c>
      <c r="E60" s="2" t="s">
        <v>25</v>
      </c>
      <c r="F60" s="3">
        <v>45115</v>
      </c>
      <c r="G60" s="3">
        <v>45115</v>
      </c>
      <c r="H60" s="2" t="s">
        <v>28</v>
      </c>
      <c r="I60" s="2" t="s">
        <v>72</v>
      </c>
      <c r="J60" s="4">
        <v>5000</v>
      </c>
      <c r="K60" s="2" t="s">
        <v>21</v>
      </c>
      <c r="L60" s="5">
        <v>8.09</v>
      </c>
      <c r="M60" s="6">
        <v>40450</v>
      </c>
      <c r="N60" s="4">
        <v>0</v>
      </c>
    </row>
    <row r="61" spans="1:14" x14ac:dyDescent="0.35">
      <c r="A61" s="2" t="s">
        <v>73</v>
      </c>
      <c r="B61" s="2" t="s">
        <v>40</v>
      </c>
      <c r="C61" s="2" t="s">
        <v>16</v>
      </c>
      <c r="D61" s="2" t="s">
        <v>17</v>
      </c>
      <c r="E61" s="2" t="s">
        <v>18</v>
      </c>
      <c r="F61" s="3">
        <v>45115</v>
      </c>
      <c r="G61" s="3">
        <v>45114</v>
      </c>
      <c r="H61" s="2" t="s">
        <v>43</v>
      </c>
      <c r="I61" s="2" t="s">
        <v>44</v>
      </c>
      <c r="J61" s="4">
        <v>184000</v>
      </c>
      <c r="K61" s="2" t="s">
        <v>21</v>
      </c>
      <c r="L61" s="5">
        <v>13.26</v>
      </c>
      <c r="M61" s="6">
        <v>2439840</v>
      </c>
      <c r="N61" s="4">
        <v>0</v>
      </c>
    </row>
    <row r="62" spans="1:14" x14ac:dyDescent="0.35">
      <c r="A62" s="2" t="s">
        <v>73</v>
      </c>
      <c r="B62" s="2" t="s">
        <v>40</v>
      </c>
      <c r="C62" s="2" t="s">
        <v>16</v>
      </c>
      <c r="D62" s="2" t="s">
        <v>74</v>
      </c>
      <c r="E62" s="2" t="s">
        <v>75</v>
      </c>
      <c r="F62" s="3">
        <v>45115</v>
      </c>
      <c r="G62" s="3">
        <v>45114</v>
      </c>
      <c r="H62" s="2" t="s">
        <v>43</v>
      </c>
      <c r="I62" s="2" t="s">
        <v>44</v>
      </c>
      <c r="J62" s="4">
        <v>0</v>
      </c>
      <c r="K62" s="2" t="s">
        <v>21</v>
      </c>
      <c r="L62" s="5">
        <v>7.69</v>
      </c>
      <c r="M62" s="6">
        <v>0</v>
      </c>
      <c r="N62" s="4">
        <v>0</v>
      </c>
    </row>
    <row r="63" spans="1:14" x14ac:dyDescent="0.35">
      <c r="A63" s="2" t="s">
        <v>73</v>
      </c>
      <c r="B63" s="2" t="s">
        <v>40</v>
      </c>
      <c r="C63" s="2" t="s">
        <v>16</v>
      </c>
      <c r="D63" s="2" t="s">
        <v>17</v>
      </c>
      <c r="E63" s="2" t="s">
        <v>18</v>
      </c>
      <c r="F63" s="3">
        <v>45115</v>
      </c>
      <c r="G63" s="3">
        <v>45114</v>
      </c>
      <c r="H63" s="2" t="s">
        <v>43</v>
      </c>
      <c r="I63" s="2" t="s">
        <v>44</v>
      </c>
      <c r="J63" s="4">
        <v>0</v>
      </c>
      <c r="K63" s="2" t="s">
        <v>21</v>
      </c>
      <c r="L63" s="5">
        <v>13.26</v>
      </c>
      <c r="M63" s="6">
        <v>0</v>
      </c>
      <c r="N63" s="4">
        <v>0</v>
      </c>
    </row>
    <row r="64" spans="1:14" x14ac:dyDescent="0.35">
      <c r="A64" s="2" t="s">
        <v>76</v>
      </c>
      <c r="B64" s="2" t="s">
        <v>40</v>
      </c>
      <c r="C64" s="2" t="s">
        <v>16</v>
      </c>
      <c r="D64" s="2" t="s">
        <v>17</v>
      </c>
      <c r="E64" s="2" t="s">
        <v>18</v>
      </c>
      <c r="F64" s="3">
        <v>45115</v>
      </c>
      <c r="G64" s="3">
        <v>45114</v>
      </c>
      <c r="H64" s="2" t="s">
        <v>43</v>
      </c>
      <c r="I64" s="2" t="s">
        <v>77</v>
      </c>
      <c r="J64" s="4">
        <v>0</v>
      </c>
      <c r="K64" s="2" t="s">
        <v>21</v>
      </c>
      <c r="L64" s="5">
        <v>13.26</v>
      </c>
      <c r="M64" s="6">
        <v>0</v>
      </c>
      <c r="N64" s="4">
        <v>0</v>
      </c>
    </row>
    <row r="65" spans="1:14" x14ac:dyDescent="0.35">
      <c r="A65" s="2" t="s">
        <v>76</v>
      </c>
      <c r="B65" s="2" t="s">
        <v>40</v>
      </c>
      <c r="C65" s="2" t="s">
        <v>16</v>
      </c>
      <c r="D65" s="2" t="s">
        <v>74</v>
      </c>
      <c r="E65" s="2" t="s">
        <v>75</v>
      </c>
      <c r="F65" s="3">
        <v>45115</v>
      </c>
      <c r="G65" s="3">
        <v>45114</v>
      </c>
      <c r="H65" s="2" t="s">
        <v>43</v>
      </c>
      <c r="I65" s="2" t="s">
        <v>77</v>
      </c>
      <c r="J65" s="4">
        <v>10000</v>
      </c>
      <c r="K65" s="2" t="s">
        <v>21</v>
      </c>
      <c r="L65" s="5">
        <v>7.69</v>
      </c>
      <c r="M65" s="6">
        <v>76900</v>
      </c>
      <c r="N65" s="4">
        <v>0</v>
      </c>
    </row>
    <row r="66" spans="1:14" x14ac:dyDescent="0.35">
      <c r="A66" s="2" t="s">
        <v>76</v>
      </c>
      <c r="B66" s="2" t="s">
        <v>40</v>
      </c>
      <c r="C66" s="2" t="s">
        <v>16</v>
      </c>
      <c r="D66" s="2" t="s">
        <v>17</v>
      </c>
      <c r="E66" s="2" t="s">
        <v>18</v>
      </c>
      <c r="F66" s="3">
        <v>45115</v>
      </c>
      <c r="G66" s="3">
        <v>45114</v>
      </c>
      <c r="H66" s="2" t="s">
        <v>43</v>
      </c>
      <c r="I66" s="2" t="s">
        <v>77</v>
      </c>
      <c r="J66" s="4">
        <v>26100</v>
      </c>
      <c r="K66" s="2" t="s">
        <v>21</v>
      </c>
      <c r="L66" s="5">
        <v>13.26</v>
      </c>
      <c r="M66" s="6">
        <v>346086</v>
      </c>
      <c r="N66" s="4">
        <v>0</v>
      </c>
    </row>
    <row r="67" spans="1:14" x14ac:dyDescent="0.35">
      <c r="A67" s="2" t="s">
        <v>78</v>
      </c>
      <c r="B67" s="2" t="s">
        <v>40</v>
      </c>
      <c r="C67" s="2" t="s">
        <v>16</v>
      </c>
      <c r="D67" s="2" t="s">
        <v>17</v>
      </c>
      <c r="E67" s="2" t="s">
        <v>18</v>
      </c>
      <c r="F67" s="3">
        <v>45115</v>
      </c>
      <c r="G67" s="3">
        <v>45114</v>
      </c>
      <c r="H67" s="2" t="s">
        <v>43</v>
      </c>
      <c r="I67" s="2" t="s">
        <v>77</v>
      </c>
      <c r="J67" s="4">
        <v>0</v>
      </c>
      <c r="K67" s="2" t="s">
        <v>21</v>
      </c>
      <c r="L67" s="5">
        <v>13.26</v>
      </c>
      <c r="M67" s="6">
        <v>0</v>
      </c>
      <c r="N67" s="4">
        <v>0</v>
      </c>
    </row>
    <row r="68" spans="1:14" x14ac:dyDescent="0.35">
      <c r="A68" s="2" t="s">
        <v>78</v>
      </c>
      <c r="B68" s="2" t="s">
        <v>40</v>
      </c>
      <c r="C68" s="2" t="s">
        <v>16</v>
      </c>
      <c r="D68" s="2" t="s">
        <v>74</v>
      </c>
      <c r="E68" s="2" t="s">
        <v>75</v>
      </c>
      <c r="F68" s="3">
        <v>45115</v>
      </c>
      <c r="G68" s="3">
        <v>45114</v>
      </c>
      <c r="H68" s="2" t="s">
        <v>43</v>
      </c>
      <c r="I68" s="2" t="s">
        <v>77</v>
      </c>
      <c r="J68" s="4">
        <v>10000</v>
      </c>
      <c r="K68" s="2" t="s">
        <v>21</v>
      </c>
      <c r="L68" s="5">
        <v>7.69</v>
      </c>
      <c r="M68" s="6">
        <v>76900</v>
      </c>
      <c r="N68" s="4">
        <v>0</v>
      </c>
    </row>
    <row r="69" spans="1:14" x14ac:dyDescent="0.35">
      <c r="A69" s="2" t="s">
        <v>78</v>
      </c>
      <c r="B69" s="2" t="s">
        <v>40</v>
      </c>
      <c r="C69" s="2" t="s">
        <v>16</v>
      </c>
      <c r="D69" s="2" t="s">
        <v>17</v>
      </c>
      <c r="E69" s="2" t="s">
        <v>18</v>
      </c>
      <c r="F69" s="3">
        <v>45115</v>
      </c>
      <c r="G69" s="3">
        <v>45114</v>
      </c>
      <c r="H69" s="2" t="s">
        <v>43</v>
      </c>
      <c r="I69" s="2" t="s">
        <v>77</v>
      </c>
      <c r="J69" s="4">
        <v>26100</v>
      </c>
      <c r="K69" s="2" t="s">
        <v>21</v>
      </c>
      <c r="L69" s="5">
        <v>13.26</v>
      </c>
      <c r="M69" s="6">
        <v>346086</v>
      </c>
      <c r="N69" s="4">
        <v>0</v>
      </c>
    </row>
    <row r="70" spans="1:14" x14ac:dyDescent="0.35">
      <c r="A70" s="2" t="s">
        <v>79</v>
      </c>
      <c r="B70" s="2" t="s">
        <v>80</v>
      </c>
      <c r="C70" s="2" t="s">
        <v>16</v>
      </c>
      <c r="D70" s="2" t="s">
        <v>74</v>
      </c>
      <c r="E70" s="2" t="s">
        <v>75</v>
      </c>
      <c r="F70" s="3">
        <v>45115</v>
      </c>
      <c r="G70" s="3">
        <v>45115</v>
      </c>
      <c r="H70" s="2" t="s">
        <v>81</v>
      </c>
      <c r="I70" s="2" t="s">
        <v>82</v>
      </c>
      <c r="J70" s="4">
        <v>2500</v>
      </c>
      <c r="K70" s="2" t="s">
        <v>21</v>
      </c>
      <c r="L70" s="5">
        <v>6.83</v>
      </c>
      <c r="M70" s="6">
        <v>17075</v>
      </c>
      <c r="N70" s="4">
        <v>0</v>
      </c>
    </row>
    <row r="71" spans="1:14" x14ac:dyDescent="0.35">
      <c r="A71" s="2" t="s">
        <v>79</v>
      </c>
      <c r="B71" s="2" t="s">
        <v>80</v>
      </c>
      <c r="C71" s="2" t="s">
        <v>16</v>
      </c>
      <c r="D71" s="2" t="s">
        <v>17</v>
      </c>
      <c r="E71" s="2" t="s">
        <v>18</v>
      </c>
      <c r="F71" s="3">
        <v>45115</v>
      </c>
      <c r="G71" s="3">
        <v>45115</v>
      </c>
      <c r="H71" s="2" t="s">
        <v>81</v>
      </c>
      <c r="I71" s="2" t="s">
        <v>82</v>
      </c>
      <c r="J71" s="4">
        <v>22375</v>
      </c>
      <c r="K71" s="2" t="s">
        <v>21</v>
      </c>
      <c r="L71" s="5">
        <v>11.84</v>
      </c>
      <c r="M71" s="6">
        <v>264920</v>
      </c>
      <c r="N71" s="4">
        <v>0</v>
      </c>
    </row>
    <row r="72" spans="1:14" x14ac:dyDescent="0.35">
      <c r="A72" s="2" t="s">
        <v>79</v>
      </c>
      <c r="B72" s="2" t="s">
        <v>80</v>
      </c>
      <c r="C72" s="2" t="s">
        <v>16</v>
      </c>
      <c r="D72" s="2" t="s">
        <v>30</v>
      </c>
      <c r="E72" s="2" t="s">
        <v>31</v>
      </c>
      <c r="F72" s="3">
        <v>45115</v>
      </c>
      <c r="G72" s="3">
        <v>45115</v>
      </c>
      <c r="H72" s="2" t="s">
        <v>81</v>
      </c>
      <c r="I72" s="2" t="s">
        <v>82</v>
      </c>
      <c r="J72" s="4">
        <v>0</v>
      </c>
      <c r="K72" s="2" t="s">
        <v>21</v>
      </c>
      <c r="L72" s="5">
        <v>12.04</v>
      </c>
      <c r="M72" s="6">
        <v>0</v>
      </c>
      <c r="N72" s="4">
        <v>0</v>
      </c>
    </row>
    <row r="73" spans="1:14" x14ac:dyDescent="0.35">
      <c r="A73" s="2" t="s">
        <v>83</v>
      </c>
      <c r="B73" s="2" t="s">
        <v>40</v>
      </c>
      <c r="C73" s="2" t="s">
        <v>16</v>
      </c>
      <c r="D73" s="2" t="s">
        <v>17</v>
      </c>
      <c r="E73" s="2" t="s">
        <v>18</v>
      </c>
      <c r="F73" s="3">
        <v>45117</v>
      </c>
      <c r="G73" s="3">
        <v>45117</v>
      </c>
      <c r="H73" s="2" t="s">
        <v>43</v>
      </c>
      <c r="I73" s="2" t="s">
        <v>77</v>
      </c>
      <c r="J73" s="4">
        <v>30600</v>
      </c>
      <c r="K73" s="2" t="s">
        <v>21</v>
      </c>
      <c r="L73" s="5">
        <v>13.26</v>
      </c>
      <c r="M73" s="6">
        <v>405756</v>
      </c>
      <c r="N73" s="4">
        <v>0</v>
      </c>
    </row>
    <row r="74" spans="1:14" x14ac:dyDescent="0.35">
      <c r="A74" s="2" t="s">
        <v>83</v>
      </c>
      <c r="B74" s="2" t="s">
        <v>40</v>
      </c>
      <c r="C74" s="2" t="s">
        <v>16</v>
      </c>
      <c r="D74" s="2" t="s">
        <v>74</v>
      </c>
      <c r="E74" s="2" t="s">
        <v>75</v>
      </c>
      <c r="F74" s="3">
        <v>45117</v>
      </c>
      <c r="G74" s="3">
        <v>45117</v>
      </c>
      <c r="H74" s="2" t="s">
        <v>43</v>
      </c>
      <c r="I74" s="2" t="s">
        <v>77</v>
      </c>
      <c r="J74" s="4">
        <v>0</v>
      </c>
      <c r="K74" s="2" t="s">
        <v>21</v>
      </c>
      <c r="L74" s="5">
        <v>7.69</v>
      </c>
      <c r="M74" s="6">
        <v>0</v>
      </c>
      <c r="N74" s="4">
        <v>0</v>
      </c>
    </row>
    <row r="75" spans="1:14" x14ac:dyDescent="0.35">
      <c r="A75" s="2" t="s">
        <v>83</v>
      </c>
      <c r="B75" s="2" t="s">
        <v>40</v>
      </c>
      <c r="C75" s="2" t="s">
        <v>16</v>
      </c>
      <c r="D75" s="2" t="s">
        <v>17</v>
      </c>
      <c r="E75" s="2" t="s">
        <v>18</v>
      </c>
      <c r="F75" s="3">
        <v>45117</v>
      </c>
      <c r="G75" s="3">
        <v>45117</v>
      </c>
      <c r="H75" s="2" t="s">
        <v>43</v>
      </c>
      <c r="I75" s="2" t="s">
        <v>77</v>
      </c>
      <c r="J75" s="4">
        <v>0</v>
      </c>
      <c r="K75" s="2" t="s">
        <v>21</v>
      </c>
      <c r="L75" s="5">
        <v>13.26</v>
      </c>
      <c r="M75" s="6">
        <v>0</v>
      </c>
      <c r="N75" s="4">
        <v>0</v>
      </c>
    </row>
    <row r="76" spans="1:14" x14ac:dyDescent="0.35">
      <c r="A76" s="2" t="s">
        <v>84</v>
      </c>
      <c r="B76" s="2" t="s">
        <v>40</v>
      </c>
      <c r="C76" s="2" t="s">
        <v>16</v>
      </c>
      <c r="D76" s="2" t="s">
        <v>17</v>
      </c>
      <c r="E76" s="2" t="s">
        <v>18</v>
      </c>
      <c r="F76" s="3">
        <v>45117</v>
      </c>
      <c r="G76" s="3">
        <v>45117</v>
      </c>
      <c r="H76" s="2" t="s">
        <v>43</v>
      </c>
      <c r="I76" s="2" t="s">
        <v>44</v>
      </c>
      <c r="J76" s="4">
        <v>123125</v>
      </c>
      <c r="K76" s="2" t="s">
        <v>21</v>
      </c>
      <c r="L76" s="5">
        <v>13.26</v>
      </c>
      <c r="M76" s="6">
        <v>1632637.5</v>
      </c>
      <c r="N76" s="4">
        <v>0</v>
      </c>
    </row>
    <row r="77" spans="1:14" x14ac:dyDescent="0.35">
      <c r="A77" s="2" t="s">
        <v>84</v>
      </c>
      <c r="B77" s="2" t="s">
        <v>40</v>
      </c>
      <c r="C77" s="2" t="s">
        <v>16</v>
      </c>
      <c r="D77" s="2" t="s">
        <v>17</v>
      </c>
      <c r="E77" s="2" t="s">
        <v>18</v>
      </c>
      <c r="F77" s="3">
        <v>45117</v>
      </c>
      <c r="G77" s="3">
        <v>45117</v>
      </c>
      <c r="H77" s="2" t="s">
        <v>43</v>
      </c>
      <c r="I77" s="2" t="s">
        <v>44</v>
      </c>
      <c r="J77" s="4">
        <v>1875</v>
      </c>
      <c r="K77" s="2" t="s">
        <v>21</v>
      </c>
      <c r="L77" s="5">
        <v>13.26</v>
      </c>
      <c r="M77" s="6">
        <v>24862.5</v>
      </c>
      <c r="N77" s="4">
        <v>0</v>
      </c>
    </row>
    <row r="78" spans="1:14" x14ac:dyDescent="0.35">
      <c r="A78" s="2" t="s">
        <v>85</v>
      </c>
      <c r="B78" s="2" t="s">
        <v>86</v>
      </c>
      <c r="C78" s="2" t="s">
        <v>16</v>
      </c>
      <c r="D78" s="2" t="s">
        <v>17</v>
      </c>
      <c r="E78" s="2" t="s">
        <v>18</v>
      </c>
      <c r="F78" s="3">
        <v>45117</v>
      </c>
      <c r="G78" s="3">
        <v>45117</v>
      </c>
      <c r="H78" s="2" t="s">
        <v>87</v>
      </c>
      <c r="I78" s="2" t="s">
        <v>88</v>
      </c>
      <c r="J78" s="4">
        <v>117000</v>
      </c>
      <c r="K78" s="2" t="s">
        <v>21</v>
      </c>
      <c r="L78" s="5">
        <v>8.24</v>
      </c>
      <c r="M78" s="6">
        <v>964080</v>
      </c>
      <c r="N78" s="4">
        <v>0</v>
      </c>
    </row>
    <row r="79" spans="1:14" x14ac:dyDescent="0.35">
      <c r="A79" s="2" t="s">
        <v>85</v>
      </c>
      <c r="B79" s="2" t="s">
        <v>86</v>
      </c>
      <c r="C79" s="2" t="s">
        <v>16</v>
      </c>
      <c r="D79" s="2" t="s">
        <v>30</v>
      </c>
      <c r="E79" s="2" t="s">
        <v>31</v>
      </c>
      <c r="F79" s="3">
        <v>45117</v>
      </c>
      <c r="G79" s="3">
        <v>45117</v>
      </c>
      <c r="H79" s="2" t="s">
        <v>87</v>
      </c>
      <c r="I79" s="2" t="s">
        <v>88</v>
      </c>
      <c r="J79" s="4">
        <v>8425</v>
      </c>
      <c r="K79" s="2" t="s">
        <v>21</v>
      </c>
      <c r="L79" s="5">
        <v>8.24</v>
      </c>
      <c r="M79" s="6">
        <v>69422</v>
      </c>
      <c r="N79" s="4">
        <v>0</v>
      </c>
    </row>
    <row r="80" spans="1:14" x14ac:dyDescent="0.35">
      <c r="A80" s="2" t="s">
        <v>85</v>
      </c>
      <c r="B80" s="2" t="s">
        <v>86</v>
      </c>
      <c r="C80" s="2" t="s">
        <v>16</v>
      </c>
      <c r="D80" s="2" t="s">
        <v>30</v>
      </c>
      <c r="E80" s="2" t="s">
        <v>31</v>
      </c>
      <c r="F80" s="3">
        <v>45117</v>
      </c>
      <c r="G80" s="3">
        <v>45117</v>
      </c>
      <c r="H80" s="2" t="s">
        <v>87</v>
      </c>
      <c r="I80" s="2" t="s">
        <v>88</v>
      </c>
      <c r="J80" s="4">
        <v>51575</v>
      </c>
      <c r="K80" s="2" t="s">
        <v>21</v>
      </c>
      <c r="L80" s="5">
        <v>8.24</v>
      </c>
      <c r="M80" s="6">
        <v>424978</v>
      </c>
      <c r="N80" s="4">
        <v>0</v>
      </c>
    </row>
    <row r="81" spans="1:14" x14ac:dyDescent="0.35">
      <c r="A81" s="2" t="s">
        <v>89</v>
      </c>
      <c r="B81" s="2" t="s">
        <v>27</v>
      </c>
      <c r="C81" s="2" t="s">
        <v>16</v>
      </c>
      <c r="D81" s="2" t="s">
        <v>41</v>
      </c>
      <c r="E81" s="2" t="s">
        <v>42</v>
      </c>
      <c r="F81" s="3">
        <v>45118</v>
      </c>
      <c r="G81" s="3">
        <v>45118</v>
      </c>
      <c r="H81" s="2" t="s">
        <v>28</v>
      </c>
      <c r="I81" s="2" t="s">
        <v>62</v>
      </c>
      <c r="J81" s="4">
        <v>0</v>
      </c>
      <c r="K81" s="2" t="s">
        <v>21</v>
      </c>
      <c r="L81" s="5">
        <v>487.98</v>
      </c>
      <c r="M81" s="6">
        <v>0</v>
      </c>
      <c r="N81" s="4">
        <v>0</v>
      </c>
    </row>
    <row r="82" spans="1:14" x14ac:dyDescent="0.35">
      <c r="A82" s="2" t="s">
        <v>89</v>
      </c>
      <c r="B82" s="2" t="s">
        <v>27</v>
      </c>
      <c r="C82" s="2" t="s">
        <v>16</v>
      </c>
      <c r="D82" s="2" t="s">
        <v>45</v>
      </c>
      <c r="E82" s="2" t="s">
        <v>46</v>
      </c>
      <c r="F82" s="3">
        <v>45118</v>
      </c>
      <c r="G82" s="3">
        <v>45118</v>
      </c>
      <c r="H82" s="2" t="s">
        <v>28</v>
      </c>
      <c r="I82" s="2" t="s">
        <v>62</v>
      </c>
      <c r="J82" s="4">
        <v>0</v>
      </c>
      <c r="K82" s="2" t="s">
        <v>21</v>
      </c>
      <c r="L82" s="5">
        <v>250.48</v>
      </c>
      <c r="M82" s="6">
        <v>0</v>
      </c>
      <c r="N82" s="4">
        <v>0</v>
      </c>
    </row>
    <row r="83" spans="1:14" x14ac:dyDescent="0.35">
      <c r="A83" s="2" t="s">
        <v>89</v>
      </c>
      <c r="B83" s="2" t="s">
        <v>27</v>
      </c>
      <c r="C83" s="2" t="s">
        <v>16</v>
      </c>
      <c r="D83" s="2" t="s">
        <v>47</v>
      </c>
      <c r="E83" s="2" t="s">
        <v>48</v>
      </c>
      <c r="F83" s="3">
        <v>45118</v>
      </c>
      <c r="G83" s="3">
        <v>45118</v>
      </c>
      <c r="H83" s="2" t="s">
        <v>28</v>
      </c>
      <c r="I83" s="2" t="s">
        <v>62</v>
      </c>
      <c r="J83" s="4">
        <v>18000</v>
      </c>
      <c r="K83" s="2" t="s">
        <v>21</v>
      </c>
      <c r="L83" s="5">
        <v>52.87</v>
      </c>
      <c r="M83" s="6">
        <v>951660</v>
      </c>
      <c r="N83" s="4">
        <v>0</v>
      </c>
    </row>
    <row r="84" spans="1:14" x14ac:dyDescent="0.35">
      <c r="A84" s="2" t="s">
        <v>90</v>
      </c>
      <c r="B84" s="2" t="s">
        <v>27</v>
      </c>
      <c r="C84" s="2" t="s">
        <v>16</v>
      </c>
      <c r="D84" s="2" t="s">
        <v>41</v>
      </c>
      <c r="E84" s="2" t="s">
        <v>42</v>
      </c>
      <c r="F84" s="3">
        <v>45118</v>
      </c>
      <c r="G84" s="3">
        <v>45118</v>
      </c>
      <c r="H84" s="2" t="s">
        <v>28</v>
      </c>
      <c r="I84" s="2" t="s">
        <v>62</v>
      </c>
      <c r="J84" s="4">
        <v>0</v>
      </c>
      <c r="K84" s="2" t="s">
        <v>21</v>
      </c>
      <c r="L84" s="5">
        <v>487.98</v>
      </c>
      <c r="M84" s="6">
        <v>0</v>
      </c>
      <c r="N84" s="4">
        <v>0</v>
      </c>
    </row>
    <row r="85" spans="1:14" x14ac:dyDescent="0.35">
      <c r="A85" s="2" t="s">
        <v>90</v>
      </c>
      <c r="B85" s="2" t="s">
        <v>27</v>
      </c>
      <c r="C85" s="2" t="s">
        <v>16</v>
      </c>
      <c r="D85" s="2" t="s">
        <v>45</v>
      </c>
      <c r="E85" s="2" t="s">
        <v>46</v>
      </c>
      <c r="F85" s="3">
        <v>45118</v>
      </c>
      <c r="G85" s="3">
        <v>45118</v>
      </c>
      <c r="H85" s="2" t="s">
        <v>28</v>
      </c>
      <c r="I85" s="2" t="s">
        <v>62</v>
      </c>
      <c r="J85" s="4">
        <v>3600</v>
      </c>
      <c r="K85" s="2" t="s">
        <v>21</v>
      </c>
      <c r="L85" s="5">
        <v>250.48</v>
      </c>
      <c r="M85" s="6">
        <v>901728</v>
      </c>
      <c r="N85" s="4">
        <v>0</v>
      </c>
    </row>
    <row r="86" spans="1:14" x14ac:dyDescent="0.35">
      <c r="A86" s="2" t="s">
        <v>90</v>
      </c>
      <c r="B86" s="2" t="s">
        <v>27</v>
      </c>
      <c r="C86" s="2" t="s">
        <v>16</v>
      </c>
      <c r="D86" s="2" t="s">
        <v>47</v>
      </c>
      <c r="E86" s="2" t="s">
        <v>48</v>
      </c>
      <c r="F86" s="3">
        <v>45118</v>
      </c>
      <c r="G86" s="3">
        <v>45118</v>
      </c>
      <c r="H86" s="2" t="s">
        <v>28</v>
      </c>
      <c r="I86" s="2" t="s">
        <v>62</v>
      </c>
      <c r="J86" s="4">
        <v>0</v>
      </c>
      <c r="K86" s="2" t="s">
        <v>21</v>
      </c>
      <c r="L86" s="5">
        <v>52.87</v>
      </c>
      <c r="M86" s="6">
        <v>0</v>
      </c>
      <c r="N86" s="4">
        <v>0</v>
      </c>
    </row>
    <row r="87" spans="1:14" x14ac:dyDescent="0.35">
      <c r="A87" s="2" t="s">
        <v>91</v>
      </c>
      <c r="B87" s="2" t="s">
        <v>27</v>
      </c>
      <c r="C87" s="2" t="s">
        <v>16</v>
      </c>
      <c r="D87" s="2" t="s">
        <v>41</v>
      </c>
      <c r="E87" s="2" t="s">
        <v>42</v>
      </c>
      <c r="F87" s="3">
        <v>45118</v>
      </c>
      <c r="G87" s="3">
        <v>45118</v>
      </c>
      <c r="H87" s="2" t="s">
        <v>28</v>
      </c>
      <c r="I87" s="2" t="s">
        <v>62</v>
      </c>
      <c r="J87" s="4">
        <v>0</v>
      </c>
      <c r="K87" s="2" t="s">
        <v>21</v>
      </c>
      <c r="L87" s="5">
        <v>487.98</v>
      </c>
      <c r="M87" s="6">
        <v>0</v>
      </c>
      <c r="N87" s="4">
        <v>0</v>
      </c>
    </row>
    <row r="88" spans="1:14" x14ac:dyDescent="0.35">
      <c r="A88" s="2" t="s">
        <v>91</v>
      </c>
      <c r="B88" s="2" t="s">
        <v>27</v>
      </c>
      <c r="C88" s="2" t="s">
        <v>16</v>
      </c>
      <c r="D88" s="2" t="s">
        <v>45</v>
      </c>
      <c r="E88" s="2" t="s">
        <v>46</v>
      </c>
      <c r="F88" s="3">
        <v>45118</v>
      </c>
      <c r="G88" s="3">
        <v>45118</v>
      </c>
      <c r="H88" s="2" t="s">
        <v>28</v>
      </c>
      <c r="I88" s="2" t="s">
        <v>62</v>
      </c>
      <c r="J88" s="4">
        <v>0</v>
      </c>
      <c r="K88" s="2" t="s">
        <v>21</v>
      </c>
      <c r="L88" s="5">
        <v>250.48</v>
      </c>
      <c r="M88" s="6">
        <v>0</v>
      </c>
      <c r="N88" s="4">
        <v>0</v>
      </c>
    </row>
    <row r="89" spans="1:14" x14ac:dyDescent="0.35">
      <c r="A89" s="2" t="s">
        <v>91</v>
      </c>
      <c r="B89" s="2" t="s">
        <v>27</v>
      </c>
      <c r="C89" s="2" t="s">
        <v>16</v>
      </c>
      <c r="D89" s="2" t="s">
        <v>47</v>
      </c>
      <c r="E89" s="2" t="s">
        <v>48</v>
      </c>
      <c r="F89" s="3">
        <v>45118</v>
      </c>
      <c r="G89" s="3">
        <v>45118</v>
      </c>
      <c r="H89" s="2" t="s">
        <v>28</v>
      </c>
      <c r="I89" s="2" t="s">
        <v>62</v>
      </c>
      <c r="J89" s="4">
        <v>18000</v>
      </c>
      <c r="K89" s="2" t="s">
        <v>21</v>
      </c>
      <c r="L89" s="5">
        <v>52.87</v>
      </c>
      <c r="M89" s="6">
        <v>951660</v>
      </c>
      <c r="N89" s="4">
        <v>0</v>
      </c>
    </row>
    <row r="90" spans="1:14" x14ac:dyDescent="0.35">
      <c r="A90" s="2" t="s">
        <v>92</v>
      </c>
      <c r="B90" s="2" t="s">
        <v>50</v>
      </c>
      <c r="C90" s="2" t="s">
        <v>16</v>
      </c>
      <c r="D90" s="2" t="s">
        <v>41</v>
      </c>
      <c r="E90" s="2" t="s">
        <v>42</v>
      </c>
      <c r="F90" s="3">
        <v>45118</v>
      </c>
      <c r="G90" s="3">
        <v>45118</v>
      </c>
      <c r="H90" s="2" t="s">
        <v>51</v>
      </c>
      <c r="I90" s="2" t="s">
        <v>52</v>
      </c>
      <c r="J90" s="4">
        <v>0</v>
      </c>
      <c r="K90" s="2" t="s">
        <v>21</v>
      </c>
      <c r="L90" s="5">
        <v>498.05</v>
      </c>
      <c r="M90" s="6">
        <v>0</v>
      </c>
      <c r="N90" s="4">
        <v>0</v>
      </c>
    </row>
    <row r="91" spans="1:14" x14ac:dyDescent="0.35">
      <c r="A91" s="2" t="s">
        <v>92</v>
      </c>
      <c r="B91" s="2" t="s">
        <v>50</v>
      </c>
      <c r="C91" s="2" t="s">
        <v>16</v>
      </c>
      <c r="D91" s="2" t="s">
        <v>45</v>
      </c>
      <c r="E91" s="2" t="s">
        <v>46</v>
      </c>
      <c r="F91" s="3">
        <v>45118</v>
      </c>
      <c r="G91" s="3">
        <v>45118</v>
      </c>
      <c r="H91" s="2" t="s">
        <v>51</v>
      </c>
      <c r="I91" s="2" t="s">
        <v>52</v>
      </c>
      <c r="J91" s="4">
        <v>0</v>
      </c>
      <c r="K91" s="2" t="s">
        <v>21</v>
      </c>
      <c r="L91" s="5">
        <v>254.04</v>
      </c>
      <c r="M91" s="6">
        <v>0</v>
      </c>
      <c r="N91" s="4">
        <v>0</v>
      </c>
    </row>
    <row r="92" spans="1:14" x14ac:dyDescent="0.35">
      <c r="A92" s="2" t="s">
        <v>92</v>
      </c>
      <c r="B92" s="2" t="s">
        <v>50</v>
      </c>
      <c r="C92" s="2" t="s">
        <v>16</v>
      </c>
      <c r="D92" s="2" t="s">
        <v>47</v>
      </c>
      <c r="E92" s="2" t="s">
        <v>48</v>
      </c>
      <c r="F92" s="3">
        <v>45118</v>
      </c>
      <c r="G92" s="3">
        <v>45118</v>
      </c>
      <c r="H92" s="2" t="s">
        <v>51</v>
      </c>
      <c r="I92" s="2" t="s">
        <v>52</v>
      </c>
      <c r="J92" s="4">
        <v>8880</v>
      </c>
      <c r="K92" s="2" t="s">
        <v>21</v>
      </c>
      <c r="L92" s="5">
        <v>52.16</v>
      </c>
      <c r="M92" s="6">
        <v>463180.79999999999</v>
      </c>
      <c r="N92" s="4">
        <v>0</v>
      </c>
    </row>
    <row r="93" spans="1:14" x14ac:dyDescent="0.35">
      <c r="A93" s="2" t="s">
        <v>92</v>
      </c>
      <c r="B93" s="2" t="s">
        <v>50</v>
      </c>
      <c r="C93" s="2" t="s">
        <v>16</v>
      </c>
      <c r="D93" s="2" t="s">
        <v>47</v>
      </c>
      <c r="E93" s="2" t="s">
        <v>48</v>
      </c>
      <c r="F93" s="3">
        <v>45118</v>
      </c>
      <c r="G93" s="3">
        <v>45118</v>
      </c>
      <c r="H93" s="2" t="s">
        <v>51</v>
      </c>
      <c r="I93" s="2" t="s">
        <v>52</v>
      </c>
      <c r="J93" s="4">
        <v>3120</v>
      </c>
      <c r="K93" s="2" t="s">
        <v>21</v>
      </c>
      <c r="L93" s="5">
        <v>52.16</v>
      </c>
      <c r="M93" s="6">
        <v>162739.20000000001</v>
      </c>
      <c r="N93" s="4">
        <v>0</v>
      </c>
    </row>
    <row r="94" spans="1:14" x14ac:dyDescent="0.35">
      <c r="A94" s="2" t="s">
        <v>93</v>
      </c>
      <c r="B94" s="2" t="s">
        <v>50</v>
      </c>
      <c r="C94" s="2" t="s">
        <v>16</v>
      </c>
      <c r="D94" s="2" t="s">
        <v>41</v>
      </c>
      <c r="E94" s="2" t="s">
        <v>42</v>
      </c>
      <c r="F94" s="3">
        <v>45118</v>
      </c>
      <c r="G94" s="3">
        <v>45118</v>
      </c>
      <c r="H94" s="2" t="s">
        <v>51</v>
      </c>
      <c r="I94" s="2" t="s">
        <v>52</v>
      </c>
      <c r="J94" s="4">
        <v>0</v>
      </c>
      <c r="K94" s="2" t="s">
        <v>21</v>
      </c>
      <c r="L94" s="5">
        <v>498.05</v>
      </c>
      <c r="M94" s="6">
        <v>0</v>
      </c>
      <c r="N94" s="4">
        <v>0</v>
      </c>
    </row>
    <row r="95" spans="1:14" x14ac:dyDescent="0.35">
      <c r="A95" s="2" t="s">
        <v>93</v>
      </c>
      <c r="B95" s="2" t="s">
        <v>50</v>
      </c>
      <c r="C95" s="2" t="s">
        <v>16</v>
      </c>
      <c r="D95" s="2" t="s">
        <v>45</v>
      </c>
      <c r="E95" s="2" t="s">
        <v>46</v>
      </c>
      <c r="F95" s="3">
        <v>45118</v>
      </c>
      <c r="G95" s="3">
        <v>45118</v>
      </c>
      <c r="H95" s="2" t="s">
        <v>51</v>
      </c>
      <c r="I95" s="2" t="s">
        <v>52</v>
      </c>
      <c r="J95" s="4">
        <v>0</v>
      </c>
      <c r="K95" s="2" t="s">
        <v>21</v>
      </c>
      <c r="L95" s="5">
        <v>254.04</v>
      </c>
      <c r="M95" s="6">
        <v>0</v>
      </c>
      <c r="N95" s="4">
        <v>0</v>
      </c>
    </row>
    <row r="96" spans="1:14" x14ac:dyDescent="0.35">
      <c r="A96" s="2" t="s">
        <v>93</v>
      </c>
      <c r="B96" s="2" t="s">
        <v>50</v>
      </c>
      <c r="C96" s="2" t="s">
        <v>16</v>
      </c>
      <c r="D96" s="2" t="s">
        <v>47</v>
      </c>
      <c r="E96" s="2" t="s">
        <v>48</v>
      </c>
      <c r="F96" s="3">
        <v>45118</v>
      </c>
      <c r="G96" s="3">
        <v>45118</v>
      </c>
      <c r="H96" s="2" t="s">
        <v>51</v>
      </c>
      <c r="I96" s="2" t="s">
        <v>52</v>
      </c>
      <c r="J96" s="4">
        <v>12000</v>
      </c>
      <c r="K96" s="2" t="s">
        <v>21</v>
      </c>
      <c r="L96" s="5">
        <v>52.16</v>
      </c>
      <c r="M96" s="6">
        <v>625920</v>
      </c>
      <c r="N96" s="4">
        <v>0</v>
      </c>
    </row>
    <row r="97" spans="1:14" x14ac:dyDescent="0.35">
      <c r="A97" s="2" t="s">
        <v>94</v>
      </c>
      <c r="B97" s="2" t="s">
        <v>40</v>
      </c>
      <c r="C97" s="2" t="s">
        <v>16</v>
      </c>
      <c r="D97" s="2" t="s">
        <v>41</v>
      </c>
      <c r="E97" s="2" t="s">
        <v>42</v>
      </c>
      <c r="F97" s="3">
        <v>45118</v>
      </c>
      <c r="G97" s="3">
        <v>45118</v>
      </c>
      <c r="H97" s="2" t="s">
        <v>43</v>
      </c>
      <c r="I97" s="2" t="s">
        <v>44</v>
      </c>
      <c r="J97" s="4">
        <v>0</v>
      </c>
      <c r="K97" s="2" t="s">
        <v>21</v>
      </c>
      <c r="L97" s="5">
        <v>498.05</v>
      </c>
      <c r="M97" s="6">
        <v>0</v>
      </c>
      <c r="N97" s="4">
        <v>0</v>
      </c>
    </row>
    <row r="98" spans="1:14" x14ac:dyDescent="0.35">
      <c r="A98" s="2" t="s">
        <v>94</v>
      </c>
      <c r="B98" s="2" t="s">
        <v>40</v>
      </c>
      <c r="C98" s="2" t="s">
        <v>16</v>
      </c>
      <c r="D98" s="2" t="s">
        <v>45</v>
      </c>
      <c r="E98" s="2" t="s">
        <v>46</v>
      </c>
      <c r="F98" s="3">
        <v>45118</v>
      </c>
      <c r="G98" s="3">
        <v>45118</v>
      </c>
      <c r="H98" s="2" t="s">
        <v>43</v>
      </c>
      <c r="I98" s="2" t="s">
        <v>44</v>
      </c>
      <c r="J98" s="4">
        <v>0</v>
      </c>
      <c r="K98" s="2" t="s">
        <v>21</v>
      </c>
      <c r="L98" s="5">
        <v>254.04</v>
      </c>
      <c r="M98" s="6">
        <v>0</v>
      </c>
      <c r="N98" s="4">
        <v>0</v>
      </c>
    </row>
    <row r="99" spans="1:14" x14ac:dyDescent="0.35">
      <c r="A99" s="2" t="s">
        <v>94</v>
      </c>
      <c r="B99" s="2" t="s">
        <v>40</v>
      </c>
      <c r="C99" s="2" t="s">
        <v>16</v>
      </c>
      <c r="D99" s="2" t="s">
        <v>47</v>
      </c>
      <c r="E99" s="2" t="s">
        <v>48</v>
      </c>
      <c r="F99" s="3">
        <v>45118</v>
      </c>
      <c r="G99" s="3">
        <v>45118</v>
      </c>
      <c r="H99" s="2" t="s">
        <v>43</v>
      </c>
      <c r="I99" s="2" t="s">
        <v>44</v>
      </c>
      <c r="J99" s="4">
        <v>8580</v>
      </c>
      <c r="K99" s="2" t="s">
        <v>21</v>
      </c>
      <c r="L99" s="5">
        <v>52.16</v>
      </c>
      <c r="M99" s="6">
        <v>447532.79999999999</v>
      </c>
      <c r="N99" s="4">
        <v>0</v>
      </c>
    </row>
    <row r="100" spans="1:14" x14ac:dyDescent="0.35">
      <c r="A100" s="2" t="s">
        <v>94</v>
      </c>
      <c r="B100" s="2" t="s">
        <v>40</v>
      </c>
      <c r="C100" s="2" t="s">
        <v>16</v>
      </c>
      <c r="D100" s="2" t="s">
        <v>47</v>
      </c>
      <c r="E100" s="2" t="s">
        <v>48</v>
      </c>
      <c r="F100" s="3">
        <v>45118</v>
      </c>
      <c r="G100" s="3">
        <v>45118</v>
      </c>
      <c r="H100" s="2" t="s">
        <v>43</v>
      </c>
      <c r="I100" s="2" t="s">
        <v>44</v>
      </c>
      <c r="J100" s="4">
        <v>9420</v>
      </c>
      <c r="K100" s="2" t="s">
        <v>21</v>
      </c>
      <c r="L100" s="5">
        <v>52.16</v>
      </c>
      <c r="M100" s="6">
        <v>491347.20000000001</v>
      </c>
      <c r="N100" s="4">
        <v>0</v>
      </c>
    </row>
    <row r="101" spans="1:14" x14ac:dyDescent="0.35">
      <c r="A101" s="2" t="s">
        <v>95</v>
      </c>
      <c r="B101" s="2" t="s">
        <v>40</v>
      </c>
      <c r="C101" s="2" t="s">
        <v>16</v>
      </c>
      <c r="D101" s="2" t="s">
        <v>41</v>
      </c>
      <c r="E101" s="2" t="s">
        <v>42</v>
      </c>
      <c r="F101" s="3">
        <v>45118</v>
      </c>
      <c r="G101" s="3">
        <v>45118</v>
      </c>
      <c r="H101" s="2" t="s">
        <v>43</v>
      </c>
      <c r="I101" s="2" t="s">
        <v>44</v>
      </c>
      <c r="J101" s="4">
        <v>1137</v>
      </c>
      <c r="K101" s="2" t="s">
        <v>21</v>
      </c>
      <c r="L101" s="5">
        <v>498.05</v>
      </c>
      <c r="M101" s="6">
        <v>566282.85</v>
      </c>
      <c r="N101" s="4">
        <v>0</v>
      </c>
    </row>
    <row r="102" spans="1:14" x14ac:dyDescent="0.35">
      <c r="A102" s="2" t="s">
        <v>95</v>
      </c>
      <c r="B102" s="2" t="s">
        <v>40</v>
      </c>
      <c r="C102" s="2" t="s">
        <v>16</v>
      </c>
      <c r="D102" s="2" t="s">
        <v>45</v>
      </c>
      <c r="E102" s="2" t="s">
        <v>46</v>
      </c>
      <c r="F102" s="3">
        <v>45118</v>
      </c>
      <c r="G102" s="3">
        <v>45118</v>
      </c>
      <c r="H102" s="2" t="s">
        <v>43</v>
      </c>
      <c r="I102" s="2" t="s">
        <v>44</v>
      </c>
      <c r="J102" s="4">
        <v>0</v>
      </c>
      <c r="K102" s="2" t="s">
        <v>21</v>
      </c>
      <c r="L102" s="5">
        <v>254.04</v>
      </c>
      <c r="M102" s="6">
        <v>0</v>
      </c>
      <c r="N102" s="4">
        <v>0</v>
      </c>
    </row>
    <row r="103" spans="1:14" x14ac:dyDescent="0.35">
      <c r="A103" s="2" t="s">
        <v>95</v>
      </c>
      <c r="B103" s="2" t="s">
        <v>40</v>
      </c>
      <c r="C103" s="2" t="s">
        <v>16</v>
      </c>
      <c r="D103" s="2" t="s">
        <v>47</v>
      </c>
      <c r="E103" s="2" t="s">
        <v>48</v>
      </c>
      <c r="F103" s="3">
        <v>45118</v>
      </c>
      <c r="G103" s="3">
        <v>45118</v>
      </c>
      <c r="H103" s="2" t="s">
        <v>43</v>
      </c>
      <c r="I103" s="2" t="s">
        <v>44</v>
      </c>
      <c r="J103" s="4">
        <v>6000</v>
      </c>
      <c r="K103" s="2" t="s">
        <v>21</v>
      </c>
      <c r="L103" s="5">
        <v>52.16</v>
      </c>
      <c r="M103" s="6">
        <v>312960</v>
      </c>
      <c r="N103" s="4">
        <v>0</v>
      </c>
    </row>
    <row r="104" spans="1:14" x14ac:dyDescent="0.35">
      <c r="A104" s="2" t="s">
        <v>95</v>
      </c>
      <c r="B104" s="2" t="s">
        <v>40</v>
      </c>
      <c r="C104" s="2" t="s">
        <v>16</v>
      </c>
      <c r="D104" s="2" t="s">
        <v>47</v>
      </c>
      <c r="E104" s="2" t="s">
        <v>48</v>
      </c>
      <c r="F104" s="3">
        <v>45118</v>
      </c>
      <c r="G104" s="3">
        <v>45118</v>
      </c>
      <c r="H104" s="2" t="s">
        <v>43</v>
      </c>
      <c r="I104" s="2" t="s">
        <v>44</v>
      </c>
      <c r="J104" s="4">
        <v>0</v>
      </c>
      <c r="K104" s="2" t="s">
        <v>21</v>
      </c>
      <c r="L104" s="5">
        <v>52.16</v>
      </c>
      <c r="M104" s="6">
        <v>0</v>
      </c>
      <c r="N104" s="4">
        <v>0</v>
      </c>
    </row>
    <row r="105" spans="1:14" x14ac:dyDescent="0.35">
      <c r="A105" s="2" t="s">
        <v>95</v>
      </c>
      <c r="B105" s="2" t="s">
        <v>40</v>
      </c>
      <c r="C105" s="2" t="s">
        <v>16</v>
      </c>
      <c r="D105" s="2" t="s">
        <v>41</v>
      </c>
      <c r="E105" s="2" t="s">
        <v>42</v>
      </c>
      <c r="F105" s="3">
        <v>45118</v>
      </c>
      <c r="G105" s="3">
        <v>45118</v>
      </c>
      <c r="H105" s="2" t="s">
        <v>43</v>
      </c>
      <c r="I105" s="2" t="s">
        <v>44</v>
      </c>
      <c r="J105" s="4">
        <v>63</v>
      </c>
      <c r="K105" s="2" t="s">
        <v>21</v>
      </c>
      <c r="L105" s="5">
        <v>498.05</v>
      </c>
      <c r="M105" s="6">
        <v>31377.15</v>
      </c>
      <c r="N105" s="4">
        <v>0</v>
      </c>
    </row>
    <row r="106" spans="1:14" x14ac:dyDescent="0.35">
      <c r="A106" s="2" t="s">
        <v>96</v>
      </c>
      <c r="B106" s="2" t="s">
        <v>50</v>
      </c>
      <c r="C106" s="2" t="s">
        <v>16</v>
      </c>
      <c r="D106" s="2" t="s">
        <v>41</v>
      </c>
      <c r="E106" s="2" t="s">
        <v>42</v>
      </c>
      <c r="F106" s="3">
        <v>45118</v>
      </c>
      <c r="G106" s="3">
        <v>45118</v>
      </c>
      <c r="H106" s="2" t="s">
        <v>51</v>
      </c>
      <c r="I106" s="2" t="s">
        <v>52</v>
      </c>
      <c r="J106" s="4">
        <v>60</v>
      </c>
      <c r="K106" s="2" t="s">
        <v>21</v>
      </c>
      <c r="L106" s="5">
        <v>498.05</v>
      </c>
      <c r="M106" s="6">
        <v>29883</v>
      </c>
      <c r="N106" s="4">
        <v>0</v>
      </c>
    </row>
    <row r="107" spans="1:14" x14ac:dyDescent="0.35">
      <c r="A107" s="2" t="s">
        <v>96</v>
      </c>
      <c r="B107" s="2" t="s">
        <v>50</v>
      </c>
      <c r="C107" s="2" t="s">
        <v>16</v>
      </c>
      <c r="D107" s="2" t="s">
        <v>45</v>
      </c>
      <c r="E107" s="2" t="s">
        <v>46</v>
      </c>
      <c r="F107" s="3">
        <v>45118</v>
      </c>
      <c r="G107" s="3">
        <v>45118</v>
      </c>
      <c r="H107" s="2" t="s">
        <v>51</v>
      </c>
      <c r="I107" s="2" t="s">
        <v>52</v>
      </c>
      <c r="J107" s="4">
        <v>594</v>
      </c>
      <c r="K107" s="2" t="s">
        <v>21</v>
      </c>
      <c r="L107" s="5">
        <v>254.04</v>
      </c>
      <c r="M107" s="6">
        <v>150899.76</v>
      </c>
      <c r="N107" s="4">
        <v>0</v>
      </c>
    </row>
    <row r="108" spans="1:14" x14ac:dyDescent="0.35">
      <c r="A108" s="2" t="s">
        <v>96</v>
      </c>
      <c r="B108" s="2" t="s">
        <v>50</v>
      </c>
      <c r="C108" s="2" t="s">
        <v>16</v>
      </c>
      <c r="D108" s="2" t="s">
        <v>47</v>
      </c>
      <c r="E108" s="2" t="s">
        <v>48</v>
      </c>
      <c r="F108" s="3">
        <v>45118</v>
      </c>
      <c r="G108" s="3">
        <v>45118</v>
      </c>
      <c r="H108" s="2" t="s">
        <v>51</v>
      </c>
      <c r="I108" s="2" t="s">
        <v>52</v>
      </c>
      <c r="J108" s="4">
        <v>6000</v>
      </c>
      <c r="K108" s="2" t="s">
        <v>21</v>
      </c>
      <c r="L108" s="5">
        <v>52.16</v>
      </c>
      <c r="M108" s="6">
        <v>312960</v>
      </c>
      <c r="N108" s="4">
        <v>0</v>
      </c>
    </row>
    <row r="109" spans="1:14" x14ac:dyDescent="0.35">
      <c r="A109" s="2" t="s">
        <v>96</v>
      </c>
      <c r="B109" s="2" t="s">
        <v>50</v>
      </c>
      <c r="C109" s="2" t="s">
        <v>16</v>
      </c>
      <c r="D109" s="2" t="s">
        <v>45</v>
      </c>
      <c r="E109" s="2" t="s">
        <v>46</v>
      </c>
      <c r="F109" s="3">
        <v>45118</v>
      </c>
      <c r="G109" s="3">
        <v>45118</v>
      </c>
      <c r="H109" s="2" t="s">
        <v>51</v>
      </c>
      <c r="I109" s="2" t="s">
        <v>52</v>
      </c>
      <c r="J109" s="4">
        <v>1686</v>
      </c>
      <c r="K109" s="2" t="s">
        <v>21</v>
      </c>
      <c r="L109" s="5">
        <v>254.04</v>
      </c>
      <c r="M109" s="6">
        <v>428311.44</v>
      </c>
      <c r="N109" s="4">
        <v>0</v>
      </c>
    </row>
    <row r="110" spans="1:14" x14ac:dyDescent="0.35">
      <c r="A110" s="2" t="s">
        <v>97</v>
      </c>
      <c r="B110" s="2" t="s">
        <v>27</v>
      </c>
      <c r="C110" s="2" t="s">
        <v>16</v>
      </c>
      <c r="D110" s="2" t="s">
        <v>41</v>
      </c>
      <c r="E110" s="2" t="s">
        <v>42</v>
      </c>
      <c r="F110" s="3">
        <v>45118</v>
      </c>
      <c r="G110" s="3">
        <v>45118</v>
      </c>
      <c r="H110" s="2" t="s">
        <v>28</v>
      </c>
      <c r="I110" s="2" t="s">
        <v>62</v>
      </c>
      <c r="J110" s="4">
        <v>1800</v>
      </c>
      <c r="K110" s="2" t="s">
        <v>21</v>
      </c>
      <c r="L110" s="5">
        <v>487.98</v>
      </c>
      <c r="M110" s="6">
        <v>878364</v>
      </c>
      <c r="N110" s="4">
        <v>0</v>
      </c>
    </row>
    <row r="111" spans="1:14" x14ac:dyDescent="0.35">
      <c r="A111" s="2" t="s">
        <v>97</v>
      </c>
      <c r="B111" s="2" t="s">
        <v>27</v>
      </c>
      <c r="C111" s="2" t="s">
        <v>16</v>
      </c>
      <c r="D111" s="2" t="s">
        <v>45</v>
      </c>
      <c r="E111" s="2" t="s">
        <v>46</v>
      </c>
      <c r="F111" s="3">
        <v>45118</v>
      </c>
      <c r="G111" s="3">
        <v>45118</v>
      </c>
      <c r="H111" s="2" t="s">
        <v>28</v>
      </c>
      <c r="I111" s="2" t="s">
        <v>62</v>
      </c>
      <c r="J111" s="4">
        <v>0</v>
      </c>
      <c r="K111" s="2" t="s">
        <v>21</v>
      </c>
      <c r="L111" s="5">
        <v>250.48</v>
      </c>
      <c r="M111" s="6">
        <v>0</v>
      </c>
      <c r="N111" s="4">
        <v>0</v>
      </c>
    </row>
    <row r="112" spans="1:14" x14ac:dyDescent="0.35">
      <c r="A112" s="2" t="s">
        <v>97</v>
      </c>
      <c r="B112" s="2" t="s">
        <v>27</v>
      </c>
      <c r="C112" s="2" t="s">
        <v>16</v>
      </c>
      <c r="D112" s="2" t="s">
        <v>47</v>
      </c>
      <c r="E112" s="2" t="s">
        <v>48</v>
      </c>
      <c r="F112" s="3">
        <v>45118</v>
      </c>
      <c r="G112" s="3">
        <v>45118</v>
      </c>
      <c r="H112" s="2" t="s">
        <v>28</v>
      </c>
      <c r="I112" s="2" t="s">
        <v>62</v>
      </c>
      <c r="J112" s="4">
        <v>0</v>
      </c>
      <c r="K112" s="2" t="s">
        <v>21</v>
      </c>
      <c r="L112" s="5">
        <v>52.87</v>
      </c>
      <c r="M112" s="6">
        <v>0</v>
      </c>
      <c r="N112" s="4">
        <v>0</v>
      </c>
    </row>
    <row r="113" spans="1:14" x14ac:dyDescent="0.35">
      <c r="A113" s="2" t="s">
        <v>98</v>
      </c>
      <c r="B113" s="2" t="s">
        <v>27</v>
      </c>
      <c r="C113" s="2" t="s">
        <v>16</v>
      </c>
      <c r="D113" s="2" t="s">
        <v>41</v>
      </c>
      <c r="E113" s="2" t="s">
        <v>42</v>
      </c>
      <c r="F113" s="3">
        <v>45118</v>
      </c>
      <c r="G113" s="3">
        <v>45118</v>
      </c>
      <c r="H113" s="2" t="s">
        <v>28</v>
      </c>
      <c r="I113" s="2" t="s">
        <v>62</v>
      </c>
      <c r="J113" s="4">
        <v>1500</v>
      </c>
      <c r="K113" s="2" t="s">
        <v>21</v>
      </c>
      <c r="L113" s="5">
        <v>487.98</v>
      </c>
      <c r="M113" s="6">
        <v>731970</v>
      </c>
      <c r="N113" s="4">
        <v>0</v>
      </c>
    </row>
    <row r="114" spans="1:14" x14ac:dyDescent="0.35">
      <c r="A114" s="2" t="s">
        <v>98</v>
      </c>
      <c r="B114" s="2" t="s">
        <v>27</v>
      </c>
      <c r="C114" s="2" t="s">
        <v>16</v>
      </c>
      <c r="D114" s="2" t="s">
        <v>45</v>
      </c>
      <c r="E114" s="2" t="s">
        <v>46</v>
      </c>
      <c r="F114" s="3">
        <v>45118</v>
      </c>
      <c r="G114" s="3">
        <v>45118</v>
      </c>
      <c r="H114" s="2" t="s">
        <v>28</v>
      </c>
      <c r="I114" s="2" t="s">
        <v>62</v>
      </c>
      <c r="J114" s="4">
        <v>594</v>
      </c>
      <c r="K114" s="2" t="s">
        <v>21</v>
      </c>
      <c r="L114" s="5">
        <v>250.48</v>
      </c>
      <c r="M114" s="6">
        <v>148785.12</v>
      </c>
      <c r="N114" s="4">
        <v>0</v>
      </c>
    </row>
    <row r="115" spans="1:14" x14ac:dyDescent="0.35">
      <c r="A115" s="2" t="s">
        <v>98</v>
      </c>
      <c r="B115" s="2" t="s">
        <v>27</v>
      </c>
      <c r="C115" s="2" t="s">
        <v>16</v>
      </c>
      <c r="D115" s="2" t="s">
        <v>47</v>
      </c>
      <c r="E115" s="2" t="s">
        <v>48</v>
      </c>
      <c r="F115" s="3">
        <v>45118</v>
      </c>
      <c r="G115" s="3">
        <v>45118</v>
      </c>
      <c r="H115" s="2" t="s">
        <v>28</v>
      </c>
      <c r="I115" s="2" t="s">
        <v>62</v>
      </c>
      <c r="J115" s="4">
        <v>0</v>
      </c>
      <c r="K115" s="2" t="s">
        <v>21</v>
      </c>
      <c r="L115" s="5">
        <v>52.87</v>
      </c>
      <c r="M115" s="6">
        <v>0</v>
      </c>
      <c r="N115" s="4">
        <v>0</v>
      </c>
    </row>
    <row r="116" spans="1:14" x14ac:dyDescent="0.35">
      <c r="A116" s="2" t="s">
        <v>98</v>
      </c>
      <c r="B116" s="2" t="s">
        <v>27</v>
      </c>
      <c r="C116" s="2" t="s">
        <v>16</v>
      </c>
      <c r="D116" s="2" t="s">
        <v>45</v>
      </c>
      <c r="E116" s="2" t="s">
        <v>46</v>
      </c>
      <c r="F116" s="3">
        <v>45118</v>
      </c>
      <c r="G116" s="3">
        <v>45118</v>
      </c>
      <c r="H116" s="2" t="s">
        <v>28</v>
      </c>
      <c r="I116" s="2" t="s">
        <v>62</v>
      </c>
      <c r="J116" s="4">
        <v>6</v>
      </c>
      <c r="K116" s="2" t="s">
        <v>21</v>
      </c>
      <c r="L116" s="5">
        <v>250.48</v>
      </c>
      <c r="M116" s="6">
        <v>1502.88</v>
      </c>
      <c r="N116" s="4">
        <v>0</v>
      </c>
    </row>
    <row r="117" spans="1:14" x14ac:dyDescent="0.35">
      <c r="A117" s="2" t="s">
        <v>99</v>
      </c>
      <c r="B117" s="2" t="s">
        <v>27</v>
      </c>
      <c r="C117" s="2" t="s">
        <v>16</v>
      </c>
      <c r="D117" s="2" t="s">
        <v>17</v>
      </c>
      <c r="E117" s="2" t="s">
        <v>18</v>
      </c>
      <c r="F117" s="3">
        <v>45119</v>
      </c>
      <c r="G117" s="3">
        <v>45119</v>
      </c>
      <c r="H117" s="2" t="s">
        <v>28</v>
      </c>
      <c r="I117" s="2" t="s">
        <v>100</v>
      </c>
      <c r="J117" s="4">
        <v>12000</v>
      </c>
      <c r="K117" s="2" t="s">
        <v>21</v>
      </c>
      <c r="L117" s="5">
        <v>15.84</v>
      </c>
      <c r="M117" s="6">
        <v>190080</v>
      </c>
      <c r="N117" s="4">
        <v>0</v>
      </c>
    </row>
    <row r="118" spans="1:14" x14ac:dyDescent="0.35">
      <c r="A118" s="2" t="s">
        <v>99</v>
      </c>
      <c r="B118" s="2" t="s">
        <v>27</v>
      </c>
      <c r="C118" s="2" t="s">
        <v>16</v>
      </c>
      <c r="D118" s="2" t="s">
        <v>22</v>
      </c>
      <c r="E118" s="2" t="s">
        <v>23</v>
      </c>
      <c r="F118" s="3">
        <v>45119</v>
      </c>
      <c r="G118" s="3">
        <v>45119</v>
      </c>
      <c r="H118" s="2" t="s">
        <v>28</v>
      </c>
      <c r="I118" s="2" t="s">
        <v>100</v>
      </c>
      <c r="J118" s="4">
        <v>6000</v>
      </c>
      <c r="K118" s="2" t="s">
        <v>21</v>
      </c>
      <c r="L118" s="5">
        <v>12.99</v>
      </c>
      <c r="M118" s="6">
        <v>77940</v>
      </c>
      <c r="N118" s="4">
        <v>0</v>
      </c>
    </row>
    <row r="119" spans="1:14" x14ac:dyDescent="0.35">
      <c r="A119" s="2" t="s">
        <v>101</v>
      </c>
      <c r="B119" s="2" t="s">
        <v>27</v>
      </c>
      <c r="C119" s="2" t="s">
        <v>16</v>
      </c>
      <c r="D119" s="2" t="s">
        <v>17</v>
      </c>
      <c r="E119" s="2" t="s">
        <v>18</v>
      </c>
      <c r="F119" s="3">
        <v>45119</v>
      </c>
      <c r="G119" s="3">
        <v>45119</v>
      </c>
      <c r="H119" s="2" t="s">
        <v>28</v>
      </c>
      <c r="I119" s="2" t="s">
        <v>102</v>
      </c>
      <c r="J119" s="4">
        <v>12200</v>
      </c>
      <c r="K119" s="2" t="s">
        <v>21</v>
      </c>
      <c r="L119" s="5">
        <v>15.84</v>
      </c>
      <c r="M119" s="6">
        <v>193248</v>
      </c>
      <c r="N119" s="4">
        <v>0</v>
      </c>
    </row>
    <row r="120" spans="1:14" x14ac:dyDescent="0.35">
      <c r="A120" s="2" t="s">
        <v>101</v>
      </c>
      <c r="B120" s="2" t="s">
        <v>27</v>
      </c>
      <c r="C120" s="2" t="s">
        <v>16</v>
      </c>
      <c r="D120" s="2" t="s">
        <v>22</v>
      </c>
      <c r="E120" s="2" t="s">
        <v>23</v>
      </c>
      <c r="F120" s="3">
        <v>45119</v>
      </c>
      <c r="G120" s="3">
        <v>45119</v>
      </c>
      <c r="H120" s="2" t="s">
        <v>28</v>
      </c>
      <c r="I120" s="2" t="s">
        <v>102</v>
      </c>
      <c r="J120" s="4">
        <v>12000</v>
      </c>
      <c r="K120" s="2" t="s">
        <v>21</v>
      </c>
      <c r="L120" s="5">
        <v>12.99</v>
      </c>
      <c r="M120" s="6">
        <v>155880</v>
      </c>
      <c r="N120" s="4">
        <v>0</v>
      </c>
    </row>
    <row r="121" spans="1:14" x14ac:dyDescent="0.35">
      <c r="A121" s="2" t="s">
        <v>101</v>
      </c>
      <c r="B121" s="2" t="s">
        <v>27</v>
      </c>
      <c r="C121" s="2" t="s">
        <v>16</v>
      </c>
      <c r="D121" s="2" t="s">
        <v>24</v>
      </c>
      <c r="E121" s="2" t="s">
        <v>25</v>
      </c>
      <c r="F121" s="3">
        <v>45119</v>
      </c>
      <c r="G121" s="3">
        <v>45119</v>
      </c>
      <c r="H121" s="2" t="s">
        <v>28</v>
      </c>
      <c r="I121" s="2" t="s">
        <v>102</v>
      </c>
      <c r="J121" s="4">
        <v>0</v>
      </c>
      <c r="K121" s="2" t="s">
        <v>21</v>
      </c>
      <c r="L121" s="5">
        <v>8.09</v>
      </c>
      <c r="M121" s="6">
        <v>0</v>
      </c>
      <c r="N121" s="4">
        <v>0</v>
      </c>
    </row>
    <row r="122" spans="1:14" x14ac:dyDescent="0.35">
      <c r="A122" s="2" t="s">
        <v>103</v>
      </c>
      <c r="B122" s="2" t="s">
        <v>27</v>
      </c>
      <c r="C122" s="2" t="s">
        <v>16</v>
      </c>
      <c r="D122" s="2" t="s">
        <v>17</v>
      </c>
      <c r="E122" s="2" t="s">
        <v>18</v>
      </c>
      <c r="F122" s="3">
        <v>45119</v>
      </c>
      <c r="G122" s="3">
        <v>45119</v>
      </c>
      <c r="H122" s="2" t="s">
        <v>28</v>
      </c>
      <c r="I122" s="2" t="s">
        <v>104</v>
      </c>
      <c r="J122" s="4">
        <v>8900</v>
      </c>
      <c r="K122" s="2" t="s">
        <v>21</v>
      </c>
      <c r="L122" s="5">
        <v>15.84</v>
      </c>
      <c r="M122" s="6">
        <v>140976</v>
      </c>
      <c r="N122" s="4">
        <v>0</v>
      </c>
    </row>
    <row r="123" spans="1:14" x14ac:dyDescent="0.35">
      <c r="A123" s="2" t="s">
        <v>103</v>
      </c>
      <c r="B123" s="2" t="s">
        <v>27</v>
      </c>
      <c r="C123" s="2" t="s">
        <v>16</v>
      </c>
      <c r="D123" s="2" t="s">
        <v>22</v>
      </c>
      <c r="E123" s="2" t="s">
        <v>23</v>
      </c>
      <c r="F123" s="3">
        <v>45119</v>
      </c>
      <c r="G123" s="3">
        <v>45119</v>
      </c>
      <c r="H123" s="2" t="s">
        <v>28</v>
      </c>
      <c r="I123" s="2" t="s">
        <v>104</v>
      </c>
      <c r="J123" s="4">
        <v>11500</v>
      </c>
      <c r="K123" s="2" t="s">
        <v>21</v>
      </c>
      <c r="L123" s="5">
        <v>12.99</v>
      </c>
      <c r="M123" s="6">
        <v>149385</v>
      </c>
      <c r="N123" s="4">
        <v>0</v>
      </c>
    </row>
    <row r="124" spans="1:14" x14ac:dyDescent="0.35">
      <c r="A124" s="2" t="s">
        <v>103</v>
      </c>
      <c r="B124" s="2" t="s">
        <v>27</v>
      </c>
      <c r="C124" s="2" t="s">
        <v>16</v>
      </c>
      <c r="D124" s="2" t="s">
        <v>24</v>
      </c>
      <c r="E124" s="2" t="s">
        <v>25</v>
      </c>
      <c r="F124" s="3">
        <v>45119</v>
      </c>
      <c r="G124" s="3">
        <v>45119</v>
      </c>
      <c r="H124" s="2" t="s">
        <v>28</v>
      </c>
      <c r="I124" s="2" t="s">
        <v>104</v>
      </c>
      <c r="J124" s="4">
        <v>7500</v>
      </c>
      <c r="K124" s="2" t="s">
        <v>21</v>
      </c>
      <c r="L124" s="5">
        <v>8.09</v>
      </c>
      <c r="M124" s="6">
        <v>60675</v>
      </c>
      <c r="N124" s="4">
        <v>0</v>
      </c>
    </row>
    <row r="125" spans="1:14" x14ac:dyDescent="0.35">
      <c r="A125" s="2" t="s">
        <v>105</v>
      </c>
      <c r="B125" s="2" t="s">
        <v>50</v>
      </c>
      <c r="C125" s="2" t="s">
        <v>16</v>
      </c>
      <c r="D125" s="2" t="s">
        <v>41</v>
      </c>
      <c r="E125" s="2" t="s">
        <v>42</v>
      </c>
      <c r="F125" s="3">
        <v>45119</v>
      </c>
      <c r="G125" s="3">
        <v>45119</v>
      </c>
      <c r="H125" s="2" t="s">
        <v>51</v>
      </c>
      <c r="I125" s="2" t="s">
        <v>52</v>
      </c>
      <c r="J125" s="4">
        <v>0</v>
      </c>
      <c r="K125" s="2" t="s">
        <v>21</v>
      </c>
      <c r="L125" s="5">
        <v>498.05</v>
      </c>
      <c r="M125" s="6">
        <v>0</v>
      </c>
      <c r="N125" s="4">
        <v>0</v>
      </c>
    </row>
    <row r="126" spans="1:14" x14ac:dyDescent="0.35">
      <c r="A126" s="2" t="s">
        <v>105</v>
      </c>
      <c r="B126" s="2" t="s">
        <v>50</v>
      </c>
      <c r="C126" s="2" t="s">
        <v>16</v>
      </c>
      <c r="D126" s="2" t="s">
        <v>45</v>
      </c>
      <c r="E126" s="2" t="s">
        <v>46</v>
      </c>
      <c r="F126" s="3">
        <v>45119</v>
      </c>
      <c r="G126" s="3">
        <v>45119</v>
      </c>
      <c r="H126" s="2" t="s">
        <v>51</v>
      </c>
      <c r="I126" s="2" t="s">
        <v>52</v>
      </c>
      <c r="J126" s="4">
        <v>0</v>
      </c>
      <c r="K126" s="2" t="s">
        <v>21</v>
      </c>
      <c r="L126" s="5">
        <v>254.04</v>
      </c>
      <c r="M126" s="6">
        <v>0</v>
      </c>
      <c r="N126" s="4">
        <v>0</v>
      </c>
    </row>
    <row r="127" spans="1:14" x14ac:dyDescent="0.35">
      <c r="A127" s="2" t="s">
        <v>105</v>
      </c>
      <c r="B127" s="2" t="s">
        <v>50</v>
      </c>
      <c r="C127" s="2" t="s">
        <v>16</v>
      </c>
      <c r="D127" s="2" t="s">
        <v>47</v>
      </c>
      <c r="E127" s="2" t="s">
        <v>48</v>
      </c>
      <c r="F127" s="3">
        <v>45119</v>
      </c>
      <c r="G127" s="3">
        <v>45119</v>
      </c>
      <c r="H127" s="2" t="s">
        <v>51</v>
      </c>
      <c r="I127" s="2" t="s">
        <v>52</v>
      </c>
      <c r="J127" s="4">
        <v>14460</v>
      </c>
      <c r="K127" s="2" t="s">
        <v>21</v>
      </c>
      <c r="L127" s="5">
        <v>52.16</v>
      </c>
      <c r="M127" s="6">
        <v>754233.6</v>
      </c>
      <c r="N127" s="4">
        <v>0</v>
      </c>
    </row>
    <row r="128" spans="1:14" x14ac:dyDescent="0.35">
      <c r="A128" s="2" t="s">
        <v>105</v>
      </c>
      <c r="B128" s="2" t="s">
        <v>50</v>
      </c>
      <c r="C128" s="2" t="s">
        <v>16</v>
      </c>
      <c r="D128" s="2" t="s">
        <v>45</v>
      </c>
      <c r="E128" s="2" t="s">
        <v>46</v>
      </c>
      <c r="F128" s="3">
        <v>45119</v>
      </c>
      <c r="G128" s="3">
        <v>45119</v>
      </c>
      <c r="H128" s="2" t="s">
        <v>51</v>
      </c>
      <c r="I128" s="2" t="s">
        <v>52</v>
      </c>
      <c r="J128" s="4">
        <v>0</v>
      </c>
      <c r="K128" s="2" t="s">
        <v>21</v>
      </c>
      <c r="L128" s="5">
        <v>254.04</v>
      </c>
      <c r="M128" s="6">
        <v>0</v>
      </c>
      <c r="N128" s="4">
        <v>0</v>
      </c>
    </row>
    <row r="129" spans="1:14" x14ac:dyDescent="0.35">
      <c r="A129" s="2" t="s">
        <v>105</v>
      </c>
      <c r="B129" s="2" t="s">
        <v>50</v>
      </c>
      <c r="C129" s="2" t="s">
        <v>16</v>
      </c>
      <c r="D129" s="2" t="s">
        <v>47</v>
      </c>
      <c r="E129" s="2" t="s">
        <v>48</v>
      </c>
      <c r="F129" s="3">
        <v>45119</v>
      </c>
      <c r="G129" s="3">
        <v>45119</v>
      </c>
      <c r="H129" s="2" t="s">
        <v>51</v>
      </c>
      <c r="I129" s="2" t="s">
        <v>52</v>
      </c>
      <c r="J129" s="4">
        <v>9540</v>
      </c>
      <c r="K129" s="2" t="s">
        <v>21</v>
      </c>
      <c r="L129" s="5">
        <v>52.16</v>
      </c>
      <c r="M129" s="6">
        <v>497606.40000000002</v>
      </c>
      <c r="N129" s="4">
        <v>0</v>
      </c>
    </row>
    <row r="130" spans="1:14" x14ac:dyDescent="0.35">
      <c r="A130" s="2" t="s">
        <v>106</v>
      </c>
      <c r="B130" s="2" t="s">
        <v>27</v>
      </c>
      <c r="C130" s="2" t="s">
        <v>16</v>
      </c>
      <c r="D130" s="2" t="s">
        <v>17</v>
      </c>
      <c r="E130" s="2" t="s">
        <v>18</v>
      </c>
      <c r="F130" s="3">
        <v>45119</v>
      </c>
      <c r="G130" s="3">
        <v>45119</v>
      </c>
      <c r="H130" s="2" t="s">
        <v>28</v>
      </c>
      <c r="I130" s="2" t="s">
        <v>107</v>
      </c>
      <c r="J130" s="4">
        <v>10175</v>
      </c>
      <c r="K130" s="2" t="s">
        <v>21</v>
      </c>
      <c r="L130" s="5">
        <v>15.84</v>
      </c>
      <c r="M130" s="6">
        <v>161172</v>
      </c>
      <c r="N130" s="4">
        <v>0</v>
      </c>
    </row>
    <row r="131" spans="1:14" x14ac:dyDescent="0.35">
      <c r="A131" s="2" t="s">
        <v>106</v>
      </c>
      <c r="B131" s="2" t="s">
        <v>27</v>
      </c>
      <c r="C131" s="2" t="s">
        <v>16</v>
      </c>
      <c r="D131" s="2" t="s">
        <v>22</v>
      </c>
      <c r="E131" s="2" t="s">
        <v>23</v>
      </c>
      <c r="F131" s="3">
        <v>45119</v>
      </c>
      <c r="G131" s="3">
        <v>45119</v>
      </c>
      <c r="H131" s="2" t="s">
        <v>28</v>
      </c>
      <c r="I131" s="2" t="s">
        <v>107</v>
      </c>
      <c r="J131" s="4">
        <v>14000</v>
      </c>
      <c r="K131" s="2" t="s">
        <v>21</v>
      </c>
      <c r="L131" s="5">
        <v>12.99</v>
      </c>
      <c r="M131" s="6">
        <v>181860</v>
      </c>
      <c r="N131" s="4">
        <v>0</v>
      </c>
    </row>
    <row r="132" spans="1:14" x14ac:dyDescent="0.35">
      <c r="A132" s="2" t="s">
        <v>106</v>
      </c>
      <c r="B132" s="2" t="s">
        <v>27</v>
      </c>
      <c r="C132" s="2" t="s">
        <v>16</v>
      </c>
      <c r="D132" s="2" t="s">
        <v>24</v>
      </c>
      <c r="E132" s="2" t="s">
        <v>25</v>
      </c>
      <c r="F132" s="3">
        <v>45119</v>
      </c>
      <c r="G132" s="3">
        <v>45119</v>
      </c>
      <c r="H132" s="2" t="s">
        <v>28</v>
      </c>
      <c r="I132" s="2" t="s">
        <v>107</v>
      </c>
      <c r="J132" s="4">
        <v>0</v>
      </c>
      <c r="K132" s="2" t="s">
        <v>21</v>
      </c>
      <c r="L132" s="5">
        <v>8.09</v>
      </c>
      <c r="M132" s="6">
        <v>0</v>
      </c>
      <c r="N132" s="4">
        <v>0</v>
      </c>
    </row>
    <row r="133" spans="1:14" x14ac:dyDescent="0.35">
      <c r="A133" s="2" t="s">
        <v>108</v>
      </c>
      <c r="B133" s="2" t="s">
        <v>40</v>
      </c>
      <c r="C133" s="2" t="s">
        <v>16</v>
      </c>
      <c r="D133" s="2" t="s">
        <v>41</v>
      </c>
      <c r="E133" s="2" t="s">
        <v>42</v>
      </c>
      <c r="F133" s="3">
        <v>45119</v>
      </c>
      <c r="G133" s="3">
        <v>45119</v>
      </c>
      <c r="H133" s="2" t="s">
        <v>43</v>
      </c>
      <c r="I133" s="2" t="s">
        <v>44</v>
      </c>
      <c r="J133" s="4">
        <v>0</v>
      </c>
      <c r="K133" s="2" t="s">
        <v>21</v>
      </c>
      <c r="L133" s="5">
        <v>498.05</v>
      </c>
      <c r="M133" s="6">
        <v>0</v>
      </c>
      <c r="N133" s="4">
        <v>0</v>
      </c>
    </row>
    <row r="134" spans="1:14" x14ac:dyDescent="0.35">
      <c r="A134" s="2" t="s">
        <v>108</v>
      </c>
      <c r="B134" s="2" t="s">
        <v>40</v>
      </c>
      <c r="C134" s="2" t="s">
        <v>16</v>
      </c>
      <c r="D134" s="2" t="s">
        <v>45</v>
      </c>
      <c r="E134" s="2" t="s">
        <v>46</v>
      </c>
      <c r="F134" s="3">
        <v>45119</v>
      </c>
      <c r="G134" s="3">
        <v>45119</v>
      </c>
      <c r="H134" s="2" t="s">
        <v>43</v>
      </c>
      <c r="I134" s="2" t="s">
        <v>44</v>
      </c>
      <c r="J134" s="4">
        <v>546</v>
      </c>
      <c r="K134" s="2" t="s">
        <v>21</v>
      </c>
      <c r="L134" s="5">
        <v>254.04</v>
      </c>
      <c r="M134" s="6">
        <v>138705.84</v>
      </c>
      <c r="N134" s="4">
        <v>0</v>
      </c>
    </row>
    <row r="135" spans="1:14" x14ac:dyDescent="0.35">
      <c r="A135" s="2" t="s">
        <v>108</v>
      </c>
      <c r="B135" s="2" t="s">
        <v>40</v>
      </c>
      <c r="C135" s="2" t="s">
        <v>16</v>
      </c>
      <c r="D135" s="2" t="s">
        <v>47</v>
      </c>
      <c r="E135" s="2" t="s">
        <v>48</v>
      </c>
      <c r="F135" s="3">
        <v>45119</v>
      </c>
      <c r="G135" s="3">
        <v>45119</v>
      </c>
      <c r="H135" s="2" t="s">
        <v>43</v>
      </c>
      <c r="I135" s="2" t="s">
        <v>44</v>
      </c>
      <c r="J135" s="4">
        <v>9000</v>
      </c>
      <c r="K135" s="2" t="s">
        <v>21</v>
      </c>
      <c r="L135" s="5">
        <v>52.16</v>
      </c>
      <c r="M135" s="6">
        <v>469440</v>
      </c>
      <c r="N135" s="4">
        <v>0</v>
      </c>
    </row>
    <row r="136" spans="1:14" x14ac:dyDescent="0.35">
      <c r="A136" s="2" t="s">
        <v>108</v>
      </c>
      <c r="B136" s="2" t="s">
        <v>40</v>
      </c>
      <c r="C136" s="2" t="s">
        <v>16</v>
      </c>
      <c r="D136" s="2" t="s">
        <v>47</v>
      </c>
      <c r="E136" s="2" t="s">
        <v>48</v>
      </c>
      <c r="F136" s="3">
        <v>45119</v>
      </c>
      <c r="G136" s="3">
        <v>45119</v>
      </c>
      <c r="H136" s="2" t="s">
        <v>43</v>
      </c>
      <c r="I136" s="2" t="s">
        <v>44</v>
      </c>
      <c r="J136" s="4">
        <v>0</v>
      </c>
      <c r="K136" s="2" t="s">
        <v>21</v>
      </c>
      <c r="L136" s="5">
        <v>52.16</v>
      </c>
      <c r="M136" s="6">
        <v>0</v>
      </c>
      <c r="N136" s="4">
        <v>0</v>
      </c>
    </row>
    <row r="137" spans="1:14" x14ac:dyDescent="0.35">
      <c r="A137" s="2" t="s">
        <v>108</v>
      </c>
      <c r="B137" s="2" t="s">
        <v>40</v>
      </c>
      <c r="C137" s="2" t="s">
        <v>16</v>
      </c>
      <c r="D137" s="2" t="s">
        <v>41</v>
      </c>
      <c r="E137" s="2" t="s">
        <v>42</v>
      </c>
      <c r="F137" s="3">
        <v>45119</v>
      </c>
      <c r="G137" s="3">
        <v>45119</v>
      </c>
      <c r="H137" s="2" t="s">
        <v>43</v>
      </c>
      <c r="I137" s="2" t="s">
        <v>44</v>
      </c>
      <c r="J137" s="4">
        <v>0</v>
      </c>
      <c r="K137" s="2" t="s">
        <v>21</v>
      </c>
      <c r="L137" s="5">
        <v>498.05</v>
      </c>
      <c r="M137" s="6">
        <v>0</v>
      </c>
      <c r="N137" s="4">
        <v>0</v>
      </c>
    </row>
    <row r="138" spans="1:14" x14ac:dyDescent="0.35">
      <c r="A138" s="2" t="s">
        <v>108</v>
      </c>
      <c r="B138" s="2" t="s">
        <v>40</v>
      </c>
      <c r="C138" s="2" t="s">
        <v>16</v>
      </c>
      <c r="D138" s="2" t="s">
        <v>45</v>
      </c>
      <c r="E138" s="2" t="s">
        <v>46</v>
      </c>
      <c r="F138" s="3">
        <v>45119</v>
      </c>
      <c r="G138" s="3">
        <v>45119</v>
      </c>
      <c r="H138" s="2" t="s">
        <v>43</v>
      </c>
      <c r="I138" s="2" t="s">
        <v>44</v>
      </c>
      <c r="J138" s="4">
        <v>1254</v>
      </c>
      <c r="K138" s="2" t="s">
        <v>21</v>
      </c>
      <c r="L138" s="5">
        <v>254.04</v>
      </c>
      <c r="M138" s="6">
        <v>318566.15999999997</v>
      </c>
      <c r="N138" s="4">
        <v>0</v>
      </c>
    </row>
    <row r="139" spans="1:14" x14ac:dyDescent="0.35">
      <c r="A139" s="2" t="s">
        <v>109</v>
      </c>
      <c r="B139" s="2" t="s">
        <v>27</v>
      </c>
      <c r="C139" s="2" t="s">
        <v>16</v>
      </c>
      <c r="D139" s="2" t="s">
        <v>41</v>
      </c>
      <c r="E139" s="2" t="s">
        <v>42</v>
      </c>
      <c r="F139" s="3">
        <v>45119</v>
      </c>
      <c r="G139" s="3">
        <v>45119</v>
      </c>
      <c r="H139" s="2" t="s">
        <v>28</v>
      </c>
      <c r="I139" s="2" t="s">
        <v>62</v>
      </c>
      <c r="J139" s="4">
        <v>0</v>
      </c>
      <c r="K139" s="2" t="s">
        <v>21</v>
      </c>
      <c r="L139" s="5">
        <v>487.98</v>
      </c>
      <c r="M139" s="6">
        <v>0</v>
      </c>
      <c r="N139" s="4">
        <v>0</v>
      </c>
    </row>
    <row r="140" spans="1:14" x14ac:dyDescent="0.35">
      <c r="A140" s="2" t="s">
        <v>109</v>
      </c>
      <c r="B140" s="2" t="s">
        <v>27</v>
      </c>
      <c r="C140" s="2" t="s">
        <v>16</v>
      </c>
      <c r="D140" s="2" t="s">
        <v>45</v>
      </c>
      <c r="E140" s="2" t="s">
        <v>46</v>
      </c>
      <c r="F140" s="3">
        <v>45119</v>
      </c>
      <c r="G140" s="3">
        <v>45119</v>
      </c>
      <c r="H140" s="2" t="s">
        <v>28</v>
      </c>
      <c r="I140" s="2" t="s">
        <v>62</v>
      </c>
      <c r="J140" s="4">
        <v>1200</v>
      </c>
      <c r="K140" s="2" t="s">
        <v>21</v>
      </c>
      <c r="L140" s="5">
        <v>250.48</v>
      </c>
      <c r="M140" s="6">
        <v>300576</v>
      </c>
      <c r="N140" s="4">
        <v>0</v>
      </c>
    </row>
    <row r="141" spans="1:14" x14ac:dyDescent="0.35">
      <c r="A141" s="2" t="s">
        <v>109</v>
      </c>
      <c r="B141" s="2" t="s">
        <v>27</v>
      </c>
      <c r="C141" s="2" t="s">
        <v>16</v>
      </c>
      <c r="D141" s="2" t="s">
        <v>47</v>
      </c>
      <c r="E141" s="2" t="s">
        <v>48</v>
      </c>
      <c r="F141" s="3">
        <v>45119</v>
      </c>
      <c r="G141" s="3">
        <v>45119</v>
      </c>
      <c r="H141" s="2" t="s">
        <v>28</v>
      </c>
      <c r="I141" s="2" t="s">
        <v>62</v>
      </c>
      <c r="J141" s="4">
        <v>12000</v>
      </c>
      <c r="K141" s="2" t="s">
        <v>21</v>
      </c>
      <c r="L141" s="5">
        <v>52.87</v>
      </c>
      <c r="M141" s="6">
        <v>634440</v>
      </c>
      <c r="N141" s="4">
        <v>0</v>
      </c>
    </row>
    <row r="142" spans="1:14" x14ac:dyDescent="0.35">
      <c r="A142" s="2" t="s">
        <v>109</v>
      </c>
      <c r="B142" s="2" t="s">
        <v>27</v>
      </c>
      <c r="C142" s="2" t="s">
        <v>16</v>
      </c>
      <c r="D142" s="2" t="s">
        <v>45</v>
      </c>
      <c r="E142" s="2" t="s">
        <v>46</v>
      </c>
      <c r="F142" s="3">
        <v>45119</v>
      </c>
      <c r="G142" s="3">
        <v>45119</v>
      </c>
      <c r="H142" s="2" t="s">
        <v>28</v>
      </c>
      <c r="I142" s="2" t="s">
        <v>62</v>
      </c>
      <c r="J142" s="4">
        <v>0</v>
      </c>
      <c r="K142" s="2" t="s">
        <v>21</v>
      </c>
      <c r="L142" s="5">
        <v>250.48</v>
      </c>
      <c r="M142" s="6">
        <v>0</v>
      </c>
      <c r="N142" s="4">
        <v>0</v>
      </c>
    </row>
    <row r="143" spans="1:14" x14ac:dyDescent="0.35">
      <c r="A143" s="2" t="s">
        <v>110</v>
      </c>
      <c r="B143" s="2" t="s">
        <v>27</v>
      </c>
      <c r="C143" s="2" t="s">
        <v>16</v>
      </c>
      <c r="D143" s="2" t="s">
        <v>17</v>
      </c>
      <c r="E143" s="2" t="s">
        <v>18</v>
      </c>
      <c r="F143" s="3">
        <v>45120</v>
      </c>
      <c r="G143" s="3">
        <v>45120</v>
      </c>
      <c r="H143" s="2" t="s">
        <v>28</v>
      </c>
      <c r="I143" s="2" t="s">
        <v>111</v>
      </c>
      <c r="J143" s="4">
        <v>8000</v>
      </c>
      <c r="K143" s="2" t="s">
        <v>21</v>
      </c>
      <c r="L143" s="5">
        <v>15.84</v>
      </c>
      <c r="M143" s="6">
        <v>126720</v>
      </c>
      <c r="N143" s="4">
        <v>0</v>
      </c>
    </row>
    <row r="144" spans="1:14" x14ac:dyDescent="0.35">
      <c r="A144" s="2" t="s">
        <v>110</v>
      </c>
      <c r="B144" s="2" t="s">
        <v>27</v>
      </c>
      <c r="C144" s="2" t="s">
        <v>16</v>
      </c>
      <c r="D144" s="2" t="s">
        <v>22</v>
      </c>
      <c r="E144" s="2" t="s">
        <v>23</v>
      </c>
      <c r="F144" s="3">
        <v>45120</v>
      </c>
      <c r="G144" s="3">
        <v>45120</v>
      </c>
      <c r="H144" s="2" t="s">
        <v>28</v>
      </c>
      <c r="I144" s="2" t="s">
        <v>111</v>
      </c>
      <c r="J144" s="4">
        <v>10000</v>
      </c>
      <c r="K144" s="2" t="s">
        <v>21</v>
      </c>
      <c r="L144" s="5">
        <v>12.99</v>
      </c>
      <c r="M144" s="6">
        <v>129900</v>
      </c>
      <c r="N144" s="4">
        <v>0</v>
      </c>
    </row>
    <row r="145" spans="1:14" x14ac:dyDescent="0.35">
      <c r="A145" s="2" t="s">
        <v>110</v>
      </c>
      <c r="B145" s="2" t="s">
        <v>27</v>
      </c>
      <c r="C145" s="2" t="s">
        <v>16</v>
      </c>
      <c r="D145" s="2" t="s">
        <v>24</v>
      </c>
      <c r="E145" s="2" t="s">
        <v>25</v>
      </c>
      <c r="F145" s="3">
        <v>45120</v>
      </c>
      <c r="G145" s="3">
        <v>45120</v>
      </c>
      <c r="H145" s="2" t="s">
        <v>28</v>
      </c>
      <c r="I145" s="2" t="s">
        <v>111</v>
      </c>
      <c r="J145" s="4">
        <v>0</v>
      </c>
      <c r="K145" s="2" t="s">
        <v>21</v>
      </c>
      <c r="L145" s="5">
        <v>8.09</v>
      </c>
      <c r="M145" s="6">
        <v>0</v>
      </c>
      <c r="N145" s="4">
        <v>0</v>
      </c>
    </row>
    <row r="146" spans="1:14" x14ac:dyDescent="0.35">
      <c r="A146" s="2" t="s">
        <v>112</v>
      </c>
      <c r="B146" s="2" t="s">
        <v>27</v>
      </c>
      <c r="C146" s="2" t="s">
        <v>16</v>
      </c>
      <c r="D146" s="2" t="s">
        <v>17</v>
      </c>
      <c r="E146" s="2" t="s">
        <v>18</v>
      </c>
      <c r="F146" s="3">
        <v>45120</v>
      </c>
      <c r="G146" s="3">
        <v>45120</v>
      </c>
      <c r="H146" s="2" t="s">
        <v>28</v>
      </c>
      <c r="I146" s="2" t="s">
        <v>113</v>
      </c>
      <c r="J146" s="4">
        <v>6000</v>
      </c>
      <c r="K146" s="2" t="s">
        <v>21</v>
      </c>
      <c r="L146" s="5">
        <v>15.84</v>
      </c>
      <c r="M146" s="6">
        <v>95040</v>
      </c>
      <c r="N146" s="4">
        <v>0</v>
      </c>
    </row>
    <row r="147" spans="1:14" x14ac:dyDescent="0.35">
      <c r="A147" s="2" t="s">
        <v>112</v>
      </c>
      <c r="B147" s="2" t="s">
        <v>27</v>
      </c>
      <c r="C147" s="2" t="s">
        <v>16</v>
      </c>
      <c r="D147" s="2" t="s">
        <v>22</v>
      </c>
      <c r="E147" s="2" t="s">
        <v>23</v>
      </c>
      <c r="F147" s="3">
        <v>45120</v>
      </c>
      <c r="G147" s="3">
        <v>45120</v>
      </c>
      <c r="H147" s="2" t="s">
        <v>28</v>
      </c>
      <c r="I147" s="2" t="s">
        <v>113</v>
      </c>
      <c r="J147" s="4">
        <v>12000</v>
      </c>
      <c r="K147" s="2" t="s">
        <v>21</v>
      </c>
      <c r="L147" s="5">
        <v>12.99</v>
      </c>
      <c r="M147" s="6">
        <v>155880</v>
      </c>
      <c r="N147" s="4">
        <v>0</v>
      </c>
    </row>
    <row r="148" spans="1:14" x14ac:dyDescent="0.35">
      <c r="A148" s="2" t="s">
        <v>112</v>
      </c>
      <c r="B148" s="2" t="s">
        <v>27</v>
      </c>
      <c r="C148" s="2" t="s">
        <v>16</v>
      </c>
      <c r="D148" s="2" t="s">
        <v>24</v>
      </c>
      <c r="E148" s="2" t="s">
        <v>25</v>
      </c>
      <c r="F148" s="3">
        <v>45120</v>
      </c>
      <c r="G148" s="3">
        <v>45120</v>
      </c>
      <c r="H148" s="2" t="s">
        <v>28</v>
      </c>
      <c r="I148" s="2" t="s">
        <v>113</v>
      </c>
      <c r="J148" s="4">
        <v>0</v>
      </c>
      <c r="K148" s="2" t="s">
        <v>21</v>
      </c>
      <c r="L148" s="5">
        <v>8.09</v>
      </c>
      <c r="M148" s="6">
        <v>0</v>
      </c>
      <c r="N148" s="4">
        <v>0</v>
      </c>
    </row>
    <row r="149" spans="1:14" x14ac:dyDescent="0.35">
      <c r="A149" s="2" t="s">
        <v>114</v>
      </c>
      <c r="B149" s="2" t="s">
        <v>27</v>
      </c>
      <c r="C149" s="2" t="s">
        <v>16</v>
      </c>
      <c r="D149" s="2" t="s">
        <v>17</v>
      </c>
      <c r="E149" s="2" t="s">
        <v>18</v>
      </c>
      <c r="F149" s="3">
        <v>45120</v>
      </c>
      <c r="G149" s="3">
        <v>45120</v>
      </c>
      <c r="H149" s="2" t="s">
        <v>28</v>
      </c>
      <c r="I149" s="2" t="s">
        <v>115</v>
      </c>
      <c r="J149" s="4">
        <v>9000</v>
      </c>
      <c r="K149" s="2" t="s">
        <v>21</v>
      </c>
      <c r="L149" s="5">
        <v>15.84</v>
      </c>
      <c r="M149" s="6">
        <v>142560</v>
      </c>
      <c r="N149" s="4">
        <v>0</v>
      </c>
    </row>
    <row r="150" spans="1:14" x14ac:dyDescent="0.35">
      <c r="A150" s="2" t="s">
        <v>114</v>
      </c>
      <c r="B150" s="2" t="s">
        <v>27</v>
      </c>
      <c r="C150" s="2" t="s">
        <v>16</v>
      </c>
      <c r="D150" s="2" t="s">
        <v>22</v>
      </c>
      <c r="E150" s="2" t="s">
        <v>23</v>
      </c>
      <c r="F150" s="3">
        <v>45120</v>
      </c>
      <c r="G150" s="3">
        <v>45120</v>
      </c>
      <c r="H150" s="2" t="s">
        <v>28</v>
      </c>
      <c r="I150" s="2" t="s">
        <v>115</v>
      </c>
      <c r="J150" s="4">
        <v>9000</v>
      </c>
      <c r="K150" s="2" t="s">
        <v>21</v>
      </c>
      <c r="L150" s="5">
        <v>12.99</v>
      </c>
      <c r="M150" s="6">
        <v>116910</v>
      </c>
      <c r="N150" s="4">
        <v>0</v>
      </c>
    </row>
    <row r="151" spans="1:14" x14ac:dyDescent="0.35">
      <c r="A151" s="2" t="s">
        <v>114</v>
      </c>
      <c r="B151" s="2" t="s">
        <v>27</v>
      </c>
      <c r="C151" s="2" t="s">
        <v>16</v>
      </c>
      <c r="D151" s="2" t="s">
        <v>24</v>
      </c>
      <c r="E151" s="2" t="s">
        <v>25</v>
      </c>
      <c r="F151" s="3">
        <v>45120</v>
      </c>
      <c r="G151" s="3">
        <v>45120</v>
      </c>
      <c r="H151" s="2" t="s">
        <v>28</v>
      </c>
      <c r="I151" s="2" t="s">
        <v>115</v>
      </c>
      <c r="J151" s="4">
        <v>0</v>
      </c>
      <c r="K151" s="2" t="s">
        <v>21</v>
      </c>
      <c r="L151" s="5">
        <v>8.09</v>
      </c>
      <c r="M151" s="6">
        <v>0</v>
      </c>
      <c r="N151" s="4">
        <v>0</v>
      </c>
    </row>
    <row r="152" spans="1:14" x14ac:dyDescent="0.35">
      <c r="A152" s="2" t="s">
        <v>114</v>
      </c>
      <c r="B152" s="2" t="s">
        <v>27</v>
      </c>
      <c r="C152" s="2" t="s">
        <v>16</v>
      </c>
      <c r="D152" s="2" t="s">
        <v>30</v>
      </c>
      <c r="E152" s="2" t="s">
        <v>31</v>
      </c>
      <c r="F152" s="3">
        <v>45120</v>
      </c>
      <c r="G152" s="3">
        <v>45120</v>
      </c>
      <c r="H152" s="2" t="s">
        <v>28</v>
      </c>
      <c r="I152" s="2" t="s">
        <v>115</v>
      </c>
      <c r="J152" s="4">
        <v>0</v>
      </c>
      <c r="K152" s="2" t="s">
        <v>21</v>
      </c>
      <c r="L152" s="5">
        <v>15.74</v>
      </c>
      <c r="M152" s="6">
        <v>0</v>
      </c>
      <c r="N152" s="4">
        <v>0</v>
      </c>
    </row>
    <row r="153" spans="1:14" x14ac:dyDescent="0.35">
      <c r="A153" s="2" t="s">
        <v>116</v>
      </c>
      <c r="B153" s="2" t="s">
        <v>50</v>
      </c>
      <c r="C153" s="2" t="s">
        <v>16</v>
      </c>
      <c r="D153" s="2" t="s">
        <v>41</v>
      </c>
      <c r="E153" s="2" t="s">
        <v>42</v>
      </c>
      <c r="F153" s="3">
        <v>45120</v>
      </c>
      <c r="G153" s="3">
        <v>45120</v>
      </c>
      <c r="H153" s="2" t="s">
        <v>51</v>
      </c>
      <c r="I153" s="2" t="s">
        <v>52</v>
      </c>
      <c r="J153" s="4">
        <v>90</v>
      </c>
      <c r="K153" s="2" t="s">
        <v>21</v>
      </c>
      <c r="L153" s="5">
        <v>498.05</v>
      </c>
      <c r="M153" s="6">
        <v>44824.5</v>
      </c>
      <c r="N153" s="4">
        <v>0</v>
      </c>
    </row>
    <row r="154" spans="1:14" x14ac:dyDescent="0.35">
      <c r="A154" s="2" t="s">
        <v>116</v>
      </c>
      <c r="B154" s="2" t="s">
        <v>50</v>
      </c>
      <c r="C154" s="2" t="s">
        <v>16</v>
      </c>
      <c r="D154" s="2" t="s">
        <v>45</v>
      </c>
      <c r="E154" s="2" t="s">
        <v>46</v>
      </c>
      <c r="F154" s="3">
        <v>45120</v>
      </c>
      <c r="G154" s="3">
        <v>45120</v>
      </c>
      <c r="H154" s="2" t="s">
        <v>51</v>
      </c>
      <c r="I154" s="2" t="s">
        <v>52</v>
      </c>
      <c r="J154" s="4">
        <v>900</v>
      </c>
      <c r="K154" s="2" t="s">
        <v>21</v>
      </c>
      <c r="L154" s="5">
        <v>254.04</v>
      </c>
      <c r="M154" s="6">
        <v>228636</v>
      </c>
      <c r="N154" s="4">
        <v>0</v>
      </c>
    </row>
    <row r="155" spans="1:14" x14ac:dyDescent="0.35">
      <c r="A155" s="2" t="s">
        <v>116</v>
      </c>
      <c r="B155" s="2" t="s">
        <v>50</v>
      </c>
      <c r="C155" s="2" t="s">
        <v>16</v>
      </c>
      <c r="D155" s="2" t="s">
        <v>47</v>
      </c>
      <c r="E155" s="2" t="s">
        <v>48</v>
      </c>
      <c r="F155" s="3">
        <v>45120</v>
      </c>
      <c r="G155" s="3">
        <v>45120</v>
      </c>
      <c r="H155" s="2" t="s">
        <v>51</v>
      </c>
      <c r="I155" s="2" t="s">
        <v>52</v>
      </c>
      <c r="J155" s="4">
        <v>12210</v>
      </c>
      <c r="K155" s="2" t="s">
        <v>21</v>
      </c>
      <c r="L155" s="5">
        <v>52.16</v>
      </c>
      <c r="M155" s="6">
        <v>636873.6</v>
      </c>
      <c r="N155" s="4">
        <v>0</v>
      </c>
    </row>
    <row r="156" spans="1:14" x14ac:dyDescent="0.35">
      <c r="A156" s="2" t="s">
        <v>116</v>
      </c>
      <c r="B156" s="2" t="s">
        <v>50</v>
      </c>
      <c r="C156" s="2" t="s">
        <v>16</v>
      </c>
      <c r="D156" s="2" t="s">
        <v>47</v>
      </c>
      <c r="E156" s="2" t="s">
        <v>48</v>
      </c>
      <c r="F156" s="3">
        <v>45120</v>
      </c>
      <c r="G156" s="3">
        <v>45120</v>
      </c>
      <c r="H156" s="2" t="s">
        <v>51</v>
      </c>
      <c r="I156" s="2" t="s">
        <v>52</v>
      </c>
      <c r="J156" s="4">
        <v>6390</v>
      </c>
      <c r="K156" s="2" t="s">
        <v>21</v>
      </c>
      <c r="L156" s="5">
        <v>52.16</v>
      </c>
      <c r="M156" s="6">
        <v>333302.40000000002</v>
      </c>
      <c r="N156" s="4">
        <v>0</v>
      </c>
    </row>
    <row r="157" spans="1:14" x14ac:dyDescent="0.35">
      <c r="A157" s="2" t="s">
        <v>117</v>
      </c>
      <c r="B157" s="2" t="s">
        <v>118</v>
      </c>
      <c r="C157" s="2" t="s">
        <v>16</v>
      </c>
      <c r="D157" s="2" t="s">
        <v>74</v>
      </c>
      <c r="E157" s="2" t="s">
        <v>75</v>
      </c>
      <c r="F157" s="3">
        <v>45120</v>
      </c>
      <c r="G157" s="3">
        <v>45120</v>
      </c>
      <c r="H157" s="2" t="s">
        <v>119</v>
      </c>
      <c r="I157" s="2" t="s">
        <v>120</v>
      </c>
      <c r="J157" s="4">
        <v>17000</v>
      </c>
      <c r="K157" s="2" t="s">
        <v>21</v>
      </c>
      <c r="L157" s="5">
        <v>6.83</v>
      </c>
      <c r="M157" s="6">
        <v>116110</v>
      </c>
      <c r="N157" s="4">
        <v>0</v>
      </c>
    </row>
    <row r="158" spans="1:14" x14ac:dyDescent="0.35">
      <c r="A158" s="2" t="s">
        <v>117</v>
      </c>
      <c r="B158" s="2" t="s">
        <v>118</v>
      </c>
      <c r="C158" s="2" t="s">
        <v>16</v>
      </c>
      <c r="D158" s="2" t="s">
        <v>17</v>
      </c>
      <c r="E158" s="2" t="s">
        <v>18</v>
      </c>
      <c r="F158" s="3">
        <v>45120</v>
      </c>
      <c r="G158" s="3">
        <v>45120</v>
      </c>
      <c r="H158" s="2" t="s">
        <v>119</v>
      </c>
      <c r="I158" s="2" t="s">
        <v>120</v>
      </c>
      <c r="J158" s="4">
        <v>9350</v>
      </c>
      <c r="K158" s="2" t="s">
        <v>21</v>
      </c>
      <c r="L158" s="5">
        <v>11.84</v>
      </c>
      <c r="M158" s="6">
        <v>110704</v>
      </c>
      <c r="N158" s="4">
        <v>0</v>
      </c>
    </row>
    <row r="159" spans="1:14" x14ac:dyDescent="0.35">
      <c r="A159" s="2" t="s">
        <v>117</v>
      </c>
      <c r="B159" s="2" t="s">
        <v>118</v>
      </c>
      <c r="C159" s="2" t="s">
        <v>16</v>
      </c>
      <c r="D159" s="2" t="s">
        <v>30</v>
      </c>
      <c r="E159" s="2" t="s">
        <v>31</v>
      </c>
      <c r="F159" s="3">
        <v>45120</v>
      </c>
      <c r="G159" s="3">
        <v>45120</v>
      </c>
      <c r="H159" s="2" t="s">
        <v>119</v>
      </c>
      <c r="I159" s="2" t="s">
        <v>120</v>
      </c>
      <c r="J159" s="4">
        <v>6500</v>
      </c>
      <c r="K159" s="2" t="s">
        <v>21</v>
      </c>
      <c r="L159" s="5">
        <v>12.04</v>
      </c>
      <c r="M159" s="6">
        <v>78260</v>
      </c>
      <c r="N159" s="4">
        <v>0</v>
      </c>
    </row>
    <row r="160" spans="1:14" x14ac:dyDescent="0.35">
      <c r="A160" s="2" t="s">
        <v>121</v>
      </c>
      <c r="B160" s="2" t="s">
        <v>118</v>
      </c>
      <c r="C160" s="2" t="s">
        <v>16</v>
      </c>
      <c r="D160" s="2" t="s">
        <v>74</v>
      </c>
      <c r="E160" s="2" t="s">
        <v>75</v>
      </c>
      <c r="F160" s="3">
        <v>45120</v>
      </c>
      <c r="G160" s="3">
        <v>45120</v>
      </c>
      <c r="H160" s="2" t="s">
        <v>119</v>
      </c>
      <c r="I160" s="2" t="s">
        <v>122</v>
      </c>
      <c r="J160" s="4">
        <v>0</v>
      </c>
      <c r="K160" s="2" t="s">
        <v>21</v>
      </c>
      <c r="L160" s="5">
        <v>6.83</v>
      </c>
      <c r="M160" s="6">
        <v>0</v>
      </c>
      <c r="N160" s="4">
        <v>0</v>
      </c>
    </row>
    <row r="161" spans="1:14" x14ac:dyDescent="0.35">
      <c r="A161" s="2" t="s">
        <v>121</v>
      </c>
      <c r="B161" s="2" t="s">
        <v>118</v>
      </c>
      <c r="C161" s="2" t="s">
        <v>16</v>
      </c>
      <c r="D161" s="2" t="s">
        <v>17</v>
      </c>
      <c r="E161" s="2" t="s">
        <v>18</v>
      </c>
      <c r="F161" s="3">
        <v>45120</v>
      </c>
      <c r="G161" s="3">
        <v>45120</v>
      </c>
      <c r="H161" s="2" t="s">
        <v>119</v>
      </c>
      <c r="I161" s="2" t="s">
        <v>122</v>
      </c>
      <c r="J161" s="4">
        <v>0</v>
      </c>
      <c r="K161" s="2" t="s">
        <v>21</v>
      </c>
      <c r="L161" s="5">
        <v>11.84</v>
      </c>
      <c r="M161" s="6">
        <v>0</v>
      </c>
      <c r="N161" s="4">
        <v>0</v>
      </c>
    </row>
    <row r="162" spans="1:14" x14ac:dyDescent="0.35">
      <c r="A162" s="2" t="s">
        <v>121</v>
      </c>
      <c r="B162" s="2" t="s">
        <v>118</v>
      </c>
      <c r="C162" s="2" t="s">
        <v>16</v>
      </c>
      <c r="D162" s="2" t="s">
        <v>30</v>
      </c>
      <c r="E162" s="2" t="s">
        <v>31</v>
      </c>
      <c r="F162" s="3">
        <v>45120</v>
      </c>
      <c r="G162" s="3">
        <v>45120</v>
      </c>
      <c r="H162" s="2" t="s">
        <v>119</v>
      </c>
      <c r="I162" s="2" t="s">
        <v>122</v>
      </c>
      <c r="J162" s="4">
        <v>23500</v>
      </c>
      <c r="K162" s="2" t="s">
        <v>21</v>
      </c>
      <c r="L162" s="5">
        <v>12.04</v>
      </c>
      <c r="M162" s="6">
        <v>282940</v>
      </c>
      <c r="N162" s="4">
        <v>0</v>
      </c>
    </row>
    <row r="163" spans="1:14" x14ac:dyDescent="0.35">
      <c r="A163" s="2" t="s">
        <v>123</v>
      </c>
      <c r="B163" s="2" t="s">
        <v>27</v>
      </c>
      <c r="C163" s="2" t="s">
        <v>16</v>
      </c>
      <c r="D163" s="2" t="s">
        <v>41</v>
      </c>
      <c r="E163" s="2" t="s">
        <v>42</v>
      </c>
      <c r="F163" s="3">
        <v>45120</v>
      </c>
      <c r="G163" s="3">
        <v>45120</v>
      </c>
      <c r="H163" s="2" t="s">
        <v>28</v>
      </c>
      <c r="I163" s="2" t="s">
        <v>62</v>
      </c>
      <c r="J163" s="4">
        <v>0</v>
      </c>
      <c r="K163" s="2" t="s">
        <v>21</v>
      </c>
      <c r="L163" s="5">
        <v>487.98</v>
      </c>
      <c r="M163" s="6">
        <v>0</v>
      </c>
      <c r="N163" s="4">
        <v>0</v>
      </c>
    </row>
    <row r="164" spans="1:14" x14ac:dyDescent="0.35">
      <c r="A164" s="2" t="s">
        <v>123</v>
      </c>
      <c r="B164" s="2" t="s">
        <v>27</v>
      </c>
      <c r="C164" s="2" t="s">
        <v>16</v>
      </c>
      <c r="D164" s="2" t="s">
        <v>45</v>
      </c>
      <c r="E164" s="2" t="s">
        <v>46</v>
      </c>
      <c r="F164" s="3">
        <v>45120</v>
      </c>
      <c r="G164" s="3">
        <v>45120</v>
      </c>
      <c r="H164" s="2" t="s">
        <v>28</v>
      </c>
      <c r="I164" s="2" t="s">
        <v>62</v>
      </c>
      <c r="J164" s="4">
        <v>0</v>
      </c>
      <c r="K164" s="2" t="s">
        <v>21</v>
      </c>
      <c r="L164" s="5">
        <v>250.48</v>
      </c>
      <c r="M164" s="6">
        <v>0</v>
      </c>
      <c r="N164" s="4">
        <v>0</v>
      </c>
    </row>
    <row r="165" spans="1:14" x14ac:dyDescent="0.35">
      <c r="A165" s="2" t="s">
        <v>123</v>
      </c>
      <c r="B165" s="2" t="s">
        <v>27</v>
      </c>
      <c r="C165" s="2" t="s">
        <v>16</v>
      </c>
      <c r="D165" s="2" t="s">
        <v>47</v>
      </c>
      <c r="E165" s="2" t="s">
        <v>48</v>
      </c>
      <c r="F165" s="3">
        <v>45120</v>
      </c>
      <c r="G165" s="3">
        <v>45120</v>
      </c>
      <c r="H165" s="2" t="s">
        <v>28</v>
      </c>
      <c r="I165" s="2" t="s">
        <v>62</v>
      </c>
      <c r="J165" s="4">
        <v>18000</v>
      </c>
      <c r="K165" s="2" t="s">
        <v>21</v>
      </c>
      <c r="L165" s="5">
        <v>52.87</v>
      </c>
      <c r="M165" s="6">
        <v>951660</v>
      </c>
      <c r="N165" s="4">
        <v>0</v>
      </c>
    </row>
    <row r="166" spans="1:14" x14ac:dyDescent="0.35">
      <c r="A166" s="2" t="s">
        <v>124</v>
      </c>
      <c r="B166" s="2" t="s">
        <v>118</v>
      </c>
      <c r="C166" s="2" t="s">
        <v>16</v>
      </c>
      <c r="D166" s="2" t="s">
        <v>30</v>
      </c>
      <c r="E166" s="2" t="s">
        <v>31</v>
      </c>
      <c r="F166" s="3">
        <v>45120</v>
      </c>
      <c r="G166" s="3">
        <v>45120</v>
      </c>
      <c r="H166" s="2" t="s">
        <v>119</v>
      </c>
      <c r="I166" s="2" t="s">
        <v>125</v>
      </c>
      <c r="J166" s="4">
        <v>30600</v>
      </c>
      <c r="K166" s="2" t="s">
        <v>21</v>
      </c>
      <c r="L166" s="5">
        <v>12.04</v>
      </c>
      <c r="M166" s="6">
        <v>368424</v>
      </c>
      <c r="N166" s="4">
        <v>0</v>
      </c>
    </row>
    <row r="167" spans="1:14" x14ac:dyDescent="0.35">
      <c r="A167" s="2" t="s">
        <v>126</v>
      </c>
      <c r="B167" s="2" t="s">
        <v>27</v>
      </c>
      <c r="C167" s="2" t="s">
        <v>16</v>
      </c>
      <c r="D167" s="2" t="s">
        <v>41</v>
      </c>
      <c r="E167" s="2" t="s">
        <v>42</v>
      </c>
      <c r="F167" s="3">
        <v>45120</v>
      </c>
      <c r="G167" s="3">
        <v>45120</v>
      </c>
      <c r="H167" s="2" t="s">
        <v>28</v>
      </c>
      <c r="I167" s="2" t="s">
        <v>62</v>
      </c>
      <c r="J167" s="4">
        <v>0</v>
      </c>
      <c r="K167" s="2" t="s">
        <v>21</v>
      </c>
      <c r="L167" s="5">
        <v>487.98</v>
      </c>
      <c r="M167" s="6">
        <v>0</v>
      </c>
      <c r="N167" s="4">
        <v>0</v>
      </c>
    </row>
    <row r="168" spans="1:14" x14ac:dyDescent="0.35">
      <c r="A168" s="2" t="s">
        <v>126</v>
      </c>
      <c r="B168" s="2" t="s">
        <v>27</v>
      </c>
      <c r="C168" s="2" t="s">
        <v>16</v>
      </c>
      <c r="D168" s="2" t="s">
        <v>45</v>
      </c>
      <c r="E168" s="2" t="s">
        <v>46</v>
      </c>
      <c r="F168" s="3">
        <v>45120</v>
      </c>
      <c r="G168" s="3">
        <v>45120</v>
      </c>
      <c r="H168" s="2" t="s">
        <v>28</v>
      </c>
      <c r="I168" s="2" t="s">
        <v>62</v>
      </c>
      <c r="J168" s="4">
        <v>2166</v>
      </c>
      <c r="K168" s="2" t="s">
        <v>21</v>
      </c>
      <c r="L168" s="5">
        <v>250.48</v>
      </c>
      <c r="M168" s="6">
        <v>542539.68000000005</v>
      </c>
      <c r="N168" s="4">
        <v>0</v>
      </c>
    </row>
    <row r="169" spans="1:14" x14ac:dyDescent="0.35">
      <c r="A169" s="2" t="s">
        <v>126</v>
      </c>
      <c r="B169" s="2" t="s">
        <v>27</v>
      </c>
      <c r="C169" s="2" t="s">
        <v>16</v>
      </c>
      <c r="D169" s="2" t="s">
        <v>47</v>
      </c>
      <c r="E169" s="2" t="s">
        <v>48</v>
      </c>
      <c r="F169" s="3">
        <v>45120</v>
      </c>
      <c r="G169" s="3">
        <v>45120</v>
      </c>
      <c r="H169" s="2" t="s">
        <v>28</v>
      </c>
      <c r="I169" s="2" t="s">
        <v>62</v>
      </c>
      <c r="J169" s="4">
        <v>0</v>
      </c>
      <c r="K169" s="2" t="s">
        <v>21</v>
      </c>
      <c r="L169" s="5">
        <v>52.87</v>
      </c>
      <c r="M169" s="6">
        <v>0</v>
      </c>
      <c r="N169" s="4">
        <v>0</v>
      </c>
    </row>
    <row r="170" spans="1:14" x14ac:dyDescent="0.35">
      <c r="A170" s="2" t="s">
        <v>126</v>
      </c>
      <c r="B170" s="2" t="s">
        <v>27</v>
      </c>
      <c r="C170" s="2" t="s">
        <v>16</v>
      </c>
      <c r="D170" s="2" t="s">
        <v>45</v>
      </c>
      <c r="E170" s="2" t="s">
        <v>46</v>
      </c>
      <c r="F170" s="3">
        <v>45120</v>
      </c>
      <c r="G170" s="3">
        <v>45120</v>
      </c>
      <c r="H170" s="2" t="s">
        <v>28</v>
      </c>
      <c r="I170" s="2" t="s">
        <v>62</v>
      </c>
      <c r="J170" s="4">
        <v>858</v>
      </c>
      <c r="K170" s="2" t="s">
        <v>21</v>
      </c>
      <c r="L170" s="5">
        <v>250.48</v>
      </c>
      <c r="M170" s="6">
        <v>214911.84</v>
      </c>
      <c r="N170" s="4">
        <v>0</v>
      </c>
    </row>
    <row r="171" spans="1:14" x14ac:dyDescent="0.35">
      <c r="A171" s="2" t="s">
        <v>126</v>
      </c>
      <c r="B171" s="2" t="s">
        <v>27</v>
      </c>
      <c r="C171" s="2" t="s">
        <v>16</v>
      </c>
      <c r="D171" s="2" t="s">
        <v>45</v>
      </c>
      <c r="E171" s="2" t="s">
        <v>46</v>
      </c>
      <c r="F171" s="3">
        <v>45120</v>
      </c>
      <c r="G171" s="3">
        <v>45120</v>
      </c>
      <c r="H171" s="2" t="s">
        <v>28</v>
      </c>
      <c r="I171" s="2" t="s">
        <v>62</v>
      </c>
      <c r="J171" s="4">
        <v>120</v>
      </c>
      <c r="K171" s="2" t="s">
        <v>21</v>
      </c>
      <c r="L171" s="5">
        <v>250.48</v>
      </c>
      <c r="M171" s="6">
        <v>30057.599999999999</v>
      </c>
      <c r="N171" s="4">
        <v>0</v>
      </c>
    </row>
    <row r="172" spans="1:14" x14ac:dyDescent="0.35">
      <c r="A172" s="2" t="s">
        <v>126</v>
      </c>
      <c r="B172" s="2" t="s">
        <v>27</v>
      </c>
      <c r="C172" s="2" t="s">
        <v>16</v>
      </c>
      <c r="D172" s="2" t="s">
        <v>45</v>
      </c>
      <c r="E172" s="2" t="s">
        <v>46</v>
      </c>
      <c r="F172" s="3">
        <v>45120</v>
      </c>
      <c r="G172" s="3">
        <v>45120</v>
      </c>
      <c r="H172" s="2" t="s">
        <v>28</v>
      </c>
      <c r="I172" s="2" t="s">
        <v>62</v>
      </c>
      <c r="J172" s="4">
        <v>300</v>
      </c>
      <c r="K172" s="2" t="s">
        <v>21</v>
      </c>
      <c r="L172" s="5">
        <v>250.48</v>
      </c>
      <c r="M172" s="6">
        <v>75144</v>
      </c>
      <c r="N172" s="4">
        <v>0</v>
      </c>
    </row>
    <row r="173" spans="1:14" x14ac:dyDescent="0.35">
      <c r="A173" s="2" t="s">
        <v>126</v>
      </c>
      <c r="B173" s="2" t="s">
        <v>27</v>
      </c>
      <c r="C173" s="2" t="s">
        <v>16</v>
      </c>
      <c r="D173" s="2" t="s">
        <v>45</v>
      </c>
      <c r="E173" s="2" t="s">
        <v>46</v>
      </c>
      <c r="F173" s="3">
        <v>45120</v>
      </c>
      <c r="G173" s="3">
        <v>45120</v>
      </c>
      <c r="H173" s="2" t="s">
        <v>28</v>
      </c>
      <c r="I173" s="2" t="s">
        <v>62</v>
      </c>
      <c r="J173" s="4">
        <v>156</v>
      </c>
      <c r="K173" s="2" t="s">
        <v>21</v>
      </c>
      <c r="L173" s="5">
        <v>250.48</v>
      </c>
      <c r="M173" s="6">
        <v>39074.879999999997</v>
      </c>
      <c r="N173" s="4">
        <v>0</v>
      </c>
    </row>
    <row r="174" spans="1:14" x14ac:dyDescent="0.35">
      <c r="A174" s="2" t="s">
        <v>127</v>
      </c>
      <c r="B174" s="2" t="s">
        <v>40</v>
      </c>
      <c r="C174" s="2" t="s">
        <v>16</v>
      </c>
      <c r="D174" s="2" t="s">
        <v>41</v>
      </c>
      <c r="E174" s="2" t="s">
        <v>42</v>
      </c>
      <c r="F174" s="3">
        <v>45120</v>
      </c>
      <c r="G174" s="3">
        <v>45120</v>
      </c>
      <c r="H174" s="2" t="s">
        <v>43</v>
      </c>
      <c r="I174" s="2" t="s">
        <v>44</v>
      </c>
      <c r="J174" s="4">
        <v>0</v>
      </c>
      <c r="K174" s="2" t="s">
        <v>21</v>
      </c>
      <c r="L174" s="5">
        <v>498.05</v>
      </c>
      <c r="M174" s="6">
        <v>0</v>
      </c>
      <c r="N174" s="4">
        <v>0</v>
      </c>
    </row>
    <row r="175" spans="1:14" x14ac:dyDescent="0.35">
      <c r="A175" s="2" t="s">
        <v>127</v>
      </c>
      <c r="B175" s="2" t="s">
        <v>40</v>
      </c>
      <c r="C175" s="2" t="s">
        <v>16</v>
      </c>
      <c r="D175" s="2" t="s">
        <v>45</v>
      </c>
      <c r="E175" s="2" t="s">
        <v>46</v>
      </c>
      <c r="F175" s="3">
        <v>45120</v>
      </c>
      <c r="G175" s="3">
        <v>45120</v>
      </c>
      <c r="H175" s="2" t="s">
        <v>43</v>
      </c>
      <c r="I175" s="2" t="s">
        <v>44</v>
      </c>
      <c r="J175" s="4">
        <v>0</v>
      </c>
      <c r="K175" s="2" t="s">
        <v>21</v>
      </c>
      <c r="L175" s="5">
        <v>254.04</v>
      </c>
      <c r="M175" s="6">
        <v>0</v>
      </c>
      <c r="N175" s="4">
        <v>0</v>
      </c>
    </row>
    <row r="176" spans="1:14" x14ac:dyDescent="0.35">
      <c r="A176" s="2" t="s">
        <v>127</v>
      </c>
      <c r="B176" s="2" t="s">
        <v>40</v>
      </c>
      <c r="C176" s="2" t="s">
        <v>16</v>
      </c>
      <c r="D176" s="2" t="s">
        <v>47</v>
      </c>
      <c r="E176" s="2" t="s">
        <v>48</v>
      </c>
      <c r="F176" s="3">
        <v>45120</v>
      </c>
      <c r="G176" s="3">
        <v>45120</v>
      </c>
      <c r="H176" s="2" t="s">
        <v>43</v>
      </c>
      <c r="I176" s="2" t="s">
        <v>44</v>
      </c>
      <c r="J176" s="4">
        <v>60</v>
      </c>
      <c r="K176" s="2" t="s">
        <v>21</v>
      </c>
      <c r="L176" s="5">
        <v>52.16</v>
      </c>
      <c r="M176" s="6">
        <v>3129.6</v>
      </c>
      <c r="N176" s="4">
        <v>0</v>
      </c>
    </row>
    <row r="177" spans="1:14" x14ac:dyDescent="0.35">
      <c r="A177" s="2" t="s">
        <v>127</v>
      </c>
      <c r="B177" s="2" t="s">
        <v>40</v>
      </c>
      <c r="C177" s="2" t="s">
        <v>16</v>
      </c>
      <c r="D177" s="2" t="s">
        <v>47</v>
      </c>
      <c r="E177" s="2" t="s">
        <v>48</v>
      </c>
      <c r="F177" s="3">
        <v>45120</v>
      </c>
      <c r="G177" s="3">
        <v>45120</v>
      </c>
      <c r="H177" s="2" t="s">
        <v>43</v>
      </c>
      <c r="I177" s="2" t="s">
        <v>44</v>
      </c>
      <c r="J177" s="4">
        <v>17940</v>
      </c>
      <c r="K177" s="2" t="s">
        <v>21</v>
      </c>
      <c r="L177" s="5">
        <v>52.16</v>
      </c>
      <c r="M177" s="6">
        <v>935750.4</v>
      </c>
      <c r="N177" s="4">
        <v>0</v>
      </c>
    </row>
    <row r="178" spans="1:14" x14ac:dyDescent="0.35">
      <c r="A178" s="2" t="s">
        <v>128</v>
      </c>
      <c r="B178" s="2" t="s">
        <v>27</v>
      </c>
      <c r="C178" s="2" t="s">
        <v>16</v>
      </c>
      <c r="D178" s="2" t="s">
        <v>41</v>
      </c>
      <c r="E178" s="2" t="s">
        <v>42</v>
      </c>
      <c r="F178" s="3">
        <v>45120</v>
      </c>
      <c r="G178" s="3">
        <v>45120</v>
      </c>
      <c r="H178" s="2" t="s">
        <v>28</v>
      </c>
      <c r="I178" s="2" t="s">
        <v>62</v>
      </c>
      <c r="J178" s="4">
        <v>0</v>
      </c>
      <c r="K178" s="2" t="s">
        <v>21</v>
      </c>
      <c r="L178" s="5">
        <v>487.98</v>
      </c>
      <c r="M178" s="6">
        <v>0</v>
      </c>
      <c r="N178" s="4">
        <v>0</v>
      </c>
    </row>
    <row r="179" spans="1:14" x14ac:dyDescent="0.35">
      <c r="A179" s="2" t="s">
        <v>128</v>
      </c>
      <c r="B179" s="2" t="s">
        <v>27</v>
      </c>
      <c r="C179" s="2" t="s">
        <v>16</v>
      </c>
      <c r="D179" s="2" t="s">
        <v>45</v>
      </c>
      <c r="E179" s="2" t="s">
        <v>46</v>
      </c>
      <c r="F179" s="3">
        <v>45120</v>
      </c>
      <c r="G179" s="3">
        <v>45120</v>
      </c>
      <c r="H179" s="2" t="s">
        <v>28</v>
      </c>
      <c r="I179" s="2" t="s">
        <v>62</v>
      </c>
      <c r="J179" s="4">
        <v>3600</v>
      </c>
      <c r="K179" s="2" t="s">
        <v>21</v>
      </c>
      <c r="L179" s="5">
        <v>250.48</v>
      </c>
      <c r="M179" s="6">
        <v>901728</v>
      </c>
      <c r="N179" s="4">
        <v>0</v>
      </c>
    </row>
    <row r="180" spans="1:14" x14ac:dyDescent="0.35">
      <c r="A180" s="2" t="s">
        <v>128</v>
      </c>
      <c r="B180" s="2" t="s">
        <v>27</v>
      </c>
      <c r="C180" s="2" t="s">
        <v>16</v>
      </c>
      <c r="D180" s="2" t="s">
        <v>47</v>
      </c>
      <c r="E180" s="2" t="s">
        <v>48</v>
      </c>
      <c r="F180" s="3">
        <v>45120</v>
      </c>
      <c r="G180" s="3">
        <v>45120</v>
      </c>
      <c r="H180" s="2" t="s">
        <v>28</v>
      </c>
      <c r="I180" s="2" t="s">
        <v>62</v>
      </c>
      <c r="J180" s="4">
        <v>0</v>
      </c>
      <c r="K180" s="2" t="s">
        <v>21</v>
      </c>
      <c r="L180" s="5">
        <v>52.87</v>
      </c>
      <c r="M180" s="6">
        <v>0</v>
      </c>
      <c r="N180" s="4">
        <v>0</v>
      </c>
    </row>
    <row r="181" spans="1:14" x14ac:dyDescent="0.35">
      <c r="A181" s="2" t="s">
        <v>128</v>
      </c>
      <c r="B181" s="2" t="s">
        <v>27</v>
      </c>
      <c r="C181" s="2" t="s">
        <v>16</v>
      </c>
      <c r="D181" s="2" t="s">
        <v>45</v>
      </c>
      <c r="E181" s="2" t="s">
        <v>46</v>
      </c>
      <c r="F181" s="3">
        <v>45120</v>
      </c>
      <c r="G181" s="3">
        <v>45120</v>
      </c>
      <c r="H181" s="2" t="s">
        <v>28</v>
      </c>
      <c r="I181" s="2" t="s">
        <v>62</v>
      </c>
      <c r="J181" s="4">
        <v>0</v>
      </c>
      <c r="K181" s="2" t="s">
        <v>21</v>
      </c>
      <c r="L181" s="5">
        <v>250.48</v>
      </c>
      <c r="M181" s="6">
        <v>0</v>
      </c>
      <c r="N181" s="4">
        <v>0</v>
      </c>
    </row>
    <row r="182" spans="1:14" x14ac:dyDescent="0.35">
      <c r="A182" s="2" t="s">
        <v>128</v>
      </c>
      <c r="B182" s="2" t="s">
        <v>27</v>
      </c>
      <c r="C182" s="2" t="s">
        <v>16</v>
      </c>
      <c r="D182" s="2" t="s">
        <v>45</v>
      </c>
      <c r="E182" s="2" t="s">
        <v>46</v>
      </c>
      <c r="F182" s="3">
        <v>45120</v>
      </c>
      <c r="G182" s="3">
        <v>45120</v>
      </c>
      <c r="H182" s="2" t="s">
        <v>28</v>
      </c>
      <c r="I182" s="2" t="s">
        <v>62</v>
      </c>
      <c r="J182" s="4">
        <v>0</v>
      </c>
      <c r="K182" s="2" t="s">
        <v>21</v>
      </c>
      <c r="L182" s="5">
        <v>250.48</v>
      </c>
      <c r="M182" s="6">
        <v>0</v>
      </c>
      <c r="N182" s="4">
        <v>0</v>
      </c>
    </row>
    <row r="183" spans="1:14" x14ac:dyDescent="0.35">
      <c r="A183" s="2" t="s">
        <v>128</v>
      </c>
      <c r="B183" s="2" t="s">
        <v>27</v>
      </c>
      <c r="C183" s="2" t="s">
        <v>16</v>
      </c>
      <c r="D183" s="2" t="s">
        <v>45</v>
      </c>
      <c r="E183" s="2" t="s">
        <v>46</v>
      </c>
      <c r="F183" s="3">
        <v>45120</v>
      </c>
      <c r="G183" s="3">
        <v>45120</v>
      </c>
      <c r="H183" s="2" t="s">
        <v>28</v>
      </c>
      <c r="I183" s="2" t="s">
        <v>62</v>
      </c>
      <c r="J183" s="4">
        <v>0</v>
      </c>
      <c r="K183" s="2" t="s">
        <v>21</v>
      </c>
      <c r="L183" s="5">
        <v>250.48</v>
      </c>
      <c r="M183" s="6">
        <v>0</v>
      </c>
      <c r="N183" s="4">
        <v>0</v>
      </c>
    </row>
    <row r="184" spans="1:14" x14ac:dyDescent="0.35">
      <c r="A184" s="2" t="s">
        <v>128</v>
      </c>
      <c r="B184" s="2" t="s">
        <v>27</v>
      </c>
      <c r="C184" s="2" t="s">
        <v>16</v>
      </c>
      <c r="D184" s="2" t="s">
        <v>45</v>
      </c>
      <c r="E184" s="2" t="s">
        <v>46</v>
      </c>
      <c r="F184" s="3">
        <v>45120</v>
      </c>
      <c r="G184" s="3">
        <v>45120</v>
      </c>
      <c r="H184" s="2" t="s">
        <v>28</v>
      </c>
      <c r="I184" s="2" t="s">
        <v>62</v>
      </c>
      <c r="J184" s="4">
        <v>0</v>
      </c>
      <c r="K184" s="2" t="s">
        <v>21</v>
      </c>
      <c r="L184" s="5">
        <v>250.48</v>
      </c>
      <c r="M184" s="6">
        <v>0</v>
      </c>
      <c r="N184" s="4">
        <v>0</v>
      </c>
    </row>
    <row r="185" spans="1:14" x14ac:dyDescent="0.35">
      <c r="A185" s="2" t="s">
        <v>129</v>
      </c>
      <c r="B185" s="2" t="s">
        <v>40</v>
      </c>
      <c r="C185" s="2" t="s">
        <v>16</v>
      </c>
      <c r="D185" s="2" t="s">
        <v>41</v>
      </c>
      <c r="E185" s="2" t="s">
        <v>42</v>
      </c>
      <c r="F185" s="3">
        <v>45120</v>
      </c>
      <c r="G185" s="3">
        <v>45120</v>
      </c>
      <c r="H185" s="2" t="s">
        <v>43</v>
      </c>
      <c r="I185" s="2" t="s">
        <v>44</v>
      </c>
      <c r="J185" s="4">
        <v>1152</v>
      </c>
      <c r="K185" s="2" t="s">
        <v>21</v>
      </c>
      <c r="L185" s="5">
        <v>498.05</v>
      </c>
      <c r="M185" s="6">
        <v>573753.59999999998</v>
      </c>
      <c r="N185" s="4">
        <v>0</v>
      </c>
    </row>
    <row r="186" spans="1:14" x14ac:dyDescent="0.35">
      <c r="A186" s="2" t="s">
        <v>129</v>
      </c>
      <c r="B186" s="2" t="s">
        <v>40</v>
      </c>
      <c r="C186" s="2" t="s">
        <v>16</v>
      </c>
      <c r="D186" s="2" t="s">
        <v>45</v>
      </c>
      <c r="E186" s="2" t="s">
        <v>46</v>
      </c>
      <c r="F186" s="3">
        <v>45120</v>
      </c>
      <c r="G186" s="3">
        <v>45120</v>
      </c>
      <c r="H186" s="2" t="s">
        <v>43</v>
      </c>
      <c r="I186" s="2" t="s">
        <v>44</v>
      </c>
      <c r="J186" s="4">
        <v>900</v>
      </c>
      <c r="K186" s="2" t="s">
        <v>21</v>
      </c>
      <c r="L186" s="5">
        <v>254.04</v>
      </c>
      <c r="M186" s="6">
        <v>228636</v>
      </c>
      <c r="N186" s="4">
        <v>0</v>
      </c>
    </row>
    <row r="187" spans="1:14" x14ac:dyDescent="0.35">
      <c r="A187" s="2" t="s">
        <v>129</v>
      </c>
      <c r="B187" s="2" t="s">
        <v>40</v>
      </c>
      <c r="C187" s="2" t="s">
        <v>16</v>
      </c>
      <c r="D187" s="2" t="s">
        <v>47</v>
      </c>
      <c r="E187" s="2" t="s">
        <v>48</v>
      </c>
      <c r="F187" s="3">
        <v>45120</v>
      </c>
      <c r="G187" s="3">
        <v>45120</v>
      </c>
      <c r="H187" s="2" t="s">
        <v>43</v>
      </c>
      <c r="I187" s="2" t="s">
        <v>44</v>
      </c>
      <c r="J187" s="4">
        <v>0</v>
      </c>
      <c r="K187" s="2" t="s">
        <v>21</v>
      </c>
      <c r="L187" s="5">
        <v>52.16</v>
      </c>
      <c r="M187" s="6">
        <v>0</v>
      </c>
      <c r="N187" s="4">
        <v>0</v>
      </c>
    </row>
    <row r="188" spans="1:14" x14ac:dyDescent="0.35">
      <c r="A188" s="2" t="s">
        <v>129</v>
      </c>
      <c r="B188" s="2" t="s">
        <v>40</v>
      </c>
      <c r="C188" s="2" t="s">
        <v>16</v>
      </c>
      <c r="D188" s="2" t="s">
        <v>47</v>
      </c>
      <c r="E188" s="2" t="s">
        <v>48</v>
      </c>
      <c r="F188" s="3">
        <v>45120</v>
      </c>
      <c r="G188" s="3">
        <v>45120</v>
      </c>
      <c r="H188" s="2" t="s">
        <v>43</v>
      </c>
      <c r="I188" s="2" t="s">
        <v>44</v>
      </c>
      <c r="J188" s="4">
        <v>0</v>
      </c>
      <c r="K188" s="2" t="s">
        <v>21</v>
      </c>
      <c r="L188" s="5">
        <v>52.16</v>
      </c>
      <c r="M188" s="6">
        <v>0</v>
      </c>
      <c r="N188" s="4">
        <v>0</v>
      </c>
    </row>
    <row r="189" spans="1:14" x14ac:dyDescent="0.35">
      <c r="A189" s="2" t="s">
        <v>129</v>
      </c>
      <c r="B189" s="2" t="s">
        <v>40</v>
      </c>
      <c r="C189" s="2" t="s">
        <v>16</v>
      </c>
      <c r="D189" s="2" t="s">
        <v>41</v>
      </c>
      <c r="E189" s="2" t="s">
        <v>42</v>
      </c>
      <c r="F189" s="3">
        <v>45120</v>
      </c>
      <c r="G189" s="3">
        <v>45120</v>
      </c>
      <c r="H189" s="2" t="s">
        <v>43</v>
      </c>
      <c r="I189" s="2" t="s">
        <v>44</v>
      </c>
      <c r="J189" s="4">
        <v>198</v>
      </c>
      <c r="K189" s="2" t="s">
        <v>21</v>
      </c>
      <c r="L189" s="5">
        <v>498.05</v>
      </c>
      <c r="M189" s="6">
        <v>98613.9</v>
      </c>
      <c r="N189" s="4">
        <v>0</v>
      </c>
    </row>
    <row r="190" spans="1:14" x14ac:dyDescent="0.35">
      <c r="A190" s="2" t="s">
        <v>130</v>
      </c>
      <c r="B190" s="2" t="s">
        <v>27</v>
      </c>
      <c r="C190" s="2" t="s">
        <v>16</v>
      </c>
      <c r="D190" s="2" t="s">
        <v>41</v>
      </c>
      <c r="E190" s="2" t="s">
        <v>42</v>
      </c>
      <c r="F190" s="3">
        <v>45120</v>
      </c>
      <c r="G190" s="3">
        <v>45120</v>
      </c>
      <c r="H190" s="2" t="s">
        <v>28</v>
      </c>
      <c r="I190" s="2" t="s">
        <v>62</v>
      </c>
      <c r="J190" s="4">
        <v>900</v>
      </c>
      <c r="K190" s="2" t="s">
        <v>21</v>
      </c>
      <c r="L190" s="5">
        <v>487.98</v>
      </c>
      <c r="M190" s="6">
        <v>439182</v>
      </c>
      <c r="N190" s="4">
        <v>0</v>
      </c>
    </row>
    <row r="191" spans="1:14" x14ac:dyDescent="0.35">
      <c r="A191" s="2" t="s">
        <v>130</v>
      </c>
      <c r="B191" s="2" t="s">
        <v>27</v>
      </c>
      <c r="C191" s="2" t="s">
        <v>16</v>
      </c>
      <c r="D191" s="2" t="s">
        <v>45</v>
      </c>
      <c r="E191" s="2" t="s">
        <v>46</v>
      </c>
      <c r="F191" s="3">
        <v>45120</v>
      </c>
      <c r="G191" s="3">
        <v>45120</v>
      </c>
      <c r="H191" s="2" t="s">
        <v>28</v>
      </c>
      <c r="I191" s="2" t="s">
        <v>62</v>
      </c>
      <c r="J191" s="4">
        <v>0</v>
      </c>
      <c r="K191" s="2" t="s">
        <v>21</v>
      </c>
      <c r="L191" s="5">
        <v>250.48</v>
      </c>
      <c r="M191" s="6">
        <v>0</v>
      </c>
      <c r="N191" s="4">
        <v>0</v>
      </c>
    </row>
    <row r="192" spans="1:14" x14ac:dyDescent="0.35">
      <c r="A192" s="2" t="s">
        <v>130</v>
      </c>
      <c r="B192" s="2" t="s">
        <v>27</v>
      </c>
      <c r="C192" s="2" t="s">
        <v>16</v>
      </c>
      <c r="D192" s="2" t="s">
        <v>47</v>
      </c>
      <c r="E192" s="2" t="s">
        <v>48</v>
      </c>
      <c r="F192" s="3">
        <v>45120</v>
      </c>
      <c r="G192" s="3">
        <v>45120</v>
      </c>
      <c r="H192" s="2" t="s">
        <v>28</v>
      </c>
      <c r="I192" s="2" t="s">
        <v>62</v>
      </c>
      <c r="J192" s="4">
        <v>9000</v>
      </c>
      <c r="K192" s="2" t="s">
        <v>21</v>
      </c>
      <c r="L192" s="5">
        <v>52.87</v>
      </c>
      <c r="M192" s="6">
        <v>475830</v>
      </c>
      <c r="N192" s="4">
        <v>0</v>
      </c>
    </row>
    <row r="193" spans="1:14" x14ac:dyDescent="0.35">
      <c r="A193" s="2" t="s">
        <v>130</v>
      </c>
      <c r="B193" s="2" t="s">
        <v>27</v>
      </c>
      <c r="C193" s="2" t="s">
        <v>16</v>
      </c>
      <c r="D193" s="2" t="s">
        <v>45</v>
      </c>
      <c r="E193" s="2" t="s">
        <v>46</v>
      </c>
      <c r="F193" s="3">
        <v>45120</v>
      </c>
      <c r="G193" s="3">
        <v>45120</v>
      </c>
      <c r="H193" s="2" t="s">
        <v>28</v>
      </c>
      <c r="I193" s="2" t="s">
        <v>62</v>
      </c>
      <c r="J193" s="4">
        <v>0</v>
      </c>
      <c r="K193" s="2" t="s">
        <v>21</v>
      </c>
      <c r="L193" s="5">
        <v>250.48</v>
      </c>
      <c r="M193" s="6">
        <v>0</v>
      </c>
      <c r="N193" s="4">
        <v>0</v>
      </c>
    </row>
    <row r="194" spans="1:14" x14ac:dyDescent="0.35">
      <c r="A194" s="2" t="s">
        <v>130</v>
      </c>
      <c r="B194" s="2" t="s">
        <v>27</v>
      </c>
      <c r="C194" s="2" t="s">
        <v>16</v>
      </c>
      <c r="D194" s="2" t="s">
        <v>45</v>
      </c>
      <c r="E194" s="2" t="s">
        <v>46</v>
      </c>
      <c r="F194" s="3">
        <v>45120</v>
      </c>
      <c r="G194" s="3">
        <v>45120</v>
      </c>
      <c r="H194" s="2" t="s">
        <v>28</v>
      </c>
      <c r="I194" s="2" t="s">
        <v>62</v>
      </c>
      <c r="J194" s="4">
        <v>0</v>
      </c>
      <c r="K194" s="2" t="s">
        <v>21</v>
      </c>
      <c r="L194" s="5">
        <v>250.48</v>
      </c>
      <c r="M194" s="6">
        <v>0</v>
      </c>
      <c r="N194" s="4">
        <v>0</v>
      </c>
    </row>
    <row r="195" spans="1:14" x14ac:dyDescent="0.35">
      <c r="A195" s="2" t="s">
        <v>130</v>
      </c>
      <c r="B195" s="2" t="s">
        <v>27</v>
      </c>
      <c r="C195" s="2" t="s">
        <v>16</v>
      </c>
      <c r="D195" s="2" t="s">
        <v>45</v>
      </c>
      <c r="E195" s="2" t="s">
        <v>46</v>
      </c>
      <c r="F195" s="3">
        <v>45120</v>
      </c>
      <c r="G195" s="3">
        <v>45120</v>
      </c>
      <c r="H195" s="2" t="s">
        <v>28</v>
      </c>
      <c r="I195" s="2" t="s">
        <v>62</v>
      </c>
      <c r="J195" s="4">
        <v>0</v>
      </c>
      <c r="K195" s="2" t="s">
        <v>21</v>
      </c>
      <c r="L195" s="5">
        <v>250.48</v>
      </c>
      <c r="M195" s="6">
        <v>0</v>
      </c>
      <c r="N195" s="4">
        <v>0</v>
      </c>
    </row>
    <row r="196" spans="1:14" x14ac:dyDescent="0.35">
      <c r="A196" s="2" t="s">
        <v>130</v>
      </c>
      <c r="B196" s="2" t="s">
        <v>27</v>
      </c>
      <c r="C196" s="2" t="s">
        <v>16</v>
      </c>
      <c r="D196" s="2" t="s">
        <v>45</v>
      </c>
      <c r="E196" s="2" t="s">
        <v>46</v>
      </c>
      <c r="F196" s="3">
        <v>45120</v>
      </c>
      <c r="G196" s="3">
        <v>45120</v>
      </c>
      <c r="H196" s="2" t="s">
        <v>28</v>
      </c>
      <c r="I196" s="2" t="s">
        <v>62</v>
      </c>
      <c r="J196" s="4">
        <v>0</v>
      </c>
      <c r="K196" s="2" t="s">
        <v>21</v>
      </c>
      <c r="L196" s="5">
        <v>250.48</v>
      </c>
      <c r="M196" s="6">
        <v>0</v>
      </c>
      <c r="N196" s="4">
        <v>0</v>
      </c>
    </row>
    <row r="197" spans="1:14" x14ac:dyDescent="0.35">
      <c r="A197" s="2" t="s">
        <v>131</v>
      </c>
      <c r="B197" s="2" t="s">
        <v>50</v>
      </c>
      <c r="C197" s="2" t="s">
        <v>16</v>
      </c>
      <c r="D197" s="2" t="s">
        <v>41</v>
      </c>
      <c r="E197" s="2" t="s">
        <v>42</v>
      </c>
      <c r="F197" s="3">
        <v>45120</v>
      </c>
      <c r="G197" s="3">
        <v>45120</v>
      </c>
      <c r="H197" s="2" t="s">
        <v>51</v>
      </c>
      <c r="I197" s="2" t="s">
        <v>52</v>
      </c>
      <c r="J197" s="4">
        <v>0</v>
      </c>
      <c r="K197" s="2" t="s">
        <v>21</v>
      </c>
      <c r="L197" s="5">
        <v>498.05</v>
      </c>
      <c r="M197" s="6">
        <v>0</v>
      </c>
      <c r="N197" s="4">
        <v>0</v>
      </c>
    </row>
    <row r="198" spans="1:14" x14ac:dyDescent="0.35">
      <c r="A198" s="2" t="s">
        <v>131</v>
      </c>
      <c r="B198" s="2" t="s">
        <v>50</v>
      </c>
      <c r="C198" s="2" t="s">
        <v>16</v>
      </c>
      <c r="D198" s="2" t="s">
        <v>45</v>
      </c>
      <c r="E198" s="2" t="s">
        <v>46</v>
      </c>
      <c r="F198" s="3">
        <v>45120</v>
      </c>
      <c r="G198" s="3">
        <v>45120</v>
      </c>
      <c r="H198" s="2" t="s">
        <v>51</v>
      </c>
      <c r="I198" s="2" t="s">
        <v>52</v>
      </c>
      <c r="J198" s="4">
        <v>0</v>
      </c>
      <c r="K198" s="2" t="s">
        <v>21</v>
      </c>
      <c r="L198" s="5">
        <v>254.04</v>
      </c>
      <c r="M198" s="6">
        <v>0</v>
      </c>
      <c r="N198" s="4">
        <v>0</v>
      </c>
    </row>
    <row r="199" spans="1:14" x14ac:dyDescent="0.35">
      <c r="A199" s="2" t="s">
        <v>131</v>
      </c>
      <c r="B199" s="2" t="s">
        <v>50</v>
      </c>
      <c r="C199" s="2" t="s">
        <v>16</v>
      </c>
      <c r="D199" s="2" t="s">
        <v>47</v>
      </c>
      <c r="E199" s="2" t="s">
        <v>48</v>
      </c>
      <c r="F199" s="3">
        <v>45120</v>
      </c>
      <c r="G199" s="3">
        <v>45120</v>
      </c>
      <c r="H199" s="2" t="s">
        <v>51</v>
      </c>
      <c r="I199" s="2" t="s">
        <v>52</v>
      </c>
      <c r="J199" s="4">
        <v>12000</v>
      </c>
      <c r="K199" s="2" t="s">
        <v>21</v>
      </c>
      <c r="L199" s="5">
        <v>52.16</v>
      </c>
      <c r="M199" s="6">
        <v>625920</v>
      </c>
      <c r="N199" s="4">
        <v>0</v>
      </c>
    </row>
    <row r="200" spans="1:14" x14ac:dyDescent="0.35">
      <c r="A200" s="2" t="s">
        <v>131</v>
      </c>
      <c r="B200" s="2" t="s">
        <v>50</v>
      </c>
      <c r="C200" s="2" t="s">
        <v>16</v>
      </c>
      <c r="D200" s="2" t="s">
        <v>47</v>
      </c>
      <c r="E200" s="2" t="s">
        <v>48</v>
      </c>
      <c r="F200" s="3">
        <v>45120</v>
      </c>
      <c r="G200" s="3">
        <v>45120</v>
      </c>
      <c r="H200" s="2" t="s">
        <v>51</v>
      </c>
      <c r="I200" s="2" t="s">
        <v>52</v>
      </c>
      <c r="J200" s="4">
        <v>0</v>
      </c>
      <c r="K200" s="2" t="s">
        <v>21</v>
      </c>
      <c r="L200" s="5">
        <v>52.16</v>
      </c>
      <c r="M200" s="6">
        <v>0</v>
      </c>
      <c r="N200" s="4">
        <v>0</v>
      </c>
    </row>
    <row r="201" spans="1:14" x14ac:dyDescent="0.35">
      <c r="A201" s="2" t="s">
        <v>132</v>
      </c>
      <c r="B201" s="2" t="s">
        <v>50</v>
      </c>
      <c r="C201" s="2" t="s">
        <v>16</v>
      </c>
      <c r="D201" s="2" t="s">
        <v>45</v>
      </c>
      <c r="E201" s="2" t="s">
        <v>46</v>
      </c>
      <c r="F201" s="3">
        <v>45120</v>
      </c>
      <c r="G201" s="3">
        <v>45120</v>
      </c>
      <c r="H201" s="2" t="s">
        <v>51</v>
      </c>
      <c r="I201" s="2" t="s">
        <v>52</v>
      </c>
      <c r="J201" s="4">
        <v>420</v>
      </c>
      <c r="K201" s="2" t="s">
        <v>21</v>
      </c>
      <c r="L201" s="5">
        <v>254.03</v>
      </c>
      <c r="M201" s="6">
        <v>106692.6</v>
      </c>
      <c r="N201" s="4">
        <v>0</v>
      </c>
    </row>
    <row r="202" spans="1:14" x14ac:dyDescent="0.35">
      <c r="A202" s="2" t="s">
        <v>132</v>
      </c>
      <c r="B202" s="2" t="s">
        <v>50</v>
      </c>
      <c r="C202" s="2" t="s">
        <v>16</v>
      </c>
      <c r="D202" s="2" t="s">
        <v>47</v>
      </c>
      <c r="E202" s="2" t="s">
        <v>48</v>
      </c>
      <c r="F202" s="3">
        <v>45120</v>
      </c>
      <c r="G202" s="3">
        <v>45120</v>
      </c>
      <c r="H202" s="2" t="s">
        <v>51</v>
      </c>
      <c r="I202" s="2" t="s">
        <v>52</v>
      </c>
      <c r="J202" s="4">
        <v>3900</v>
      </c>
      <c r="K202" s="2" t="s">
        <v>21</v>
      </c>
      <c r="L202" s="5">
        <v>52.16</v>
      </c>
      <c r="M202" s="6">
        <v>203424</v>
      </c>
      <c r="N202" s="4">
        <v>0</v>
      </c>
    </row>
    <row r="203" spans="1:14" x14ac:dyDescent="0.35">
      <c r="A203" s="2" t="s">
        <v>133</v>
      </c>
      <c r="B203" s="2" t="s">
        <v>27</v>
      </c>
      <c r="C203" s="2" t="s">
        <v>16</v>
      </c>
      <c r="D203" s="2" t="s">
        <v>17</v>
      </c>
      <c r="E203" s="2" t="s">
        <v>18</v>
      </c>
      <c r="F203" s="3">
        <v>45121</v>
      </c>
      <c r="G203" s="3">
        <v>45121</v>
      </c>
      <c r="H203" s="2" t="s">
        <v>28</v>
      </c>
      <c r="I203" s="2" t="s">
        <v>134</v>
      </c>
      <c r="J203" s="4">
        <v>10500</v>
      </c>
      <c r="K203" s="2" t="s">
        <v>21</v>
      </c>
      <c r="L203" s="5">
        <v>15.84</v>
      </c>
      <c r="M203" s="6">
        <v>166320</v>
      </c>
      <c r="N203" s="4">
        <v>0</v>
      </c>
    </row>
    <row r="204" spans="1:14" x14ac:dyDescent="0.35">
      <c r="A204" s="2" t="s">
        <v>133</v>
      </c>
      <c r="B204" s="2" t="s">
        <v>27</v>
      </c>
      <c r="C204" s="2" t="s">
        <v>16</v>
      </c>
      <c r="D204" s="2" t="s">
        <v>22</v>
      </c>
      <c r="E204" s="2" t="s">
        <v>23</v>
      </c>
      <c r="F204" s="3">
        <v>45121</v>
      </c>
      <c r="G204" s="3">
        <v>45121</v>
      </c>
      <c r="H204" s="2" t="s">
        <v>28</v>
      </c>
      <c r="I204" s="2" t="s">
        <v>134</v>
      </c>
      <c r="J204" s="4">
        <v>7500</v>
      </c>
      <c r="K204" s="2" t="s">
        <v>21</v>
      </c>
      <c r="L204" s="5">
        <v>12.99</v>
      </c>
      <c r="M204" s="6">
        <v>97425</v>
      </c>
      <c r="N204" s="4">
        <v>0</v>
      </c>
    </row>
    <row r="205" spans="1:14" x14ac:dyDescent="0.35">
      <c r="A205" s="2" t="s">
        <v>133</v>
      </c>
      <c r="B205" s="2" t="s">
        <v>27</v>
      </c>
      <c r="C205" s="2" t="s">
        <v>16</v>
      </c>
      <c r="D205" s="2" t="s">
        <v>24</v>
      </c>
      <c r="E205" s="2" t="s">
        <v>25</v>
      </c>
      <c r="F205" s="3">
        <v>45121</v>
      </c>
      <c r="G205" s="3">
        <v>45121</v>
      </c>
      <c r="H205" s="2" t="s">
        <v>28</v>
      </c>
      <c r="I205" s="2" t="s">
        <v>134</v>
      </c>
      <c r="J205" s="4">
        <v>0</v>
      </c>
      <c r="K205" s="2" t="s">
        <v>21</v>
      </c>
      <c r="L205" s="5">
        <v>8.09</v>
      </c>
      <c r="M205" s="6">
        <v>0</v>
      </c>
      <c r="N205" s="4">
        <v>0</v>
      </c>
    </row>
    <row r="206" spans="1:14" x14ac:dyDescent="0.35">
      <c r="A206" s="2" t="s">
        <v>133</v>
      </c>
      <c r="B206" s="2" t="s">
        <v>27</v>
      </c>
      <c r="C206" s="2" t="s">
        <v>16</v>
      </c>
      <c r="D206" s="2" t="s">
        <v>30</v>
      </c>
      <c r="E206" s="2" t="s">
        <v>31</v>
      </c>
      <c r="F206" s="3">
        <v>45121</v>
      </c>
      <c r="G206" s="3">
        <v>45121</v>
      </c>
      <c r="H206" s="2" t="s">
        <v>28</v>
      </c>
      <c r="I206" s="2" t="s">
        <v>134</v>
      </c>
      <c r="J206" s="4">
        <v>0</v>
      </c>
      <c r="K206" s="2" t="s">
        <v>21</v>
      </c>
      <c r="L206" s="5">
        <v>15.74</v>
      </c>
      <c r="M206" s="6">
        <v>0</v>
      </c>
      <c r="N206" s="4">
        <v>0</v>
      </c>
    </row>
    <row r="207" spans="1:14" x14ac:dyDescent="0.35">
      <c r="A207" s="2" t="s">
        <v>135</v>
      </c>
      <c r="B207" s="2" t="s">
        <v>27</v>
      </c>
      <c r="C207" s="2" t="s">
        <v>16</v>
      </c>
      <c r="D207" s="2" t="s">
        <v>17</v>
      </c>
      <c r="E207" s="2" t="s">
        <v>18</v>
      </c>
      <c r="F207" s="3">
        <v>45121</v>
      </c>
      <c r="G207" s="3">
        <v>45121</v>
      </c>
      <c r="H207" s="2" t="s">
        <v>28</v>
      </c>
      <c r="I207" s="2" t="s">
        <v>136</v>
      </c>
      <c r="J207" s="4">
        <v>6150</v>
      </c>
      <c r="K207" s="2" t="s">
        <v>21</v>
      </c>
      <c r="L207" s="5">
        <v>15.84</v>
      </c>
      <c r="M207" s="6">
        <v>97416</v>
      </c>
      <c r="N207" s="4">
        <v>0</v>
      </c>
    </row>
    <row r="208" spans="1:14" x14ac:dyDescent="0.35">
      <c r="A208" s="2" t="s">
        <v>135</v>
      </c>
      <c r="B208" s="2" t="s">
        <v>27</v>
      </c>
      <c r="C208" s="2" t="s">
        <v>16</v>
      </c>
      <c r="D208" s="2" t="s">
        <v>22</v>
      </c>
      <c r="E208" s="2" t="s">
        <v>23</v>
      </c>
      <c r="F208" s="3">
        <v>45121</v>
      </c>
      <c r="G208" s="3">
        <v>45121</v>
      </c>
      <c r="H208" s="2" t="s">
        <v>28</v>
      </c>
      <c r="I208" s="2" t="s">
        <v>136</v>
      </c>
      <c r="J208" s="4">
        <v>10000</v>
      </c>
      <c r="K208" s="2" t="s">
        <v>21</v>
      </c>
      <c r="L208" s="5">
        <v>12.99</v>
      </c>
      <c r="M208" s="6">
        <v>129900</v>
      </c>
      <c r="N208" s="4">
        <v>0</v>
      </c>
    </row>
    <row r="209" spans="1:14" x14ac:dyDescent="0.35">
      <c r="A209" s="2" t="s">
        <v>135</v>
      </c>
      <c r="B209" s="2" t="s">
        <v>27</v>
      </c>
      <c r="C209" s="2" t="s">
        <v>16</v>
      </c>
      <c r="D209" s="2" t="s">
        <v>24</v>
      </c>
      <c r="E209" s="2" t="s">
        <v>25</v>
      </c>
      <c r="F209" s="3">
        <v>45121</v>
      </c>
      <c r="G209" s="3">
        <v>45121</v>
      </c>
      <c r="H209" s="2" t="s">
        <v>28</v>
      </c>
      <c r="I209" s="2" t="s">
        <v>136</v>
      </c>
      <c r="J209" s="4">
        <v>0</v>
      </c>
      <c r="K209" s="2" t="s">
        <v>21</v>
      </c>
      <c r="L209" s="5">
        <v>8.09</v>
      </c>
      <c r="M209" s="6">
        <v>0</v>
      </c>
      <c r="N209" s="4">
        <v>0</v>
      </c>
    </row>
    <row r="210" spans="1:14" x14ac:dyDescent="0.35">
      <c r="A210" s="2" t="s">
        <v>135</v>
      </c>
      <c r="B210" s="2" t="s">
        <v>27</v>
      </c>
      <c r="C210" s="2" t="s">
        <v>16</v>
      </c>
      <c r="D210" s="2" t="s">
        <v>30</v>
      </c>
      <c r="E210" s="2" t="s">
        <v>31</v>
      </c>
      <c r="F210" s="3">
        <v>45121</v>
      </c>
      <c r="G210" s="3">
        <v>45121</v>
      </c>
      <c r="H210" s="2" t="s">
        <v>28</v>
      </c>
      <c r="I210" s="2" t="s">
        <v>136</v>
      </c>
      <c r="J210" s="4">
        <v>0</v>
      </c>
      <c r="K210" s="2" t="s">
        <v>21</v>
      </c>
      <c r="L210" s="5">
        <v>15.74</v>
      </c>
      <c r="M210" s="6">
        <v>0</v>
      </c>
      <c r="N210" s="4">
        <v>0</v>
      </c>
    </row>
    <row r="211" spans="1:14" x14ac:dyDescent="0.35">
      <c r="A211" s="2" t="s">
        <v>137</v>
      </c>
      <c r="B211" s="2" t="s">
        <v>27</v>
      </c>
      <c r="C211" s="2" t="s">
        <v>16</v>
      </c>
      <c r="D211" s="2" t="s">
        <v>17</v>
      </c>
      <c r="E211" s="2" t="s">
        <v>18</v>
      </c>
      <c r="F211" s="3">
        <v>45121</v>
      </c>
      <c r="G211" s="3">
        <v>45121</v>
      </c>
      <c r="H211" s="2" t="s">
        <v>28</v>
      </c>
      <c r="I211" s="2" t="s">
        <v>138</v>
      </c>
      <c r="J211" s="4">
        <v>2500</v>
      </c>
      <c r="K211" s="2" t="s">
        <v>21</v>
      </c>
      <c r="L211" s="5">
        <v>15.84</v>
      </c>
      <c r="M211" s="6">
        <v>39600</v>
      </c>
      <c r="N211" s="4">
        <v>0</v>
      </c>
    </row>
    <row r="212" spans="1:14" x14ac:dyDescent="0.35">
      <c r="A212" s="2" t="s">
        <v>137</v>
      </c>
      <c r="B212" s="2" t="s">
        <v>27</v>
      </c>
      <c r="C212" s="2" t="s">
        <v>16</v>
      </c>
      <c r="D212" s="2" t="s">
        <v>22</v>
      </c>
      <c r="E212" s="2" t="s">
        <v>23</v>
      </c>
      <c r="F212" s="3">
        <v>45121</v>
      </c>
      <c r="G212" s="3">
        <v>45121</v>
      </c>
      <c r="H212" s="2" t="s">
        <v>28</v>
      </c>
      <c r="I212" s="2" t="s">
        <v>138</v>
      </c>
      <c r="J212" s="4">
        <v>5500</v>
      </c>
      <c r="K212" s="2" t="s">
        <v>21</v>
      </c>
      <c r="L212" s="5">
        <v>12.99</v>
      </c>
      <c r="M212" s="6">
        <v>71445</v>
      </c>
      <c r="N212" s="4">
        <v>0</v>
      </c>
    </row>
    <row r="213" spans="1:14" x14ac:dyDescent="0.35">
      <c r="A213" s="2" t="s">
        <v>137</v>
      </c>
      <c r="B213" s="2" t="s">
        <v>27</v>
      </c>
      <c r="C213" s="2" t="s">
        <v>16</v>
      </c>
      <c r="D213" s="2" t="s">
        <v>24</v>
      </c>
      <c r="E213" s="2" t="s">
        <v>25</v>
      </c>
      <c r="F213" s="3">
        <v>45121</v>
      </c>
      <c r="G213" s="3">
        <v>45121</v>
      </c>
      <c r="H213" s="2" t="s">
        <v>28</v>
      </c>
      <c r="I213" s="2" t="s">
        <v>138</v>
      </c>
      <c r="J213" s="4">
        <v>0</v>
      </c>
      <c r="K213" s="2" t="s">
        <v>21</v>
      </c>
      <c r="L213" s="5">
        <v>8.09</v>
      </c>
      <c r="M213" s="6">
        <v>0</v>
      </c>
      <c r="N213" s="4">
        <v>0</v>
      </c>
    </row>
    <row r="214" spans="1:14" x14ac:dyDescent="0.35">
      <c r="A214" s="2" t="s">
        <v>137</v>
      </c>
      <c r="B214" s="2" t="s">
        <v>27</v>
      </c>
      <c r="C214" s="2" t="s">
        <v>16</v>
      </c>
      <c r="D214" s="2" t="s">
        <v>30</v>
      </c>
      <c r="E214" s="2" t="s">
        <v>31</v>
      </c>
      <c r="F214" s="3">
        <v>45121</v>
      </c>
      <c r="G214" s="3">
        <v>45121</v>
      </c>
      <c r="H214" s="2" t="s">
        <v>28</v>
      </c>
      <c r="I214" s="2" t="s">
        <v>138</v>
      </c>
      <c r="J214" s="4">
        <v>0</v>
      </c>
      <c r="K214" s="2" t="s">
        <v>21</v>
      </c>
      <c r="L214" s="5">
        <v>15.74</v>
      </c>
      <c r="M214" s="6">
        <v>0</v>
      </c>
      <c r="N214" s="4">
        <v>0</v>
      </c>
    </row>
    <row r="215" spans="1:14" x14ac:dyDescent="0.35">
      <c r="A215" s="2" t="s">
        <v>139</v>
      </c>
      <c r="B215" s="2" t="s">
        <v>27</v>
      </c>
      <c r="C215" s="2" t="s">
        <v>16</v>
      </c>
      <c r="D215" s="2" t="s">
        <v>41</v>
      </c>
      <c r="E215" s="2" t="s">
        <v>42</v>
      </c>
      <c r="F215" s="3">
        <v>45121</v>
      </c>
      <c r="G215" s="3">
        <v>45121</v>
      </c>
      <c r="H215" s="2" t="s">
        <v>28</v>
      </c>
      <c r="I215" s="2" t="s">
        <v>62</v>
      </c>
      <c r="J215" s="4">
        <v>0</v>
      </c>
      <c r="K215" s="2" t="s">
        <v>21</v>
      </c>
      <c r="L215" s="5">
        <v>487.98</v>
      </c>
      <c r="M215" s="6">
        <v>0</v>
      </c>
      <c r="N215" s="4">
        <v>0</v>
      </c>
    </row>
    <row r="216" spans="1:14" x14ac:dyDescent="0.35">
      <c r="A216" s="2" t="s">
        <v>139</v>
      </c>
      <c r="B216" s="2" t="s">
        <v>27</v>
      </c>
      <c r="C216" s="2" t="s">
        <v>16</v>
      </c>
      <c r="D216" s="2" t="s">
        <v>45</v>
      </c>
      <c r="E216" s="2" t="s">
        <v>46</v>
      </c>
      <c r="F216" s="3">
        <v>45121</v>
      </c>
      <c r="G216" s="3">
        <v>45121</v>
      </c>
      <c r="H216" s="2" t="s">
        <v>28</v>
      </c>
      <c r="I216" s="2" t="s">
        <v>62</v>
      </c>
      <c r="J216" s="4">
        <v>0</v>
      </c>
      <c r="K216" s="2" t="s">
        <v>21</v>
      </c>
      <c r="L216" s="5">
        <v>250.48</v>
      </c>
      <c r="M216" s="6">
        <v>0</v>
      </c>
      <c r="N216" s="4">
        <v>0</v>
      </c>
    </row>
    <row r="217" spans="1:14" x14ac:dyDescent="0.35">
      <c r="A217" s="2" t="s">
        <v>139</v>
      </c>
      <c r="B217" s="2" t="s">
        <v>27</v>
      </c>
      <c r="C217" s="2" t="s">
        <v>16</v>
      </c>
      <c r="D217" s="2" t="s">
        <v>47</v>
      </c>
      <c r="E217" s="2" t="s">
        <v>48</v>
      </c>
      <c r="F217" s="3">
        <v>45121</v>
      </c>
      <c r="G217" s="3">
        <v>45121</v>
      </c>
      <c r="H217" s="2" t="s">
        <v>28</v>
      </c>
      <c r="I217" s="2" t="s">
        <v>62</v>
      </c>
      <c r="J217" s="4">
        <v>14010</v>
      </c>
      <c r="K217" s="2" t="s">
        <v>21</v>
      </c>
      <c r="L217" s="5">
        <v>52.87</v>
      </c>
      <c r="M217" s="6">
        <v>740708.7</v>
      </c>
      <c r="N217" s="4">
        <v>0</v>
      </c>
    </row>
    <row r="218" spans="1:14" x14ac:dyDescent="0.35">
      <c r="A218" s="2" t="s">
        <v>139</v>
      </c>
      <c r="B218" s="2" t="s">
        <v>27</v>
      </c>
      <c r="C218" s="2" t="s">
        <v>16</v>
      </c>
      <c r="D218" s="2" t="s">
        <v>45</v>
      </c>
      <c r="E218" s="2" t="s">
        <v>46</v>
      </c>
      <c r="F218" s="3">
        <v>45121</v>
      </c>
      <c r="G218" s="3">
        <v>45121</v>
      </c>
      <c r="H218" s="2" t="s">
        <v>28</v>
      </c>
      <c r="I218" s="2" t="s">
        <v>62</v>
      </c>
      <c r="J218" s="4">
        <v>0</v>
      </c>
      <c r="K218" s="2" t="s">
        <v>21</v>
      </c>
      <c r="L218" s="5">
        <v>250.48</v>
      </c>
      <c r="M218" s="6">
        <v>0</v>
      </c>
      <c r="N218" s="4">
        <v>0</v>
      </c>
    </row>
    <row r="219" spans="1:14" x14ac:dyDescent="0.35">
      <c r="A219" s="2" t="s">
        <v>139</v>
      </c>
      <c r="B219" s="2" t="s">
        <v>27</v>
      </c>
      <c r="C219" s="2" t="s">
        <v>16</v>
      </c>
      <c r="D219" s="2" t="s">
        <v>45</v>
      </c>
      <c r="E219" s="2" t="s">
        <v>46</v>
      </c>
      <c r="F219" s="3">
        <v>45121</v>
      </c>
      <c r="G219" s="3">
        <v>45121</v>
      </c>
      <c r="H219" s="2" t="s">
        <v>28</v>
      </c>
      <c r="I219" s="2" t="s">
        <v>62</v>
      </c>
      <c r="J219" s="4">
        <v>0</v>
      </c>
      <c r="K219" s="2" t="s">
        <v>21</v>
      </c>
      <c r="L219" s="5">
        <v>250.48</v>
      </c>
      <c r="M219" s="6">
        <v>0</v>
      </c>
      <c r="N219" s="4">
        <v>0</v>
      </c>
    </row>
    <row r="220" spans="1:14" x14ac:dyDescent="0.35">
      <c r="A220" s="2" t="s">
        <v>139</v>
      </c>
      <c r="B220" s="2" t="s">
        <v>27</v>
      </c>
      <c r="C220" s="2" t="s">
        <v>16</v>
      </c>
      <c r="D220" s="2" t="s">
        <v>45</v>
      </c>
      <c r="E220" s="2" t="s">
        <v>46</v>
      </c>
      <c r="F220" s="3">
        <v>45121</v>
      </c>
      <c r="G220" s="3">
        <v>45121</v>
      </c>
      <c r="H220" s="2" t="s">
        <v>28</v>
      </c>
      <c r="I220" s="2" t="s">
        <v>62</v>
      </c>
      <c r="J220" s="4">
        <v>0</v>
      </c>
      <c r="K220" s="2" t="s">
        <v>21</v>
      </c>
      <c r="L220" s="5">
        <v>250.48</v>
      </c>
      <c r="M220" s="6">
        <v>0</v>
      </c>
      <c r="N220" s="4">
        <v>0</v>
      </c>
    </row>
    <row r="221" spans="1:14" x14ac:dyDescent="0.35">
      <c r="A221" s="2" t="s">
        <v>139</v>
      </c>
      <c r="B221" s="2" t="s">
        <v>27</v>
      </c>
      <c r="C221" s="2" t="s">
        <v>16</v>
      </c>
      <c r="D221" s="2" t="s">
        <v>45</v>
      </c>
      <c r="E221" s="2" t="s">
        <v>46</v>
      </c>
      <c r="F221" s="3">
        <v>45121</v>
      </c>
      <c r="G221" s="3">
        <v>45121</v>
      </c>
      <c r="H221" s="2" t="s">
        <v>28</v>
      </c>
      <c r="I221" s="2" t="s">
        <v>62</v>
      </c>
      <c r="J221" s="4">
        <v>0</v>
      </c>
      <c r="K221" s="2" t="s">
        <v>21</v>
      </c>
      <c r="L221" s="5">
        <v>250.48</v>
      </c>
      <c r="M221" s="6">
        <v>0</v>
      </c>
      <c r="N221" s="4">
        <v>0</v>
      </c>
    </row>
    <row r="222" spans="1:14" x14ac:dyDescent="0.35">
      <c r="A222" s="2" t="s">
        <v>139</v>
      </c>
      <c r="B222" s="2" t="s">
        <v>27</v>
      </c>
      <c r="C222" s="2" t="s">
        <v>16</v>
      </c>
      <c r="D222" s="2" t="s">
        <v>47</v>
      </c>
      <c r="E222" s="2" t="s">
        <v>48</v>
      </c>
      <c r="F222" s="3">
        <v>45121</v>
      </c>
      <c r="G222" s="3">
        <v>45121</v>
      </c>
      <c r="H222" s="2" t="s">
        <v>28</v>
      </c>
      <c r="I222" s="2" t="s">
        <v>62</v>
      </c>
      <c r="J222" s="4">
        <v>3990</v>
      </c>
      <c r="K222" s="2" t="s">
        <v>21</v>
      </c>
      <c r="L222" s="5">
        <v>52.87</v>
      </c>
      <c r="M222" s="6">
        <v>210951.3</v>
      </c>
      <c r="N222" s="4">
        <v>0</v>
      </c>
    </row>
    <row r="223" spans="1:14" x14ac:dyDescent="0.35">
      <c r="A223" s="2" t="s">
        <v>140</v>
      </c>
      <c r="B223" s="2" t="s">
        <v>40</v>
      </c>
      <c r="C223" s="2" t="s">
        <v>16</v>
      </c>
      <c r="D223" s="2" t="s">
        <v>41</v>
      </c>
      <c r="E223" s="2" t="s">
        <v>42</v>
      </c>
      <c r="F223" s="3">
        <v>45121</v>
      </c>
      <c r="G223" s="3">
        <v>45121</v>
      </c>
      <c r="H223" s="2" t="s">
        <v>43</v>
      </c>
      <c r="I223" s="2" t="s">
        <v>44</v>
      </c>
      <c r="J223" s="4">
        <v>0</v>
      </c>
      <c r="K223" s="2" t="s">
        <v>21</v>
      </c>
      <c r="L223" s="5">
        <v>498.05</v>
      </c>
      <c r="M223" s="6">
        <v>0</v>
      </c>
      <c r="N223" s="4">
        <v>0</v>
      </c>
    </row>
    <row r="224" spans="1:14" x14ac:dyDescent="0.35">
      <c r="A224" s="2" t="s">
        <v>140</v>
      </c>
      <c r="B224" s="2" t="s">
        <v>40</v>
      </c>
      <c r="C224" s="2" t="s">
        <v>16</v>
      </c>
      <c r="D224" s="2" t="s">
        <v>45</v>
      </c>
      <c r="E224" s="2" t="s">
        <v>46</v>
      </c>
      <c r="F224" s="3">
        <v>45121</v>
      </c>
      <c r="G224" s="3">
        <v>45121</v>
      </c>
      <c r="H224" s="2" t="s">
        <v>43</v>
      </c>
      <c r="I224" s="2" t="s">
        <v>44</v>
      </c>
      <c r="J224" s="4">
        <v>0</v>
      </c>
      <c r="K224" s="2" t="s">
        <v>21</v>
      </c>
      <c r="L224" s="5">
        <v>254.04</v>
      </c>
      <c r="M224" s="6">
        <v>0</v>
      </c>
      <c r="N224" s="4">
        <v>0</v>
      </c>
    </row>
    <row r="225" spans="1:14" x14ac:dyDescent="0.35">
      <c r="A225" s="2" t="s">
        <v>140</v>
      </c>
      <c r="B225" s="2" t="s">
        <v>40</v>
      </c>
      <c r="C225" s="2" t="s">
        <v>16</v>
      </c>
      <c r="D225" s="2" t="s">
        <v>47</v>
      </c>
      <c r="E225" s="2" t="s">
        <v>48</v>
      </c>
      <c r="F225" s="3">
        <v>45121</v>
      </c>
      <c r="G225" s="3">
        <v>45121</v>
      </c>
      <c r="H225" s="2" t="s">
        <v>43</v>
      </c>
      <c r="I225" s="2" t="s">
        <v>44</v>
      </c>
      <c r="J225" s="4">
        <v>18000</v>
      </c>
      <c r="K225" s="2" t="s">
        <v>21</v>
      </c>
      <c r="L225" s="5">
        <v>52.16</v>
      </c>
      <c r="M225" s="6">
        <v>938880</v>
      </c>
      <c r="N225" s="4">
        <v>0</v>
      </c>
    </row>
    <row r="226" spans="1:14" x14ac:dyDescent="0.35">
      <c r="A226" s="2" t="s">
        <v>140</v>
      </c>
      <c r="B226" s="2" t="s">
        <v>40</v>
      </c>
      <c r="C226" s="2" t="s">
        <v>16</v>
      </c>
      <c r="D226" s="2" t="s">
        <v>47</v>
      </c>
      <c r="E226" s="2" t="s">
        <v>48</v>
      </c>
      <c r="F226" s="3">
        <v>45121</v>
      </c>
      <c r="G226" s="3">
        <v>45121</v>
      </c>
      <c r="H226" s="2" t="s">
        <v>43</v>
      </c>
      <c r="I226" s="2" t="s">
        <v>44</v>
      </c>
      <c r="J226" s="4">
        <v>0</v>
      </c>
      <c r="K226" s="2" t="s">
        <v>21</v>
      </c>
      <c r="L226" s="5">
        <v>52.16</v>
      </c>
      <c r="M226" s="6">
        <v>0</v>
      </c>
      <c r="N226" s="4">
        <v>0</v>
      </c>
    </row>
    <row r="227" spans="1:14" x14ac:dyDescent="0.35">
      <c r="A227" s="2" t="s">
        <v>140</v>
      </c>
      <c r="B227" s="2" t="s">
        <v>40</v>
      </c>
      <c r="C227" s="2" t="s">
        <v>16</v>
      </c>
      <c r="D227" s="2" t="s">
        <v>41</v>
      </c>
      <c r="E227" s="2" t="s">
        <v>42</v>
      </c>
      <c r="F227" s="3">
        <v>45121</v>
      </c>
      <c r="G227" s="3">
        <v>45121</v>
      </c>
      <c r="H227" s="2" t="s">
        <v>43</v>
      </c>
      <c r="I227" s="2" t="s">
        <v>44</v>
      </c>
      <c r="J227" s="4">
        <v>0</v>
      </c>
      <c r="K227" s="2" t="s">
        <v>21</v>
      </c>
      <c r="L227" s="5">
        <v>498.05</v>
      </c>
      <c r="M227" s="6">
        <v>0</v>
      </c>
      <c r="N227" s="4">
        <v>0</v>
      </c>
    </row>
    <row r="228" spans="1:14" x14ac:dyDescent="0.35">
      <c r="A228" s="2" t="s">
        <v>141</v>
      </c>
      <c r="B228" s="2" t="s">
        <v>80</v>
      </c>
      <c r="C228" s="2" t="s">
        <v>16</v>
      </c>
      <c r="D228" s="2" t="s">
        <v>74</v>
      </c>
      <c r="E228" s="2" t="s">
        <v>75</v>
      </c>
      <c r="F228" s="3">
        <v>45121</v>
      </c>
      <c r="G228" s="3">
        <v>45121</v>
      </c>
      <c r="H228" s="2" t="s">
        <v>81</v>
      </c>
      <c r="I228" s="2" t="s">
        <v>142</v>
      </c>
      <c r="J228" s="4">
        <v>0</v>
      </c>
      <c r="K228" s="2" t="s">
        <v>21</v>
      </c>
      <c r="L228" s="5">
        <v>6.83</v>
      </c>
      <c r="M228" s="6">
        <v>0</v>
      </c>
      <c r="N228" s="4">
        <v>0</v>
      </c>
    </row>
    <row r="229" spans="1:14" x14ac:dyDescent="0.35">
      <c r="A229" s="2" t="s">
        <v>141</v>
      </c>
      <c r="B229" s="2" t="s">
        <v>80</v>
      </c>
      <c r="C229" s="2" t="s">
        <v>16</v>
      </c>
      <c r="D229" s="2" t="s">
        <v>17</v>
      </c>
      <c r="E229" s="2" t="s">
        <v>18</v>
      </c>
      <c r="F229" s="3">
        <v>45121</v>
      </c>
      <c r="G229" s="3">
        <v>45121</v>
      </c>
      <c r="H229" s="2" t="s">
        <v>81</v>
      </c>
      <c r="I229" s="2" t="s">
        <v>142</v>
      </c>
      <c r="J229" s="4">
        <v>0</v>
      </c>
      <c r="K229" s="2" t="s">
        <v>21</v>
      </c>
      <c r="L229" s="5">
        <v>11.84</v>
      </c>
      <c r="M229" s="6">
        <v>0</v>
      </c>
      <c r="N229" s="4">
        <v>0</v>
      </c>
    </row>
    <row r="230" spans="1:14" x14ac:dyDescent="0.35">
      <c r="A230" s="2" t="s">
        <v>141</v>
      </c>
      <c r="B230" s="2" t="s">
        <v>80</v>
      </c>
      <c r="C230" s="2" t="s">
        <v>16</v>
      </c>
      <c r="D230" s="2" t="s">
        <v>30</v>
      </c>
      <c r="E230" s="2" t="s">
        <v>31</v>
      </c>
      <c r="F230" s="3">
        <v>45121</v>
      </c>
      <c r="G230" s="3">
        <v>45121</v>
      </c>
      <c r="H230" s="2" t="s">
        <v>81</v>
      </c>
      <c r="I230" s="2" t="s">
        <v>142</v>
      </c>
      <c r="J230" s="4">
        <v>23500</v>
      </c>
      <c r="K230" s="2" t="s">
        <v>21</v>
      </c>
      <c r="L230" s="5">
        <v>12.04</v>
      </c>
      <c r="M230" s="6">
        <v>282940</v>
      </c>
      <c r="N230" s="4">
        <v>0</v>
      </c>
    </row>
    <row r="231" spans="1:14" x14ac:dyDescent="0.35">
      <c r="A231" s="2" t="s">
        <v>143</v>
      </c>
      <c r="B231" s="2" t="s">
        <v>118</v>
      </c>
      <c r="C231" s="2" t="s">
        <v>16</v>
      </c>
      <c r="D231" s="2" t="s">
        <v>30</v>
      </c>
      <c r="E231" s="2" t="s">
        <v>31</v>
      </c>
      <c r="F231" s="3">
        <v>45121</v>
      </c>
      <c r="G231" s="3">
        <v>45121</v>
      </c>
      <c r="H231" s="2" t="s">
        <v>119</v>
      </c>
      <c r="I231" s="2" t="s">
        <v>125</v>
      </c>
      <c r="J231" s="4">
        <v>30600</v>
      </c>
      <c r="K231" s="2" t="s">
        <v>21</v>
      </c>
      <c r="L231" s="5">
        <v>12.04</v>
      </c>
      <c r="M231" s="6">
        <v>368424</v>
      </c>
      <c r="N231" s="4">
        <v>0</v>
      </c>
    </row>
    <row r="232" spans="1:14" x14ac:dyDescent="0.35">
      <c r="A232" s="2" t="s">
        <v>144</v>
      </c>
      <c r="B232" s="2" t="s">
        <v>145</v>
      </c>
      <c r="C232" s="2" t="s">
        <v>16</v>
      </c>
      <c r="D232" s="2" t="s">
        <v>17</v>
      </c>
      <c r="E232" s="2" t="s">
        <v>18</v>
      </c>
      <c r="F232" s="3">
        <v>45121</v>
      </c>
      <c r="G232" s="3">
        <v>45121</v>
      </c>
      <c r="H232" s="2" t="s">
        <v>119</v>
      </c>
      <c r="I232" s="2" t="s">
        <v>146</v>
      </c>
      <c r="J232" s="4">
        <v>23500</v>
      </c>
      <c r="K232" s="2" t="s">
        <v>21</v>
      </c>
      <c r="L232" s="5">
        <v>11.84</v>
      </c>
      <c r="M232" s="6">
        <v>278240</v>
      </c>
      <c r="N232" s="4">
        <v>0</v>
      </c>
    </row>
    <row r="233" spans="1:14" x14ac:dyDescent="0.35">
      <c r="A233" s="2" t="s">
        <v>147</v>
      </c>
      <c r="B233" s="2" t="s">
        <v>86</v>
      </c>
      <c r="C233" s="2" t="s">
        <v>16</v>
      </c>
      <c r="D233" s="2" t="s">
        <v>17</v>
      </c>
      <c r="E233" s="2" t="s">
        <v>18</v>
      </c>
      <c r="F233" s="3">
        <v>45122</v>
      </c>
      <c r="G233" s="3">
        <v>45120</v>
      </c>
      <c r="H233" s="2" t="s">
        <v>87</v>
      </c>
      <c r="I233" s="2" t="s">
        <v>88</v>
      </c>
      <c r="J233" s="4">
        <v>588000</v>
      </c>
      <c r="K233" s="2" t="s">
        <v>21</v>
      </c>
      <c r="L233" s="5">
        <v>8.24</v>
      </c>
      <c r="M233" s="6">
        <v>4845120</v>
      </c>
      <c r="N233" s="4">
        <v>0</v>
      </c>
    </row>
    <row r="234" spans="1:14" x14ac:dyDescent="0.35">
      <c r="A234" s="2" t="s">
        <v>148</v>
      </c>
      <c r="B234" s="2" t="s">
        <v>86</v>
      </c>
      <c r="C234" s="2" t="s">
        <v>16</v>
      </c>
      <c r="D234" s="2" t="s">
        <v>74</v>
      </c>
      <c r="E234" s="2" t="s">
        <v>75</v>
      </c>
      <c r="F234" s="3">
        <v>45122</v>
      </c>
      <c r="G234" s="3">
        <v>45120</v>
      </c>
      <c r="H234" s="2" t="s">
        <v>87</v>
      </c>
      <c r="I234" s="2" t="s">
        <v>88</v>
      </c>
      <c r="J234" s="4">
        <v>621251</v>
      </c>
      <c r="K234" s="2" t="s">
        <v>21</v>
      </c>
      <c r="L234" s="5">
        <v>3.79</v>
      </c>
      <c r="M234" s="6">
        <v>2354541.29</v>
      </c>
      <c r="N234" s="4">
        <v>0</v>
      </c>
    </row>
    <row r="235" spans="1:14" x14ac:dyDescent="0.35">
      <c r="A235" s="2" t="s">
        <v>148</v>
      </c>
      <c r="B235" s="2" t="s">
        <v>86</v>
      </c>
      <c r="C235" s="2" t="s">
        <v>16</v>
      </c>
      <c r="D235" s="2" t="s">
        <v>74</v>
      </c>
      <c r="E235" s="2" t="s">
        <v>75</v>
      </c>
      <c r="F235" s="3">
        <v>45122</v>
      </c>
      <c r="G235" s="3">
        <v>45120</v>
      </c>
      <c r="H235" s="2" t="s">
        <v>87</v>
      </c>
      <c r="I235" s="2" t="s">
        <v>88</v>
      </c>
      <c r="J235" s="4">
        <v>834251</v>
      </c>
      <c r="K235" s="2" t="s">
        <v>21</v>
      </c>
      <c r="L235" s="5">
        <v>3.79</v>
      </c>
      <c r="M235" s="6">
        <v>3161811.29</v>
      </c>
      <c r="N235" s="4">
        <v>0</v>
      </c>
    </row>
    <row r="236" spans="1:14" x14ac:dyDescent="0.35">
      <c r="A236" s="2" t="s">
        <v>149</v>
      </c>
      <c r="B236" s="2" t="s">
        <v>27</v>
      </c>
      <c r="C236" s="2" t="s">
        <v>16</v>
      </c>
      <c r="D236" s="2" t="s">
        <v>17</v>
      </c>
      <c r="E236" s="2" t="s">
        <v>18</v>
      </c>
      <c r="F236" s="3">
        <v>45122</v>
      </c>
      <c r="G236" s="3">
        <v>45122</v>
      </c>
      <c r="H236" s="2" t="s">
        <v>28</v>
      </c>
      <c r="I236" s="2" t="s">
        <v>150</v>
      </c>
      <c r="J236" s="4">
        <v>10050</v>
      </c>
      <c r="K236" s="2" t="s">
        <v>21</v>
      </c>
      <c r="L236" s="5">
        <v>15.84</v>
      </c>
      <c r="M236" s="6">
        <v>159192</v>
      </c>
      <c r="N236" s="4">
        <v>0</v>
      </c>
    </row>
    <row r="237" spans="1:14" x14ac:dyDescent="0.35">
      <c r="A237" s="2" t="s">
        <v>149</v>
      </c>
      <c r="B237" s="2" t="s">
        <v>27</v>
      </c>
      <c r="C237" s="2" t="s">
        <v>16</v>
      </c>
      <c r="D237" s="2" t="s">
        <v>22</v>
      </c>
      <c r="E237" s="2" t="s">
        <v>23</v>
      </c>
      <c r="F237" s="3">
        <v>45122</v>
      </c>
      <c r="G237" s="3">
        <v>45122</v>
      </c>
      <c r="H237" s="2" t="s">
        <v>28</v>
      </c>
      <c r="I237" s="2" t="s">
        <v>150</v>
      </c>
      <c r="J237" s="4">
        <v>14125</v>
      </c>
      <c r="K237" s="2" t="s">
        <v>21</v>
      </c>
      <c r="L237" s="5">
        <v>12.99</v>
      </c>
      <c r="M237" s="6">
        <v>183483.75</v>
      </c>
      <c r="N237" s="4">
        <v>0</v>
      </c>
    </row>
    <row r="238" spans="1:14" x14ac:dyDescent="0.35">
      <c r="A238" s="2" t="s">
        <v>149</v>
      </c>
      <c r="B238" s="2" t="s">
        <v>27</v>
      </c>
      <c r="C238" s="2" t="s">
        <v>16</v>
      </c>
      <c r="D238" s="2" t="s">
        <v>24</v>
      </c>
      <c r="E238" s="2" t="s">
        <v>25</v>
      </c>
      <c r="F238" s="3">
        <v>45122</v>
      </c>
      <c r="G238" s="3">
        <v>45122</v>
      </c>
      <c r="H238" s="2" t="s">
        <v>28</v>
      </c>
      <c r="I238" s="2" t="s">
        <v>150</v>
      </c>
      <c r="J238" s="4">
        <v>0</v>
      </c>
      <c r="K238" s="2" t="s">
        <v>21</v>
      </c>
      <c r="L238" s="5">
        <v>8.09</v>
      </c>
      <c r="M238" s="6">
        <v>0</v>
      </c>
      <c r="N238" s="4">
        <v>0</v>
      </c>
    </row>
    <row r="239" spans="1:14" x14ac:dyDescent="0.35">
      <c r="A239" s="2" t="s">
        <v>151</v>
      </c>
      <c r="B239" s="2" t="s">
        <v>33</v>
      </c>
      <c r="C239" s="2" t="s">
        <v>16</v>
      </c>
      <c r="D239" s="2" t="s">
        <v>41</v>
      </c>
      <c r="E239" s="2" t="s">
        <v>42</v>
      </c>
      <c r="F239" s="3">
        <v>45122</v>
      </c>
      <c r="G239" s="3">
        <v>45122</v>
      </c>
      <c r="H239" s="2" t="s">
        <v>19</v>
      </c>
      <c r="I239" s="2" t="s">
        <v>152</v>
      </c>
      <c r="J239" s="4">
        <v>30</v>
      </c>
      <c r="K239" s="2" t="s">
        <v>21</v>
      </c>
      <c r="L239" s="5">
        <v>498.04</v>
      </c>
      <c r="M239" s="6">
        <v>14941.2</v>
      </c>
      <c r="N239" s="4">
        <v>0</v>
      </c>
    </row>
    <row r="240" spans="1:14" x14ac:dyDescent="0.35">
      <c r="A240" s="2" t="s">
        <v>151</v>
      </c>
      <c r="B240" s="2" t="s">
        <v>33</v>
      </c>
      <c r="C240" s="2" t="s">
        <v>16</v>
      </c>
      <c r="D240" s="2" t="s">
        <v>45</v>
      </c>
      <c r="E240" s="2" t="s">
        <v>46</v>
      </c>
      <c r="F240" s="3">
        <v>45122</v>
      </c>
      <c r="G240" s="3">
        <v>45122</v>
      </c>
      <c r="H240" s="2" t="s">
        <v>19</v>
      </c>
      <c r="I240" s="2" t="s">
        <v>152</v>
      </c>
      <c r="J240" s="4">
        <v>72</v>
      </c>
      <c r="K240" s="2" t="s">
        <v>21</v>
      </c>
      <c r="L240" s="5">
        <v>271.42</v>
      </c>
      <c r="M240" s="6">
        <v>19542.240000000002</v>
      </c>
      <c r="N240" s="4">
        <v>0</v>
      </c>
    </row>
    <row r="241" spans="1:14" x14ac:dyDescent="0.35">
      <c r="A241" s="2" t="s">
        <v>151</v>
      </c>
      <c r="B241" s="2" t="s">
        <v>33</v>
      </c>
      <c r="C241" s="2" t="s">
        <v>16</v>
      </c>
      <c r="D241" s="2" t="s">
        <v>47</v>
      </c>
      <c r="E241" s="2" t="s">
        <v>48</v>
      </c>
      <c r="F241" s="3">
        <v>45122</v>
      </c>
      <c r="G241" s="3">
        <v>45122</v>
      </c>
      <c r="H241" s="2" t="s">
        <v>19</v>
      </c>
      <c r="I241" s="2" t="s">
        <v>152</v>
      </c>
      <c r="J241" s="4">
        <v>6090</v>
      </c>
      <c r="K241" s="2" t="s">
        <v>21</v>
      </c>
      <c r="L241" s="5">
        <v>53.08</v>
      </c>
      <c r="M241" s="6">
        <v>323257.2</v>
      </c>
      <c r="N241" s="4">
        <v>0</v>
      </c>
    </row>
    <row r="242" spans="1:14" x14ac:dyDescent="0.35">
      <c r="A242" s="2" t="s">
        <v>151</v>
      </c>
      <c r="B242" s="2" t="s">
        <v>33</v>
      </c>
      <c r="C242" s="2" t="s">
        <v>16</v>
      </c>
      <c r="D242" s="2" t="s">
        <v>45</v>
      </c>
      <c r="E242" s="2" t="s">
        <v>46</v>
      </c>
      <c r="F242" s="3">
        <v>45122</v>
      </c>
      <c r="G242" s="3">
        <v>45122</v>
      </c>
      <c r="H242" s="2" t="s">
        <v>19</v>
      </c>
      <c r="I242" s="2" t="s">
        <v>152</v>
      </c>
      <c r="J242" s="4">
        <v>708</v>
      </c>
      <c r="K242" s="2" t="s">
        <v>21</v>
      </c>
      <c r="L242" s="5">
        <v>271.42</v>
      </c>
      <c r="M242" s="6">
        <v>192165.36</v>
      </c>
      <c r="N242" s="4">
        <v>0</v>
      </c>
    </row>
    <row r="243" spans="1:14" x14ac:dyDescent="0.35">
      <c r="A243" s="2" t="s">
        <v>151</v>
      </c>
      <c r="B243" s="2" t="s">
        <v>33</v>
      </c>
      <c r="C243" s="2" t="s">
        <v>16</v>
      </c>
      <c r="D243" s="2" t="s">
        <v>47</v>
      </c>
      <c r="E243" s="2" t="s">
        <v>48</v>
      </c>
      <c r="F243" s="3">
        <v>45122</v>
      </c>
      <c r="G243" s="3">
        <v>45122</v>
      </c>
      <c r="H243" s="2" t="s">
        <v>19</v>
      </c>
      <c r="I243" s="2" t="s">
        <v>152</v>
      </c>
      <c r="J243" s="4">
        <v>7710</v>
      </c>
      <c r="K243" s="2" t="s">
        <v>21</v>
      </c>
      <c r="L243" s="5">
        <v>53.08</v>
      </c>
      <c r="M243" s="6">
        <v>409246.8</v>
      </c>
      <c r="N243" s="4">
        <v>0</v>
      </c>
    </row>
    <row r="244" spans="1:14" x14ac:dyDescent="0.35">
      <c r="A244" s="2" t="s">
        <v>153</v>
      </c>
      <c r="B244" s="2" t="s">
        <v>27</v>
      </c>
      <c r="C244" s="2" t="s">
        <v>16</v>
      </c>
      <c r="D244" s="2" t="s">
        <v>17</v>
      </c>
      <c r="E244" s="2" t="s">
        <v>18</v>
      </c>
      <c r="F244" s="3">
        <v>45122</v>
      </c>
      <c r="G244" s="3">
        <v>45122</v>
      </c>
      <c r="H244" s="2" t="s">
        <v>28</v>
      </c>
      <c r="I244" s="2" t="s">
        <v>154</v>
      </c>
      <c r="J244" s="4">
        <v>17800</v>
      </c>
      <c r="K244" s="2" t="s">
        <v>21</v>
      </c>
      <c r="L244" s="5">
        <v>15.84</v>
      </c>
      <c r="M244" s="6">
        <v>281952</v>
      </c>
      <c r="N244" s="4">
        <v>0</v>
      </c>
    </row>
    <row r="245" spans="1:14" x14ac:dyDescent="0.35">
      <c r="A245" s="2" t="s">
        <v>153</v>
      </c>
      <c r="B245" s="2" t="s">
        <v>27</v>
      </c>
      <c r="C245" s="2" t="s">
        <v>16</v>
      </c>
      <c r="D245" s="2" t="s">
        <v>22</v>
      </c>
      <c r="E245" s="2" t="s">
        <v>23</v>
      </c>
      <c r="F245" s="3">
        <v>45122</v>
      </c>
      <c r="G245" s="3">
        <v>45122</v>
      </c>
      <c r="H245" s="2" t="s">
        <v>28</v>
      </c>
      <c r="I245" s="2" t="s">
        <v>154</v>
      </c>
      <c r="J245" s="4">
        <v>5500</v>
      </c>
      <c r="K245" s="2" t="s">
        <v>21</v>
      </c>
      <c r="L245" s="5">
        <v>12.99</v>
      </c>
      <c r="M245" s="6">
        <v>71445</v>
      </c>
      <c r="N245" s="4">
        <v>0</v>
      </c>
    </row>
    <row r="246" spans="1:14" x14ac:dyDescent="0.35">
      <c r="A246" s="2" t="s">
        <v>153</v>
      </c>
      <c r="B246" s="2" t="s">
        <v>27</v>
      </c>
      <c r="C246" s="2" t="s">
        <v>16</v>
      </c>
      <c r="D246" s="2" t="s">
        <v>24</v>
      </c>
      <c r="E246" s="2" t="s">
        <v>25</v>
      </c>
      <c r="F246" s="3">
        <v>45122</v>
      </c>
      <c r="G246" s="3">
        <v>45122</v>
      </c>
      <c r="H246" s="2" t="s">
        <v>28</v>
      </c>
      <c r="I246" s="2" t="s">
        <v>154</v>
      </c>
      <c r="J246" s="4">
        <v>1000</v>
      </c>
      <c r="K246" s="2" t="s">
        <v>21</v>
      </c>
      <c r="L246" s="5">
        <v>8.09</v>
      </c>
      <c r="M246" s="6">
        <v>8090</v>
      </c>
      <c r="N246" s="4">
        <v>0</v>
      </c>
    </row>
    <row r="247" spans="1:14" x14ac:dyDescent="0.35">
      <c r="A247" s="2" t="s">
        <v>153</v>
      </c>
      <c r="B247" s="2" t="s">
        <v>27</v>
      </c>
      <c r="C247" s="2" t="s">
        <v>16</v>
      </c>
      <c r="D247" s="2" t="s">
        <v>30</v>
      </c>
      <c r="E247" s="2" t="s">
        <v>31</v>
      </c>
      <c r="F247" s="3">
        <v>45122</v>
      </c>
      <c r="G247" s="3">
        <v>45122</v>
      </c>
      <c r="H247" s="2" t="s">
        <v>28</v>
      </c>
      <c r="I247" s="2" t="s">
        <v>154</v>
      </c>
      <c r="J247" s="4">
        <v>500</v>
      </c>
      <c r="K247" s="2" t="s">
        <v>21</v>
      </c>
      <c r="L247" s="5">
        <v>15.74</v>
      </c>
      <c r="M247" s="6">
        <v>7870</v>
      </c>
      <c r="N247" s="4">
        <v>0</v>
      </c>
    </row>
    <row r="248" spans="1:14" x14ac:dyDescent="0.35">
      <c r="A248" s="2" t="s">
        <v>155</v>
      </c>
      <c r="B248" s="2" t="s">
        <v>27</v>
      </c>
      <c r="C248" s="2" t="s">
        <v>16</v>
      </c>
      <c r="D248" s="2" t="s">
        <v>17</v>
      </c>
      <c r="E248" s="2" t="s">
        <v>18</v>
      </c>
      <c r="F248" s="3">
        <v>45124</v>
      </c>
      <c r="G248" s="3">
        <v>45124</v>
      </c>
      <c r="H248" s="2" t="s">
        <v>28</v>
      </c>
      <c r="I248" s="2" t="s">
        <v>156</v>
      </c>
      <c r="J248" s="4">
        <v>10000</v>
      </c>
      <c r="K248" s="2" t="s">
        <v>21</v>
      </c>
      <c r="L248" s="5">
        <v>15.84</v>
      </c>
      <c r="M248" s="6">
        <v>158400</v>
      </c>
      <c r="N248" s="4">
        <v>0</v>
      </c>
    </row>
    <row r="249" spans="1:14" x14ac:dyDescent="0.35">
      <c r="A249" s="2" t="s">
        <v>155</v>
      </c>
      <c r="B249" s="2" t="s">
        <v>27</v>
      </c>
      <c r="C249" s="2" t="s">
        <v>16</v>
      </c>
      <c r="D249" s="2" t="s">
        <v>22</v>
      </c>
      <c r="E249" s="2" t="s">
        <v>23</v>
      </c>
      <c r="F249" s="3">
        <v>45124</v>
      </c>
      <c r="G249" s="3">
        <v>45124</v>
      </c>
      <c r="H249" s="2" t="s">
        <v>28</v>
      </c>
      <c r="I249" s="2" t="s">
        <v>156</v>
      </c>
      <c r="J249" s="4">
        <v>7250</v>
      </c>
      <c r="K249" s="2" t="s">
        <v>21</v>
      </c>
      <c r="L249" s="5">
        <v>12.99</v>
      </c>
      <c r="M249" s="6">
        <v>94177.5</v>
      </c>
      <c r="N249" s="4">
        <v>0</v>
      </c>
    </row>
    <row r="250" spans="1:14" x14ac:dyDescent="0.35">
      <c r="A250" s="2" t="s">
        <v>155</v>
      </c>
      <c r="B250" s="2" t="s">
        <v>27</v>
      </c>
      <c r="C250" s="2" t="s">
        <v>16</v>
      </c>
      <c r="D250" s="2" t="s">
        <v>24</v>
      </c>
      <c r="E250" s="2" t="s">
        <v>25</v>
      </c>
      <c r="F250" s="3">
        <v>45124</v>
      </c>
      <c r="G250" s="3">
        <v>45124</v>
      </c>
      <c r="H250" s="2" t="s">
        <v>28</v>
      </c>
      <c r="I250" s="2" t="s">
        <v>156</v>
      </c>
      <c r="J250" s="4">
        <v>1500</v>
      </c>
      <c r="K250" s="2" t="s">
        <v>21</v>
      </c>
      <c r="L250" s="5">
        <v>8.09</v>
      </c>
      <c r="M250" s="6">
        <v>12135</v>
      </c>
      <c r="N250" s="4">
        <v>0</v>
      </c>
    </row>
    <row r="251" spans="1:14" x14ac:dyDescent="0.35">
      <c r="A251" s="2" t="s">
        <v>157</v>
      </c>
      <c r="B251" s="2" t="s">
        <v>145</v>
      </c>
      <c r="C251" s="2" t="s">
        <v>16</v>
      </c>
      <c r="D251" s="2" t="s">
        <v>30</v>
      </c>
      <c r="E251" s="2" t="s">
        <v>31</v>
      </c>
      <c r="F251" s="3">
        <v>45124</v>
      </c>
      <c r="G251" s="3">
        <v>45124</v>
      </c>
      <c r="H251" s="2" t="s">
        <v>119</v>
      </c>
      <c r="I251" s="2" t="s">
        <v>158</v>
      </c>
      <c r="J251" s="4">
        <v>34500</v>
      </c>
      <c r="K251" s="2" t="s">
        <v>21</v>
      </c>
      <c r="L251" s="5">
        <v>12.04</v>
      </c>
      <c r="M251" s="6">
        <v>415380</v>
      </c>
      <c r="N251" s="4">
        <v>0</v>
      </c>
    </row>
    <row r="252" spans="1:14" x14ac:dyDescent="0.35">
      <c r="A252" s="2" t="s">
        <v>159</v>
      </c>
      <c r="B252" s="2" t="s">
        <v>160</v>
      </c>
      <c r="C252" s="2" t="s">
        <v>16</v>
      </c>
      <c r="D252" s="2" t="s">
        <v>30</v>
      </c>
      <c r="E252" s="2" t="s">
        <v>31</v>
      </c>
      <c r="F252" s="3">
        <v>45125</v>
      </c>
      <c r="G252" s="3">
        <v>45125</v>
      </c>
      <c r="H252" s="2" t="s">
        <v>119</v>
      </c>
      <c r="I252" s="2" t="s">
        <v>161</v>
      </c>
      <c r="J252" s="4">
        <v>23500</v>
      </c>
      <c r="K252" s="2" t="s">
        <v>21</v>
      </c>
      <c r="L252" s="5">
        <v>12.04</v>
      </c>
      <c r="M252" s="6">
        <v>282940</v>
      </c>
      <c r="N252" s="4">
        <v>0</v>
      </c>
    </row>
    <row r="253" spans="1:14" x14ac:dyDescent="0.35">
      <c r="A253" s="2" t="s">
        <v>162</v>
      </c>
      <c r="B253" s="2" t="s">
        <v>118</v>
      </c>
      <c r="C253" s="2" t="s">
        <v>16</v>
      </c>
      <c r="D253" s="2" t="s">
        <v>74</v>
      </c>
      <c r="E253" s="2" t="s">
        <v>75</v>
      </c>
      <c r="F253" s="3">
        <v>45125</v>
      </c>
      <c r="G253" s="3">
        <v>45125</v>
      </c>
      <c r="H253" s="2" t="s">
        <v>119</v>
      </c>
      <c r="I253" s="2" t="s">
        <v>163</v>
      </c>
      <c r="J253" s="4">
        <v>0</v>
      </c>
      <c r="K253" s="2" t="s">
        <v>21</v>
      </c>
      <c r="L253" s="5">
        <v>6.83</v>
      </c>
      <c r="M253" s="6">
        <v>0</v>
      </c>
      <c r="N253" s="4">
        <v>0</v>
      </c>
    </row>
    <row r="254" spans="1:14" x14ac:dyDescent="0.35">
      <c r="A254" s="2" t="s">
        <v>162</v>
      </c>
      <c r="B254" s="2" t="s">
        <v>118</v>
      </c>
      <c r="C254" s="2" t="s">
        <v>16</v>
      </c>
      <c r="D254" s="2" t="s">
        <v>17</v>
      </c>
      <c r="E254" s="2" t="s">
        <v>18</v>
      </c>
      <c r="F254" s="3">
        <v>45125</v>
      </c>
      <c r="G254" s="3">
        <v>45125</v>
      </c>
      <c r="H254" s="2" t="s">
        <v>119</v>
      </c>
      <c r="I254" s="2" t="s">
        <v>163</v>
      </c>
      <c r="J254" s="4">
        <v>0</v>
      </c>
      <c r="K254" s="2" t="s">
        <v>21</v>
      </c>
      <c r="L254" s="5">
        <v>11.84</v>
      </c>
      <c r="M254" s="6">
        <v>0</v>
      </c>
      <c r="N254" s="4">
        <v>0</v>
      </c>
    </row>
    <row r="255" spans="1:14" x14ac:dyDescent="0.35">
      <c r="A255" s="2" t="s">
        <v>162</v>
      </c>
      <c r="B255" s="2" t="s">
        <v>118</v>
      </c>
      <c r="C255" s="2" t="s">
        <v>16</v>
      </c>
      <c r="D255" s="2" t="s">
        <v>30</v>
      </c>
      <c r="E255" s="2" t="s">
        <v>31</v>
      </c>
      <c r="F255" s="3">
        <v>45125</v>
      </c>
      <c r="G255" s="3">
        <v>45125</v>
      </c>
      <c r="H255" s="2" t="s">
        <v>119</v>
      </c>
      <c r="I255" s="2" t="s">
        <v>163</v>
      </c>
      <c r="J255" s="4">
        <v>23500</v>
      </c>
      <c r="K255" s="2" t="s">
        <v>21</v>
      </c>
      <c r="L255" s="5">
        <v>12.04</v>
      </c>
      <c r="M255" s="6">
        <v>282940</v>
      </c>
      <c r="N255" s="4">
        <v>0</v>
      </c>
    </row>
    <row r="256" spans="1:14" x14ac:dyDescent="0.35">
      <c r="A256" s="2" t="s">
        <v>164</v>
      </c>
      <c r="B256" s="2" t="s">
        <v>118</v>
      </c>
      <c r="C256" s="2" t="s">
        <v>16</v>
      </c>
      <c r="D256" s="2" t="s">
        <v>30</v>
      </c>
      <c r="E256" s="2" t="s">
        <v>31</v>
      </c>
      <c r="F256" s="3">
        <v>45125</v>
      </c>
      <c r="G256" s="3">
        <v>45125</v>
      </c>
      <c r="H256" s="2" t="s">
        <v>119</v>
      </c>
      <c r="I256" s="2" t="s">
        <v>125</v>
      </c>
      <c r="J256" s="4">
        <v>30600</v>
      </c>
      <c r="K256" s="2" t="s">
        <v>21</v>
      </c>
      <c r="L256" s="5">
        <v>12.04</v>
      </c>
      <c r="M256" s="6">
        <v>368424</v>
      </c>
      <c r="N256" s="4">
        <v>0</v>
      </c>
    </row>
    <row r="257" spans="1:14" x14ac:dyDescent="0.35">
      <c r="A257" s="2" t="s">
        <v>165</v>
      </c>
      <c r="B257" s="2" t="s">
        <v>118</v>
      </c>
      <c r="C257" s="2" t="s">
        <v>16</v>
      </c>
      <c r="D257" s="2" t="s">
        <v>30</v>
      </c>
      <c r="E257" s="2" t="s">
        <v>31</v>
      </c>
      <c r="F257" s="3">
        <v>45125</v>
      </c>
      <c r="G257" s="3">
        <v>45125</v>
      </c>
      <c r="H257" s="2" t="s">
        <v>119</v>
      </c>
      <c r="I257" s="2" t="s">
        <v>125</v>
      </c>
      <c r="J257" s="4">
        <v>30600</v>
      </c>
      <c r="K257" s="2" t="s">
        <v>21</v>
      </c>
      <c r="L257" s="5">
        <v>12.04</v>
      </c>
      <c r="M257" s="6">
        <v>368424</v>
      </c>
      <c r="N257" s="4">
        <v>0</v>
      </c>
    </row>
    <row r="258" spans="1:14" x14ac:dyDescent="0.35">
      <c r="A258" s="2" t="s">
        <v>166</v>
      </c>
      <c r="B258" s="2" t="s">
        <v>118</v>
      </c>
      <c r="C258" s="2" t="s">
        <v>16</v>
      </c>
      <c r="D258" s="2" t="s">
        <v>30</v>
      </c>
      <c r="E258" s="2" t="s">
        <v>31</v>
      </c>
      <c r="F258" s="3">
        <v>45125</v>
      </c>
      <c r="G258" s="3">
        <v>45125</v>
      </c>
      <c r="H258" s="2" t="s">
        <v>119</v>
      </c>
      <c r="I258" s="2" t="s">
        <v>125</v>
      </c>
      <c r="J258" s="4">
        <v>30600</v>
      </c>
      <c r="K258" s="2" t="s">
        <v>21</v>
      </c>
      <c r="L258" s="5">
        <v>12.04</v>
      </c>
      <c r="M258" s="6">
        <v>368424</v>
      </c>
      <c r="N258" s="4">
        <v>0</v>
      </c>
    </row>
    <row r="259" spans="1:14" x14ac:dyDescent="0.35">
      <c r="A259" s="2" t="s">
        <v>167</v>
      </c>
      <c r="B259" s="2" t="s">
        <v>160</v>
      </c>
      <c r="C259" s="2" t="s">
        <v>16</v>
      </c>
      <c r="D259" s="2" t="s">
        <v>30</v>
      </c>
      <c r="E259" s="2" t="s">
        <v>31</v>
      </c>
      <c r="F259" s="3">
        <v>45125</v>
      </c>
      <c r="G259" s="3">
        <v>45125</v>
      </c>
      <c r="H259" s="2" t="s">
        <v>119</v>
      </c>
      <c r="I259" s="2" t="s">
        <v>168</v>
      </c>
      <c r="J259" s="4">
        <v>23500</v>
      </c>
      <c r="K259" s="2" t="s">
        <v>21</v>
      </c>
      <c r="L259" s="5">
        <v>12.04</v>
      </c>
      <c r="M259" s="6">
        <v>282940</v>
      </c>
      <c r="N259" s="4">
        <v>0</v>
      </c>
    </row>
    <row r="260" spans="1:14" x14ac:dyDescent="0.35">
      <c r="A260" s="2" t="s">
        <v>169</v>
      </c>
      <c r="B260" s="2" t="s">
        <v>118</v>
      </c>
      <c r="C260" s="2" t="s">
        <v>16</v>
      </c>
      <c r="D260" s="2" t="s">
        <v>17</v>
      </c>
      <c r="E260" s="2" t="s">
        <v>18</v>
      </c>
      <c r="F260" s="3">
        <v>45125</v>
      </c>
      <c r="G260" s="3">
        <v>45125</v>
      </c>
      <c r="H260" s="2" t="s">
        <v>119</v>
      </c>
      <c r="I260" s="2" t="s">
        <v>170</v>
      </c>
      <c r="J260" s="4">
        <v>20000</v>
      </c>
      <c r="K260" s="2" t="s">
        <v>21</v>
      </c>
      <c r="L260" s="5">
        <v>11.84</v>
      </c>
      <c r="M260" s="6">
        <v>236800</v>
      </c>
      <c r="N260" s="4">
        <v>0</v>
      </c>
    </row>
    <row r="261" spans="1:14" x14ac:dyDescent="0.35">
      <c r="A261" s="2" t="s">
        <v>169</v>
      </c>
      <c r="B261" s="2" t="s">
        <v>118</v>
      </c>
      <c r="C261" s="2" t="s">
        <v>16</v>
      </c>
      <c r="D261" s="2" t="s">
        <v>30</v>
      </c>
      <c r="E261" s="2" t="s">
        <v>31</v>
      </c>
      <c r="F261" s="3">
        <v>45125</v>
      </c>
      <c r="G261" s="3">
        <v>45125</v>
      </c>
      <c r="H261" s="2" t="s">
        <v>119</v>
      </c>
      <c r="I261" s="2" t="s">
        <v>170</v>
      </c>
      <c r="J261" s="4">
        <v>10600</v>
      </c>
      <c r="K261" s="2" t="s">
        <v>21</v>
      </c>
      <c r="L261" s="5">
        <v>12.04</v>
      </c>
      <c r="M261" s="6">
        <v>127624</v>
      </c>
      <c r="N261" s="4">
        <v>0</v>
      </c>
    </row>
    <row r="262" spans="1:14" x14ac:dyDescent="0.35">
      <c r="A262" s="2" t="s">
        <v>171</v>
      </c>
      <c r="B262" s="2" t="s">
        <v>145</v>
      </c>
      <c r="C262" s="2" t="s">
        <v>16</v>
      </c>
      <c r="D262" s="2" t="s">
        <v>17</v>
      </c>
      <c r="E262" s="2" t="s">
        <v>18</v>
      </c>
      <c r="F262" s="3">
        <v>45125</v>
      </c>
      <c r="G262" s="3">
        <v>45125</v>
      </c>
      <c r="H262" s="2" t="s">
        <v>119</v>
      </c>
      <c r="I262" s="2" t="s">
        <v>172</v>
      </c>
      <c r="J262" s="4">
        <v>18500</v>
      </c>
      <c r="K262" s="2" t="s">
        <v>21</v>
      </c>
      <c r="L262" s="5">
        <v>11.84</v>
      </c>
      <c r="M262" s="6">
        <v>219040</v>
      </c>
      <c r="N262" s="4">
        <v>0</v>
      </c>
    </row>
    <row r="263" spans="1:14" x14ac:dyDescent="0.35">
      <c r="A263" s="2" t="s">
        <v>173</v>
      </c>
      <c r="B263" s="2" t="s">
        <v>145</v>
      </c>
      <c r="C263" s="2" t="s">
        <v>16</v>
      </c>
      <c r="D263" s="2" t="s">
        <v>17</v>
      </c>
      <c r="E263" s="2" t="s">
        <v>18</v>
      </c>
      <c r="F263" s="3">
        <v>45125</v>
      </c>
      <c r="G263" s="3">
        <v>45125</v>
      </c>
      <c r="H263" s="2" t="s">
        <v>119</v>
      </c>
      <c r="I263" s="2" t="s">
        <v>174</v>
      </c>
      <c r="J263" s="4">
        <v>5000</v>
      </c>
      <c r="K263" s="2" t="s">
        <v>21</v>
      </c>
      <c r="L263" s="5">
        <v>11.84</v>
      </c>
      <c r="M263" s="6">
        <v>59200</v>
      </c>
      <c r="N263" s="4">
        <v>0</v>
      </c>
    </row>
    <row r="264" spans="1:14" x14ac:dyDescent="0.35">
      <c r="A264" s="2" t="s">
        <v>175</v>
      </c>
      <c r="B264" s="2" t="s">
        <v>27</v>
      </c>
      <c r="C264" s="2" t="s">
        <v>16</v>
      </c>
      <c r="D264" s="2" t="s">
        <v>17</v>
      </c>
      <c r="E264" s="2" t="s">
        <v>18</v>
      </c>
      <c r="F264" s="3">
        <v>45126</v>
      </c>
      <c r="G264" s="3">
        <v>45126</v>
      </c>
      <c r="H264" s="2" t="s">
        <v>28</v>
      </c>
      <c r="I264" s="2" t="s">
        <v>176</v>
      </c>
      <c r="J264" s="4">
        <v>21225</v>
      </c>
      <c r="K264" s="2" t="s">
        <v>21</v>
      </c>
      <c r="L264" s="5">
        <v>15.84</v>
      </c>
      <c r="M264" s="6">
        <v>336204</v>
      </c>
      <c r="N264" s="4">
        <v>0</v>
      </c>
    </row>
    <row r="265" spans="1:14" x14ac:dyDescent="0.35">
      <c r="A265" s="2" t="s">
        <v>175</v>
      </c>
      <c r="B265" s="2" t="s">
        <v>27</v>
      </c>
      <c r="C265" s="2" t="s">
        <v>16</v>
      </c>
      <c r="D265" s="2" t="s">
        <v>22</v>
      </c>
      <c r="E265" s="2" t="s">
        <v>23</v>
      </c>
      <c r="F265" s="3">
        <v>45126</v>
      </c>
      <c r="G265" s="3">
        <v>45126</v>
      </c>
      <c r="H265" s="2" t="s">
        <v>28</v>
      </c>
      <c r="I265" s="2" t="s">
        <v>176</v>
      </c>
      <c r="J265" s="4">
        <v>0</v>
      </c>
      <c r="K265" s="2" t="s">
        <v>21</v>
      </c>
      <c r="L265" s="5">
        <v>12.99</v>
      </c>
      <c r="M265" s="6">
        <v>0</v>
      </c>
      <c r="N265" s="4">
        <v>0</v>
      </c>
    </row>
    <row r="266" spans="1:14" x14ac:dyDescent="0.35">
      <c r="A266" s="2" t="s">
        <v>175</v>
      </c>
      <c r="B266" s="2" t="s">
        <v>27</v>
      </c>
      <c r="C266" s="2" t="s">
        <v>16</v>
      </c>
      <c r="D266" s="2" t="s">
        <v>24</v>
      </c>
      <c r="E266" s="2" t="s">
        <v>25</v>
      </c>
      <c r="F266" s="3">
        <v>45126</v>
      </c>
      <c r="G266" s="3">
        <v>45126</v>
      </c>
      <c r="H266" s="2" t="s">
        <v>28</v>
      </c>
      <c r="I266" s="2" t="s">
        <v>176</v>
      </c>
      <c r="J266" s="4">
        <v>2500</v>
      </c>
      <c r="K266" s="2" t="s">
        <v>21</v>
      </c>
      <c r="L266" s="5">
        <v>8.09</v>
      </c>
      <c r="M266" s="6">
        <v>20225</v>
      </c>
      <c r="N266" s="4">
        <v>0</v>
      </c>
    </row>
    <row r="267" spans="1:14" x14ac:dyDescent="0.35">
      <c r="A267" s="2" t="s">
        <v>175</v>
      </c>
      <c r="B267" s="2" t="s">
        <v>27</v>
      </c>
      <c r="C267" s="2" t="s">
        <v>16</v>
      </c>
      <c r="D267" s="2" t="s">
        <v>30</v>
      </c>
      <c r="E267" s="2" t="s">
        <v>31</v>
      </c>
      <c r="F267" s="3">
        <v>45126</v>
      </c>
      <c r="G267" s="3">
        <v>45126</v>
      </c>
      <c r="H267" s="2" t="s">
        <v>28</v>
      </c>
      <c r="I267" s="2" t="s">
        <v>176</v>
      </c>
      <c r="J267" s="4">
        <v>1875</v>
      </c>
      <c r="K267" s="2" t="s">
        <v>21</v>
      </c>
      <c r="L267" s="5">
        <v>15.74</v>
      </c>
      <c r="M267" s="6">
        <v>29512.5</v>
      </c>
      <c r="N267" s="4">
        <v>0</v>
      </c>
    </row>
    <row r="268" spans="1:14" x14ac:dyDescent="0.35">
      <c r="A268" s="2" t="s">
        <v>177</v>
      </c>
      <c r="B268" s="2" t="s">
        <v>27</v>
      </c>
      <c r="C268" s="2" t="s">
        <v>16</v>
      </c>
      <c r="D268" s="2" t="s">
        <v>17</v>
      </c>
      <c r="E268" s="2" t="s">
        <v>18</v>
      </c>
      <c r="F268" s="3">
        <v>45126</v>
      </c>
      <c r="G268" s="3">
        <v>45126</v>
      </c>
      <c r="H268" s="2" t="s">
        <v>28</v>
      </c>
      <c r="I268" s="2" t="s">
        <v>178</v>
      </c>
      <c r="J268" s="4">
        <v>14750</v>
      </c>
      <c r="K268" s="2" t="s">
        <v>21</v>
      </c>
      <c r="L268" s="5">
        <v>15.84</v>
      </c>
      <c r="M268" s="6">
        <v>233640</v>
      </c>
      <c r="N268" s="4">
        <v>0</v>
      </c>
    </row>
    <row r="269" spans="1:14" x14ac:dyDescent="0.35">
      <c r="A269" s="2" t="s">
        <v>177</v>
      </c>
      <c r="B269" s="2" t="s">
        <v>27</v>
      </c>
      <c r="C269" s="2" t="s">
        <v>16</v>
      </c>
      <c r="D269" s="2" t="s">
        <v>22</v>
      </c>
      <c r="E269" s="2" t="s">
        <v>23</v>
      </c>
      <c r="F269" s="3">
        <v>45126</v>
      </c>
      <c r="G269" s="3">
        <v>45126</v>
      </c>
      <c r="H269" s="2" t="s">
        <v>28</v>
      </c>
      <c r="I269" s="2" t="s">
        <v>178</v>
      </c>
      <c r="J269" s="4">
        <v>9500</v>
      </c>
      <c r="K269" s="2" t="s">
        <v>21</v>
      </c>
      <c r="L269" s="5">
        <v>12.99</v>
      </c>
      <c r="M269" s="6">
        <v>123405</v>
      </c>
      <c r="N269" s="4">
        <v>0</v>
      </c>
    </row>
    <row r="270" spans="1:14" x14ac:dyDescent="0.35">
      <c r="A270" s="2" t="s">
        <v>177</v>
      </c>
      <c r="B270" s="2" t="s">
        <v>27</v>
      </c>
      <c r="C270" s="2" t="s">
        <v>16</v>
      </c>
      <c r="D270" s="2" t="s">
        <v>24</v>
      </c>
      <c r="E270" s="2" t="s">
        <v>25</v>
      </c>
      <c r="F270" s="3">
        <v>45126</v>
      </c>
      <c r="G270" s="3">
        <v>45126</v>
      </c>
      <c r="H270" s="2" t="s">
        <v>28</v>
      </c>
      <c r="I270" s="2" t="s">
        <v>178</v>
      </c>
      <c r="J270" s="4">
        <v>0</v>
      </c>
      <c r="K270" s="2" t="s">
        <v>21</v>
      </c>
      <c r="L270" s="5">
        <v>8.09</v>
      </c>
      <c r="M270" s="6">
        <v>0</v>
      </c>
      <c r="N270" s="4">
        <v>0</v>
      </c>
    </row>
    <row r="271" spans="1:14" x14ac:dyDescent="0.35">
      <c r="A271" s="2" t="s">
        <v>177</v>
      </c>
      <c r="B271" s="2" t="s">
        <v>27</v>
      </c>
      <c r="C271" s="2" t="s">
        <v>16</v>
      </c>
      <c r="D271" s="2" t="s">
        <v>30</v>
      </c>
      <c r="E271" s="2" t="s">
        <v>31</v>
      </c>
      <c r="F271" s="3">
        <v>45126</v>
      </c>
      <c r="G271" s="3">
        <v>45126</v>
      </c>
      <c r="H271" s="2" t="s">
        <v>28</v>
      </c>
      <c r="I271" s="2" t="s">
        <v>178</v>
      </c>
      <c r="J271" s="4">
        <v>0</v>
      </c>
      <c r="K271" s="2" t="s">
        <v>21</v>
      </c>
      <c r="L271" s="5">
        <v>15.74</v>
      </c>
      <c r="M271" s="6">
        <v>0</v>
      </c>
      <c r="N271" s="4">
        <v>0</v>
      </c>
    </row>
    <row r="272" spans="1:14" x14ac:dyDescent="0.35">
      <c r="A272" s="2" t="s">
        <v>179</v>
      </c>
      <c r="B272" s="2" t="s">
        <v>27</v>
      </c>
      <c r="C272" s="2" t="s">
        <v>16</v>
      </c>
      <c r="D272" s="2" t="s">
        <v>17</v>
      </c>
      <c r="E272" s="2" t="s">
        <v>18</v>
      </c>
      <c r="F272" s="3">
        <v>45126</v>
      </c>
      <c r="G272" s="3">
        <v>45126</v>
      </c>
      <c r="H272" s="2" t="s">
        <v>28</v>
      </c>
      <c r="I272" s="2" t="s">
        <v>180</v>
      </c>
      <c r="J272" s="4">
        <v>2000</v>
      </c>
      <c r="K272" s="2" t="s">
        <v>21</v>
      </c>
      <c r="L272" s="5">
        <v>15.84</v>
      </c>
      <c r="M272" s="6">
        <v>31680</v>
      </c>
      <c r="N272" s="4">
        <v>0</v>
      </c>
    </row>
    <row r="273" spans="1:14" x14ac:dyDescent="0.35">
      <c r="A273" s="2" t="s">
        <v>179</v>
      </c>
      <c r="B273" s="2" t="s">
        <v>27</v>
      </c>
      <c r="C273" s="2" t="s">
        <v>16</v>
      </c>
      <c r="D273" s="2" t="s">
        <v>22</v>
      </c>
      <c r="E273" s="2" t="s">
        <v>23</v>
      </c>
      <c r="F273" s="3">
        <v>45126</v>
      </c>
      <c r="G273" s="3">
        <v>45126</v>
      </c>
      <c r="H273" s="2" t="s">
        <v>28</v>
      </c>
      <c r="I273" s="2" t="s">
        <v>180</v>
      </c>
      <c r="J273" s="4">
        <v>16000</v>
      </c>
      <c r="K273" s="2" t="s">
        <v>21</v>
      </c>
      <c r="L273" s="5">
        <v>12.99</v>
      </c>
      <c r="M273" s="6">
        <v>207840</v>
      </c>
      <c r="N273" s="4">
        <v>0</v>
      </c>
    </row>
    <row r="274" spans="1:14" x14ac:dyDescent="0.35">
      <c r="A274" s="2" t="s">
        <v>179</v>
      </c>
      <c r="B274" s="2" t="s">
        <v>27</v>
      </c>
      <c r="C274" s="2" t="s">
        <v>16</v>
      </c>
      <c r="D274" s="2" t="s">
        <v>24</v>
      </c>
      <c r="E274" s="2" t="s">
        <v>25</v>
      </c>
      <c r="F274" s="3">
        <v>45126</v>
      </c>
      <c r="G274" s="3">
        <v>45126</v>
      </c>
      <c r="H274" s="2" t="s">
        <v>28</v>
      </c>
      <c r="I274" s="2" t="s">
        <v>180</v>
      </c>
      <c r="J274" s="4">
        <v>0</v>
      </c>
      <c r="K274" s="2" t="s">
        <v>21</v>
      </c>
      <c r="L274" s="5">
        <v>8.09</v>
      </c>
      <c r="M274" s="6">
        <v>0</v>
      </c>
      <c r="N274" s="4">
        <v>0</v>
      </c>
    </row>
    <row r="275" spans="1:14" x14ac:dyDescent="0.35">
      <c r="A275" s="2" t="s">
        <v>179</v>
      </c>
      <c r="B275" s="2" t="s">
        <v>27</v>
      </c>
      <c r="C275" s="2" t="s">
        <v>16</v>
      </c>
      <c r="D275" s="2" t="s">
        <v>30</v>
      </c>
      <c r="E275" s="2" t="s">
        <v>31</v>
      </c>
      <c r="F275" s="3">
        <v>45126</v>
      </c>
      <c r="G275" s="3">
        <v>45126</v>
      </c>
      <c r="H275" s="2" t="s">
        <v>28</v>
      </c>
      <c r="I275" s="2" t="s">
        <v>180</v>
      </c>
      <c r="J275" s="4">
        <v>0</v>
      </c>
      <c r="K275" s="2" t="s">
        <v>21</v>
      </c>
      <c r="L275" s="5">
        <v>15.74</v>
      </c>
      <c r="M275" s="6">
        <v>0</v>
      </c>
      <c r="N275" s="4">
        <v>0</v>
      </c>
    </row>
    <row r="276" spans="1:14" x14ac:dyDescent="0.35">
      <c r="A276" s="2" t="s">
        <v>181</v>
      </c>
      <c r="B276" s="2" t="s">
        <v>118</v>
      </c>
      <c r="C276" s="2" t="s">
        <v>16</v>
      </c>
      <c r="D276" s="2" t="s">
        <v>17</v>
      </c>
      <c r="E276" s="2" t="s">
        <v>18</v>
      </c>
      <c r="F276" s="3">
        <v>45127</v>
      </c>
      <c r="G276" s="3">
        <v>45125</v>
      </c>
      <c r="H276" s="2" t="s">
        <v>119</v>
      </c>
      <c r="I276" s="2" t="s">
        <v>170</v>
      </c>
      <c r="J276" s="4">
        <v>0</v>
      </c>
      <c r="K276" s="2" t="s">
        <v>21</v>
      </c>
      <c r="L276" s="5">
        <v>11.84</v>
      </c>
      <c r="M276" s="6">
        <v>0</v>
      </c>
      <c r="N276" s="4">
        <v>0</v>
      </c>
    </row>
    <row r="277" spans="1:14" x14ac:dyDescent="0.35">
      <c r="A277" s="2" t="s">
        <v>181</v>
      </c>
      <c r="B277" s="2" t="s">
        <v>118</v>
      </c>
      <c r="C277" s="2" t="s">
        <v>16</v>
      </c>
      <c r="D277" s="2" t="s">
        <v>30</v>
      </c>
      <c r="E277" s="2" t="s">
        <v>31</v>
      </c>
      <c r="F277" s="3">
        <v>45127</v>
      </c>
      <c r="G277" s="3">
        <v>45125</v>
      </c>
      <c r="H277" s="2" t="s">
        <v>119</v>
      </c>
      <c r="I277" s="2" t="s">
        <v>170</v>
      </c>
      <c r="J277" s="4">
        <v>30600</v>
      </c>
      <c r="K277" s="2" t="s">
        <v>21</v>
      </c>
      <c r="L277" s="5">
        <v>12.04</v>
      </c>
      <c r="M277" s="6">
        <v>368424</v>
      </c>
      <c r="N277" s="4">
        <v>0</v>
      </c>
    </row>
    <row r="278" spans="1:14" x14ac:dyDescent="0.35">
      <c r="A278" s="2" t="s">
        <v>182</v>
      </c>
      <c r="B278" s="2" t="s">
        <v>118</v>
      </c>
      <c r="C278" s="2" t="s">
        <v>16</v>
      </c>
      <c r="D278" s="2" t="s">
        <v>17</v>
      </c>
      <c r="E278" s="2" t="s">
        <v>18</v>
      </c>
      <c r="F278" s="3">
        <v>45127</v>
      </c>
      <c r="G278" s="3">
        <v>45125</v>
      </c>
      <c r="H278" s="2" t="s">
        <v>119</v>
      </c>
      <c r="I278" s="2" t="s">
        <v>170</v>
      </c>
      <c r="J278" s="4">
        <v>0</v>
      </c>
      <c r="K278" s="2" t="s">
        <v>21</v>
      </c>
      <c r="L278" s="5">
        <v>11.84</v>
      </c>
      <c r="M278" s="6">
        <v>0</v>
      </c>
      <c r="N278" s="4">
        <v>0</v>
      </c>
    </row>
    <row r="279" spans="1:14" x14ac:dyDescent="0.35">
      <c r="A279" s="2" t="s">
        <v>182</v>
      </c>
      <c r="B279" s="2" t="s">
        <v>118</v>
      </c>
      <c r="C279" s="2" t="s">
        <v>16</v>
      </c>
      <c r="D279" s="2" t="s">
        <v>30</v>
      </c>
      <c r="E279" s="2" t="s">
        <v>31</v>
      </c>
      <c r="F279" s="3">
        <v>45127</v>
      </c>
      <c r="G279" s="3">
        <v>45125</v>
      </c>
      <c r="H279" s="2" t="s">
        <v>119</v>
      </c>
      <c r="I279" s="2" t="s">
        <v>170</v>
      </c>
      <c r="J279" s="4">
        <v>30600</v>
      </c>
      <c r="K279" s="2" t="s">
        <v>21</v>
      </c>
      <c r="L279" s="5">
        <v>12.04</v>
      </c>
      <c r="M279" s="6">
        <v>368424</v>
      </c>
      <c r="N279" s="4">
        <v>0</v>
      </c>
    </row>
    <row r="280" spans="1:14" x14ac:dyDescent="0.35">
      <c r="A280" s="2" t="s">
        <v>183</v>
      </c>
      <c r="B280" s="2" t="s">
        <v>118</v>
      </c>
      <c r="C280" s="2" t="s">
        <v>16</v>
      </c>
      <c r="D280" s="2" t="s">
        <v>17</v>
      </c>
      <c r="E280" s="2" t="s">
        <v>18</v>
      </c>
      <c r="F280" s="3">
        <v>45127</v>
      </c>
      <c r="G280" s="3">
        <v>45125</v>
      </c>
      <c r="H280" s="2" t="s">
        <v>119</v>
      </c>
      <c r="I280" s="2" t="s">
        <v>170</v>
      </c>
      <c r="J280" s="4">
        <v>0</v>
      </c>
      <c r="K280" s="2" t="s">
        <v>21</v>
      </c>
      <c r="L280" s="5">
        <v>11.84</v>
      </c>
      <c r="M280" s="6">
        <v>0</v>
      </c>
      <c r="N280" s="4">
        <v>0</v>
      </c>
    </row>
    <row r="281" spans="1:14" x14ac:dyDescent="0.35">
      <c r="A281" s="2" t="s">
        <v>183</v>
      </c>
      <c r="B281" s="2" t="s">
        <v>118</v>
      </c>
      <c r="C281" s="2" t="s">
        <v>16</v>
      </c>
      <c r="D281" s="2" t="s">
        <v>30</v>
      </c>
      <c r="E281" s="2" t="s">
        <v>31</v>
      </c>
      <c r="F281" s="3">
        <v>45127</v>
      </c>
      <c r="G281" s="3">
        <v>45125</v>
      </c>
      <c r="H281" s="2" t="s">
        <v>119</v>
      </c>
      <c r="I281" s="2" t="s">
        <v>170</v>
      </c>
      <c r="J281" s="4">
        <v>30600</v>
      </c>
      <c r="K281" s="2" t="s">
        <v>21</v>
      </c>
      <c r="L281" s="5">
        <v>12.04</v>
      </c>
      <c r="M281" s="6">
        <v>368424</v>
      </c>
      <c r="N281" s="4">
        <v>0</v>
      </c>
    </row>
    <row r="282" spans="1:14" x14ac:dyDescent="0.35">
      <c r="A282" s="2" t="s">
        <v>184</v>
      </c>
      <c r="B282" s="2" t="s">
        <v>118</v>
      </c>
      <c r="C282" s="2" t="s">
        <v>16</v>
      </c>
      <c r="D282" s="2" t="s">
        <v>17</v>
      </c>
      <c r="E282" s="2" t="s">
        <v>18</v>
      </c>
      <c r="F282" s="3">
        <v>45127</v>
      </c>
      <c r="G282" s="3">
        <v>45125</v>
      </c>
      <c r="H282" s="2" t="s">
        <v>119</v>
      </c>
      <c r="I282" s="2" t="s">
        <v>170</v>
      </c>
      <c r="J282" s="4">
        <v>0</v>
      </c>
      <c r="K282" s="2" t="s">
        <v>21</v>
      </c>
      <c r="L282" s="5">
        <v>11.84</v>
      </c>
      <c r="M282" s="6">
        <v>0</v>
      </c>
      <c r="N282" s="4">
        <v>0</v>
      </c>
    </row>
    <row r="283" spans="1:14" x14ac:dyDescent="0.35">
      <c r="A283" s="2" t="s">
        <v>184</v>
      </c>
      <c r="B283" s="2" t="s">
        <v>118</v>
      </c>
      <c r="C283" s="2" t="s">
        <v>16</v>
      </c>
      <c r="D283" s="2" t="s">
        <v>30</v>
      </c>
      <c r="E283" s="2" t="s">
        <v>31</v>
      </c>
      <c r="F283" s="3">
        <v>45127</v>
      </c>
      <c r="G283" s="3">
        <v>45125</v>
      </c>
      <c r="H283" s="2" t="s">
        <v>119</v>
      </c>
      <c r="I283" s="2" t="s">
        <v>170</v>
      </c>
      <c r="J283" s="4">
        <v>30600</v>
      </c>
      <c r="K283" s="2" t="s">
        <v>21</v>
      </c>
      <c r="L283" s="5">
        <v>12.04</v>
      </c>
      <c r="M283" s="6">
        <v>368424</v>
      </c>
      <c r="N283" s="4">
        <v>0</v>
      </c>
    </row>
    <row r="284" spans="1:14" x14ac:dyDescent="0.35">
      <c r="A284" s="2" t="s">
        <v>185</v>
      </c>
      <c r="B284" s="2" t="s">
        <v>118</v>
      </c>
      <c r="C284" s="2" t="s">
        <v>16</v>
      </c>
      <c r="D284" s="2" t="s">
        <v>17</v>
      </c>
      <c r="E284" s="2" t="s">
        <v>18</v>
      </c>
      <c r="F284" s="3">
        <v>45127</v>
      </c>
      <c r="G284" s="3">
        <v>45125</v>
      </c>
      <c r="H284" s="2" t="s">
        <v>119</v>
      </c>
      <c r="I284" s="2" t="s">
        <v>170</v>
      </c>
      <c r="J284" s="4">
        <v>0</v>
      </c>
      <c r="K284" s="2" t="s">
        <v>21</v>
      </c>
      <c r="L284" s="5">
        <v>11.84</v>
      </c>
      <c r="M284" s="6">
        <v>0</v>
      </c>
      <c r="N284" s="4">
        <v>0</v>
      </c>
    </row>
    <row r="285" spans="1:14" x14ac:dyDescent="0.35">
      <c r="A285" s="2" t="s">
        <v>185</v>
      </c>
      <c r="B285" s="2" t="s">
        <v>118</v>
      </c>
      <c r="C285" s="2" t="s">
        <v>16</v>
      </c>
      <c r="D285" s="2" t="s">
        <v>30</v>
      </c>
      <c r="E285" s="2" t="s">
        <v>31</v>
      </c>
      <c r="F285" s="3">
        <v>45127</v>
      </c>
      <c r="G285" s="3">
        <v>45125</v>
      </c>
      <c r="H285" s="2" t="s">
        <v>119</v>
      </c>
      <c r="I285" s="2" t="s">
        <v>170</v>
      </c>
      <c r="J285" s="4">
        <v>30600</v>
      </c>
      <c r="K285" s="2" t="s">
        <v>21</v>
      </c>
      <c r="L285" s="5">
        <v>12.04</v>
      </c>
      <c r="M285" s="6">
        <v>368424</v>
      </c>
      <c r="N285" s="4">
        <v>0</v>
      </c>
    </row>
    <row r="286" spans="1:14" x14ac:dyDescent="0.35">
      <c r="A286" s="2" t="s">
        <v>186</v>
      </c>
      <c r="B286" s="2" t="s">
        <v>80</v>
      </c>
      <c r="C286" s="2" t="s">
        <v>16</v>
      </c>
      <c r="D286" s="2" t="s">
        <v>30</v>
      </c>
      <c r="E286" s="2" t="s">
        <v>31</v>
      </c>
      <c r="F286" s="3">
        <v>45127</v>
      </c>
      <c r="G286" s="3">
        <v>45125</v>
      </c>
      <c r="H286" s="2" t="s">
        <v>81</v>
      </c>
      <c r="I286" s="2" t="s">
        <v>187</v>
      </c>
      <c r="J286" s="4">
        <v>18500</v>
      </c>
      <c r="K286" s="2" t="s">
        <v>21</v>
      </c>
      <c r="L286" s="5">
        <v>12.04</v>
      </c>
      <c r="M286" s="6">
        <v>222740</v>
      </c>
      <c r="N286" s="4">
        <v>0</v>
      </c>
    </row>
    <row r="287" spans="1:14" x14ac:dyDescent="0.35">
      <c r="A287" s="2" t="s">
        <v>188</v>
      </c>
      <c r="B287" s="2" t="s">
        <v>80</v>
      </c>
      <c r="C287" s="2" t="s">
        <v>16</v>
      </c>
      <c r="D287" s="2" t="s">
        <v>30</v>
      </c>
      <c r="E287" s="2" t="s">
        <v>31</v>
      </c>
      <c r="F287" s="3">
        <v>45127</v>
      </c>
      <c r="G287" s="3">
        <v>45125</v>
      </c>
      <c r="H287" s="2" t="s">
        <v>81</v>
      </c>
      <c r="I287" s="2" t="s">
        <v>189</v>
      </c>
      <c r="J287" s="4">
        <v>5000</v>
      </c>
      <c r="K287" s="2" t="s">
        <v>21</v>
      </c>
      <c r="L287" s="5">
        <v>12.04</v>
      </c>
      <c r="M287" s="6">
        <v>60200</v>
      </c>
      <c r="N287" s="4">
        <v>0</v>
      </c>
    </row>
    <row r="288" spans="1:14" x14ac:dyDescent="0.35">
      <c r="A288" s="2" t="s">
        <v>190</v>
      </c>
      <c r="B288" s="2" t="s">
        <v>27</v>
      </c>
      <c r="C288" s="2" t="s">
        <v>16</v>
      </c>
      <c r="D288" s="2" t="s">
        <v>41</v>
      </c>
      <c r="E288" s="2" t="s">
        <v>42</v>
      </c>
      <c r="F288" s="3">
        <v>45127</v>
      </c>
      <c r="G288" s="3">
        <v>45127</v>
      </c>
      <c r="H288" s="2" t="s">
        <v>28</v>
      </c>
      <c r="I288" s="2" t="s">
        <v>62</v>
      </c>
      <c r="J288" s="4">
        <v>0</v>
      </c>
      <c r="K288" s="2" t="s">
        <v>21</v>
      </c>
      <c r="L288" s="5">
        <v>487.98</v>
      </c>
      <c r="M288" s="6">
        <v>0</v>
      </c>
      <c r="N288" s="4">
        <v>0</v>
      </c>
    </row>
    <row r="289" spans="1:14" x14ac:dyDescent="0.35">
      <c r="A289" s="2" t="s">
        <v>190</v>
      </c>
      <c r="B289" s="2" t="s">
        <v>27</v>
      </c>
      <c r="C289" s="2" t="s">
        <v>16</v>
      </c>
      <c r="D289" s="2" t="s">
        <v>45</v>
      </c>
      <c r="E289" s="2" t="s">
        <v>46</v>
      </c>
      <c r="F289" s="3">
        <v>45127</v>
      </c>
      <c r="G289" s="3">
        <v>45127</v>
      </c>
      <c r="H289" s="2" t="s">
        <v>28</v>
      </c>
      <c r="I289" s="2" t="s">
        <v>62</v>
      </c>
      <c r="J289" s="4">
        <v>0</v>
      </c>
      <c r="K289" s="2" t="s">
        <v>21</v>
      </c>
      <c r="L289" s="5">
        <v>250.47</v>
      </c>
      <c r="M289" s="6">
        <v>0</v>
      </c>
      <c r="N289" s="4">
        <v>0</v>
      </c>
    </row>
    <row r="290" spans="1:14" x14ac:dyDescent="0.35">
      <c r="A290" s="2" t="s">
        <v>190</v>
      </c>
      <c r="B290" s="2" t="s">
        <v>27</v>
      </c>
      <c r="C290" s="2" t="s">
        <v>16</v>
      </c>
      <c r="D290" s="2" t="s">
        <v>47</v>
      </c>
      <c r="E290" s="2" t="s">
        <v>48</v>
      </c>
      <c r="F290" s="3">
        <v>45127</v>
      </c>
      <c r="G290" s="3">
        <v>45127</v>
      </c>
      <c r="H290" s="2" t="s">
        <v>28</v>
      </c>
      <c r="I290" s="2" t="s">
        <v>62</v>
      </c>
      <c r="J290" s="4">
        <v>18000</v>
      </c>
      <c r="K290" s="2" t="s">
        <v>21</v>
      </c>
      <c r="L290" s="5">
        <v>52.87</v>
      </c>
      <c r="M290" s="6">
        <v>951660</v>
      </c>
      <c r="N290" s="4">
        <v>0</v>
      </c>
    </row>
    <row r="291" spans="1:14" x14ac:dyDescent="0.35">
      <c r="A291" s="2" t="s">
        <v>191</v>
      </c>
      <c r="B291" s="2" t="s">
        <v>118</v>
      </c>
      <c r="C291" s="2" t="s">
        <v>16</v>
      </c>
      <c r="D291" s="2" t="s">
        <v>17</v>
      </c>
      <c r="E291" s="2" t="s">
        <v>18</v>
      </c>
      <c r="F291" s="3">
        <v>45128</v>
      </c>
      <c r="G291" s="3">
        <v>45127</v>
      </c>
      <c r="H291" s="2" t="s">
        <v>119</v>
      </c>
      <c r="I291" s="2" t="s">
        <v>163</v>
      </c>
      <c r="J291" s="4">
        <v>0</v>
      </c>
      <c r="K291" s="2" t="s">
        <v>21</v>
      </c>
      <c r="L291" s="5">
        <v>11.84</v>
      </c>
      <c r="M291" s="6">
        <v>0</v>
      </c>
      <c r="N291" s="4">
        <v>0</v>
      </c>
    </row>
    <row r="292" spans="1:14" x14ac:dyDescent="0.35">
      <c r="A292" s="2" t="s">
        <v>191</v>
      </c>
      <c r="B292" s="2" t="s">
        <v>118</v>
      </c>
      <c r="C292" s="2" t="s">
        <v>16</v>
      </c>
      <c r="D292" s="2" t="s">
        <v>30</v>
      </c>
      <c r="E292" s="2" t="s">
        <v>31</v>
      </c>
      <c r="F292" s="3">
        <v>45128</v>
      </c>
      <c r="G292" s="3">
        <v>45127</v>
      </c>
      <c r="H292" s="2" t="s">
        <v>119</v>
      </c>
      <c r="I292" s="2" t="s">
        <v>163</v>
      </c>
      <c r="J292" s="4">
        <v>23500</v>
      </c>
      <c r="K292" s="2" t="s">
        <v>21</v>
      </c>
      <c r="L292" s="5">
        <v>12.04</v>
      </c>
      <c r="M292" s="6">
        <v>282940</v>
      </c>
      <c r="N292" s="4">
        <v>0</v>
      </c>
    </row>
    <row r="293" spans="1:14" x14ac:dyDescent="0.35">
      <c r="A293" s="2" t="s">
        <v>192</v>
      </c>
      <c r="B293" s="2" t="s">
        <v>27</v>
      </c>
      <c r="C293" s="2" t="s">
        <v>16</v>
      </c>
      <c r="D293" s="2" t="s">
        <v>41</v>
      </c>
      <c r="E293" s="2" t="s">
        <v>42</v>
      </c>
      <c r="F293" s="3">
        <v>45128</v>
      </c>
      <c r="G293" s="3">
        <v>45128</v>
      </c>
      <c r="H293" s="2" t="s">
        <v>28</v>
      </c>
      <c r="I293" s="2" t="s">
        <v>62</v>
      </c>
      <c r="J293" s="4">
        <v>0</v>
      </c>
      <c r="K293" s="2" t="s">
        <v>21</v>
      </c>
      <c r="L293" s="5">
        <v>487.98</v>
      </c>
      <c r="M293" s="6">
        <v>0</v>
      </c>
      <c r="N293" s="4">
        <v>0</v>
      </c>
    </row>
    <row r="294" spans="1:14" x14ac:dyDescent="0.35">
      <c r="A294" s="2" t="s">
        <v>192</v>
      </c>
      <c r="B294" s="2" t="s">
        <v>27</v>
      </c>
      <c r="C294" s="2" t="s">
        <v>16</v>
      </c>
      <c r="D294" s="2" t="s">
        <v>45</v>
      </c>
      <c r="E294" s="2" t="s">
        <v>46</v>
      </c>
      <c r="F294" s="3">
        <v>45128</v>
      </c>
      <c r="G294" s="3">
        <v>45128</v>
      </c>
      <c r="H294" s="2" t="s">
        <v>28</v>
      </c>
      <c r="I294" s="2" t="s">
        <v>62</v>
      </c>
      <c r="J294" s="4">
        <v>3600</v>
      </c>
      <c r="K294" s="2" t="s">
        <v>21</v>
      </c>
      <c r="L294" s="5">
        <v>250.47</v>
      </c>
      <c r="M294" s="6">
        <v>901692</v>
      </c>
      <c r="N294" s="4">
        <v>0</v>
      </c>
    </row>
    <row r="295" spans="1:14" x14ac:dyDescent="0.35">
      <c r="A295" s="2" t="s">
        <v>192</v>
      </c>
      <c r="B295" s="2" t="s">
        <v>27</v>
      </c>
      <c r="C295" s="2" t="s">
        <v>16</v>
      </c>
      <c r="D295" s="2" t="s">
        <v>47</v>
      </c>
      <c r="E295" s="2" t="s">
        <v>48</v>
      </c>
      <c r="F295" s="3">
        <v>45128</v>
      </c>
      <c r="G295" s="3">
        <v>45128</v>
      </c>
      <c r="H295" s="2" t="s">
        <v>28</v>
      </c>
      <c r="I295" s="2" t="s">
        <v>62</v>
      </c>
      <c r="J295" s="4">
        <v>0</v>
      </c>
      <c r="K295" s="2" t="s">
        <v>21</v>
      </c>
      <c r="L295" s="5">
        <v>52.87</v>
      </c>
      <c r="M295" s="6">
        <v>0</v>
      </c>
      <c r="N295" s="4">
        <v>0</v>
      </c>
    </row>
    <row r="296" spans="1:14" x14ac:dyDescent="0.35">
      <c r="A296" s="2" t="s">
        <v>193</v>
      </c>
      <c r="B296" s="2" t="s">
        <v>118</v>
      </c>
      <c r="C296" s="2" t="s">
        <v>16</v>
      </c>
      <c r="D296" s="2" t="s">
        <v>17</v>
      </c>
      <c r="E296" s="2" t="s">
        <v>18</v>
      </c>
      <c r="F296" s="3">
        <v>45128</v>
      </c>
      <c r="G296" s="3">
        <v>45127</v>
      </c>
      <c r="H296" s="2" t="s">
        <v>119</v>
      </c>
      <c r="I296" s="2" t="s">
        <v>194</v>
      </c>
      <c r="J296" s="4">
        <v>0</v>
      </c>
      <c r="K296" s="2" t="s">
        <v>21</v>
      </c>
      <c r="L296" s="5">
        <v>11.84</v>
      </c>
      <c r="M296" s="6">
        <v>0</v>
      </c>
      <c r="N296" s="4">
        <v>0</v>
      </c>
    </row>
    <row r="297" spans="1:14" x14ac:dyDescent="0.35">
      <c r="A297" s="2" t="s">
        <v>193</v>
      </c>
      <c r="B297" s="2" t="s">
        <v>118</v>
      </c>
      <c r="C297" s="2" t="s">
        <v>16</v>
      </c>
      <c r="D297" s="2" t="s">
        <v>30</v>
      </c>
      <c r="E297" s="2" t="s">
        <v>31</v>
      </c>
      <c r="F297" s="3">
        <v>45128</v>
      </c>
      <c r="G297" s="3">
        <v>45127</v>
      </c>
      <c r="H297" s="2" t="s">
        <v>119</v>
      </c>
      <c r="I297" s="2" t="s">
        <v>194</v>
      </c>
      <c r="J297" s="4">
        <v>30600</v>
      </c>
      <c r="K297" s="2" t="s">
        <v>21</v>
      </c>
      <c r="L297" s="5">
        <v>12.04</v>
      </c>
      <c r="M297" s="6">
        <v>368424</v>
      </c>
      <c r="N297" s="4">
        <v>0</v>
      </c>
    </row>
    <row r="298" spans="1:14" x14ac:dyDescent="0.35">
      <c r="A298" s="2" t="s">
        <v>195</v>
      </c>
      <c r="B298" s="2" t="s">
        <v>118</v>
      </c>
      <c r="C298" s="2" t="s">
        <v>16</v>
      </c>
      <c r="D298" s="2" t="s">
        <v>30</v>
      </c>
      <c r="E298" s="2" t="s">
        <v>31</v>
      </c>
      <c r="F298" s="3">
        <v>45128</v>
      </c>
      <c r="G298" s="3">
        <v>45127</v>
      </c>
      <c r="H298" s="2" t="s">
        <v>119</v>
      </c>
      <c r="I298" s="2" t="s">
        <v>196</v>
      </c>
      <c r="J298" s="4">
        <v>23500</v>
      </c>
      <c r="K298" s="2" t="s">
        <v>21</v>
      </c>
      <c r="L298" s="5">
        <v>12.04</v>
      </c>
      <c r="M298" s="6">
        <v>282940</v>
      </c>
      <c r="N298" s="4">
        <v>0</v>
      </c>
    </row>
    <row r="299" spans="1:14" x14ac:dyDescent="0.35">
      <c r="A299" s="2" t="s">
        <v>197</v>
      </c>
      <c r="B299" s="2" t="s">
        <v>118</v>
      </c>
      <c r="C299" s="2" t="s">
        <v>16</v>
      </c>
      <c r="D299" s="2" t="s">
        <v>17</v>
      </c>
      <c r="E299" s="2" t="s">
        <v>18</v>
      </c>
      <c r="F299" s="3">
        <v>45128</v>
      </c>
      <c r="G299" s="3">
        <v>45127</v>
      </c>
      <c r="H299" s="2" t="s">
        <v>119</v>
      </c>
      <c r="I299" s="2" t="s">
        <v>198</v>
      </c>
      <c r="J299" s="4">
        <v>0</v>
      </c>
      <c r="K299" s="2" t="s">
        <v>21</v>
      </c>
      <c r="L299" s="5">
        <v>11.84</v>
      </c>
      <c r="M299" s="6">
        <v>0</v>
      </c>
      <c r="N299" s="4">
        <v>0</v>
      </c>
    </row>
    <row r="300" spans="1:14" x14ac:dyDescent="0.35">
      <c r="A300" s="2" t="s">
        <v>197</v>
      </c>
      <c r="B300" s="2" t="s">
        <v>118</v>
      </c>
      <c r="C300" s="2" t="s">
        <v>16</v>
      </c>
      <c r="D300" s="2" t="s">
        <v>30</v>
      </c>
      <c r="E300" s="2" t="s">
        <v>31</v>
      </c>
      <c r="F300" s="3">
        <v>45128</v>
      </c>
      <c r="G300" s="3">
        <v>45127</v>
      </c>
      <c r="H300" s="2" t="s">
        <v>119</v>
      </c>
      <c r="I300" s="2" t="s">
        <v>198</v>
      </c>
      <c r="J300" s="4">
        <v>23500</v>
      </c>
      <c r="K300" s="2" t="s">
        <v>21</v>
      </c>
      <c r="L300" s="5">
        <v>12.04</v>
      </c>
      <c r="M300" s="6">
        <v>282940</v>
      </c>
      <c r="N300" s="4">
        <v>0</v>
      </c>
    </row>
    <row r="301" spans="1:14" x14ac:dyDescent="0.35">
      <c r="A301" s="2" t="s">
        <v>199</v>
      </c>
      <c r="B301" s="2" t="s">
        <v>27</v>
      </c>
      <c r="C301" s="2" t="s">
        <v>16</v>
      </c>
      <c r="D301" s="2" t="s">
        <v>41</v>
      </c>
      <c r="E301" s="2" t="s">
        <v>42</v>
      </c>
      <c r="F301" s="3">
        <v>45128</v>
      </c>
      <c r="G301" s="3">
        <v>45128</v>
      </c>
      <c r="H301" s="2" t="s">
        <v>28</v>
      </c>
      <c r="I301" s="2" t="s">
        <v>62</v>
      </c>
      <c r="J301" s="4">
        <v>762</v>
      </c>
      <c r="K301" s="2" t="s">
        <v>21</v>
      </c>
      <c r="L301" s="5">
        <v>487.98</v>
      </c>
      <c r="M301" s="6">
        <v>371840.76</v>
      </c>
      <c r="N301" s="4">
        <v>0</v>
      </c>
    </row>
    <row r="302" spans="1:14" x14ac:dyDescent="0.35">
      <c r="A302" s="2" t="s">
        <v>199</v>
      </c>
      <c r="B302" s="2" t="s">
        <v>27</v>
      </c>
      <c r="C302" s="2" t="s">
        <v>16</v>
      </c>
      <c r="D302" s="2" t="s">
        <v>45</v>
      </c>
      <c r="E302" s="2" t="s">
        <v>46</v>
      </c>
      <c r="F302" s="3">
        <v>45128</v>
      </c>
      <c r="G302" s="3">
        <v>45128</v>
      </c>
      <c r="H302" s="2" t="s">
        <v>28</v>
      </c>
      <c r="I302" s="2" t="s">
        <v>62</v>
      </c>
      <c r="J302" s="4">
        <v>0</v>
      </c>
      <c r="K302" s="2" t="s">
        <v>21</v>
      </c>
      <c r="L302" s="5">
        <v>250.47</v>
      </c>
      <c r="M302" s="6">
        <v>0</v>
      </c>
      <c r="N302" s="4">
        <v>0</v>
      </c>
    </row>
    <row r="303" spans="1:14" x14ac:dyDescent="0.35">
      <c r="A303" s="2" t="s">
        <v>199</v>
      </c>
      <c r="B303" s="2" t="s">
        <v>27</v>
      </c>
      <c r="C303" s="2" t="s">
        <v>16</v>
      </c>
      <c r="D303" s="2" t="s">
        <v>47</v>
      </c>
      <c r="E303" s="2" t="s">
        <v>48</v>
      </c>
      <c r="F303" s="3">
        <v>45128</v>
      </c>
      <c r="G303" s="3">
        <v>45128</v>
      </c>
      <c r="H303" s="2" t="s">
        <v>28</v>
      </c>
      <c r="I303" s="2" t="s">
        <v>62</v>
      </c>
      <c r="J303" s="4">
        <v>9000</v>
      </c>
      <c r="K303" s="2" t="s">
        <v>21</v>
      </c>
      <c r="L303" s="5">
        <v>52.87</v>
      </c>
      <c r="M303" s="6">
        <v>475830</v>
      </c>
      <c r="N303" s="4">
        <v>0</v>
      </c>
    </row>
    <row r="304" spans="1:14" x14ac:dyDescent="0.35">
      <c r="A304" s="2" t="s">
        <v>199</v>
      </c>
      <c r="B304" s="2" t="s">
        <v>27</v>
      </c>
      <c r="C304" s="2" t="s">
        <v>16</v>
      </c>
      <c r="D304" s="2" t="s">
        <v>41</v>
      </c>
      <c r="E304" s="2" t="s">
        <v>42</v>
      </c>
      <c r="F304" s="3">
        <v>45128</v>
      </c>
      <c r="G304" s="3">
        <v>45128</v>
      </c>
      <c r="H304" s="2" t="s">
        <v>28</v>
      </c>
      <c r="I304" s="2" t="s">
        <v>62</v>
      </c>
      <c r="J304" s="4">
        <v>138</v>
      </c>
      <c r="K304" s="2" t="s">
        <v>21</v>
      </c>
      <c r="L304" s="5">
        <v>487.98</v>
      </c>
      <c r="M304" s="6">
        <v>67341.240000000005</v>
      </c>
      <c r="N304" s="4">
        <v>0</v>
      </c>
    </row>
    <row r="305" spans="1:14" x14ac:dyDescent="0.35">
      <c r="A305" s="2" t="s">
        <v>200</v>
      </c>
      <c r="B305" s="2" t="s">
        <v>201</v>
      </c>
      <c r="C305" s="2" t="s">
        <v>16</v>
      </c>
      <c r="D305" s="2" t="s">
        <v>202</v>
      </c>
      <c r="E305" s="2" t="s">
        <v>203</v>
      </c>
      <c r="F305" s="3">
        <v>45128</v>
      </c>
      <c r="G305" s="3">
        <v>45128</v>
      </c>
      <c r="H305" s="2" t="s">
        <v>119</v>
      </c>
      <c r="I305" s="2" t="s">
        <v>204</v>
      </c>
      <c r="J305" s="4">
        <v>1674</v>
      </c>
      <c r="K305" s="2" t="s">
        <v>21</v>
      </c>
      <c r="L305" s="5">
        <v>153.1</v>
      </c>
      <c r="M305" s="6">
        <v>256289.4</v>
      </c>
      <c r="N305" s="4">
        <v>0</v>
      </c>
    </row>
    <row r="306" spans="1:14" x14ac:dyDescent="0.35">
      <c r="A306" s="2" t="s">
        <v>200</v>
      </c>
      <c r="B306" s="2" t="s">
        <v>201</v>
      </c>
      <c r="C306" s="2" t="s">
        <v>16</v>
      </c>
      <c r="D306" s="2" t="s">
        <v>205</v>
      </c>
      <c r="E306" s="2" t="s">
        <v>206</v>
      </c>
      <c r="F306" s="3">
        <v>45128</v>
      </c>
      <c r="G306" s="3">
        <v>45128</v>
      </c>
      <c r="H306" s="2" t="s">
        <v>119</v>
      </c>
      <c r="I306" s="2" t="s">
        <v>204</v>
      </c>
      <c r="J306" s="4">
        <v>162</v>
      </c>
      <c r="K306" s="2" t="s">
        <v>21</v>
      </c>
      <c r="L306" s="5">
        <v>306.2</v>
      </c>
      <c r="M306" s="6">
        <v>49604.4</v>
      </c>
      <c r="N306" s="4">
        <v>0</v>
      </c>
    </row>
    <row r="307" spans="1:14" x14ac:dyDescent="0.35">
      <c r="A307" s="2" t="s">
        <v>207</v>
      </c>
      <c r="B307" s="2" t="s">
        <v>208</v>
      </c>
      <c r="C307" s="2" t="s">
        <v>16</v>
      </c>
      <c r="D307" s="2" t="s">
        <v>202</v>
      </c>
      <c r="E307" s="2" t="s">
        <v>203</v>
      </c>
      <c r="F307" s="3">
        <v>45128</v>
      </c>
      <c r="G307" s="3">
        <v>45128</v>
      </c>
      <c r="H307" s="2" t="s">
        <v>119</v>
      </c>
      <c r="I307" s="2" t="s">
        <v>209</v>
      </c>
      <c r="J307" s="4">
        <v>1494</v>
      </c>
      <c r="K307" s="2" t="s">
        <v>21</v>
      </c>
      <c r="L307" s="5">
        <v>161</v>
      </c>
      <c r="M307" s="6">
        <v>240534</v>
      </c>
      <c r="N307" s="4">
        <v>0</v>
      </c>
    </row>
    <row r="308" spans="1:14" x14ac:dyDescent="0.35">
      <c r="A308" s="2" t="s">
        <v>207</v>
      </c>
      <c r="B308" s="2" t="s">
        <v>208</v>
      </c>
      <c r="C308" s="2" t="s">
        <v>16</v>
      </c>
      <c r="D308" s="2" t="s">
        <v>205</v>
      </c>
      <c r="E308" s="2" t="s">
        <v>206</v>
      </c>
      <c r="F308" s="3">
        <v>45128</v>
      </c>
      <c r="G308" s="3">
        <v>45128</v>
      </c>
      <c r="H308" s="2" t="s">
        <v>119</v>
      </c>
      <c r="I308" s="2" t="s">
        <v>209</v>
      </c>
      <c r="J308" s="4">
        <v>153</v>
      </c>
      <c r="K308" s="2" t="s">
        <v>21</v>
      </c>
      <c r="L308" s="5">
        <v>322</v>
      </c>
      <c r="M308" s="6">
        <v>49266</v>
      </c>
      <c r="N308" s="4">
        <v>0</v>
      </c>
    </row>
    <row r="309" spans="1:14" x14ac:dyDescent="0.35">
      <c r="A309" s="2" t="s">
        <v>210</v>
      </c>
      <c r="B309" s="2" t="s">
        <v>211</v>
      </c>
      <c r="C309" s="2" t="s">
        <v>16</v>
      </c>
      <c r="D309" s="2" t="s">
        <v>212</v>
      </c>
      <c r="E309" s="2" t="s">
        <v>213</v>
      </c>
      <c r="F309" s="3">
        <v>45128</v>
      </c>
      <c r="G309" s="3">
        <v>45128</v>
      </c>
      <c r="H309" s="2" t="s">
        <v>19</v>
      </c>
      <c r="I309" s="2" t="s">
        <v>214</v>
      </c>
      <c r="J309" s="4">
        <v>4500</v>
      </c>
      <c r="K309" s="2" t="s">
        <v>21</v>
      </c>
      <c r="L309" s="5">
        <v>8.3000000000000007</v>
      </c>
      <c r="M309" s="6">
        <v>37350</v>
      </c>
      <c r="N309" s="4">
        <v>0</v>
      </c>
    </row>
    <row r="310" spans="1:14" x14ac:dyDescent="0.35">
      <c r="A310" s="2" t="s">
        <v>210</v>
      </c>
      <c r="B310" s="2" t="s">
        <v>211</v>
      </c>
      <c r="C310" s="2" t="s">
        <v>16</v>
      </c>
      <c r="D310" s="2" t="s">
        <v>215</v>
      </c>
      <c r="E310" s="2" t="s">
        <v>216</v>
      </c>
      <c r="F310" s="3">
        <v>45128</v>
      </c>
      <c r="G310" s="3">
        <v>45128</v>
      </c>
      <c r="H310" s="2" t="s">
        <v>19</v>
      </c>
      <c r="I310" s="2" t="s">
        <v>214</v>
      </c>
      <c r="J310" s="4">
        <v>3500</v>
      </c>
      <c r="K310" s="2" t="s">
        <v>21</v>
      </c>
      <c r="L310" s="5">
        <v>10.7</v>
      </c>
      <c r="M310" s="6">
        <v>37450</v>
      </c>
      <c r="N310" s="4">
        <v>0</v>
      </c>
    </row>
    <row r="311" spans="1:14" x14ac:dyDescent="0.35">
      <c r="A311" s="2" t="s">
        <v>217</v>
      </c>
      <c r="B311" s="2" t="s">
        <v>50</v>
      </c>
      <c r="C311" s="2" t="s">
        <v>16</v>
      </c>
      <c r="D311" s="2" t="s">
        <v>45</v>
      </c>
      <c r="E311" s="2" t="s">
        <v>46</v>
      </c>
      <c r="F311" s="3">
        <v>45129</v>
      </c>
      <c r="G311" s="3">
        <v>45129</v>
      </c>
      <c r="H311" s="2" t="s">
        <v>51</v>
      </c>
      <c r="I311" s="2" t="s">
        <v>52</v>
      </c>
      <c r="J311" s="4">
        <v>240</v>
      </c>
      <c r="K311" s="2" t="s">
        <v>21</v>
      </c>
      <c r="L311" s="5">
        <v>254.03</v>
      </c>
      <c r="M311" s="6">
        <v>60967.199999999997</v>
      </c>
      <c r="N311" s="4">
        <v>0</v>
      </c>
    </row>
    <row r="312" spans="1:14" x14ac:dyDescent="0.35">
      <c r="A312" s="2" t="s">
        <v>217</v>
      </c>
      <c r="B312" s="2" t="s">
        <v>50</v>
      </c>
      <c r="C312" s="2" t="s">
        <v>16</v>
      </c>
      <c r="D312" s="2" t="s">
        <v>47</v>
      </c>
      <c r="E312" s="2" t="s">
        <v>48</v>
      </c>
      <c r="F312" s="3">
        <v>45129</v>
      </c>
      <c r="G312" s="3">
        <v>45129</v>
      </c>
      <c r="H312" s="2" t="s">
        <v>51</v>
      </c>
      <c r="I312" s="2" t="s">
        <v>52</v>
      </c>
      <c r="J312" s="4">
        <v>16800</v>
      </c>
      <c r="K312" s="2" t="s">
        <v>21</v>
      </c>
      <c r="L312" s="5">
        <v>52.16</v>
      </c>
      <c r="M312" s="6">
        <v>876288</v>
      </c>
      <c r="N312" s="4">
        <v>0</v>
      </c>
    </row>
    <row r="313" spans="1:14" x14ac:dyDescent="0.35">
      <c r="A313" s="2" t="s">
        <v>218</v>
      </c>
      <c r="B313" s="2" t="s">
        <v>27</v>
      </c>
      <c r="C313" s="2" t="s">
        <v>16</v>
      </c>
      <c r="D313" s="2" t="s">
        <v>17</v>
      </c>
      <c r="E313" s="2" t="s">
        <v>18</v>
      </c>
      <c r="F313" s="3">
        <v>45129</v>
      </c>
      <c r="G313" s="3">
        <v>45129</v>
      </c>
      <c r="H313" s="2" t="s">
        <v>28</v>
      </c>
      <c r="I313" s="2" t="s">
        <v>219</v>
      </c>
      <c r="J313" s="4">
        <v>9000</v>
      </c>
      <c r="K313" s="2" t="s">
        <v>21</v>
      </c>
      <c r="L313" s="5">
        <v>15.84</v>
      </c>
      <c r="M313" s="6">
        <v>142560</v>
      </c>
      <c r="N313" s="4">
        <v>0</v>
      </c>
    </row>
    <row r="314" spans="1:14" x14ac:dyDescent="0.35">
      <c r="A314" s="2" t="s">
        <v>218</v>
      </c>
      <c r="B314" s="2" t="s">
        <v>27</v>
      </c>
      <c r="C314" s="2" t="s">
        <v>16</v>
      </c>
      <c r="D314" s="2" t="s">
        <v>22</v>
      </c>
      <c r="E314" s="2" t="s">
        <v>23</v>
      </c>
      <c r="F314" s="3">
        <v>45129</v>
      </c>
      <c r="G314" s="3">
        <v>45129</v>
      </c>
      <c r="H314" s="2" t="s">
        <v>28</v>
      </c>
      <c r="I314" s="2" t="s">
        <v>219</v>
      </c>
      <c r="J314" s="4">
        <v>9000</v>
      </c>
      <c r="K314" s="2" t="s">
        <v>21</v>
      </c>
      <c r="L314" s="5">
        <v>12.99</v>
      </c>
      <c r="M314" s="6">
        <v>116910</v>
      </c>
      <c r="N314" s="4">
        <v>0</v>
      </c>
    </row>
    <row r="315" spans="1:14" x14ac:dyDescent="0.35">
      <c r="A315" s="2" t="s">
        <v>218</v>
      </c>
      <c r="B315" s="2" t="s">
        <v>27</v>
      </c>
      <c r="C315" s="2" t="s">
        <v>16</v>
      </c>
      <c r="D315" s="2" t="s">
        <v>24</v>
      </c>
      <c r="E315" s="2" t="s">
        <v>25</v>
      </c>
      <c r="F315" s="3">
        <v>45129</v>
      </c>
      <c r="G315" s="3">
        <v>45129</v>
      </c>
      <c r="H315" s="2" t="s">
        <v>28</v>
      </c>
      <c r="I315" s="2" t="s">
        <v>219</v>
      </c>
      <c r="J315" s="4">
        <v>0</v>
      </c>
      <c r="K315" s="2" t="s">
        <v>21</v>
      </c>
      <c r="L315" s="5">
        <v>8.09</v>
      </c>
      <c r="M315" s="6">
        <v>0</v>
      </c>
      <c r="N315" s="4">
        <v>0</v>
      </c>
    </row>
    <row r="316" spans="1:14" x14ac:dyDescent="0.35">
      <c r="A316" s="2" t="s">
        <v>220</v>
      </c>
      <c r="B316" s="2" t="s">
        <v>27</v>
      </c>
      <c r="C316" s="2" t="s">
        <v>16</v>
      </c>
      <c r="D316" s="2" t="s">
        <v>17</v>
      </c>
      <c r="E316" s="2" t="s">
        <v>18</v>
      </c>
      <c r="F316" s="3">
        <v>45129</v>
      </c>
      <c r="G316" s="3">
        <v>45129</v>
      </c>
      <c r="H316" s="2" t="s">
        <v>28</v>
      </c>
      <c r="I316" s="2" t="s">
        <v>221</v>
      </c>
      <c r="J316" s="4">
        <v>9925</v>
      </c>
      <c r="K316" s="2" t="s">
        <v>21</v>
      </c>
      <c r="L316" s="5">
        <v>15.84</v>
      </c>
      <c r="M316" s="6">
        <v>157212</v>
      </c>
      <c r="N316" s="4">
        <v>0</v>
      </c>
    </row>
    <row r="317" spans="1:14" x14ac:dyDescent="0.35">
      <c r="A317" s="2" t="s">
        <v>220</v>
      </c>
      <c r="B317" s="2" t="s">
        <v>27</v>
      </c>
      <c r="C317" s="2" t="s">
        <v>16</v>
      </c>
      <c r="D317" s="2" t="s">
        <v>22</v>
      </c>
      <c r="E317" s="2" t="s">
        <v>23</v>
      </c>
      <c r="F317" s="3">
        <v>45129</v>
      </c>
      <c r="G317" s="3">
        <v>45129</v>
      </c>
      <c r="H317" s="2" t="s">
        <v>28</v>
      </c>
      <c r="I317" s="2" t="s">
        <v>221</v>
      </c>
      <c r="J317" s="4">
        <v>11750</v>
      </c>
      <c r="K317" s="2" t="s">
        <v>21</v>
      </c>
      <c r="L317" s="5">
        <v>12.99</v>
      </c>
      <c r="M317" s="6">
        <v>152632.5</v>
      </c>
      <c r="N317" s="4">
        <v>0</v>
      </c>
    </row>
    <row r="318" spans="1:14" x14ac:dyDescent="0.35">
      <c r="A318" s="2" t="s">
        <v>220</v>
      </c>
      <c r="B318" s="2" t="s">
        <v>27</v>
      </c>
      <c r="C318" s="2" t="s">
        <v>16</v>
      </c>
      <c r="D318" s="2" t="s">
        <v>24</v>
      </c>
      <c r="E318" s="2" t="s">
        <v>25</v>
      </c>
      <c r="F318" s="3">
        <v>45129</v>
      </c>
      <c r="G318" s="3">
        <v>45129</v>
      </c>
      <c r="H318" s="2" t="s">
        <v>28</v>
      </c>
      <c r="I318" s="2" t="s">
        <v>221</v>
      </c>
      <c r="J318" s="4">
        <v>5000</v>
      </c>
      <c r="K318" s="2" t="s">
        <v>21</v>
      </c>
      <c r="L318" s="5">
        <v>8.09</v>
      </c>
      <c r="M318" s="6">
        <v>40450</v>
      </c>
      <c r="N318" s="4">
        <v>0</v>
      </c>
    </row>
    <row r="319" spans="1:14" x14ac:dyDescent="0.35">
      <c r="A319" s="2" t="s">
        <v>222</v>
      </c>
      <c r="B319" s="2" t="s">
        <v>27</v>
      </c>
      <c r="C319" s="2" t="s">
        <v>16</v>
      </c>
      <c r="D319" s="2" t="s">
        <v>41</v>
      </c>
      <c r="E319" s="2" t="s">
        <v>42</v>
      </c>
      <c r="F319" s="3">
        <v>45129</v>
      </c>
      <c r="G319" s="3">
        <v>45129</v>
      </c>
      <c r="H319" s="2" t="s">
        <v>28</v>
      </c>
      <c r="I319" s="2" t="s">
        <v>62</v>
      </c>
      <c r="J319" s="4">
        <v>0</v>
      </c>
      <c r="K319" s="2" t="s">
        <v>21</v>
      </c>
      <c r="L319" s="5">
        <v>487.98</v>
      </c>
      <c r="M319" s="6">
        <v>0</v>
      </c>
      <c r="N319" s="4">
        <v>0</v>
      </c>
    </row>
    <row r="320" spans="1:14" x14ac:dyDescent="0.35">
      <c r="A320" s="2" t="s">
        <v>222</v>
      </c>
      <c r="B320" s="2" t="s">
        <v>27</v>
      </c>
      <c r="C320" s="2" t="s">
        <v>16</v>
      </c>
      <c r="D320" s="2" t="s">
        <v>45</v>
      </c>
      <c r="E320" s="2" t="s">
        <v>46</v>
      </c>
      <c r="F320" s="3">
        <v>45129</v>
      </c>
      <c r="G320" s="3">
        <v>45129</v>
      </c>
      <c r="H320" s="2" t="s">
        <v>28</v>
      </c>
      <c r="I320" s="2" t="s">
        <v>62</v>
      </c>
      <c r="J320" s="4">
        <v>0</v>
      </c>
      <c r="K320" s="2" t="s">
        <v>21</v>
      </c>
      <c r="L320" s="5">
        <v>250.47</v>
      </c>
      <c r="M320" s="6">
        <v>0</v>
      </c>
      <c r="N320" s="4">
        <v>0</v>
      </c>
    </row>
    <row r="321" spans="1:14" x14ac:dyDescent="0.35">
      <c r="A321" s="2" t="s">
        <v>222</v>
      </c>
      <c r="B321" s="2" t="s">
        <v>27</v>
      </c>
      <c r="C321" s="2" t="s">
        <v>16</v>
      </c>
      <c r="D321" s="2" t="s">
        <v>47</v>
      </c>
      <c r="E321" s="2" t="s">
        <v>48</v>
      </c>
      <c r="F321" s="3">
        <v>45129</v>
      </c>
      <c r="G321" s="3">
        <v>45129</v>
      </c>
      <c r="H321" s="2" t="s">
        <v>28</v>
      </c>
      <c r="I321" s="2" t="s">
        <v>62</v>
      </c>
      <c r="J321" s="4">
        <v>18000</v>
      </c>
      <c r="K321" s="2" t="s">
        <v>21</v>
      </c>
      <c r="L321" s="5">
        <v>52.87</v>
      </c>
      <c r="M321" s="6">
        <v>951660</v>
      </c>
      <c r="N321" s="4">
        <v>0</v>
      </c>
    </row>
    <row r="322" spans="1:14" x14ac:dyDescent="0.35">
      <c r="A322" s="2" t="s">
        <v>222</v>
      </c>
      <c r="B322" s="2" t="s">
        <v>27</v>
      </c>
      <c r="C322" s="2" t="s">
        <v>16</v>
      </c>
      <c r="D322" s="2" t="s">
        <v>41</v>
      </c>
      <c r="E322" s="2" t="s">
        <v>42</v>
      </c>
      <c r="F322" s="3">
        <v>45129</v>
      </c>
      <c r="G322" s="3">
        <v>45129</v>
      </c>
      <c r="H322" s="2" t="s">
        <v>28</v>
      </c>
      <c r="I322" s="2" t="s">
        <v>62</v>
      </c>
      <c r="J322" s="4">
        <v>0</v>
      </c>
      <c r="K322" s="2" t="s">
        <v>21</v>
      </c>
      <c r="L322" s="5">
        <v>487.98</v>
      </c>
      <c r="M322" s="6">
        <v>0</v>
      </c>
      <c r="N322" s="4">
        <v>0</v>
      </c>
    </row>
    <row r="323" spans="1:14" x14ac:dyDescent="0.35">
      <c r="A323" s="2" t="s">
        <v>223</v>
      </c>
      <c r="B323" s="2" t="s">
        <v>211</v>
      </c>
      <c r="C323" s="2" t="s">
        <v>16</v>
      </c>
      <c r="D323" s="2" t="s">
        <v>212</v>
      </c>
      <c r="E323" s="2" t="s">
        <v>213</v>
      </c>
      <c r="F323" s="3">
        <v>45129</v>
      </c>
      <c r="G323" s="3">
        <v>45129</v>
      </c>
      <c r="H323" s="2" t="s">
        <v>19</v>
      </c>
      <c r="I323" s="2" t="s">
        <v>214</v>
      </c>
      <c r="J323" s="4">
        <v>6000</v>
      </c>
      <c r="K323" s="2" t="s">
        <v>21</v>
      </c>
      <c r="L323" s="5">
        <v>8.3000000000000007</v>
      </c>
      <c r="M323" s="6">
        <v>49800</v>
      </c>
      <c r="N323" s="4">
        <v>0</v>
      </c>
    </row>
    <row r="324" spans="1:14" x14ac:dyDescent="0.35">
      <c r="A324" s="2" t="s">
        <v>223</v>
      </c>
      <c r="B324" s="2" t="s">
        <v>211</v>
      </c>
      <c r="C324" s="2" t="s">
        <v>16</v>
      </c>
      <c r="D324" s="2" t="s">
        <v>215</v>
      </c>
      <c r="E324" s="2" t="s">
        <v>216</v>
      </c>
      <c r="F324" s="3">
        <v>45129</v>
      </c>
      <c r="G324" s="3">
        <v>45129</v>
      </c>
      <c r="H324" s="2" t="s">
        <v>19</v>
      </c>
      <c r="I324" s="2" t="s">
        <v>214</v>
      </c>
      <c r="J324" s="4">
        <v>5000</v>
      </c>
      <c r="K324" s="2" t="s">
        <v>21</v>
      </c>
      <c r="L324" s="5">
        <v>10.7</v>
      </c>
      <c r="M324" s="6">
        <v>53500</v>
      </c>
      <c r="N324" s="4">
        <v>0</v>
      </c>
    </row>
    <row r="325" spans="1:14" x14ac:dyDescent="0.35">
      <c r="A325" s="2" t="s">
        <v>224</v>
      </c>
      <c r="B325" s="2" t="s">
        <v>225</v>
      </c>
      <c r="C325" s="2" t="s">
        <v>16</v>
      </c>
      <c r="D325" s="2" t="s">
        <v>202</v>
      </c>
      <c r="E325" s="2" t="s">
        <v>203</v>
      </c>
      <c r="F325" s="3">
        <v>45129</v>
      </c>
      <c r="G325" s="3">
        <v>45129</v>
      </c>
      <c r="H325" s="2" t="s">
        <v>119</v>
      </c>
      <c r="I325" s="2" t="s">
        <v>226</v>
      </c>
      <c r="J325" s="4">
        <v>1494</v>
      </c>
      <c r="K325" s="2" t="s">
        <v>21</v>
      </c>
      <c r="L325" s="5">
        <v>161</v>
      </c>
      <c r="M325" s="6">
        <v>240534</v>
      </c>
      <c r="N325" s="4">
        <v>0</v>
      </c>
    </row>
    <row r="326" spans="1:14" x14ac:dyDescent="0.35">
      <c r="A326" s="2" t="s">
        <v>224</v>
      </c>
      <c r="B326" s="2" t="s">
        <v>225</v>
      </c>
      <c r="C326" s="2" t="s">
        <v>16</v>
      </c>
      <c r="D326" s="2" t="s">
        <v>205</v>
      </c>
      <c r="E326" s="2" t="s">
        <v>206</v>
      </c>
      <c r="F326" s="3">
        <v>45129</v>
      </c>
      <c r="G326" s="3">
        <v>45129</v>
      </c>
      <c r="H326" s="2" t="s">
        <v>119</v>
      </c>
      <c r="I326" s="2" t="s">
        <v>226</v>
      </c>
      <c r="J326" s="4">
        <v>153</v>
      </c>
      <c r="K326" s="2" t="s">
        <v>21</v>
      </c>
      <c r="L326" s="5">
        <v>322</v>
      </c>
      <c r="M326" s="6">
        <v>49266</v>
      </c>
      <c r="N326" s="4">
        <v>0</v>
      </c>
    </row>
    <row r="327" spans="1:14" x14ac:dyDescent="0.35">
      <c r="A327" s="2" t="s">
        <v>227</v>
      </c>
      <c r="B327" s="2" t="s">
        <v>27</v>
      </c>
      <c r="C327" s="2" t="s">
        <v>16</v>
      </c>
      <c r="D327" s="2" t="s">
        <v>17</v>
      </c>
      <c r="E327" s="2" t="s">
        <v>18</v>
      </c>
      <c r="F327" s="3">
        <v>45131</v>
      </c>
      <c r="G327" s="3">
        <v>45131</v>
      </c>
      <c r="H327" s="2" t="s">
        <v>28</v>
      </c>
      <c r="I327" s="2" t="s">
        <v>228</v>
      </c>
      <c r="J327" s="4">
        <v>14250</v>
      </c>
      <c r="K327" s="2" t="s">
        <v>21</v>
      </c>
      <c r="L327" s="5">
        <v>15.84</v>
      </c>
      <c r="M327" s="6">
        <v>225720</v>
      </c>
      <c r="N327" s="4">
        <v>0</v>
      </c>
    </row>
    <row r="328" spans="1:14" x14ac:dyDescent="0.35">
      <c r="A328" s="2" t="s">
        <v>227</v>
      </c>
      <c r="B328" s="2" t="s">
        <v>27</v>
      </c>
      <c r="C328" s="2" t="s">
        <v>16</v>
      </c>
      <c r="D328" s="2" t="s">
        <v>22</v>
      </c>
      <c r="E328" s="2" t="s">
        <v>23</v>
      </c>
      <c r="F328" s="3">
        <v>45131</v>
      </c>
      <c r="G328" s="3">
        <v>45131</v>
      </c>
      <c r="H328" s="2" t="s">
        <v>28</v>
      </c>
      <c r="I328" s="2" t="s">
        <v>228</v>
      </c>
      <c r="J328" s="4">
        <v>3750</v>
      </c>
      <c r="K328" s="2" t="s">
        <v>21</v>
      </c>
      <c r="L328" s="5">
        <v>12.99</v>
      </c>
      <c r="M328" s="6">
        <v>48712.5</v>
      </c>
      <c r="N328" s="4">
        <v>0</v>
      </c>
    </row>
    <row r="329" spans="1:14" x14ac:dyDescent="0.35">
      <c r="A329" s="2" t="s">
        <v>227</v>
      </c>
      <c r="B329" s="2" t="s">
        <v>27</v>
      </c>
      <c r="C329" s="2" t="s">
        <v>16</v>
      </c>
      <c r="D329" s="2" t="s">
        <v>24</v>
      </c>
      <c r="E329" s="2" t="s">
        <v>25</v>
      </c>
      <c r="F329" s="3">
        <v>45131</v>
      </c>
      <c r="G329" s="3">
        <v>45131</v>
      </c>
      <c r="H329" s="2" t="s">
        <v>28</v>
      </c>
      <c r="I329" s="2" t="s">
        <v>228</v>
      </c>
      <c r="J329" s="4">
        <v>0</v>
      </c>
      <c r="K329" s="2" t="s">
        <v>21</v>
      </c>
      <c r="L329" s="5">
        <v>8.09</v>
      </c>
      <c r="M329" s="6">
        <v>0</v>
      </c>
      <c r="N329" s="4">
        <v>0</v>
      </c>
    </row>
    <row r="330" spans="1:14" x14ac:dyDescent="0.35">
      <c r="A330" s="2" t="s">
        <v>229</v>
      </c>
      <c r="B330" s="2" t="s">
        <v>40</v>
      </c>
      <c r="C330" s="2" t="s">
        <v>16</v>
      </c>
      <c r="D330" s="2" t="s">
        <v>17</v>
      </c>
      <c r="E330" s="2" t="s">
        <v>18</v>
      </c>
      <c r="F330" s="3">
        <v>45131</v>
      </c>
      <c r="G330" s="3">
        <v>45131</v>
      </c>
      <c r="H330" s="2" t="s">
        <v>43</v>
      </c>
      <c r="I330" s="2" t="s">
        <v>44</v>
      </c>
      <c r="J330" s="4">
        <v>750000</v>
      </c>
      <c r="K330" s="2" t="s">
        <v>21</v>
      </c>
      <c r="L330" s="5">
        <v>13.26</v>
      </c>
      <c r="M330" s="6">
        <v>9945000</v>
      </c>
      <c r="N330" s="4">
        <v>0</v>
      </c>
    </row>
    <row r="331" spans="1:14" x14ac:dyDescent="0.35">
      <c r="A331" s="2" t="s">
        <v>230</v>
      </c>
      <c r="B331" s="2" t="s">
        <v>40</v>
      </c>
      <c r="C331" s="2" t="s">
        <v>16</v>
      </c>
      <c r="D331" s="2" t="s">
        <v>17</v>
      </c>
      <c r="E331" s="2" t="s">
        <v>18</v>
      </c>
      <c r="F331" s="3">
        <v>45131</v>
      </c>
      <c r="G331" s="3">
        <v>45131</v>
      </c>
      <c r="H331" s="2" t="s">
        <v>43</v>
      </c>
      <c r="I331" s="2" t="s">
        <v>44</v>
      </c>
      <c r="J331" s="4">
        <v>2000</v>
      </c>
      <c r="K331" s="2" t="s">
        <v>21</v>
      </c>
      <c r="L331" s="5">
        <v>13.26</v>
      </c>
      <c r="M331" s="6">
        <v>26520</v>
      </c>
      <c r="N331" s="4">
        <v>0</v>
      </c>
    </row>
    <row r="332" spans="1:14" x14ac:dyDescent="0.35">
      <c r="A332" s="2" t="s">
        <v>230</v>
      </c>
      <c r="B332" s="2" t="s">
        <v>40</v>
      </c>
      <c r="C332" s="2" t="s">
        <v>16</v>
      </c>
      <c r="D332" s="2" t="s">
        <v>17</v>
      </c>
      <c r="E332" s="2" t="s">
        <v>18</v>
      </c>
      <c r="F332" s="3">
        <v>45131</v>
      </c>
      <c r="G332" s="3">
        <v>45131</v>
      </c>
      <c r="H332" s="2" t="s">
        <v>43</v>
      </c>
      <c r="I332" s="2" t="s">
        <v>44</v>
      </c>
      <c r="J332" s="4">
        <v>0</v>
      </c>
      <c r="K332" s="2" t="s">
        <v>21</v>
      </c>
      <c r="L332" s="5">
        <v>13.26</v>
      </c>
      <c r="M332" s="6">
        <v>0</v>
      </c>
      <c r="N332" s="4">
        <v>0</v>
      </c>
    </row>
    <row r="333" spans="1:14" x14ac:dyDescent="0.35">
      <c r="A333" s="2" t="s">
        <v>231</v>
      </c>
      <c r="B333" s="2" t="s">
        <v>40</v>
      </c>
      <c r="C333" s="2" t="s">
        <v>16</v>
      </c>
      <c r="D333" s="2" t="s">
        <v>74</v>
      </c>
      <c r="E333" s="2" t="s">
        <v>75</v>
      </c>
      <c r="F333" s="3">
        <v>45131</v>
      </c>
      <c r="G333" s="3">
        <v>45131</v>
      </c>
      <c r="H333" s="2" t="s">
        <v>43</v>
      </c>
      <c r="I333" s="2" t="s">
        <v>44</v>
      </c>
      <c r="J333" s="4">
        <v>44500</v>
      </c>
      <c r="K333" s="2" t="s">
        <v>21</v>
      </c>
      <c r="L333" s="5">
        <v>7.69</v>
      </c>
      <c r="M333" s="6">
        <v>342205</v>
      </c>
      <c r="N333" s="4">
        <v>0</v>
      </c>
    </row>
    <row r="334" spans="1:14" x14ac:dyDescent="0.35">
      <c r="A334" s="2" t="s">
        <v>232</v>
      </c>
      <c r="B334" s="2" t="s">
        <v>40</v>
      </c>
      <c r="C334" s="2" t="s">
        <v>16</v>
      </c>
      <c r="D334" s="2" t="s">
        <v>30</v>
      </c>
      <c r="E334" s="2" t="s">
        <v>31</v>
      </c>
      <c r="F334" s="3">
        <v>45131</v>
      </c>
      <c r="G334" s="3">
        <v>45131</v>
      </c>
      <c r="H334" s="2" t="s">
        <v>43</v>
      </c>
      <c r="I334" s="2" t="s">
        <v>44</v>
      </c>
      <c r="J334" s="4">
        <v>39000</v>
      </c>
      <c r="K334" s="2" t="s">
        <v>21</v>
      </c>
      <c r="L334" s="5">
        <v>13.04</v>
      </c>
      <c r="M334" s="6">
        <v>508560</v>
      </c>
      <c r="N334" s="4">
        <v>0</v>
      </c>
    </row>
    <row r="335" spans="1:14" x14ac:dyDescent="0.35">
      <c r="A335" s="2" t="s">
        <v>233</v>
      </c>
      <c r="B335" s="2" t="s">
        <v>27</v>
      </c>
      <c r="C335" s="2" t="s">
        <v>16</v>
      </c>
      <c r="D335" s="2" t="s">
        <v>17</v>
      </c>
      <c r="E335" s="2" t="s">
        <v>18</v>
      </c>
      <c r="F335" s="3">
        <v>45132</v>
      </c>
      <c r="G335" s="3">
        <v>45132</v>
      </c>
      <c r="H335" s="2" t="s">
        <v>28</v>
      </c>
      <c r="I335" s="2" t="s">
        <v>102</v>
      </c>
      <c r="J335" s="4">
        <v>12200</v>
      </c>
      <c r="K335" s="2" t="s">
        <v>21</v>
      </c>
      <c r="L335" s="5">
        <v>15.84</v>
      </c>
      <c r="M335" s="6">
        <v>193248</v>
      </c>
      <c r="N335" s="4">
        <v>0</v>
      </c>
    </row>
    <row r="336" spans="1:14" x14ac:dyDescent="0.35">
      <c r="A336" s="2" t="s">
        <v>233</v>
      </c>
      <c r="B336" s="2" t="s">
        <v>27</v>
      </c>
      <c r="C336" s="2" t="s">
        <v>16</v>
      </c>
      <c r="D336" s="2" t="s">
        <v>22</v>
      </c>
      <c r="E336" s="2" t="s">
        <v>23</v>
      </c>
      <c r="F336" s="3">
        <v>45132</v>
      </c>
      <c r="G336" s="3">
        <v>45132</v>
      </c>
      <c r="H336" s="2" t="s">
        <v>28</v>
      </c>
      <c r="I336" s="2" t="s">
        <v>102</v>
      </c>
      <c r="J336" s="4">
        <v>12000</v>
      </c>
      <c r="K336" s="2" t="s">
        <v>21</v>
      </c>
      <c r="L336" s="5">
        <v>12.99</v>
      </c>
      <c r="M336" s="6">
        <v>155880</v>
      </c>
      <c r="N336" s="4">
        <v>0</v>
      </c>
    </row>
    <row r="337" spans="1:14" x14ac:dyDescent="0.35">
      <c r="A337" s="2" t="s">
        <v>233</v>
      </c>
      <c r="B337" s="2" t="s">
        <v>27</v>
      </c>
      <c r="C337" s="2" t="s">
        <v>16</v>
      </c>
      <c r="D337" s="2" t="s">
        <v>24</v>
      </c>
      <c r="E337" s="2" t="s">
        <v>25</v>
      </c>
      <c r="F337" s="3">
        <v>45132</v>
      </c>
      <c r="G337" s="3">
        <v>45132</v>
      </c>
      <c r="H337" s="2" t="s">
        <v>28</v>
      </c>
      <c r="I337" s="2" t="s">
        <v>102</v>
      </c>
      <c r="J337" s="4">
        <v>0</v>
      </c>
      <c r="K337" s="2" t="s">
        <v>21</v>
      </c>
      <c r="L337" s="5">
        <v>8.09</v>
      </c>
      <c r="M337" s="6">
        <v>0</v>
      </c>
      <c r="N337" s="4">
        <v>0</v>
      </c>
    </row>
    <row r="338" spans="1:14" x14ac:dyDescent="0.35">
      <c r="A338" s="2" t="s">
        <v>234</v>
      </c>
      <c r="B338" s="2" t="s">
        <v>27</v>
      </c>
      <c r="C338" s="2" t="s">
        <v>16</v>
      </c>
      <c r="D338" s="2" t="s">
        <v>17</v>
      </c>
      <c r="E338" s="2" t="s">
        <v>18</v>
      </c>
      <c r="F338" s="3">
        <v>45132</v>
      </c>
      <c r="G338" s="3">
        <v>45132</v>
      </c>
      <c r="H338" s="2" t="s">
        <v>28</v>
      </c>
      <c r="I338" s="2" t="s">
        <v>58</v>
      </c>
      <c r="J338" s="4">
        <v>8750</v>
      </c>
      <c r="K338" s="2" t="s">
        <v>21</v>
      </c>
      <c r="L338" s="5">
        <v>15.84</v>
      </c>
      <c r="M338" s="6">
        <v>138600</v>
      </c>
      <c r="N338" s="4">
        <v>0</v>
      </c>
    </row>
    <row r="339" spans="1:14" x14ac:dyDescent="0.35">
      <c r="A339" s="2" t="s">
        <v>234</v>
      </c>
      <c r="B339" s="2" t="s">
        <v>27</v>
      </c>
      <c r="C339" s="2" t="s">
        <v>16</v>
      </c>
      <c r="D339" s="2" t="s">
        <v>22</v>
      </c>
      <c r="E339" s="2" t="s">
        <v>23</v>
      </c>
      <c r="F339" s="3">
        <v>45132</v>
      </c>
      <c r="G339" s="3">
        <v>45132</v>
      </c>
      <c r="H339" s="2" t="s">
        <v>28</v>
      </c>
      <c r="I339" s="2" t="s">
        <v>58</v>
      </c>
      <c r="J339" s="4">
        <v>8000</v>
      </c>
      <c r="K339" s="2" t="s">
        <v>21</v>
      </c>
      <c r="L339" s="5">
        <v>12.99</v>
      </c>
      <c r="M339" s="6">
        <v>103920</v>
      </c>
      <c r="N339" s="4">
        <v>0</v>
      </c>
    </row>
    <row r="340" spans="1:14" x14ac:dyDescent="0.35">
      <c r="A340" s="2" t="s">
        <v>234</v>
      </c>
      <c r="B340" s="2" t="s">
        <v>27</v>
      </c>
      <c r="C340" s="2" t="s">
        <v>16</v>
      </c>
      <c r="D340" s="2" t="s">
        <v>24</v>
      </c>
      <c r="E340" s="2" t="s">
        <v>25</v>
      </c>
      <c r="F340" s="3">
        <v>45132</v>
      </c>
      <c r="G340" s="3">
        <v>45132</v>
      </c>
      <c r="H340" s="2" t="s">
        <v>28</v>
      </c>
      <c r="I340" s="2" t="s">
        <v>58</v>
      </c>
      <c r="J340" s="4">
        <v>2500</v>
      </c>
      <c r="K340" s="2" t="s">
        <v>21</v>
      </c>
      <c r="L340" s="5">
        <v>8.09</v>
      </c>
      <c r="M340" s="6">
        <v>20225</v>
      </c>
      <c r="N340" s="4">
        <v>0</v>
      </c>
    </row>
    <row r="341" spans="1:14" x14ac:dyDescent="0.35">
      <c r="A341" s="2" t="s">
        <v>235</v>
      </c>
      <c r="B341" s="2" t="s">
        <v>27</v>
      </c>
      <c r="C341" s="2" t="s">
        <v>16</v>
      </c>
      <c r="D341" s="2" t="s">
        <v>17</v>
      </c>
      <c r="E341" s="2" t="s">
        <v>18</v>
      </c>
      <c r="F341" s="3">
        <v>45132</v>
      </c>
      <c r="G341" s="3">
        <v>45132</v>
      </c>
      <c r="H341" s="2" t="s">
        <v>28</v>
      </c>
      <c r="I341" s="2" t="s">
        <v>236</v>
      </c>
      <c r="J341" s="4">
        <v>10500</v>
      </c>
      <c r="K341" s="2" t="s">
        <v>21</v>
      </c>
      <c r="L341" s="5">
        <v>15.84</v>
      </c>
      <c r="M341" s="6">
        <v>166320</v>
      </c>
      <c r="N341" s="4">
        <v>0</v>
      </c>
    </row>
    <row r="342" spans="1:14" x14ac:dyDescent="0.35">
      <c r="A342" s="2" t="s">
        <v>235</v>
      </c>
      <c r="B342" s="2" t="s">
        <v>27</v>
      </c>
      <c r="C342" s="2" t="s">
        <v>16</v>
      </c>
      <c r="D342" s="2" t="s">
        <v>22</v>
      </c>
      <c r="E342" s="2" t="s">
        <v>23</v>
      </c>
      <c r="F342" s="3">
        <v>45132</v>
      </c>
      <c r="G342" s="3">
        <v>45132</v>
      </c>
      <c r="H342" s="2" t="s">
        <v>28</v>
      </c>
      <c r="I342" s="2" t="s">
        <v>236</v>
      </c>
      <c r="J342" s="4">
        <v>7500</v>
      </c>
      <c r="K342" s="2" t="s">
        <v>21</v>
      </c>
      <c r="L342" s="5">
        <v>12.99</v>
      </c>
      <c r="M342" s="6">
        <v>97425</v>
      </c>
      <c r="N342" s="4">
        <v>0</v>
      </c>
    </row>
    <row r="343" spans="1:14" x14ac:dyDescent="0.35">
      <c r="A343" s="2" t="s">
        <v>235</v>
      </c>
      <c r="B343" s="2" t="s">
        <v>27</v>
      </c>
      <c r="C343" s="2" t="s">
        <v>16</v>
      </c>
      <c r="D343" s="2" t="s">
        <v>24</v>
      </c>
      <c r="E343" s="2" t="s">
        <v>25</v>
      </c>
      <c r="F343" s="3">
        <v>45132</v>
      </c>
      <c r="G343" s="3">
        <v>45132</v>
      </c>
      <c r="H343" s="2" t="s">
        <v>28</v>
      </c>
      <c r="I343" s="2" t="s">
        <v>236</v>
      </c>
      <c r="J343" s="4">
        <v>0</v>
      </c>
      <c r="K343" s="2" t="s">
        <v>21</v>
      </c>
      <c r="L343" s="5">
        <v>8.09</v>
      </c>
      <c r="M343" s="6">
        <v>0</v>
      </c>
      <c r="N343" s="4">
        <v>0</v>
      </c>
    </row>
    <row r="344" spans="1:14" x14ac:dyDescent="0.35">
      <c r="A344" s="2" t="s">
        <v>237</v>
      </c>
      <c r="B344" s="2" t="s">
        <v>118</v>
      </c>
      <c r="C344" s="2" t="s">
        <v>16</v>
      </c>
      <c r="D344" s="2" t="s">
        <v>17</v>
      </c>
      <c r="E344" s="2" t="s">
        <v>18</v>
      </c>
      <c r="F344" s="3">
        <v>45132</v>
      </c>
      <c r="G344" s="3">
        <v>45132</v>
      </c>
      <c r="H344" s="2" t="s">
        <v>119</v>
      </c>
      <c r="I344" s="2" t="s">
        <v>238</v>
      </c>
      <c r="J344" s="4">
        <v>23500</v>
      </c>
      <c r="K344" s="2" t="s">
        <v>21</v>
      </c>
      <c r="L344" s="5">
        <v>11.84</v>
      </c>
      <c r="M344" s="6">
        <v>278240</v>
      </c>
      <c r="N344" s="4">
        <v>0</v>
      </c>
    </row>
    <row r="345" spans="1:14" x14ac:dyDescent="0.35">
      <c r="A345" s="2" t="s">
        <v>237</v>
      </c>
      <c r="B345" s="2" t="s">
        <v>118</v>
      </c>
      <c r="C345" s="2" t="s">
        <v>16</v>
      </c>
      <c r="D345" s="2" t="s">
        <v>30</v>
      </c>
      <c r="E345" s="2" t="s">
        <v>31</v>
      </c>
      <c r="F345" s="3">
        <v>45132</v>
      </c>
      <c r="G345" s="3">
        <v>45132</v>
      </c>
      <c r="H345" s="2" t="s">
        <v>119</v>
      </c>
      <c r="I345" s="2" t="s">
        <v>238</v>
      </c>
      <c r="J345" s="4">
        <v>0</v>
      </c>
      <c r="K345" s="2" t="s">
        <v>21</v>
      </c>
      <c r="L345" s="5">
        <v>12.04</v>
      </c>
      <c r="M345" s="6">
        <v>0</v>
      </c>
      <c r="N345" s="4">
        <v>0</v>
      </c>
    </row>
    <row r="346" spans="1:14" x14ac:dyDescent="0.35">
      <c r="A346" s="2" t="s">
        <v>239</v>
      </c>
      <c r="B346" s="2" t="s">
        <v>118</v>
      </c>
      <c r="C346" s="2" t="s">
        <v>16</v>
      </c>
      <c r="D346" s="2" t="s">
        <v>30</v>
      </c>
      <c r="E346" s="2" t="s">
        <v>31</v>
      </c>
      <c r="F346" s="3">
        <v>45132</v>
      </c>
      <c r="G346" s="3">
        <v>45132</v>
      </c>
      <c r="H346" s="2" t="s">
        <v>119</v>
      </c>
      <c r="I346" s="2" t="s">
        <v>240</v>
      </c>
      <c r="J346" s="4">
        <v>30600</v>
      </c>
      <c r="K346" s="2" t="s">
        <v>21</v>
      </c>
      <c r="L346" s="5">
        <v>12.04</v>
      </c>
      <c r="M346" s="6">
        <v>368424</v>
      </c>
      <c r="N346" s="4">
        <v>0</v>
      </c>
    </row>
    <row r="347" spans="1:14" x14ac:dyDescent="0.35">
      <c r="A347" s="2" t="s">
        <v>241</v>
      </c>
      <c r="B347" s="2" t="s">
        <v>27</v>
      </c>
      <c r="C347" s="2" t="s">
        <v>16</v>
      </c>
      <c r="D347" s="2" t="s">
        <v>17</v>
      </c>
      <c r="E347" s="2" t="s">
        <v>18</v>
      </c>
      <c r="F347" s="3">
        <v>45132</v>
      </c>
      <c r="G347" s="3">
        <v>45132</v>
      </c>
      <c r="H347" s="2" t="s">
        <v>28</v>
      </c>
      <c r="I347" s="2" t="s">
        <v>242</v>
      </c>
      <c r="J347" s="4">
        <v>10500</v>
      </c>
      <c r="K347" s="2" t="s">
        <v>21</v>
      </c>
      <c r="L347" s="5">
        <v>15.84</v>
      </c>
      <c r="M347" s="6">
        <v>166320</v>
      </c>
      <c r="N347" s="4">
        <v>0</v>
      </c>
    </row>
    <row r="348" spans="1:14" x14ac:dyDescent="0.35">
      <c r="A348" s="2" t="s">
        <v>241</v>
      </c>
      <c r="B348" s="2" t="s">
        <v>27</v>
      </c>
      <c r="C348" s="2" t="s">
        <v>16</v>
      </c>
      <c r="D348" s="2" t="s">
        <v>22</v>
      </c>
      <c r="E348" s="2" t="s">
        <v>23</v>
      </c>
      <c r="F348" s="3">
        <v>45132</v>
      </c>
      <c r="G348" s="3">
        <v>45132</v>
      </c>
      <c r="H348" s="2" t="s">
        <v>28</v>
      </c>
      <c r="I348" s="2" t="s">
        <v>242</v>
      </c>
      <c r="J348" s="4">
        <v>7500</v>
      </c>
      <c r="K348" s="2" t="s">
        <v>21</v>
      </c>
      <c r="L348" s="5">
        <v>12.99</v>
      </c>
      <c r="M348" s="6">
        <v>97425</v>
      </c>
      <c r="N348" s="4">
        <v>0</v>
      </c>
    </row>
    <row r="349" spans="1:14" x14ac:dyDescent="0.35">
      <c r="A349" s="2" t="s">
        <v>241</v>
      </c>
      <c r="B349" s="2" t="s">
        <v>27</v>
      </c>
      <c r="C349" s="2" t="s">
        <v>16</v>
      </c>
      <c r="D349" s="2" t="s">
        <v>24</v>
      </c>
      <c r="E349" s="2" t="s">
        <v>25</v>
      </c>
      <c r="F349" s="3">
        <v>45132</v>
      </c>
      <c r="G349" s="3">
        <v>45132</v>
      </c>
      <c r="H349" s="2" t="s">
        <v>28</v>
      </c>
      <c r="I349" s="2" t="s">
        <v>242</v>
      </c>
      <c r="J349" s="4">
        <v>0</v>
      </c>
      <c r="K349" s="2" t="s">
        <v>21</v>
      </c>
      <c r="L349" s="5">
        <v>8.09</v>
      </c>
      <c r="M349" s="6">
        <v>0</v>
      </c>
      <c r="N349" s="4">
        <v>0</v>
      </c>
    </row>
    <row r="350" spans="1:14" x14ac:dyDescent="0.35">
      <c r="A350" s="2" t="s">
        <v>243</v>
      </c>
      <c r="B350" s="2" t="s">
        <v>244</v>
      </c>
      <c r="C350" s="2" t="s">
        <v>16</v>
      </c>
      <c r="D350" s="2" t="s">
        <v>202</v>
      </c>
      <c r="E350" s="2" t="s">
        <v>203</v>
      </c>
      <c r="F350" s="3">
        <v>45132</v>
      </c>
      <c r="G350" s="3">
        <v>45132</v>
      </c>
      <c r="H350" s="2" t="s">
        <v>119</v>
      </c>
      <c r="I350" s="2" t="s">
        <v>245</v>
      </c>
      <c r="J350" s="4">
        <v>588</v>
      </c>
      <c r="K350" s="2" t="s">
        <v>21</v>
      </c>
      <c r="L350" s="5">
        <v>152.5</v>
      </c>
      <c r="M350" s="6">
        <v>89670</v>
      </c>
      <c r="N350" s="4">
        <v>0</v>
      </c>
    </row>
    <row r="351" spans="1:14" x14ac:dyDescent="0.35">
      <c r="A351" s="2" t="s">
        <v>243</v>
      </c>
      <c r="B351" s="2" t="s">
        <v>244</v>
      </c>
      <c r="C351" s="2" t="s">
        <v>16</v>
      </c>
      <c r="D351" s="2" t="s">
        <v>205</v>
      </c>
      <c r="E351" s="2" t="s">
        <v>206</v>
      </c>
      <c r="F351" s="3">
        <v>45132</v>
      </c>
      <c r="G351" s="3">
        <v>45132</v>
      </c>
      <c r="H351" s="2" t="s">
        <v>119</v>
      </c>
      <c r="I351" s="2" t="s">
        <v>245</v>
      </c>
      <c r="J351" s="4">
        <v>117</v>
      </c>
      <c r="K351" s="2" t="s">
        <v>21</v>
      </c>
      <c r="L351" s="5">
        <v>305</v>
      </c>
      <c r="M351" s="6">
        <v>35685</v>
      </c>
      <c r="N351" s="4">
        <v>0</v>
      </c>
    </row>
    <row r="352" spans="1:14" x14ac:dyDescent="0.35">
      <c r="A352" s="2" t="s">
        <v>246</v>
      </c>
      <c r="B352" s="2" t="s">
        <v>80</v>
      </c>
      <c r="C352" s="2" t="s">
        <v>16</v>
      </c>
      <c r="D352" s="2" t="s">
        <v>30</v>
      </c>
      <c r="E352" s="2" t="s">
        <v>31</v>
      </c>
      <c r="F352" s="3">
        <v>45132</v>
      </c>
      <c r="G352" s="3">
        <v>45132</v>
      </c>
      <c r="H352" s="2" t="s">
        <v>81</v>
      </c>
      <c r="I352" s="2" t="s">
        <v>247</v>
      </c>
      <c r="J352" s="4">
        <v>23500</v>
      </c>
      <c r="K352" s="2" t="s">
        <v>21</v>
      </c>
      <c r="L352" s="5">
        <v>12.04</v>
      </c>
      <c r="M352" s="6">
        <v>282940</v>
      </c>
      <c r="N352" s="4">
        <v>0</v>
      </c>
    </row>
    <row r="353" spans="1:14" x14ac:dyDescent="0.35">
      <c r="A353" s="2" t="s">
        <v>248</v>
      </c>
      <c r="B353" s="2" t="s">
        <v>118</v>
      </c>
      <c r="C353" s="2" t="s">
        <v>16</v>
      </c>
      <c r="D353" s="2" t="s">
        <v>30</v>
      </c>
      <c r="E353" s="2" t="s">
        <v>31</v>
      </c>
      <c r="F353" s="3">
        <v>45132</v>
      </c>
      <c r="G353" s="3">
        <v>45132</v>
      </c>
      <c r="H353" s="2" t="s">
        <v>119</v>
      </c>
      <c r="I353" s="2" t="s">
        <v>249</v>
      </c>
      <c r="J353" s="4">
        <v>23500</v>
      </c>
      <c r="K353" s="2" t="s">
        <v>21</v>
      </c>
      <c r="L353" s="5">
        <v>12.04</v>
      </c>
      <c r="M353" s="6">
        <v>282940</v>
      </c>
      <c r="N353" s="4">
        <v>0</v>
      </c>
    </row>
    <row r="354" spans="1:14" x14ac:dyDescent="0.35">
      <c r="A354" s="2" t="s">
        <v>250</v>
      </c>
      <c r="B354" s="2" t="s">
        <v>118</v>
      </c>
      <c r="C354" s="2" t="s">
        <v>16</v>
      </c>
      <c r="D354" s="2" t="s">
        <v>30</v>
      </c>
      <c r="E354" s="2" t="s">
        <v>31</v>
      </c>
      <c r="F354" s="3">
        <v>45132</v>
      </c>
      <c r="G354" s="3">
        <v>45132</v>
      </c>
      <c r="H354" s="2" t="s">
        <v>119</v>
      </c>
      <c r="I354" s="2" t="s">
        <v>240</v>
      </c>
      <c r="J354" s="4">
        <v>30600</v>
      </c>
      <c r="K354" s="2" t="s">
        <v>21</v>
      </c>
      <c r="L354" s="5">
        <v>12.04</v>
      </c>
      <c r="M354" s="6">
        <v>368424</v>
      </c>
      <c r="N354" s="4">
        <v>0</v>
      </c>
    </row>
    <row r="355" spans="1:14" x14ac:dyDescent="0.35">
      <c r="A355" s="2" t="s">
        <v>251</v>
      </c>
      <c r="B355" s="2" t="s">
        <v>118</v>
      </c>
      <c r="C355" s="2" t="s">
        <v>16</v>
      </c>
      <c r="D355" s="2" t="s">
        <v>30</v>
      </c>
      <c r="E355" s="2" t="s">
        <v>31</v>
      </c>
      <c r="F355" s="3">
        <v>45132</v>
      </c>
      <c r="G355" s="3">
        <v>45132</v>
      </c>
      <c r="H355" s="2" t="s">
        <v>119</v>
      </c>
      <c r="I355" s="2" t="s">
        <v>240</v>
      </c>
      <c r="J355" s="4">
        <v>30600</v>
      </c>
      <c r="K355" s="2" t="s">
        <v>21</v>
      </c>
      <c r="L355" s="5">
        <v>12.04</v>
      </c>
      <c r="M355" s="6">
        <v>368424</v>
      </c>
      <c r="N355" s="4">
        <v>0</v>
      </c>
    </row>
    <row r="356" spans="1:14" x14ac:dyDescent="0.35">
      <c r="A356" s="2" t="s">
        <v>252</v>
      </c>
      <c r="B356" s="2" t="s">
        <v>118</v>
      </c>
      <c r="C356" s="2" t="s">
        <v>16</v>
      </c>
      <c r="D356" s="2" t="s">
        <v>17</v>
      </c>
      <c r="E356" s="2" t="s">
        <v>18</v>
      </c>
      <c r="F356" s="3">
        <v>45132</v>
      </c>
      <c r="G356" s="3">
        <v>45132</v>
      </c>
      <c r="H356" s="2" t="s">
        <v>119</v>
      </c>
      <c r="I356" s="2" t="s">
        <v>253</v>
      </c>
      <c r="J356" s="4">
        <v>0</v>
      </c>
      <c r="K356" s="2" t="s">
        <v>21</v>
      </c>
      <c r="L356" s="5">
        <v>11.84</v>
      </c>
      <c r="M356" s="6">
        <v>0</v>
      </c>
      <c r="N356" s="4">
        <v>0</v>
      </c>
    </row>
    <row r="357" spans="1:14" x14ac:dyDescent="0.35">
      <c r="A357" s="2" t="s">
        <v>252</v>
      </c>
      <c r="B357" s="2" t="s">
        <v>118</v>
      </c>
      <c r="C357" s="2" t="s">
        <v>16</v>
      </c>
      <c r="D357" s="2" t="s">
        <v>30</v>
      </c>
      <c r="E357" s="2" t="s">
        <v>31</v>
      </c>
      <c r="F357" s="3">
        <v>45132</v>
      </c>
      <c r="G357" s="3">
        <v>45132</v>
      </c>
      <c r="H357" s="2" t="s">
        <v>119</v>
      </c>
      <c r="I357" s="2" t="s">
        <v>253</v>
      </c>
      <c r="J357" s="4">
        <v>23500</v>
      </c>
      <c r="K357" s="2" t="s">
        <v>21</v>
      </c>
      <c r="L357" s="5">
        <v>12.04</v>
      </c>
      <c r="M357" s="6">
        <v>282940</v>
      </c>
      <c r="N357" s="4">
        <v>0</v>
      </c>
    </row>
    <row r="358" spans="1:14" x14ac:dyDescent="0.35">
      <c r="A358" s="2" t="s">
        <v>254</v>
      </c>
      <c r="B358" s="2" t="s">
        <v>255</v>
      </c>
      <c r="C358" s="2" t="s">
        <v>16</v>
      </c>
      <c r="D358" s="2" t="s">
        <v>202</v>
      </c>
      <c r="E358" s="2" t="s">
        <v>203</v>
      </c>
      <c r="F358" s="3">
        <v>45132</v>
      </c>
      <c r="G358" s="3">
        <v>45132</v>
      </c>
      <c r="H358" s="2" t="s">
        <v>119</v>
      </c>
      <c r="I358" s="2" t="s">
        <v>256</v>
      </c>
      <c r="J358" s="4">
        <v>1680</v>
      </c>
      <c r="K358" s="2" t="s">
        <v>21</v>
      </c>
      <c r="L358" s="5">
        <v>165</v>
      </c>
      <c r="M358" s="6">
        <v>277200</v>
      </c>
      <c r="N358" s="4">
        <v>0</v>
      </c>
    </row>
    <row r="359" spans="1:14" x14ac:dyDescent="0.35">
      <c r="A359" s="2" t="s">
        <v>254</v>
      </c>
      <c r="B359" s="2" t="s">
        <v>255</v>
      </c>
      <c r="C359" s="2" t="s">
        <v>16</v>
      </c>
      <c r="D359" s="2" t="s">
        <v>205</v>
      </c>
      <c r="E359" s="2" t="s">
        <v>206</v>
      </c>
      <c r="F359" s="3">
        <v>45132</v>
      </c>
      <c r="G359" s="3">
        <v>45132</v>
      </c>
      <c r="H359" s="2" t="s">
        <v>119</v>
      </c>
      <c r="I359" s="2" t="s">
        <v>256</v>
      </c>
      <c r="J359" s="4">
        <v>60</v>
      </c>
      <c r="K359" s="2" t="s">
        <v>21</v>
      </c>
      <c r="L359" s="5">
        <v>330</v>
      </c>
      <c r="M359" s="6">
        <v>19800</v>
      </c>
      <c r="N359" s="4">
        <v>0</v>
      </c>
    </row>
    <row r="360" spans="1:14" x14ac:dyDescent="0.35">
      <c r="A360" s="2" t="s">
        <v>257</v>
      </c>
      <c r="B360" s="2" t="s">
        <v>86</v>
      </c>
      <c r="C360" s="2" t="s">
        <v>16</v>
      </c>
      <c r="D360" s="2" t="s">
        <v>30</v>
      </c>
      <c r="E360" s="2" t="s">
        <v>31</v>
      </c>
      <c r="F360" s="3">
        <v>45133</v>
      </c>
      <c r="G360" s="3">
        <v>45131</v>
      </c>
      <c r="H360" s="2" t="s">
        <v>87</v>
      </c>
      <c r="I360" s="2" t="s">
        <v>88</v>
      </c>
      <c r="J360" s="4">
        <v>117000</v>
      </c>
      <c r="K360" s="2" t="s">
        <v>21</v>
      </c>
      <c r="L360" s="5">
        <v>8.24</v>
      </c>
      <c r="M360" s="6">
        <v>964080</v>
      </c>
      <c r="N360" s="4">
        <v>0</v>
      </c>
    </row>
    <row r="361" spans="1:14" x14ac:dyDescent="0.35">
      <c r="A361" s="2" t="s">
        <v>258</v>
      </c>
      <c r="B361" s="2" t="s">
        <v>86</v>
      </c>
      <c r="C361" s="2" t="s">
        <v>16</v>
      </c>
      <c r="D361" s="2" t="s">
        <v>17</v>
      </c>
      <c r="E361" s="2" t="s">
        <v>18</v>
      </c>
      <c r="F361" s="3">
        <v>45133</v>
      </c>
      <c r="G361" s="3">
        <v>45131</v>
      </c>
      <c r="H361" s="2" t="s">
        <v>87</v>
      </c>
      <c r="I361" s="2" t="s">
        <v>88</v>
      </c>
      <c r="J361" s="4">
        <v>496000</v>
      </c>
      <c r="K361" s="2" t="s">
        <v>21</v>
      </c>
      <c r="L361" s="5">
        <v>8.24</v>
      </c>
      <c r="M361" s="6">
        <v>4087040</v>
      </c>
      <c r="N361" s="4">
        <v>0</v>
      </c>
    </row>
    <row r="362" spans="1:14" x14ac:dyDescent="0.35">
      <c r="A362" s="2" t="s">
        <v>259</v>
      </c>
      <c r="B362" s="2" t="s">
        <v>27</v>
      </c>
      <c r="C362" s="2" t="s">
        <v>16</v>
      </c>
      <c r="D362" s="2" t="s">
        <v>17</v>
      </c>
      <c r="E362" s="2" t="s">
        <v>18</v>
      </c>
      <c r="F362" s="3">
        <v>45133</v>
      </c>
      <c r="G362" s="3">
        <v>45133</v>
      </c>
      <c r="H362" s="2" t="s">
        <v>28</v>
      </c>
      <c r="I362" s="2" t="s">
        <v>260</v>
      </c>
      <c r="J362" s="4">
        <v>9500</v>
      </c>
      <c r="K362" s="2" t="s">
        <v>21</v>
      </c>
      <c r="L362" s="5">
        <v>15.84</v>
      </c>
      <c r="M362" s="6">
        <v>150480</v>
      </c>
      <c r="N362" s="4">
        <v>0</v>
      </c>
    </row>
    <row r="363" spans="1:14" x14ac:dyDescent="0.35">
      <c r="A363" s="2" t="s">
        <v>259</v>
      </c>
      <c r="B363" s="2" t="s">
        <v>27</v>
      </c>
      <c r="C363" s="2" t="s">
        <v>16</v>
      </c>
      <c r="D363" s="2" t="s">
        <v>22</v>
      </c>
      <c r="E363" s="2" t="s">
        <v>23</v>
      </c>
      <c r="F363" s="3">
        <v>45133</v>
      </c>
      <c r="G363" s="3">
        <v>45133</v>
      </c>
      <c r="H363" s="2" t="s">
        <v>28</v>
      </c>
      <c r="I363" s="2" t="s">
        <v>260</v>
      </c>
      <c r="J363" s="4">
        <v>7250</v>
      </c>
      <c r="K363" s="2" t="s">
        <v>21</v>
      </c>
      <c r="L363" s="5">
        <v>12.99</v>
      </c>
      <c r="M363" s="6">
        <v>94177.5</v>
      </c>
      <c r="N363" s="4">
        <v>0</v>
      </c>
    </row>
    <row r="364" spans="1:14" x14ac:dyDescent="0.35">
      <c r="A364" s="2" t="s">
        <v>259</v>
      </c>
      <c r="B364" s="2" t="s">
        <v>27</v>
      </c>
      <c r="C364" s="2" t="s">
        <v>16</v>
      </c>
      <c r="D364" s="2" t="s">
        <v>24</v>
      </c>
      <c r="E364" s="2" t="s">
        <v>25</v>
      </c>
      <c r="F364" s="3">
        <v>45133</v>
      </c>
      <c r="G364" s="3">
        <v>45133</v>
      </c>
      <c r="H364" s="2" t="s">
        <v>28</v>
      </c>
      <c r="I364" s="2" t="s">
        <v>260</v>
      </c>
      <c r="J364" s="4">
        <v>2500</v>
      </c>
      <c r="K364" s="2" t="s">
        <v>21</v>
      </c>
      <c r="L364" s="5">
        <v>8.09</v>
      </c>
      <c r="M364" s="6">
        <v>20225</v>
      </c>
      <c r="N364" s="4">
        <v>0</v>
      </c>
    </row>
    <row r="365" spans="1:14" x14ac:dyDescent="0.35">
      <c r="A365" s="2" t="s">
        <v>261</v>
      </c>
      <c r="B365" s="2" t="s">
        <v>27</v>
      </c>
      <c r="C365" s="2" t="s">
        <v>16</v>
      </c>
      <c r="D365" s="2" t="s">
        <v>45</v>
      </c>
      <c r="E365" s="2" t="s">
        <v>46</v>
      </c>
      <c r="F365" s="3">
        <v>45133</v>
      </c>
      <c r="G365" s="3">
        <v>45133</v>
      </c>
      <c r="H365" s="2" t="s">
        <v>28</v>
      </c>
      <c r="I365" s="2" t="s">
        <v>62</v>
      </c>
      <c r="J365" s="4">
        <v>0</v>
      </c>
      <c r="K365" s="2" t="s">
        <v>21</v>
      </c>
      <c r="L365" s="5">
        <v>250.47</v>
      </c>
      <c r="M365" s="6">
        <v>0</v>
      </c>
      <c r="N365" s="4">
        <v>0</v>
      </c>
    </row>
    <row r="366" spans="1:14" x14ac:dyDescent="0.35">
      <c r="A366" s="2" t="s">
        <v>261</v>
      </c>
      <c r="B366" s="2" t="s">
        <v>27</v>
      </c>
      <c r="C366" s="2" t="s">
        <v>16</v>
      </c>
      <c r="D366" s="2" t="s">
        <v>47</v>
      </c>
      <c r="E366" s="2" t="s">
        <v>48</v>
      </c>
      <c r="F366" s="3">
        <v>45133</v>
      </c>
      <c r="G366" s="3">
        <v>45133</v>
      </c>
      <c r="H366" s="2" t="s">
        <v>28</v>
      </c>
      <c r="I366" s="2" t="s">
        <v>62</v>
      </c>
      <c r="J366" s="4">
        <v>17820</v>
      </c>
      <c r="K366" s="2" t="s">
        <v>21</v>
      </c>
      <c r="L366" s="5">
        <v>52.87</v>
      </c>
      <c r="M366" s="6">
        <v>942143.4</v>
      </c>
      <c r="N366" s="4">
        <v>0</v>
      </c>
    </row>
    <row r="367" spans="1:14" x14ac:dyDescent="0.35">
      <c r="A367" s="2" t="s">
        <v>261</v>
      </c>
      <c r="B367" s="2" t="s">
        <v>27</v>
      </c>
      <c r="C367" s="2" t="s">
        <v>16</v>
      </c>
      <c r="D367" s="2" t="s">
        <v>47</v>
      </c>
      <c r="E367" s="2" t="s">
        <v>48</v>
      </c>
      <c r="F367" s="3">
        <v>45133</v>
      </c>
      <c r="G367" s="3">
        <v>45133</v>
      </c>
      <c r="H367" s="2" t="s">
        <v>28</v>
      </c>
      <c r="I367" s="2" t="s">
        <v>62</v>
      </c>
      <c r="J367" s="4">
        <v>180</v>
      </c>
      <c r="K367" s="2" t="s">
        <v>21</v>
      </c>
      <c r="L367" s="5">
        <v>52.87</v>
      </c>
      <c r="M367" s="6">
        <v>9516.6</v>
      </c>
      <c r="N367" s="4">
        <v>0</v>
      </c>
    </row>
    <row r="368" spans="1:14" x14ac:dyDescent="0.35">
      <c r="A368" s="2" t="s">
        <v>262</v>
      </c>
      <c r="B368" s="2" t="s">
        <v>27</v>
      </c>
      <c r="C368" s="2" t="s">
        <v>16</v>
      </c>
      <c r="D368" s="2" t="s">
        <v>17</v>
      </c>
      <c r="E368" s="2" t="s">
        <v>18</v>
      </c>
      <c r="F368" s="3">
        <v>45133</v>
      </c>
      <c r="G368" s="3">
        <v>45133</v>
      </c>
      <c r="H368" s="2" t="s">
        <v>28</v>
      </c>
      <c r="I368" s="2" t="s">
        <v>134</v>
      </c>
      <c r="J368" s="4">
        <v>10000</v>
      </c>
      <c r="K368" s="2" t="s">
        <v>21</v>
      </c>
      <c r="L368" s="5">
        <v>15.84</v>
      </c>
      <c r="M368" s="6">
        <v>158400</v>
      </c>
      <c r="N368" s="4">
        <v>0</v>
      </c>
    </row>
    <row r="369" spans="1:14" x14ac:dyDescent="0.35">
      <c r="A369" s="2" t="s">
        <v>262</v>
      </c>
      <c r="B369" s="2" t="s">
        <v>27</v>
      </c>
      <c r="C369" s="2" t="s">
        <v>16</v>
      </c>
      <c r="D369" s="2" t="s">
        <v>22</v>
      </c>
      <c r="E369" s="2" t="s">
        <v>23</v>
      </c>
      <c r="F369" s="3">
        <v>45133</v>
      </c>
      <c r="G369" s="3">
        <v>45133</v>
      </c>
      <c r="H369" s="2" t="s">
        <v>28</v>
      </c>
      <c r="I369" s="2" t="s">
        <v>134</v>
      </c>
      <c r="J369" s="4">
        <v>8000</v>
      </c>
      <c r="K369" s="2" t="s">
        <v>21</v>
      </c>
      <c r="L369" s="5">
        <v>12.99</v>
      </c>
      <c r="M369" s="6">
        <v>103920</v>
      </c>
      <c r="N369" s="4">
        <v>0</v>
      </c>
    </row>
    <row r="370" spans="1:14" x14ac:dyDescent="0.35">
      <c r="A370" s="2" t="s">
        <v>263</v>
      </c>
      <c r="B370" s="2" t="s">
        <v>211</v>
      </c>
      <c r="C370" s="2" t="s">
        <v>16</v>
      </c>
      <c r="D370" s="2" t="s">
        <v>212</v>
      </c>
      <c r="E370" s="2" t="s">
        <v>213</v>
      </c>
      <c r="F370" s="3">
        <v>45133</v>
      </c>
      <c r="G370" s="3">
        <v>45133</v>
      </c>
      <c r="H370" s="2" t="s">
        <v>19</v>
      </c>
      <c r="I370" s="2" t="s">
        <v>214</v>
      </c>
      <c r="J370" s="4">
        <v>12000</v>
      </c>
      <c r="K370" s="2" t="s">
        <v>21</v>
      </c>
      <c r="L370" s="5">
        <v>8.3000000000000007</v>
      </c>
      <c r="M370" s="6">
        <v>99600</v>
      </c>
      <c r="N370" s="4">
        <v>0</v>
      </c>
    </row>
    <row r="371" spans="1:14" x14ac:dyDescent="0.35">
      <c r="A371" s="2" t="s">
        <v>263</v>
      </c>
      <c r="B371" s="2" t="s">
        <v>211</v>
      </c>
      <c r="C371" s="2" t="s">
        <v>16</v>
      </c>
      <c r="D371" s="2" t="s">
        <v>215</v>
      </c>
      <c r="E371" s="2" t="s">
        <v>216</v>
      </c>
      <c r="F371" s="3">
        <v>45133</v>
      </c>
      <c r="G371" s="3">
        <v>45133</v>
      </c>
      <c r="H371" s="2" t="s">
        <v>19</v>
      </c>
      <c r="I371" s="2" t="s">
        <v>214</v>
      </c>
      <c r="J371" s="4">
        <v>3000</v>
      </c>
      <c r="K371" s="2" t="s">
        <v>21</v>
      </c>
      <c r="L371" s="5">
        <v>10.7</v>
      </c>
      <c r="M371" s="6">
        <v>32100</v>
      </c>
      <c r="N371" s="4">
        <v>0</v>
      </c>
    </row>
    <row r="372" spans="1:14" x14ac:dyDescent="0.35">
      <c r="A372" s="2" t="s">
        <v>263</v>
      </c>
      <c r="B372" s="2" t="s">
        <v>211</v>
      </c>
      <c r="C372" s="2" t="s">
        <v>16</v>
      </c>
      <c r="D372" s="2" t="s">
        <v>264</v>
      </c>
      <c r="E372" s="2" t="s">
        <v>265</v>
      </c>
      <c r="F372" s="3">
        <v>45133</v>
      </c>
      <c r="G372" s="3">
        <v>45133</v>
      </c>
      <c r="H372" s="2" t="s">
        <v>19</v>
      </c>
      <c r="I372" s="2" t="s">
        <v>214</v>
      </c>
      <c r="J372" s="4">
        <v>8000</v>
      </c>
      <c r="K372" s="2" t="s">
        <v>21</v>
      </c>
      <c r="L372" s="5">
        <v>7.29</v>
      </c>
      <c r="M372" s="6">
        <v>58320</v>
      </c>
      <c r="N372" s="4">
        <v>0</v>
      </c>
    </row>
    <row r="373" spans="1:14" x14ac:dyDescent="0.35">
      <c r="A373" s="2" t="s">
        <v>266</v>
      </c>
      <c r="B373" s="2" t="s">
        <v>86</v>
      </c>
      <c r="C373" s="2" t="s">
        <v>16</v>
      </c>
      <c r="D373" s="2" t="s">
        <v>74</v>
      </c>
      <c r="E373" s="2" t="s">
        <v>75</v>
      </c>
      <c r="F373" s="3">
        <v>45133</v>
      </c>
      <c r="G373" s="3">
        <v>45131</v>
      </c>
      <c r="H373" s="2" t="s">
        <v>87</v>
      </c>
      <c r="I373" s="2" t="s">
        <v>88</v>
      </c>
      <c r="J373" s="4">
        <v>1355550</v>
      </c>
      <c r="K373" s="2" t="s">
        <v>21</v>
      </c>
      <c r="L373" s="5">
        <v>3.79</v>
      </c>
      <c r="M373" s="6">
        <v>5137534.5</v>
      </c>
      <c r="N373" s="4">
        <v>0</v>
      </c>
    </row>
    <row r="374" spans="1:14" x14ac:dyDescent="0.35">
      <c r="A374" s="2" t="s">
        <v>267</v>
      </c>
      <c r="B374" s="2" t="s">
        <v>27</v>
      </c>
      <c r="C374" s="2" t="s">
        <v>16</v>
      </c>
      <c r="D374" s="2" t="s">
        <v>45</v>
      </c>
      <c r="E374" s="2" t="s">
        <v>46</v>
      </c>
      <c r="F374" s="3">
        <v>45133</v>
      </c>
      <c r="G374" s="3">
        <v>45133</v>
      </c>
      <c r="H374" s="2" t="s">
        <v>28</v>
      </c>
      <c r="I374" s="2" t="s">
        <v>62</v>
      </c>
      <c r="J374" s="4">
        <v>2592</v>
      </c>
      <c r="K374" s="2" t="s">
        <v>21</v>
      </c>
      <c r="L374" s="5">
        <v>250.47</v>
      </c>
      <c r="M374" s="6">
        <v>649218.24</v>
      </c>
      <c r="N374" s="4">
        <v>0</v>
      </c>
    </row>
    <row r="375" spans="1:14" x14ac:dyDescent="0.35">
      <c r="A375" s="2" t="s">
        <v>267</v>
      </c>
      <c r="B375" s="2" t="s">
        <v>27</v>
      </c>
      <c r="C375" s="2" t="s">
        <v>16</v>
      </c>
      <c r="D375" s="2" t="s">
        <v>47</v>
      </c>
      <c r="E375" s="2" t="s">
        <v>48</v>
      </c>
      <c r="F375" s="3">
        <v>45133</v>
      </c>
      <c r="G375" s="3">
        <v>45133</v>
      </c>
      <c r="H375" s="2" t="s">
        <v>28</v>
      </c>
      <c r="I375" s="2" t="s">
        <v>62</v>
      </c>
      <c r="J375" s="4">
        <v>0</v>
      </c>
      <c r="K375" s="2" t="s">
        <v>21</v>
      </c>
      <c r="L375" s="5">
        <v>52.87</v>
      </c>
      <c r="M375" s="6">
        <v>0</v>
      </c>
      <c r="N375" s="4">
        <v>0</v>
      </c>
    </row>
    <row r="376" spans="1:14" x14ac:dyDescent="0.35">
      <c r="A376" s="2" t="s">
        <v>267</v>
      </c>
      <c r="B376" s="2" t="s">
        <v>27</v>
      </c>
      <c r="C376" s="2" t="s">
        <v>16</v>
      </c>
      <c r="D376" s="2" t="s">
        <v>47</v>
      </c>
      <c r="E376" s="2" t="s">
        <v>48</v>
      </c>
      <c r="F376" s="3">
        <v>45133</v>
      </c>
      <c r="G376" s="3">
        <v>45133</v>
      </c>
      <c r="H376" s="2" t="s">
        <v>28</v>
      </c>
      <c r="I376" s="2" t="s">
        <v>62</v>
      </c>
      <c r="J376" s="4">
        <v>0</v>
      </c>
      <c r="K376" s="2" t="s">
        <v>21</v>
      </c>
      <c r="L376" s="5">
        <v>52.87</v>
      </c>
      <c r="M376" s="6">
        <v>0</v>
      </c>
      <c r="N376" s="4">
        <v>0</v>
      </c>
    </row>
    <row r="377" spans="1:14" x14ac:dyDescent="0.35">
      <c r="A377" s="2" t="s">
        <v>267</v>
      </c>
      <c r="B377" s="2" t="s">
        <v>27</v>
      </c>
      <c r="C377" s="2" t="s">
        <v>16</v>
      </c>
      <c r="D377" s="2" t="s">
        <v>45</v>
      </c>
      <c r="E377" s="2" t="s">
        <v>46</v>
      </c>
      <c r="F377" s="3">
        <v>45133</v>
      </c>
      <c r="G377" s="3">
        <v>45133</v>
      </c>
      <c r="H377" s="2" t="s">
        <v>28</v>
      </c>
      <c r="I377" s="2" t="s">
        <v>62</v>
      </c>
      <c r="J377" s="4">
        <v>1008</v>
      </c>
      <c r="K377" s="2" t="s">
        <v>21</v>
      </c>
      <c r="L377" s="5">
        <v>250.47</v>
      </c>
      <c r="M377" s="6">
        <v>252473.76</v>
      </c>
      <c r="N377" s="4">
        <v>0</v>
      </c>
    </row>
    <row r="378" spans="1:14" x14ac:dyDescent="0.35">
      <c r="A378" s="2" t="s">
        <v>268</v>
      </c>
      <c r="B378" s="2" t="s">
        <v>27</v>
      </c>
      <c r="C378" s="2" t="s">
        <v>16</v>
      </c>
      <c r="D378" s="2" t="s">
        <v>45</v>
      </c>
      <c r="E378" s="2" t="s">
        <v>46</v>
      </c>
      <c r="F378" s="3">
        <v>45133</v>
      </c>
      <c r="G378" s="3">
        <v>45133</v>
      </c>
      <c r="H378" s="2" t="s">
        <v>28</v>
      </c>
      <c r="I378" s="2" t="s">
        <v>62</v>
      </c>
      <c r="J378" s="4">
        <v>1800</v>
      </c>
      <c r="K378" s="2" t="s">
        <v>21</v>
      </c>
      <c r="L378" s="5">
        <v>250.47</v>
      </c>
      <c r="M378" s="6">
        <v>450846</v>
      </c>
      <c r="N378" s="4">
        <v>0</v>
      </c>
    </row>
    <row r="379" spans="1:14" x14ac:dyDescent="0.35">
      <c r="A379" s="2" t="s">
        <v>268</v>
      </c>
      <c r="B379" s="2" t="s">
        <v>27</v>
      </c>
      <c r="C379" s="2" t="s">
        <v>16</v>
      </c>
      <c r="D379" s="2" t="s">
        <v>47</v>
      </c>
      <c r="E379" s="2" t="s">
        <v>48</v>
      </c>
      <c r="F379" s="3">
        <v>45133</v>
      </c>
      <c r="G379" s="3">
        <v>45133</v>
      </c>
      <c r="H379" s="2" t="s">
        <v>28</v>
      </c>
      <c r="I379" s="2" t="s">
        <v>62</v>
      </c>
      <c r="J379" s="4">
        <v>9000</v>
      </c>
      <c r="K379" s="2" t="s">
        <v>21</v>
      </c>
      <c r="L379" s="5">
        <v>52.87</v>
      </c>
      <c r="M379" s="6">
        <v>475830</v>
      </c>
      <c r="N379" s="4">
        <v>0</v>
      </c>
    </row>
    <row r="380" spans="1:14" x14ac:dyDescent="0.35">
      <c r="A380" s="2" t="s">
        <v>268</v>
      </c>
      <c r="B380" s="2" t="s">
        <v>27</v>
      </c>
      <c r="C380" s="2" t="s">
        <v>16</v>
      </c>
      <c r="D380" s="2" t="s">
        <v>47</v>
      </c>
      <c r="E380" s="2" t="s">
        <v>48</v>
      </c>
      <c r="F380" s="3">
        <v>45133</v>
      </c>
      <c r="G380" s="3">
        <v>45133</v>
      </c>
      <c r="H380" s="2" t="s">
        <v>28</v>
      </c>
      <c r="I380" s="2" t="s">
        <v>62</v>
      </c>
      <c r="J380" s="4">
        <v>0</v>
      </c>
      <c r="K380" s="2" t="s">
        <v>21</v>
      </c>
      <c r="L380" s="5">
        <v>52.87</v>
      </c>
      <c r="M380" s="6">
        <v>0</v>
      </c>
      <c r="N380" s="4">
        <v>0</v>
      </c>
    </row>
    <row r="381" spans="1:14" x14ac:dyDescent="0.35">
      <c r="A381" s="2" t="s">
        <v>268</v>
      </c>
      <c r="B381" s="2" t="s">
        <v>27</v>
      </c>
      <c r="C381" s="2" t="s">
        <v>16</v>
      </c>
      <c r="D381" s="2" t="s">
        <v>45</v>
      </c>
      <c r="E381" s="2" t="s">
        <v>46</v>
      </c>
      <c r="F381" s="3">
        <v>45133</v>
      </c>
      <c r="G381" s="3">
        <v>45133</v>
      </c>
      <c r="H381" s="2" t="s">
        <v>28</v>
      </c>
      <c r="I381" s="2" t="s">
        <v>62</v>
      </c>
      <c r="J381" s="4">
        <v>0</v>
      </c>
      <c r="K381" s="2" t="s">
        <v>21</v>
      </c>
      <c r="L381" s="5">
        <v>250.47</v>
      </c>
      <c r="M381" s="6">
        <v>0</v>
      </c>
      <c r="N381" s="4">
        <v>0</v>
      </c>
    </row>
    <row r="382" spans="1:14" x14ac:dyDescent="0.35">
      <c r="A382" s="2" t="s">
        <v>269</v>
      </c>
      <c r="B382" s="2" t="s">
        <v>86</v>
      </c>
      <c r="C382" s="2" t="s">
        <v>16</v>
      </c>
      <c r="D382" s="2" t="s">
        <v>30</v>
      </c>
      <c r="E382" s="2" t="s">
        <v>31</v>
      </c>
      <c r="F382" s="3">
        <v>45133</v>
      </c>
      <c r="G382" s="3">
        <v>45132</v>
      </c>
      <c r="H382" s="2" t="s">
        <v>87</v>
      </c>
      <c r="I382" s="2" t="s">
        <v>88</v>
      </c>
      <c r="J382" s="4">
        <v>60000</v>
      </c>
      <c r="K382" s="2" t="s">
        <v>21</v>
      </c>
      <c r="L382" s="5">
        <v>8.24</v>
      </c>
      <c r="M382" s="6">
        <v>494400</v>
      </c>
      <c r="N382" s="4">
        <v>0</v>
      </c>
    </row>
    <row r="383" spans="1:14" x14ac:dyDescent="0.35">
      <c r="A383" s="2" t="s">
        <v>270</v>
      </c>
      <c r="B383" s="2" t="s">
        <v>244</v>
      </c>
      <c r="C383" s="2" t="s">
        <v>16</v>
      </c>
      <c r="D383" s="2" t="s">
        <v>271</v>
      </c>
      <c r="E383" s="2" t="s">
        <v>272</v>
      </c>
      <c r="F383" s="3">
        <v>45133</v>
      </c>
      <c r="G383" s="3">
        <v>45132</v>
      </c>
      <c r="H383" s="2" t="s">
        <v>119</v>
      </c>
      <c r="I383" s="2" t="s">
        <v>245</v>
      </c>
      <c r="J383" s="4">
        <v>1500</v>
      </c>
      <c r="K383" s="2" t="s">
        <v>21</v>
      </c>
      <c r="L383" s="5">
        <v>35.4</v>
      </c>
      <c r="M383" s="6">
        <v>53100</v>
      </c>
      <c r="N383" s="4">
        <v>0</v>
      </c>
    </row>
    <row r="384" spans="1:14" x14ac:dyDescent="0.35">
      <c r="A384" s="2" t="s">
        <v>273</v>
      </c>
      <c r="B384" s="2" t="s">
        <v>27</v>
      </c>
      <c r="C384" s="2" t="s">
        <v>16</v>
      </c>
      <c r="D384" s="2" t="s">
        <v>17</v>
      </c>
      <c r="E384" s="2" t="s">
        <v>18</v>
      </c>
      <c r="F384" s="3">
        <v>45134</v>
      </c>
      <c r="G384" s="3">
        <v>45134</v>
      </c>
      <c r="H384" s="2" t="s">
        <v>28</v>
      </c>
      <c r="I384" s="2" t="s">
        <v>180</v>
      </c>
      <c r="J384" s="4">
        <v>18000</v>
      </c>
      <c r="K384" s="2" t="s">
        <v>21</v>
      </c>
      <c r="L384" s="5">
        <v>15.84</v>
      </c>
      <c r="M384" s="6">
        <v>285120</v>
      </c>
      <c r="N384" s="4">
        <v>0</v>
      </c>
    </row>
    <row r="385" spans="1:14" x14ac:dyDescent="0.35">
      <c r="A385" s="2" t="s">
        <v>273</v>
      </c>
      <c r="B385" s="2" t="s">
        <v>27</v>
      </c>
      <c r="C385" s="2" t="s">
        <v>16</v>
      </c>
      <c r="D385" s="2" t="s">
        <v>22</v>
      </c>
      <c r="E385" s="2" t="s">
        <v>23</v>
      </c>
      <c r="F385" s="3">
        <v>45134</v>
      </c>
      <c r="G385" s="3">
        <v>45134</v>
      </c>
      <c r="H385" s="2" t="s">
        <v>28</v>
      </c>
      <c r="I385" s="2" t="s">
        <v>180</v>
      </c>
      <c r="J385" s="4">
        <v>0</v>
      </c>
      <c r="K385" s="2" t="s">
        <v>21</v>
      </c>
      <c r="L385" s="5">
        <v>12.99</v>
      </c>
      <c r="M385" s="6">
        <v>0</v>
      </c>
      <c r="N385" s="4">
        <v>0</v>
      </c>
    </row>
    <row r="386" spans="1:14" x14ac:dyDescent="0.35">
      <c r="A386" s="2" t="s">
        <v>273</v>
      </c>
      <c r="B386" s="2" t="s">
        <v>27</v>
      </c>
      <c r="C386" s="2" t="s">
        <v>16</v>
      </c>
      <c r="D386" s="2" t="s">
        <v>24</v>
      </c>
      <c r="E386" s="2" t="s">
        <v>25</v>
      </c>
      <c r="F386" s="3">
        <v>45134</v>
      </c>
      <c r="G386" s="3">
        <v>45134</v>
      </c>
      <c r="H386" s="2" t="s">
        <v>28</v>
      </c>
      <c r="I386" s="2" t="s">
        <v>180</v>
      </c>
      <c r="J386" s="4">
        <v>0</v>
      </c>
      <c r="K386" s="2" t="s">
        <v>21</v>
      </c>
      <c r="L386" s="5">
        <v>8.09</v>
      </c>
      <c r="M386" s="6">
        <v>0</v>
      </c>
      <c r="N386" s="4">
        <v>0</v>
      </c>
    </row>
    <row r="387" spans="1:14" x14ac:dyDescent="0.35">
      <c r="A387" s="2" t="s">
        <v>274</v>
      </c>
      <c r="B387" s="2" t="s">
        <v>86</v>
      </c>
      <c r="C387" s="2" t="s">
        <v>16</v>
      </c>
      <c r="D387" s="2" t="s">
        <v>17</v>
      </c>
      <c r="E387" s="2" t="s">
        <v>18</v>
      </c>
      <c r="F387" s="3">
        <v>45134</v>
      </c>
      <c r="G387" s="3">
        <v>45133</v>
      </c>
      <c r="H387" s="2" t="s">
        <v>87</v>
      </c>
      <c r="I387" s="2" t="s">
        <v>88</v>
      </c>
      <c r="J387" s="4">
        <v>180000</v>
      </c>
      <c r="K387" s="2" t="s">
        <v>21</v>
      </c>
      <c r="L387" s="5">
        <v>8.24</v>
      </c>
      <c r="M387" s="6">
        <v>1483200</v>
      </c>
      <c r="N387" s="4">
        <v>0</v>
      </c>
    </row>
    <row r="388" spans="1:14" x14ac:dyDescent="0.35">
      <c r="A388" s="2" t="s">
        <v>274</v>
      </c>
      <c r="B388" s="2" t="s">
        <v>86</v>
      </c>
      <c r="C388" s="2" t="s">
        <v>16</v>
      </c>
      <c r="D388" s="2" t="s">
        <v>74</v>
      </c>
      <c r="E388" s="2" t="s">
        <v>75</v>
      </c>
      <c r="F388" s="3">
        <v>45134</v>
      </c>
      <c r="G388" s="3">
        <v>45133</v>
      </c>
      <c r="H388" s="2" t="s">
        <v>87</v>
      </c>
      <c r="I388" s="2" t="s">
        <v>88</v>
      </c>
      <c r="J388" s="4">
        <v>133300</v>
      </c>
      <c r="K388" s="2" t="s">
        <v>21</v>
      </c>
      <c r="L388" s="5">
        <v>3.79</v>
      </c>
      <c r="M388" s="6">
        <v>505207</v>
      </c>
      <c r="N388" s="4">
        <v>0</v>
      </c>
    </row>
    <row r="389" spans="1:14" x14ac:dyDescent="0.35">
      <c r="A389" s="2" t="s">
        <v>274</v>
      </c>
      <c r="B389" s="2" t="s">
        <v>86</v>
      </c>
      <c r="C389" s="2" t="s">
        <v>16</v>
      </c>
      <c r="D389" s="2" t="s">
        <v>30</v>
      </c>
      <c r="E389" s="2" t="s">
        <v>31</v>
      </c>
      <c r="F389" s="3">
        <v>45134</v>
      </c>
      <c r="G389" s="3">
        <v>45133</v>
      </c>
      <c r="H389" s="2" t="s">
        <v>87</v>
      </c>
      <c r="I389" s="2" t="s">
        <v>88</v>
      </c>
      <c r="J389" s="4">
        <v>60000</v>
      </c>
      <c r="K389" s="2" t="s">
        <v>21</v>
      </c>
      <c r="L389" s="5">
        <v>8.24</v>
      </c>
      <c r="M389" s="6">
        <v>494400</v>
      </c>
      <c r="N389" s="4">
        <v>0</v>
      </c>
    </row>
    <row r="390" spans="1:14" x14ac:dyDescent="0.35">
      <c r="A390" s="2" t="s">
        <v>275</v>
      </c>
      <c r="B390" s="2" t="s">
        <v>27</v>
      </c>
      <c r="C390" s="2" t="s">
        <v>16</v>
      </c>
      <c r="D390" s="2" t="s">
        <v>45</v>
      </c>
      <c r="E390" s="2" t="s">
        <v>46</v>
      </c>
      <c r="F390" s="3">
        <v>45134</v>
      </c>
      <c r="G390" s="3">
        <v>45134</v>
      </c>
      <c r="H390" s="2" t="s">
        <v>28</v>
      </c>
      <c r="I390" s="2" t="s">
        <v>62</v>
      </c>
      <c r="J390" s="4">
        <v>0</v>
      </c>
      <c r="K390" s="2" t="s">
        <v>21</v>
      </c>
      <c r="L390" s="5">
        <v>250.47</v>
      </c>
      <c r="M390" s="6">
        <v>0</v>
      </c>
      <c r="N390" s="4">
        <v>0</v>
      </c>
    </row>
    <row r="391" spans="1:14" x14ac:dyDescent="0.35">
      <c r="A391" s="2" t="s">
        <v>275</v>
      </c>
      <c r="B391" s="2" t="s">
        <v>27</v>
      </c>
      <c r="C391" s="2" t="s">
        <v>16</v>
      </c>
      <c r="D391" s="2" t="s">
        <v>47</v>
      </c>
      <c r="E391" s="2" t="s">
        <v>48</v>
      </c>
      <c r="F391" s="3">
        <v>45134</v>
      </c>
      <c r="G391" s="3">
        <v>45134</v>
      </c>
      <c r="H391" s="2" t="s">
        <v>28</v>
      </c>
      <c r="I391" s="2" t="s">
        <v>62</v>
      </c>
      <c r="J391" s="4">
        <v>18000</v>
      </c>
      <c r="K391" s="2" t="s">
        <v>21</v>
      </c>
      <c r="L391" s="5">
        <v>52.87</v>
      </c>
      <c r="M391" s="6">
        <v>951660</v>
      </c>
      <c r="N391" s="4">
        <v>0</v>
      </c>
    </row>
    <row r="392" spans="1:14" x14ac:dyDescent="0.35">
      <c r="A392" s="2" t="s">
        <v>275</v>
      </c>
      <c r="B392" s="2" t="s">
        <v>27</v>
      </c>
      <c r="C392" s="2" t="s">
        <v>16</v>
      </c>
      <c r="D392" s="2" t="s">
        <v>47</v>
      </c>
      <c r="E392" s="2" t="s">
        <v>48</v>
      </c>
      <c r="F392" s="3">
        <v>45134</v>
      </c>
      <c r="G392" s="3">
        <v>45134</v>
      </c>
      <c r="H392" s="2" t="s">
        <v>28</v>
      </c>
      <c r="I392" s="2" t="s">
        <v>62</v>
      </c>
      <c r="J392" s="4">
        <v>0</v>
      </c>
      <c r="K392" s="2" t="s">
        <v>21</v>
      </c>
      <c r="L392" s="5">
        <v>52.87</v>
      </c>
      <c r="M392" s="6">
        <v>0</v>
      </c>
      <c r="N392" s="4">
        <v>0</v>
      </c>
    </row>
    <row r="393" spans="1:14" x14ac:dyDescent="0.35">
      <c r="A393" s="2" t="s">
        <v>275</v>
      </c>
      <c r="B393" s="2" t="s">
        <v>27</v>
      </c>
      <c r="C393" s="2" t="s">
        <v>16</v>
      </c>
      <c r="D393" s="2" t="s">
        <v>45</v>
      </c>
      <c r="E393" s="2" t="s">
        <v>46</v>
      </c>
      <c r="F393" s="3">
        <v>45134</v>
      </c>
      <c r="G393" s="3">
        <v>45134</v>
      </c>
      <c r="H393" s="2" t="s">
        <v>28</v>
      </c>
      <c r="I393" s="2" t="s">
        <v>62</v>
      </c>
      <c r="J393" s="4">
        <v>0</v>
      </c>
      <c r="K393" s="2" t="s">
        <v>21</v>
      </c>
      <c r="L393" s="5">
        <v>250.47</v>
      </c>
      <c r="M393" s="6">
        <v>0</v>
      </c>
      <c r="N393" s="4">
        <v>0</v>
      </c>
    </row>
    <row r="394" spans="1:14" x14ac:dyDescent="0.35">
      <c r="A394" s="2" t="s">
        <v>276</v>
      </c>
      <c r="B394" s="2" t="s">
        <v>211</v>
      </c>
      <c r="C394" s="2" t="s">
        <v>16</v>
      </c>
      <c r="D394" s="2" t="s">
        <v>215</v>
      </c>
      <c r="E394" s="2" t="s">
        <v>216</v>
      </c>
      <c r="F394" s="3">
        <v>45135</v>
      </c>
      <c r="G394" s="3">
        <v>45133</v>
      </c>
      <c r="H394" s="2" t="s">
        <v>19</v>
      </c>
      <c r="I394" s="2" t="s">
        <v>214</v>
      </c>
      <c r="J394" s="4">
        <v>25000</v>
      </c>
      <c r="K394" s="2" t="s">
        <v>21</v>
      </c>
      <c r="L394" s="5">
        <v>10.7</v>
      </c>
      <c r="M394" s="6">
        <v>267500</v>
      </c>
      <c r="N394" s="4">
        <v>0</v>
      </c>
    </row>
    <row r="395" spans="1:14" x14ac:dyDescent="0.35">
      <c r="A395" s="2" t="s">
        <v>277</v>
      </c>
      <c r="B395" s="2" t="s">
        <v>27</v>
      </c>
      <c r="C395" s="2" t="s">
        <v>16</v>
      </c>
      <c r="D395" s="2" t="s">
        <v>17</v>
      </c>
      <c r="E395" s="2" t="s">
        <v>18</v>
      </c>
      <c r="F395" s="3">
        <v>45135</v>
      </c>
      <c r="G395" s="3">
        <v>45135</v>
      </c>
      <c r="H395" s="2" t="s">
        <v>28</v>
      </c>
      <c r="I395" s="2" t="s">
        <v>278</v>
      </c>
      <c r="J395" s="4">
        <v>5000</v>
      </c>
      <c r="K395" s="2" t="s">
        <v>21</v>
      </c>
      <c r="L395" s="5">
        <v>15.84</v>
      </c>
      <c r="M395" s="6">
        <v>79200</v>
      </c>
      <c r="N395" s="4">
        <v>0</v>
      </c>
    </row>
    <row r="396" spans="1:14" x14ac:dyDescent="0.35">
      <c r="A396" s="2" t="s">
        <v>277</v>
      </c>
      <c r="B396" s="2" t="s">
        <v>27</v>
      </c>
      <c r="C396" s="2" t="s">
        <v>16</v>
      </c>
      <c r="D396" s="2" t="s">
        <v>22</v>
      </c>
      <c r="E396" s="2" t="s">
        <v>23</v>
      </c>
      <c r="F396" s="3">
        <v>45135</v>
      </c>
      <c r="G396" s="3">
        <v>45135</v>
      </c>
      <c r="H396" s="2" t="s">
        <v>28</v>
      </c>
      <c r="I396" s="2" t="s">
        <v>278</v>
      </c>
      <c r="J396" s="4">
        <v>9000</v>
      </c>
      <c r="K396" s="2" t="s">
        <v>21</v>
      </c>
      <c r="L396" s="5">
        <v>12.99</v>
      </c>
      <c r="M396" s="6">
        <v>116910</v>
      </c>
      <c r="N396" s="4">
        <v>0</v>
      </c>
    </row>
    <row r="397" spans="1:14" x14ac:dyDescent="0.35">
      <c r="A397" s="2" t="s">
        <v>277</v>
      </c>
      <c r="B397" s="2" t="s">
        <v>27</v>
      </c>
      <c r="C397" s="2" t="s">
        <v>16</v>
      </c>
      <c r="D397" s="2" t="s">
        <v>24</v>
      </c>
      <c r="E397" s="2" t="s">
        <v>279</v>
      </c>
      <c r="F397" s="3">
        <v>45135</v>
      </c>
      <c r="G397" s="3">
        <v>45135</v>
      </c>
      <c r="H397" s="2" t="s">
        <v>28</v>
      </c>
      <c r="I397" s="2" t="s">
        <v>278</v>
      </c>
      <c r="J397" s="4">
        <v>8000</v>
      </c>
      <c r="K397" s="2" t="s">
        <v>21</v>
      </c>
      <c r="L397" s="5">
        <v>8.09</v>
      </c>
      <c r="M397" s="6">
        <v>64720</v>
      </c>
      <c r="N397" s="4">
        <v>0</v>
      </c>
    </row>
    <row r="398" spans="1:14" x14ac:dyDescent="0.35">
      <c r="A398" s="2" t="s">
        <v>280</v>
      </c>
      <c r="B398" s="2" t="s">
        <v>27</v>
      </c>
      <c r="C398" s="2" t="s">
        <v>16</v>
      </c>
      <c r="D398" s="2" t="s">
        <v>17</v>
      </c>
      <c r="E398" s="2" t="s">
        <v>18</v>
      </c>
      <c r="F398" s="3">
        <v>45135</v>
      </c>
      <c r="G398" s="3">
        <v>45135</v>
      </c>
      <c r="H398" s="2" t="s">
        <v>28</v>
      </c>
      <c r="I398" s="2" t="s">
        <v>281</v>
      </c>
      <c r="J398" s="4">
        <v>2125</v>
      </c>
      <c r="K398" s="2" t="s">
        <v>21</v>
      </c>
      <c r="L398" s="5">
        <v>15.84</v>
      </c>
      <c r="M398" s="6">
        <v>33660</v>
      </c>
      <c r="N398" s="4">
        <v>0</v>
      </c>
    </row>
    <row r="399" spans="1:14" x14ac:dyDescent="0.35">
      <c r="A399" s="2" t="s">
        <v>280</v>
      </c>
      <c r="B399" s="2" t="s">
        <v>27</v>
      </c>
      <c r="C399" s="2" t="s">
        <v>16</v>
      </c>
      <c r="D399" s="2" t="s">
        <v>22</v>
      </c>
      <c r="E399" s="2" t="s">
        <v>23</v>
      </c>
      <c r="F399" s="3">
        <v>45135</v>
      </c>
      <c r="G399" s="3">
        <v>45135</v>
      </c>
      <c r="H399" s="2" t="s">
        <v>28</v>
      </c>
      <c r="I399" s="2" t="s">
        <v>281</v>
      </c>
      <c r="J399" s="4">
        <v>4000</v>
      </c>
      <c r="K399" s="2" t="s">
        <v>21</v>
      </c>
      <c r="L399" s="5">
        <v>12.99</v>
      </c>
      <c r="M399" s="6">
        <v>51960</v>
      </c>
      <c r="N399" s="4">
        <v>0</v>
      </c>
    </row>
    <row r="400" spans="1:14" x14ac:dyDescent="0.35">
      <c r="A400" s="2" t="s">
        <v>280</v>
      </c>
      <c r="B400" s="2" t="s">
        <v>27</v>
      </c>
      <c r="C400" s="2" t="s">
        <v>16</v>
      </c>
      <c r="D400" s="2" t="s">
        <v>24</v>
      </c>
      <c r="E400" s="2" t="s">
        <v>279</v>
      </c>
      <c r="F400" s="3">
        <v>45135</v>
      </c>
      <c r="G400" s="3">
        <v>45135</v>
      </c>
      <c r="H400" s="2" t="s">
        <v>28</v>
      </c>
      <c r="I400" s="2" t="s">
        <v>281</v>
      </c>
      <c r="J400" s="4">
        <v>0</v>
      </c>
      <c r="K400" s="2" t="s">
        <v>21</v>
      </c>
      <c r="L400" s="5">
        <v>8.09</v>
      </c>
      <c r="M400" s="6">
        <v>0</v>
      </c>
      <c r="N400" s="4">
        <v>0</v>
      </c>
    </row>
    <row r="401" spans="1:14" x14ac:dyDescent="0.35">
      <c r="A401" s="2" t="s">
        <v>282</v>
      </c>
      <c r="B401" s="2" t="s">
        <v>27</v>
      </c>
      <c r="C401" s="2" t="s">
        <v>16</v>
      </c>
      <c r="D401" s="2" t="s">
        <v>17</v>
      </c>
      <c r="E401" s="2" t="s">
        <v>18</v>
      </c>
      <c r="F401" s="3">
        <v>45135</v>
      </c>
      <c r="G401" s="3">
        <v>45135</v>
      </c>
      <c r="H401" s="2" t="s">
        <v>28</v>
      </c>
      <c r="I401" s="2" t="s">
        <v>283</v>
      </c>
      <c r="J401" s="4">
        <v>7500</v>
      </c>
      <c r="K401" s="2" t="s">
        <v>21</v>
      </c>
      <c r="L401" s="5">
        <v>15.84</v>
      </c>
      <c r="M401" s="6">
        <v>118800</v>
      </c>
      <c r="N401" s="4">
        <v>0</v>
      </c>
    </row>
    <row r="402" spans="1:14" x14ac:dyDescent="0.35">
      <c r="A402" s="2" t="s">
        <v>282</v>
      </c>
      <c r="B402" s="2" t="s">
        <v>27</v>
      </c>
      <c r="C402" s="2" t="s">
        <v>16</v>
      </c>
      <c r="D402" s="2" t="s">
        <v>22</v>
      </c>
      <c r="E402" s="2" t="s">
        <v>23</v>
      </c>
      <c r="F402" s="3">
        <v>45135</v>
      </c>
      <c r="G402" s="3">
        <v>45135</v>
      </c>
      <c r="H402" s="2" t="s">
        <v>28</v>
      </c>
      <c r="I402" s="2" t="s">
        <v>283</v>
      </c>
      <c r="J402" s="4">
        <v>10500</v>
      </c>
      <c r="K402" s="2" t="s">
        <v>21</v>
      </c>
      <c r="L402" s="5">
        <v>12.99</v>
      </c>
      <c r="M402" s="6">
        <v>136395</v>
      </c>
      <c r="N402" s="4">
        <v>0</v>
      </c>
    </row>
    <row r="403" spans="1:14" x14ac:dyDescent="0.35">
      <c r="A403" s="2" t="s">
        <v>284</v>
      </c>
      <c r="B403" s="2" t="s">
        <v>285</v>
      </c>
      <c r="C403" s="2" t="s">
        <v>16</v>
      </c>
      <c r="D403" s="2" t="s">
        <v>286</v>
      </c>
      <c r="E403" s="2" t="s">
        <v>272</v>
      </c>
      <c r="F403" s="3">
        <v>45135</v>
      </c>
      <c r="G403" s="3">
        <v>45135</v>
      </c>
      <c r="H403" s="2" t="s">
        <v>19</v>
      </c>
      <c r="I403" s="2" t="s">
        <v>287</v>
      </c>
      <c r="J403" s="4">
        <v>12690</v>
      </c>
      <c r="K403" s="2" t="s">
        <v>21</v>
      </c>
      <c r="L403" s="5">
        <v>51</v>
      </c>
      <c r="M403" s="6">
        <v>647190</v>
      </c>
      <c r="N403" s="4">
        <v>0</v>
      </c>
    </row>
    <row r="404" spans="1:14" x14ac:dyDescent="0.35">
      <c r="A404" s="2" t="s">
        <v>284</v>
      </c>
      <c r="B404" s="2" t="s">
        <v>285</v>
      </c>
      <c r="C404" s="2" t="s">
        <v>16</v>
      </c>
      <c r="D404" s="2" t="s">
        <v>288</v>
      </c>
      <c r="E404" s="2" t="s">
        <v>203</v>
      </c>
      <c r="F404" s="3">
        <v>45135</v>
      </c>
      <c r="G404" s="3">
        <v>45135</v>
      </c>
      <c r="H404" s="2" t="s">
        <v>19</v>
      </c>
      <c r="I404" s="2" t="s">
        <v>287</v>
      </c>
      <c r="J404" s="4">
        <v>516</v>
      </c>
      <c r="K404" s="2" t="s">
        <v>21</v>
      </c>
      <c r="L404" s="5">
        <v>260.77</v>
      </c>
      <c r="M404" s="6">
        <v>134557.32</v>
      </c>
      <c r="N404" s="4">
        <v>0</v>
      </c>
    </row>
    <row r="405" spans="1:14" x14ac:dyDescent="0.35">
      <c r="A405" s="2" t="s">
        <v>284</v>
      </c>
      <c r="B405" s="2" t="s">
        <v>285</v>
      </c>
      <c r="C405" s="2" t="s">
        <v>16</v>
      </c>
      <c r="D405" s="2" t="s">
        <v>289</v>
      </c>
      <c r="E405" s="2" t="s">
        <v>206</v>
      </c>
      <c r="F405" s="3">
        <v>45135</v>
      </c>
      <c r="G405" s="3">
        <v>45135</v>
      </c>
      <c r="H405" s="2" t="s">
        <v>19</v>
      </c>
      <c r="I405" s="2" t="s">
        <v>287</v>
      </c>
      <c r="J405" s="4">
        <v>270</v>
      </c>
      <c r="K405" s="2" t="s">
        <v>21</v>
      </c>
      <c r="L405" s="5">
        <v>471.17</v>
      </c>
      <c r="M405" s="6">
        <v>127215.9</v>
      </c>
      <c r="N405" s="4">
        <v>0</v>
      </c>
    </row>
    <row r="406" spans="1:14" x14ac:dyDescent="0.35">
      <c r="A406" s="2" t="s">
        <v>290</v>
      </c>
      <c r="B406" s="2" t="s">
        <v>118</v>
      </c>
      <c r="C406" s="2" t="s">
        <v>16</v>
      </c>
      <c r="D406" s="2" t="s">
        <v>74</v>
      </c>
      <c r="E406" s="2" t="s">
        <v>75</v>
      </c>
      <c r="F406" s="3">
        <v>45135</v>
      </c>
      <c r="G406" s="3">
        <v>45134</v>
      </c>
      <c r="H406" s="2" t="s">
        <v>119</v>
      </c>
      <c r="I406" s="2" t="s">
        <v>291</v>
      </c>
      <c r="J406" s="4">
        <v>10000</v>
      </c>
      <c r="K406" s="2" t="s">
        <v>21</v>
      </c>
      <c r="L406" s="5">
        <v>6.83</v>
      </c>
      <c r="M406" s="6">
        <v>68300</v>
      </c>
      <c r="N406" s="4">
        <v>0</v>
      </c>
    </row>
    <row r="407" spans="1:14" x14ac:dyDescent="0.35">
      <c r="A407" s="2" t="s">
        <v>290</v>
      </c>
      <c r="B407" s="2" t="s">
        <v>118</v>
      </c>
      <c r="C407" s="2" t="s">
        <v>16</v>
      </c>
      <c r="D407" s="2" t="s">
        <v>17</v>
      </c>
      <c r="E407" s="2" t="s">
        <v>18</v>
      </c>
      <c r="F407" s="3">
        <v>45135</v>
      </c>
      <c r="G407" s="3">
        <v>45134</v>
      </c>
      <c r="H407" s="2" t="s">
        <v>119</v>
      </c>
      <c r="I407" s="2" t="s">
        <v>291</v>
      </c>
      <c r="J407" s="4">
        <v>7500</v>
      </c>
      <c r="K407" s="2" t="s">
        <v>21</v>
      </c>
      <c r="L407" s="5">
        <v>11.84</v>
      </c>
      <c r="M407" s="6">
        <v>88800</v>
      </c>
      <c r="N407" s="4">
        <v>0</v>
      </c>
    </row>
    <row r="408" spans="1:14" x14ac:dyDescent="0.35">
      <c r="A408" s="2" t="s">
        <v>290</v>
      </c>
      <c r="B408" s="2" t="s">
        <v>118</v>
      </c>
      <c r="C408" s="2" t="s">
        <v>16</v>
      </c>
      <c r="D408" s="2" t="s">
        <v>30</v>
      </c>
      <c r="E408" s="2" t="s">
        <v>31</v>
      </c>
      <c r="F408" s="3">
        <v>45135</v>
      </c>
      <c r="G408" s="3">
        <v>45134</v>
      </c>
      <c r="H408" s="2" t="s">
        <v>119</v>
      </c>
      <c r="I408" s="2" t="s">
        <v>291</v>
      </c>
      <c r="J408" s="4">
        <v>11500</v>
      </c>
      <c r="K408" s="2" t="s">
        <v>21</v>
      </c>
      <c r="L408" s="5">
        <v>12.04</v>
      </c>
      <c r="M408" s="6">
        <v>138460</v>
      </c>
      <c r="N408" s="4">
        <v>0</v>
      </c>
    </row>
    <row r="409" spans="1:14" x14ac:dyDescent="0.35">
      <c r="A409" s="2" t="s">
        <v>292</v>
      </c>
      <c r="B409" s="2" t="s">
        <v>145</v>
      </c>
      <c r="C409" s="2" t="s">
        <v>16</v>
      </c>
      <c r="D409" s="2" t="s">
        <v>74</v>
      </c>
      <c r="E409" s="2" t="s">
        <v>75</v>
      </c>
      <c r="F409" s="3">
        <v>45135</v>
      </c>
      <c r="G409" s="3">
        <v>45135</v>
      </c>
      <c r="H409" s="2" t="s">
        <v>119</v>
      </c>
      <c r="I409" s="2" t="s">
        <v>293</v>
      </c>
      <c r="J409" s="4">
        <v>10000</v>
      </c>
      <c r="K409" s="2" t="s">
        <v>21</v>
      </c>
      <c r="L409" s="5">
        <v>6.83</v>
      </c>
      <c r="M409" s="6">
        <v>68300</v>
      </c>
      <c r="N409" s="4">
        <v>0</v>
      </c>
    </row>
    <row r="410" spans="1:14" x14ac:dyDescent="0.35">
      <c r="A410" s="2" t="s">
        <v>292</v>
      </c>
      <c r="B410" s="2" t="s">
        <v>145</v>
      </c>
      <c r="C410" s="2" t="s">
        <v>16</v>
      </c>
      <c r="D410" s="2" t="s">
        <v>17</v>
      </c>
      <c r="E410" s="2" t="s">
        <v>18</v>
      </c>
      <c r="F410" s="3">
        <v>45135</v>
      </c>
      <c r="G410" s="3">
        <v>45135</v>
      </c>
      <c r="H410" s="2" t="s">
        <v>119</v>
      </c>
      <c r="I410" s="2" t="s">
        <v>293</v>
      </c>
      <c r="J410" s="4">
        <v>19000</v>
      </c>
      <c r="K410" s="2" t="s">
        <v>21</v>
      </c>
      <c r="L410" s="5">
        <v>11.84</v>
      </c>
      <c r="M410" s="6">
        <v>224960</v>
      </c>
      <c r="N410" s="4">
        <v>0</v>
      </c>
    </row>
    <row r="411" spans="1:14" x14ac:dyDescent="0.35">
      <c r="A411" s="2" t="s">
        <v>294</v>
      </c>
      <c r="B411" s="2" t="s">
        <v>295</v>
      </c>
      <c r="C411" s="2" t="s">
        <v>16</v>
      </c>
      <c r="D411" s="2" t="s">
        <v>17</v>
      </c>
      <c r="E411" s="2" t="s">
        <v>18</v>
      </c>
      <c r="F411" s="3">
        <v>45135</v>
      </c>
      <c r="G411" s="3">
        <v>45135</v>
      </c>
      <c r="H411" s="2" t="s">
        <v>81</v>
      </c>
      <c r="I411" s="2" t="s">
        <v>296</v>
      </c>
      <c r="J411" s="4">
        <v>23500</v>
      </c>
      <c r="K411" s="2" t="s">
        <v>21</v>
      </c>
      <c r="L411" s="5">
        <v>11.84</v>
      </c>
      <c r="M411" s="6">
        <v>278240</v>
      </c>
      <c r="N411" s="4">
        <v>0</v>
      </c>
    </row>
    <row r="412" spans="1:14" x14ac:dyDescent="0.35">
      <c r="A412" s="2" t="s">
        <v>297</v>
      </c>
      <c r="B412" s="2" t="s">
        <v>118</v>
      </c>
      <c r="C412" s="2" t="s">
        <v>16</v>
      </c>
      <c r="D412" s="2" t="s">
        <v>30</v>
      </c>
      <c r="E412" s="2" t="s">
        <v>31</v>
      </c>
      <c r="F412" s="3">
        <v>45135</v>
      </c>
      <c r="G412" s="3">
        <v>45135</v>
      </c>
      <c r="H412" s="2" t="s">
        <v>119</v>
      </c>
      <c r="I412" s="2" t="s">
        <v>240</v>
      </c>
      <c r="J412" s="4">
        <v>30600</v>
      </c>
      <c r="K412" s="2" t="s">
        <v>21</v>
      </c>
      <c r="L412" s="5">
        <v>12.04</v>
      </c>
      <c r="M412" s="6">
        <v>368424</v>
      </c>
      <c r="N412" s="4">
        <v>0</v>
      </c>
    </row>
    <row r="413" spans="1:14" x14ac:dyDescent="0.35">
      <c r="A413" s="2" t="s">
        <v>298</v>
      </c>
      <c r="B413" s="2" t="s">
        <v>118</v>
      </c>
      <c r="C413" s="2" t="s">
        <v>16</v>
      </c>
      <c r="D413" s="2" t="s">
        <v>30</v>
      </c>
      <c r="E413" s="2" t="s">
        <v>31</v>
      </c>
      <c r="F413" s="3">
        <v>45135</v>
      </c>
      <c r="G413" s="3">
        <v>45135</v>
      </c>
      <c r="H413" s="2" t="s">
        <v>119</v>
      </c>
      <c r="I413" s="2" t="s">
        <v>240</v>
      </c>
      <c r="J413" s="4">
        <v>30600</v>
      </c>
      <c r="K413" s="2" t="s">
        <v>21</v>
      </c>
      <c r="L413" s="5">
        <v>12.04</v>
      </c>
      <c r="M413" s="6">
        <v>368424</v>
      </c>
      <c r="N413" s="4">
        <v>0</v>
      </c>
    </row>
    <row r="414" spans="1:14" x14ac:dyDescent="0.35">
      <c r="A414" s="2" t="s">
        <v>299</v>
      </c>
      <c r="B414" s="2" t="s">
        <v>118</v>
      </c>
      <c r="C414" s="2" t="s">
        <v>16</v>
      </c>
      <c r="D414" s="2" t="s">
        <v>30</v>
      </c>
      <c r="E414" s="2" t="s">
        <v>31</v>
      </c>
      <c r="F414" s="3">
        <v>45135</v>
      </c>
      <c r="G414" s="3">
        <v>45135</v>
      </c>
      <c r="H414" s="2" t="s">
        <v>119</v>
      </c>
      <c r="I414" s="2" t="s">
        <v>240</v>
      </c>
      <c r="J414" s="4">
        <v>30600</v>
      </c>
      <c r="K414" s="2" t="s">
        <v>21</v>
      </c>
      <c r="L414" s="5">
        <v>12.04</v>
      </c>
      <c r="M414" s="6">
        <v>368424</v>
      </c>
      <c r="N414" s="4">
        <v>0</v>
      </c>
    </row>
    <row r="415" spans="1:14" x14ac:dyDescent="0.35">
      <c r="A415" s="2" t="s">
        <v>300</v>
      </c>
      <c r="B415" s="2" t="s">
        <v>118</v>
      </c>
      <c r="C415" s="2" t="s">
        <v>16</v>
      </c>
      <c r="D415" s="2" t="s">
        <v>30</v>
      </c>
      <c r="E415" s="2" t="s">
        <v>31</v>
      </c>
      <c r="F415" s="3">
        <v>45135</v>
      </c>
      <c r="G415" s="3">
        <v>45135</v>
      </c>
      <c r="H415" s="2" t="s">
        <v>119</v>
      </c>
      <c r="I415" s="2" t="s">
        <v>240</v>
      </c>
      <c r="J415" s="4">
        <v>30600</v>
      </c>
      <c r="K415" s="2" t="s">
        <v>21</v>
      </c>
      <c r="L415" s="5">
        <v>12.04</v>
      </c>
      <c r="M415" s="6">
        <v>368424</v>
      </c>
      <c r="N415" s="4">
        <v>0</v>
      </c>
    </row>
    <row r="416" spans="1:14" x14ac:dyDescent="0.35">
      <c r="A416" s="2" t="s">
        <v>301</v>
      </c>
      <c r="B416" s="2" t="s">
        <v>118</v>
      </c>
      <c r="C416" s="2" t="s">
        <v>16</v>
      </c>
      <c r="D416" s="2" t="s">
        <v>30</v>
      </c>
      <c r="E416" s="2" t="s">
        <v>31</v>
      </c>
      <c r="F416" s="3">
        <v>45135</v>
      </c>
      <c r="G416" s="3">
        <v>45135</v>
      </c>
      <c r="H416" s="2" t="s">
        <v>119</v>
      </c>
      <c r="I416" s="2" t="s">
        <v>302</v>
      </c>
      <c r="J416" s="4">
        <v>30600</v>
      </c>
      <c r="K416" s="2" t="s">
        <v>21</v>
      </c>
      <c r="L416" s="5">
        <v>12.04</v>
      </c>
      <c r="M416" s="6">
        <v>368424</v>
      </c>
      <c r="N416" s="4">
        <v>0</v>
      </c>
    </row>
    <row r="417" spans="1:14" x14ac:dyDescent="0.35">
      <c r="A417" s="2" t="s">
        <v>303</v>
      </c>
      <c r="B417" s="2" t="s">
        <v>118</v>
      </c>
      <c r="C417" s="2" t="s">
        <v>16</v>
      </c>
      <c r="D417" s="2" t="s">
        <v>30</v>
      </c>
      <c r="E417" s="2" t="s">
        <v>31</v>
      </c>
      <c r="F417" s="3">
        <v>45135</v>
      </c>
      <c r="G417" s="3">
        <v>45135</v>
      </c>
      <c r="H417" s="2" t="s">
        <v>119</v>
      </c>
      <c r="I417" s="2" t="s">
        <v>302</v>
      </c>
      <c r="J417" s="4">
        <v>30600</v>
      </c>
      <c r="K417" s="2" t="s">
        <v>21</v>
      </c>
      <c r="L417" s="5">
        <v>12.04</v>
      </c>
      <c r="M417" s="6">
        <v>368424</v>
      </c>
      <c r="N417" s="4">
        <v>0</v>
      </c>
    </row>
    <row r="418" spans="1:14" x14ac:dyDescent="0.35">
      <c r="A418" s="2" t="s">
        <v>304</v>
      </c>
      <c r="B418" s="2" t="s">
        <v>118</v>
      </c>
      <c r="C418" s="2" t="s">
        <v>16</v>
      </c>
      <c r="D418" s="2" t="s">
        <v>30</v>
      </c>
      <c r="E418" s="2" t="s">
        <v>31</v>
      </c>
      <c r="F418" s="3">
        <v>45135</v>
      </c>
      <c r="G418" s="3">
        <v>45135</v>
      </c>
      <c r="H418" s="2" t="s">
        <v>119</v>
      </c>
      <c r="I418" s="2" t="s">
        <v>302</v>
      </c>
      <c r="J418" s="4">
        <v>30600</v>
      </c>
      <c r="K418" s="2" t="s">
        <v>21</v>
      </c>
      <c r="L418" s="5">
        <v>12.04</v>
      </c>
      <c r="M418" s="6">
        <v>368424</v>
      </c>
      <c r="N418" s="4">
        <v>0</v>
      </c>
    </row>
    <row r="419" spans="1:14" x14ac:dyDescent="0.35">
      <c r="A419" s="2" t="s">
        <v>305</v>
      </c>
      <c r="B419" s="2" t="s">
        <v>118</v>
      </c>
      <c r="C419" s="2" t="s">
        <v>16</v>
      </c>
      <c r="D419" s="2" t="s">
        <v>30</v>
      </c>
      <c r="E419" s="2" t="s">
        <v>31</v>
      </c>
      <c r="F419" s="3">
        <v>45135</v>
      </c>
      <c r="G419" s="3">
        <v>45135</v>
      </c>
      <c r="H419" s="2" t="s">
        <v>119</v>
      </c>
      <c r="I419" s="2" t="s">
        <v>302</v>
      </c>
      <c r="J419" s="4">
        <v>30600</v>
      </c>
      <c r="K419" s="2" t="s">
        <v>21</v>
      </c>
      <c r="L419" s="5">
        <v>12.04</v>
      </c>
      <c r="M419" s="6">
        <v>368424</v>
      </c>
      <c r="N419" s="4">
        <v>0</v>
      </c>
    </row>
    <row r="420" spans="1:14" x14ac:dyDescent="0.35">
      <c r="A420" s="2" t="s">
        <v>306</v>
      </c>
      <c r="B420" s="2" t="s">
        <v>118</v>
      </c>
      <c r="C420" s="2" t="s">
        <v>16</v>
      </c>
      <c r="D420" s="2" t="s">
        <v>30</v>
      </c>
      <c r="E420" s="2" t="s">
        <v>31</v>
      </c>
      <c r="F420" s="3">
        <v>45135</v>
      </c>
      <c r="G420" s="3">
        <v>45135</v>
      </c>
      <c r="H420" s="2" t="s">
        <v>119</v>
      </c>
      <c r="I420" s="2" t="s">
        <v>302</v>
      </c>
      <c r="J420" s="4">
        <v>30600</v>
      </c>
      <c r="K420" s="2" t="s">
        <v>21</v>
      </c>
      <c r="L420" s="5">
        <v>12.04</v>
      </c>
      <c r="M420" s="6">
        <v>368424</v>
      </c>
      <c r="N420" s="4">
        <v>0</v>
      </c>
    </row>
    <row r="421" spans="1:14" x14ac:dyDescent="0.35">
      <c r="A421" s="2" t="s">
        <v>307</v>
      </c>
      <c r="B421" s="2" t="s">
        <v>27</v>
      </c>
      <c r="C421" s="2" t="s">
        <v>16</v>
      </c>
      <c r="D421" s="2" t="s">
        <v>45</v>
      </c>
      <c r="E421" s="2" t="s">
        <v>46</v>
      </c>
      <c r="F421" s="3">
        <v>45136</v>
      </c>
      <c r="G421" s="3">
        <v>45136</v>
      </c>
      <c r="H421" s="2" t="s">
        <v>28</v>
      </c>
      <c r="I421" s="2" t="s">
        <v>62</v>
      </c>
      <c r="J421" s="4">
        <v>0</v>
      </c>
      <c r="K421" s="2" t="s">
        <v>21</v>
      </c>
      <c r="L421" s="5">
        <v>250.47</v>
      </c>
      <c r="M421" s="6">
        <v>0</v>
      </c>
      <c r="N421" s="4">
        <v>0</v>
      </c>
    </row>
    <row r="422" spans="1:14" x14ac:dyDescent="0.35">
      <c r="A422" s="2" t="s">
        <v>307</v>
      </c>
      <c r="B422" s="2" t="s">
        <v>27</v>
      </c>
      <c r="C422" s="2" t="s">
        <v>16</v>
      </c>
      <c r="D422" s="2" t="s">
        <v>47</v>
      </c>
      <c r="E422" s="2" t="s">
        <v>48</v>
      </c>
      <c r="F422" s="3">
        <v>45136</v>
      </c>
      <c r="G422" s="3">
        <v>45136</v>
      </c>
      <c r="H422" s="2" t="s">
        <v>28</v>
      </c>
      <c r="I422" s="2" t="s">
        <v>62</v>
      </c>
      <c r="J422" s="4">
        <v>4230</v>
      </c>
      <c r="K422" s="2" t="s">
        <v>21</v>
      </c>
      <c r="L422" s="5">
        <v>52.87</v>
      </c>
      <c r="M422" s="6">
        <v>223640.1</v>
      </c>
      <c r="N422" s="4">
        <v>0</v>
      </c>
    </row>
    <row r="423" spans="1:14" x14ac:dyDescent="0.35">
      <c r="A423" s="2" t="s">
        <v>307</v>
      </c>
      <c r="B423" s="2" t="s">
        <v>27</v>
      </c>
      <c r="C423" s="2" t="s">
        <v>16</v>
      </c>
      <c r="D423" s="2" t="s">
        <v>47</v>
      </c>
      <c r="E423" s="2" t="s">
        <v>48</v>
      </c>
      <c r="F423" s="3">
        <v>45136</v>
      </c>
      <c r="G423" s="3">
        <v>45136</v>
      </c>
      <c r="H423" s="2" t="s">
        <v>28</v>
      </c>
      <c r="I423" s="2" t="s">
        <v>62</v>
      </c>
      <c r="J423" s="4">
        <v>13770</v>
      </c>
      <c r="K423" s="2" t="s">
        <v>21</v>
      </c>
      <c r="L423" s="5">
        <v>52.87</v>
      </c>
      <c r="M423" s="6">
        <v>728019.9</v>
      </c>
      <c r="N423" s="4">
        <v>0</v>
      </c>
    </row>
    <row r="424" spans="1:14" x14ac:dyDescent="0.35">
      <c r="A424" s="2" t="s">
        <v>308</v>
      </c>
      <c r="B424" s="2" t="s">
        <v>27</v>
      </c>
      <c r="C424" s="2" t="s">
        <v>16</v>
      </c>
      <c r="D424" s="2" t="s">
        <v>45</v>
      </c>
      <c r="E424" s="2" t="s">
        <v>46</v>
      </c>
      <c r="F424" s="3">
        <v>45136</v>
      </c>
      <c r="G424" s="3">
        <v>45136</v>
      </c>
      <c r="H424" s="2" t="s">
        <v>28</v>
      </c>
      <c r="I424" s="2" t="s">
        <v>62</v>
      </c>
      <c r="J424" s="4">
        <v>3000</v>
      </c>
      <c r="K424" s="2" t="s">
        <v>21</v>
      </c>
      <c r="L424" s="5">
        <v>250.47</v>
      </c>
      <c r="M424" s="6">
        <v>751410</v>
      </c>
      <c r="N424" s="4">
        <v>0</v>
      </c>
    </row>
    <row r="425" spans="1:14" x14ac:dyDescent="0.35">
      <c r="A425" s="2" t="s">
        <v>308</v>
      </c>
      <c r="B425" s="2" t="s">
        <v>27</v>
      </c>
      <c r="C425" s="2" t="s">
        <v>16</v>
      </c>
      <c r="D425" s="2" t="s">
        <v>47</v>
      </c>
      <c r="E425" s="2" t="s">
        <v>48</v>
      </c>
      <c r="F425" s="3">
        <v>45136</v>
      </c>
      <c r="G425" s="3">
        <v>45136</v>
      </c>
      <c r="H425" s="2" t="s">
        <v>28</v>
      </c>
      <c r="I425" s="2" t="s">
        <v>62</v>
      </c>
      <c r="J425" s="4">
        <v>3000</v>
      </c>
      <c r="K425" s="2" t="s">
        <v>21</v>
      </c>
      <c r="L425" s="5">
        <v>52.87</v>
      </c>
      <c r="M425" s="6">
        <v>158610</v>
      </c>
      <c r="N425" s="4">
        <v>0</v>
      </c>
    </row>
    <row r="426" spans="1:14" x14ac:dyDescent="0.35">
      <c r="A426" s="2" t="s">
        <v>308</v>
      </c>
      <c r="B426" s="2" t="s">
        <v>27</v>
      </c>
      <c r="C426" s="2" t="s">
        <v>16</v>
      </c>
      <c r="D426" s="2" t="s">
        <v>47</v>
      </c>
      <c r="E426" s="2" t="s">
        <v>48</v>
      </c>
      <c r="F426" s="3">
        <v>45136</v>
      </c>
      <c r="G426" s="3">
        <v>45136</v>
      </c>
      <c r="H426" s="2" t="s">
        <v>28</v>
      </c>
      <c r="I426" s="2" t="s">
        <v>62</v>
      </c>
      <c r="J426" s="4">
        <v>0</v>
      </c>
      <c r="K426" s="2" t="s">
        <v>21</v>
      </c>
      <c r="L426" s="5">
        <v>52.87</v>
      </c>
      <c r="M426" s="6">
        <v>0</v>
      </c>
      <c r="N426" s="4">
        <v>0</v>
      </c>
    </row>
    <row r="427" spans="1:14" x14ac:dyDescent="0.35">
      <c r="A427" s="2" t="s">
        <v>309</v>
      </c>
      <c r="B427" s="2" t="s">
        <v>33</v>
      </c>
      <c r="C427" s="2" t="s">
        <v>16</v>
      </c>
      <c r="D427" s="2" t="s">
        <v>41</v>
      </c>
      <c r="E427" s="2" t="s">
        <v>42</v>
      </c>
      <c r="F427" s="3">
        <v>45136</v>
      </c>
      <c r="G427" s="3">
        <v>45136</v>
      </c>
      <c r="H427" s="2" t="s">
        <v>19</v>
      </c>
      <c r="I427" s="2" t="s">
        <v>152</v>
      </c>
      <c r="J427" s="4">
        <v>30</v>
      </c>
      <c r="K427" s="2" t="s">
        <v>21</v>
      </c>
      <c r="L427" s="5">
        <v>498.05</v>
      </c>
      <c r="M427" s="6">
        <v>14941.5</v>
      </c>
      <c r="N427" s="4">
        <v>0</v>
      </c>
    </row>
    <row r="428" spans="1:14" x14ac:dyDescent="0.35">
      <c r="A428" s="2" t="s">
        <v>309</v>
      </c>
      <c r="B428" s="2" t="s">
        <v>33</v>
      </c>
      <c r="C428" s="2" t="s">
        <v>16</v>
      </c>
      <c r="D428" s="2" t="s">
        <v>45</v>
      </c>
      <c r="E428" s="2" t="s">
        <v>46</v>
      </c>
      <c r="F428" s="3">
        <v>45136</v>
      </c>
      <c r="G428" s="3">
        <v>45136</v>
      </c>
      <c r="H428" s="2" t="s">
        <v>19</v>
      </c>
      <c r="I428" s="2" t="s">
        <v>152</v>
      </c>
      <c r="J428" s="4">
        <v>780</v>
      </c>
      <c r="K428" s="2" t="s">
        <v>21</v>
      </c>
      <c r="L428" s="5">
        <v>271.42</v>
      </c>
      <c r="M428" s="6">
        <v>211707.6</v>
      </c>
      <c r="N428" s="4">
        <v>0</v>
      </c>
    </row>
    <row r="429" spans="1:14" x14ac:dyDescent="0.35">
      <c r="A429" s="2" t="s">
        <v>309</v>
      </c>
      <c r="B429" s="2" t="s">
        <v>33</v>
      </c>
      <c r="C429" s="2" t="s">
        <v>16</v>
      </c>
      <c r="D429" s="2" t="s">
        <v>47</v>
      </c>
      <c r="E429" s="2" t="s">
        <v>48</v>
      </c>
      <c r="F429" s="3">
        <v>45136</v>
      </c>
      <c r="G429" s="3">
        <v>45136</v>
      </c>
      <c r="H429" s="2" t="s">
        <v>19</v>
      </c>
      <c r="I429" s="2" t="s">
        <v>152</v>
      </c>
      <c r="J429" s="4">
        <v>4230</v>
      </c>
      <c r="K429" s="2" t="s">
        <v>21</v>
      </c>
      <c r="L429" s="5">
        <v>53.08</v>
      </c>
      <c r="M429" s="6">
        <v>224528.4</v>
      </c>
      <c r="N429" s="4">
        <v>0</v>
      </c>
    </row>
    <row r="430" spans="1:14" x14ac:dyDescent="0.35">
      <c r="A430" s="2" t="s">
        <v>309</v>
      </c>
      <c r="B430" s="2" t="s">
        <v>33</v>
      </c>
      <c r="C430" s="2" t="s">
        <v>16</v>
      </c>
      <c r="D430" s="2" t="s">
        <v>47</v>
      </c>
      <c r="E430" s="2" t="s">
        <v>48</v>
      </c>
      <c r="F430" s="3">
        <v>45136</v>
      </c>
      <c r="G430" s="3">
        <v>45136</v>
      </c>
      <c r="H430" s="2" t="s">
        <v>19</v>
      </c>
      <c r="I430" s="2" t="s">
        <v>152</v>
      </c>
      <c r="J430" s="4">
        <v>3000</v>
      </c>
      <c r="K430" s="2" t="s">
        <v>21</v>
      </c>
      <c r="L430" s="5">
        <v>53.08</v>
      </c>
      <c r="M430" s="6">
        <v>159240</v>
      </c>
      <c r="N430" s="4">
        <v>0</v>
      </c>
    </row>
    <row r="431" spans="1:14" x14ac:dyDescent="0.35">
      <c r="A431" s="2" t="s">
        <v>309</v>
      </c>
      <c r="B431" s="2" t="s">
        <v>33</v>
      </c>
      <c r="C431" s="2" t="s">
        <v>16</v>
      </c>
      <c r="D431" s="2" t="s">
        <v>47</v>
      </c>
      <c r="E431" s="2" t="s">
        <v>48</v>
      </c>
      <c r="F431" s="3">
        <v>45136</v>
      </c>
      <c r="G431" s="3">
        <v>45136</v>
      </c>
      <c r="H431" s="2" t="s">
        <v>19</v>
      </c>
      <c r="I431" s="2" t="s">
        <v>152</v>
      </c>
      <c r="J431" s="4">
        <v>6570</v>
      </c>
      <c r="K431" s="2" t="s">
        <v>21</v>
      </c>
      <c r="L431" s="5">
        <v>53.08</v>
      </c>
      <c r="M431" s="6">
        <v>348735.6</v>
      </c>
      <c r="N431" s="4">
        <v>0</v>
      </c>
    </row>
    <row r="432" spans="1:14" x14ac:dyDescent="0.35">
      <c r="A432" s="2" t="s">
        <v>310</v>
      </c>
      <c r="B432" s="2" t="s">
        <v>118</v>
      </c>
      <c r="C432" s="2" t="s">
        <v>16</v>
      </c>
      <c r="D432" s="2" t="s">
        <v>74</v>
      </c>
      <c r="E432" s="2" t="s">
        <v>75</v>
      </c>
      <c r="F432" s="3">
        <v>45138</v>
      </c>
      <c r="G432" s="3">
        <v>45135</v>
      </c>
      <c r="H432" s="2" t="s">
        <v>119</v>
      </c>
      <c r="I432" s="2" t="s">
        <v>311</v>
      </c>
      <c r="J432" s="4">
        <v>1000</v>
      </c>
      <c r="K432" s="2" t="s">
        <v>21</v>
      </c>
      <c r="L432" s="5">
        <v>6.83</v>
      </c>
      <c r="M432" s="6">
        <v>6830</v>
      </c>
      <c r="N432" s="4">
        <v>0</v>
      </c>
    </row>
    <row r="433" spans="1:14" x14ac:dyDescent="0.35">
      <c r="A433" s="2" t="s">
        <v>310</v>
      </c>
      <c r="B433" s="2" t="s">
        <v>118</v>
      </c>
      <c r="C433" s="2" t="s">
        <v>16</v>
      </c>
      <c r="D433" s="2" t="s">
        <v>17</v>
      </c>
      <c r="E433" s="2" t="s">
        <v>18</v>
      </c>
      <c r="F433" s="3">
        <v>45138</v>
      </c>
      <c r="G433" s="3">
        <v>45135</v>
      </c>
      <c r="H433" s="2" t="s">
        <v>119</v>
      </c>
      <c r="I433" s="2" t="s">
        <v>311</v>
      </c>
      <c r="J433" s="4">
        <v>22500</v>
      </c>
      <c r="K433" s="2" t="s">
        <v>21</v>
      </c>
      <c r="L433" s="5">
        <v>11.84</v>
      </c>
      <c r="M433" s="6">
        <v>266400</v>
      </c>
      <c r="N433" s="4">
        <v>0</v>
      </c>
    </row>
    <row r="434" spans="1:14" x14ac:dyDescent="0.35">
      <c r="A434" s="2" t="s">
        <v>310</v>
      </c>
      <c r="B434" s="2" t="s">
        <v>118</v>
      </c>
      <c r="C434" s="2" t="s">
        <v>16</v>
      </c>
      <c r="D434" s="2" t="s">
        <v>30</v>
      </c>
      <c r="E434" s="2" t="s">
        <v>31</v>
      </c>
      <c r="F434" s="3">
        <v>45138</v>
      </c>
      <c r="G434" s="3">
        <v>45135</v>
      </c>
      <c r="H434" s="2" t="s">
        <v>119</v>
      </c>
      <c r="I434" s="2" t="s">
        <v>311</v>
      </c>
      <c r="J434" s="4">
        <v>7650</v>
      </c>
      <c r="K434" s="2" t="s">
        <v>21</v>
      </c>
      <c r="L434" s="5">
        <v>12.04</v>
      </c>
      <c r="M434" s="6">
        <v>92106</v>
      </c>
      <c r="N434" s="4">
        <v>0</v>
      </c>
    </row>
    <row r="435" spans="1:14" x14ac:dyDescent="0.35">
      <c r="A435" s="2" t="s">
        <v>312</v>
      </c>
      <c r="B435" s="2" t="s">
        <v>27</v>
      </c>
      <c r="C435" s="2" t="s">
        <v>16</v>
      </c>
      <c r="D435" s="2" t="s">
        <v>45</v>
      </c>
      <c r="E435" s="2" t="s">
        <v>46</v>
      </c>
      <c r="F435" s="3">
        <v>45138</v>
      </c>
      <c r="G435" s="3">
        <v>45138</v>
      </c>
      <c r="H435" s="2" t="s">
        <v>28</v>
      </c>
      <c r="I435" s="2" t="s">
        <v>62</v>
      </c>
      <c r="J435" s="4">
        <v>0</v>
      </c>
      <c r="K435" s="2" t="s">
        <v>21</v>
      </c>
      <c r="L435" s="5">
        <v>250.47</v>
      </c>
      <c r="M435" s="6">
        <v>0</v>
      </c>
      <c r="N435" s="4">
        <v>0</v>
      </c>
    </row>
    <row r="436" spans="1:14" x14ac:dyDescent="0.35">
      <c r="A436" s="2" t="s">
        <v>312</v>
      </c>
      <c r="B436" s="2" t="s">
        <v>27</v>
      </c>
      <c r="C436" s="2" t="s">
        <v>16</v>
      </c>
      <c r="D436" s="2" t="s">
        <v>47</v>
      </c>
      <c r="E436" s="2" t="s">
        <v>48</v>
      </c>
      <c r="F436" s="3">
        <v>45138</v>
      </c>
      <c r="G436" s="3">
        <v>45138</v>
      </c>
      <c r="H436" s="2" t="s">
        <v>28</v>
      </c>
      <c r="I436" s="2" t="s">
        <v>62</v>
      </c>
      <c r="J436" s="4">
        <v>18000</v>
      </c>
      <c r="K436" s="2" t="s">
        <v>21</v>
      </c>
      <c r="L436" s="5">
        <v>52.87</v>
      </c>
      <c r="M436" s="6">
        <v>951660</v>
      </c>
      <c r="N436" s="4">
        <v>0</v>
      </c>
    </row>
    <row r="437" spans="1:14" x14ac:dyDescent="0.35">
      <c r="A437" s="2" t="s">
        <v>312</v>
      </c>
      <c r="B437" s="2" t="s">
        <v>27</v>
      </c>
      <c r="C437" s="2" t="s">
        <v>16</v>
      </c>
      <c r="D437" s="2" t="s">
        <v>47</v>
      </c>
      <c r="E437" s="2" t="s">
        <v>48</v>
      </c>
      <c r="F437" s="3">
        <v>45138</v>
      </c>
      <c r="G437" s="3">
        <v>45138</v>
      </c>
      <c r="H437" s="2" t="s">
        <v>28</v>
      </c>
      <c r="I437" s="2" t="s">
        <v>62</v>
      </c>
      <c r="J437" s="4">
        <v>0</v>
      </c>
      <c r="K437" s="2" t="s">
        <v>21</v>
      </c>
      <c r="L437" s="5">
        <v>52.87</v>
      </c>
      <c r="M437" s="6">
        <v>0</v>
      </c>
      <c r="N437" s="4">
        <v>0</v>
      </c>
    </row>
    <row r="438" spans="1:14" x14ac:dyDescent="0.35">
      <c r="A438" s="2" t="s">
        <v>313</v>
      </c>
      <c r="B438" s="2" t="s">
        <v>118</v>
      </c>
      <c r="C438" s="2" t="s">
        <v>16</v>
      </c>
      <c r="D438" s="2" t="s">
        <v>74</v>
      </c>
      <c r="E438" s="2" t="s">
        <v>75</v>
      </c>
      <c r="F438" s="3">
        <v>45138</v>
      </c>
      <c r="G438" s="3">
        <v>45135</v>
      </c>
      <c r="H438" s="2" t="s">
        <v>119</v>
      </c>
      <c r="I438" s="2" t="s">
        <v>311</v>
      </c>
      <c r="J438" s="4">
        <v>0</v>
      </c>
      <c r="K438" s="2" t="s">
        <v>21</v>
      </c>
      <c r="L438" s="5">
        <v>6.83</v>
      </c>
      <c r="M438" s="6">
        <v>0</v>
      </c>
      <c r="N438" s="4">
        <v>0</v>
      </c>
    </row>
    <row r="439" spans="1:14" x14ac:dyDescent="0.35">
      <c r="A439" s="2" t="s">
        <v>313</v>
      </c>
      <c r="B439" s="2" t="s">
        <v>118</v>
      </c>
      <c r="C439" s="2" t="s">
        <v>16</v>
      </c>
      <c r="D439" s="2" t="s">
        <v>17</v>
      </c>
      <c r="E439" s="2" t="s">
        <v>18</v>
      </c>
      <c r="F439" s="3">
        <v>45138</v>
      </c>
      <c r="G439" s="3">
        <v>45135</v>
      </c>
      <c r="H439" s="2" t="s">
        <v>119</v>
      </c>
      <c r="I439" s="2" t="s">
        <v>311</v>
      </c>
      <c r="J439" s="4">
        <v>0</v>
      </c>
      <c r="K439" s="2" t="s">
        <v>21</v>
      </c>
      <c r="L439" s="5">
        <v>11.84</v>
      </c>
      <c r="M439" s="6">
        <v>0</v>
      </c>
      <c r="N439" s="4">
        <v>0</v>
      </c>
    </row>
    <row r="440" spans="1:14" x14ac:dyDescent="0.35">
      <c r="A440" s="2" t="s">
        <v>313</v>
      </c>
      <c r="B440" s="2" t="s">
        <v>118</v>
      </c>
      <c r="C440" s="2" t="s">
        <v>16</v>
      </c>
      <c r="D440" s="2" t="s">
        <v>30</v>
      </c>
      <c r="E440" s="2" t="s">
        <v>31</v>
      </c>
      <c r="F440" s="3">
        <v>45138</v>
      </c>
      <c r="G440" s="3">
        <v>45135</v>
      </c>
      <c r="H440" s="2" t="s">
        <v>119</v>
      </c>
      <c r="I440" s="2" t="s">
        <v>311</v>
      </c>
      <c r="J440" s="4">
        <v>23500</v>
      </c>
      <c r="K440" s="2" t="s">
        <v>21</v>
      </c>
      <c r="L440" s="5">
        <v>12.04</v>
      </c>
      <c r="M440" s="6">
        <v>282940</v>
      </c>
      <c r="N440" s="4">
        <v>0</v>
      </c>
    </row>
    <row r="441" spans="1:14" x14ac:dyDescent="0.35">
      <c r="A441" s="2" t="s">
        <v>314</v>
      </c>
      <c r="B441" s="2" t="s">
        <v>118</v>
      </c>
      <c r="C441" s="2" t="s">
        <v>16</v>
      </c>
      <c r="D441" s="2" t="s">
        <v>74</v>
      </c>
      <c r="E441" s="2" t="s">
        <v>75</v>
      </c>
      <c r="F441" s="3">
        <v>45138</v>
      </c>
      <c r="G441" s="3">
        <v>45135</v>
      </c>
      <c r="H441" s="2" t="s">
        <v>119</v>
      </c>
      <c r="I441" s="2" t="s">
        <v>311</v>
      </c>
      <c r="J441" s="4">
        <v>0</v>
      </c>
      <c r="K441" s="2" t="s">
        <v>21</v>
      </c>
      <c r="L441" s="5">
        <v>6.83</v>
      </c>
      <c r="M441" s="6">
        <v>0</v>
      </c>
      <c r="N441" s="4">
        <v>0</v>
      </c>
    </row>
    <row r="442" spans="1:14" x14ac:dyDescent="0.35">
      <c r="A442" s="2" t="s">
        <v>314</v>
      </c>
      <c r="B442" s="2" t="s">
        <v>118</v>
      </c>
      <c r="C442" s="2" t="s">
        <v>16</v>
      </c>
      <c r="D442" s="2" t="s">
        <v>17</v>
      </c>
      <c r="E442" s="2" t="s">
        <v>18</v>
      </c>
      <c r="F442" s="3">
        <v>45138</v>
      </c>
      <c r="G442" s="3">
        <v>45135</v>
      </c>
      <c r="H442" s="2" t="s">
        <v>119</v>
      </c>
      <c r="I442" s="2" t="s">
        <v>311</v>
      </c>
      <c r="J442" s="4">
        <v>0</v>
      </c>
      <c r="K442" s="2" t="s">
        <v>21</v>
      </c>
      <c r="L442" s="5">
        <v>11.84</v>
      </c>
      <c r="M442" s="6">
        <v>0</v>
      </c>
      <c r="N442" s="4">
        <v>0</v>
      </c>
    </row>
    <row r="443" spans="1:14" x14ac:dyDescent="0.35">
      <c r="A443" s="2" t="s">
        <v>314</v>
      </c>
      <c r="B443" s="2" t="s">
        <v>118</v>
      </c>
      <c r="C443" s="2" t="s">
        <v>16</v>
      </c>
      <c r="D443" s="2" t="s">
        <v>30</v>
      </c>
      <c r="E443" s="2" t="s">
        <v>31</v>
      </c>
      <c r="F443" s="3">
        <v>45138</v>
      </c>
      <c r="G443" s="3">
        <v>45135</v>
      </c>
      <c r="H443" s="2" t="s">
        <v>119</v>
      </c>
      <c r="I443" s="2" t="s">
        <v>311</v>
      </c>
      <c r="J443" s="4">
        <v>23500</v>
      </c>
      <c r="K443" s="2" t="s">
        <v>21</v>
      </c>
      <c r="L443" s="5">
        <v>12.04</v>
      </c>
      <c r="M443" s="6">
        <v>282940</v>
      </c>
      <c r="N443" s="4">
        <v>0</v>
      </c>
    </row>
    <row r="444" spans="1:14" x14ac:dyDescent="0.35">
      <c r="A444" s="2" t="s">
        <v>315</v>
      </c>
      <c r="B444" s="2" t="s">
        <v>118</v>
      </c>
      <c r="C444" s="2" t="s">
        <v>16</v>
      </c>
      <c r="D444" s="2" t="s">
        <v>74</v>
      </c>
      <c r="E444" s="2" t="s">
        <v>75</v>
      </c>
      <c r="F444" s="3">
        <v>45138</v>
      </c>
      <c r="G444" s="3">
        <v>45135</v>
      </c>
      <c r="H444" s="2" t="s">
        <v>119</v>
      </c>
      <c r="I444" s="2" t="s">
        <v>316</v>
      </c>
      <c r="J444" s="4">
        <v>0</v>
      </c>
      <c r="K444" s="2" t="s">
        <v>21</v>
      </c>
      <c r="L444" s="5">
        <v>6.83</v>
      </c>
      <c r="M444" s="6">
        <v>0</v>
      </c>
      <c r="N444" s="4">
        <v>0</v>
      </c>
    </row>
    <row r="445" spans="1:14" x14ac:dyDescent="0.35">
      <c r="A445" s="2" t="s">
        <v>315</v>
      </c>
      <c r="B445" s="2" t="s">
        <v>118</v>
      </c>
      <c r="C445" s="2" t="s">
        <v>16</v>
      </c>
      <c r="D445" s="2" t="s">
        <v>17</v>
      </c>
      <c r="E445" s="2" t="s">
        <v>18</v>
      </c>
      <c r="F445" s="3">
        <v>45138</v>
      </c>
      <c r="G445" s="3">
        <v>45135</v>
      </c>
      <c r="H445" s="2" t="s">
        <v>119</v>
      </c>
      <c r="I445" s="2" t="s">
        <v>316</v>
      </c>
      <c r="J445" s="4">
        <v>0</v>
      </c>
      <c r="K445" s="2" t="s">
        <v>21</v>
      </c>
      <c r="L445" s="5">
        <v>11.84</v>
      </c>
      <c r="M445" s="6">
        <v>0</v>
      </c>
      <c r="N445" s="4">
        <v>0</v>
      </c>
    </row>
    <row r="446" spans="1:14" x14ac:dyDescent="0.35">
      <c r="A446" s="2" t="s">
        <v>315</v>
      </c>
      <c r="B446" s="2" t="s">
        <v>118</v>
      </c>
      <c r="C446" s="2" t="s">
        <v>16</v>
      </c>
      <c r="D446" s="2" t="s">
        <v>30</v>
      </c>
      <c r="E446" s="2" t="s">
        <v>31</v>
      </c>
      <c r="F446" s="3">
        <v>45138</v>
      </c>
      <c r="G446" s="3">
        <v>45135</v>
      </c>
      <c r="H446" s="2" t="s">
        <v>119</v>
      </c>
      <c r="I446" s="2" t="s">
        <v>316</v>
      </c>
      <c r="J446" s="4">
        <v>23500</v>
      </c>
      <c r="K446" s="2" t="s">
        <v>21</v>
      </c>
      <c r="L446" s="5">
        <v>12.04</v>
      </c>
      <c r="M446" s="6">
        <v>282940</v>
      </c>
      <c r="N446" s="4">
        <v>0</v>
      </c>
    </row>
    <row r="447" spans="1:14" x14ac:dyDescent="0.35">
      <c r="A447" s="2" t="s">
        <v>317</v>
      </c>
      <c r="B447" s="2" t="s">
        <v>27</v>
      </c>
      <c r="C447" s="2" t="s">
        <v>16</v>
      </c>
      <c r="D447" s="2" t="s">
        <v>17</v>
      </c>
      <c r="E447" s="2" t="s">
        <v>18</v>
      </c>
      <c r="F447" s="3">
        <v>45138</v>
      </c>
      <c r="G447" s="3">
        <v>45138</v>
      </c>
      <c r="H447" s="2" t="s">
        <v>28</v>
      </c>
      <c r="I447" s="2" t="s">
        <v>318</v>
      </c>
      <c r="J447" s="4">
        <v>7500</v>
      </c>
      <c r="K447" s="2" t="s">
        <v>21</v>
      </c>
      <c r="L447" s="5">
        <v>15.84</v>
      </c>
      <c r="M447" s="6">
        <v>118800</v>
      </c>
      <c r="N447" s="4">
        <v>0</v>
      </c>
    </row>
    <row r="448" spans="1:14" x14ac:dyDescent="0.35">
      <c r="A448" s="2" t="s">
        <v>317</v>
      </c>
      <c r="B448" s="2" t="s">
        <v>27</v>
      </c>
      <c r="C448" s="2" t="s">
        <v>16</v>
      </c>
      <c r="D448" s="2" t="s">
        <v>22</v>
      </c>
      <c r="E448" s="2" t="s">
        <v>23</v>
      </c>
      <c r="F448" s="3">
        <v>45138</v>
      </c>
      <c r="G448" s="3">
        <v>45138</v>
      </c>
      <c r="H448" s="2" t="s">
        <v>28</v>
      </c>
      <c r="I448" s="2" t="s">
        <v>318</v>
      </c>
      <c r="J448" s="4">
        <v>3000</v>
      </c>
      <c r="K448" s="2" t="s">
        <v>21</v>
      </c>
      <c r="L448" s="5">
        <v>12.99</v>
      </c>
      <c r="M448" s="6">
        <v>38970</v>
      </c>
      <c r="N448" s="4">
        <v>0</v>
      </c>
    </row>
    <row r="449" spans="1:14" x14ac:dyDescent="0.35">
      <c r="A449" s="2" t="s">
        <v>317</v>
      </c>
      <c r="B449" s="2" t="s">
        <v>27</v>
      </c>
      <c r="C449" s="2" t="s">
        <v>16</v>
      </c>
      <c r="D449" s="2" t="s">
        <v>24</v>
      </c>
      <c r="E449" s="2" t="s">
        <v>279</v>
      </c>
      <c r="F449" s="3">
        <v>45138</v>
      </c>
      <c r="G449" s="3">
        <v>45138</v>
      </c>
      <c r="H449" s="2" t="s">
        <v>28</v>
      </c>
      <c r="I449" s="2" t="s">
        <v>318</v>
      </c>
      <c r="J449" s="4">
        <v>0</v>
      </c>
      <c r="K449" s="2" t="s">
        <v>21</v>
      </c>
      <c r="L449" s="5">
        <v>8.09</v>
      </c>
      <c r="M449" s="6">
        <v>0</v>
      </c>
      <c r="N449" s="4">
        <v>0</v>
      </c>
    </row>
    <row r="450" spans="1:14" x14ac:dyDescent="0.35">
      <c r="A450" s="2" t="s">
        <v>317</v>
      </c>
      <c r="B450" s="2" t="s">
        <v>27</v>
      </c>
      <c r="C450" s="2" t="s">
        <v>16</v>
      </c>
      <c r="D450" s="2" t="s">
        <v>30</v>
      </c>
      <c r="E450" s="2" t="s">
        <v>31</v>
      </c>
      <c r="F450" s="3">
        <v>45138</v>
      </c>
      <c r="G450" s="3">
        <v>45138</v>
      </c>
      <c r="H450" s="2" t="s">
        <v>28</v>
      </c>
      <c r="I450" s="2" t="s">
        <v>318</v>
      </c>
      <c r="J450" s="4">
        <v>7500</v>
      </c>
      <c r="K450" s="2" t="s">
        <v>21</v>
      </c>
      <c r="L450" s="5">
        <v>15.74</v>
      </c>
      <c r="M450" s="6">
        <v>118050</v>
      </c>
      <c r="N450" s="4">
        <v>0</v>
      </c>
    </row>
    <row r="451" spans="1:14" x14ac:dyDescent="0.35">
      <c r="A451" s="2" t="s">
        <v>319</v>
      </c>
      <c r="B451" s="2" t="s">
        <v>80</v>
      </c>
      <c r="C451" s="2" t="s">
        <v>16</v>
      </c>
      <c r="D451" s="2" t="s">
        <v>30</v>
      </c>
      <c r="E451" s="2" t="s">
        <v>31</v>
      </c>
      <c r="F451" s="3">
        <v>45138</v>
      </c>
      <c r="G451" s="3">
        <v>45138</v>
      </c>
      <c r="H451" s="2" t="s">
        <v>81</v>
      </c>
      <c r="I451" s="2" t="s">
        <v>320</v>
      </c>
      <c r="J451" s="4">
        <v>18500</v>
      </c>
      <c r="K451" s="2" t="s">
        <v>21</v>
      </c>
      <c r="L451" s="5">
        <v>12.04</v>
      </c>
      <c r="M451" s="6">
        <v>222740</v>
      </c>
      <c r="N451" s="4">
        <v>0</v>
      </c>
    </row>
    <row r="452" spans="1:14" x14ac:dyDescent="0.35">
      <c r="A452" s="2" t="s">
        <v>321</v>
      </c>
      <c r="B452" s="2" t="s">
        <v>80</v>
      </c>
      <c r="C452" s="2" t="s">
        <v>16</v>
      </c>
      <c r="D452" s="2" t="s">
        <v>30</v>
      </c>
      <c r="E452" s="2" t="s">
        <v>31</v>
      </c>
      <c r="F452" s="3">
        <v>45138</v>
      </c>
      <c r="G452" s="3">
        <v>45138</v>
      </c>
      <c r="H452" s="2" t="s">
        <v>81</v>
      </c>
      <c r="I452" s="2" t="s">
        <v>322</v>
      </c>
      <c r="J452" s="4">
        <v>5000</v>
      </c>
      <c r="K452" s="2" t="s">
        <v>21</v>
      </c>
      <c r="L452" s="5">
        <v>12.04</v>
      </c>
      <c r="M452" s="6">
        <v>60200</v>
      </c>
      <c r="N452" s="4">
        <v>0</v>
      </c>
    </row>
    <row r="453" spans="1:14" x14ac:dyDescent="0.35">
      <c r="A453" s="2" t="s">
        <v>323</v>
      </c>
      <c r="B453" s="2" t="s">
        <v>324</v>
      </c>
      <c r="C453" s="2" t="s">
        <v>16</v>
      </c>
      <c r="D453" s="2" t="s">
        <v>202</v>
      </c>
      <c r="E453" s="2" t="s">
        <v>203</v>
      </c>
      <c r="F453" s="3">
        <v>45138</v>
      </c>
      <c r="G453" s="3">
        <v>45138</v>
      </c>
      <c r="H453" s="2" t="s">
        <v>81</v>
      </c>
      <c r="I453" s="2" t="s">
        <v>325</v>
      </c>
      <c r="J453" s="4">
        <v>1500</v>
      </c>
      <c r="K453" s="2" t="s">
        <v>21</v>
      </c>
      <c r="L453" s="5">
        <v>160</v>
      </c>
      <c r="M453" s="6">
        <v>240000</v>
      </c>
      <c r="N453" s="4">
        <v>0</v>
      </c>
    </row>
    <row r="454" spans="1:14" x14ac:dyDescent="0.35">
      <c r="A454" s="2" t="s">
        <v>323</v>
      </c>
      <c r="B454" s="2" t="s">
        <v>324</v>
      </c>
      <c r="C454" s="2" t="s">
        <v>16</v>
      </c>
      <c r="D454" s="2" t="s">
        <v>205</v>
      </c>
      <c r="E454" s="2" t="s">
        <v>206</v>
      </c>
      <c r="F454" s="3">
        <v>45138</v>
      </c>
      <c r="G454" s="3">
        <v>45138</v>
      </c>
      <c r="H454" s="2" t="s">
        <v>81</v>
      </c>
      <c r="I454" s="2" t="s">
        <v>325</v>
      </c>
      <c r="J454" s="4">
        <v>150</v>
      </c>
      <c r="K454" s="2" t="s">
        <v>21</v>
      </c>
      <c r="L454" s="5">
        <v>320</v>
      </c>
      <c r="M454" s="6">
        <v>48000</v>
      </c>
      <c r="N454" s="4">
        <v>0</v>
      </c>
    </row>
    <row r="455" spans="1:14" x14ac:dyDescent="0.35">
      <c r="A455" s="2" t="s">
        <v>326</v>
      </c>
      <c r="B455" s="2" t="s">
        <v>208</v>
      </c>
      <c r="C455" s="2" t="s">
        <v>16</v>
      </c>
      <c r="D455" s="2" t="s">
        <v>271</v>
      </c>
      <c r="E455" s="2" t="s">
        <v>272</v>
      </c>
      <c r="F455" s="3">
        <v>45138</v>
      </c>
      <c r="G455" s="3">
        <v>45132</v>
      </c>
      <c r="H455" s="2" t="s">
        <v>119</v>
      </c>
      <c r="I455" s="2" t="s">
        <v>209</v>
      </c>
      <c r="J455" s="4">
        <v>3000</v>
      </c>
      <c r="K455" s="2" t="s">
        <v>21</v>
      </c>
      <c r="L455" s="5">
        <v>35.799999999999997</v>
      </c>
      <c r="M455" s="6">
        <v>107400</v>
      </c>
      <c r="N455" s="4">
        <v>0</v>
      </c>
    </row>
    <row r="456" spans="1:14" x14ac:dyDescent="0.35">
      <c r="A456" s="2" t="s">
        <v>327</v>
      </c>
      <c r="B456" s="2" t="s">
        <v>50</v>
      </c>
      <c r="C456" s="2" t="s">
        <v>16</v>
      </c>
      <c r="D456" s="2" t="s">
        <v>41</v>
      </c>
      <c r="E456" s="2" t="s">
        <v>42</v>
      </c>
      <c r="F456" s="3">
        <v>45138</v>
      </c>
      <c r="G456" s="3">
        <v>45138</v>
      </c>
      <c r="H456" s="2" t="s">
        <v>51</v>
      </c>
      <c r="I456" s="2" t="s">
        <v>52</v>
      </c>
      <c r="J456" s="4">
        <v>120</v>
      </c>
      <c r="K456" s="2" t="s">
        <v>21</v>
      </c>
      <c r="L456" s="5">
        <v>498.04</v>
      </c>
      <c r="M456" s="6">
        <v>59764.800000000003</v>
      </c>
      <c r="N456" s="4">
        <v>0</v>
      </c>
    </row>
    <row r="457" spans="1:14" x14ac:dyDescent="0.35">
      <c r="A457" s="2" t="s">
        <v>327</v>
      </c>
      <c r="B457" s="2" t="s">
        <v>50</v>
      </c>
      <c r="C457" s="2" t="s">
        <v>16</v>
      </c>
      <c r="D457" s="2" t="s">
        <v>45</v>
      </c>
      <c r="E457" s="2" t="s">
        <v>46</v>
      </c>
      <c r="F457" s="3">
        <v>45138</v>
      </c>
      <c r="G457" s="3">
        <v>45138</v>
      </c>
      <c r="H457" s="2" t="s">
        <v>51</v>
      </c>
      <c r="I457" s="2" t="s">
        <v>52</v>
      </c>
      <c r="J457" s="4">
        <v>2160</v>
      </c>
      <c r="K457" s="2" t="s">
        <v>21</v>
      </c>
      <c r="L457" s="5">
        <v>254.03</v>
      </c>
      <c r="M457" s="6">
        <v>548704.80000000005</v>
      </c>
      <c r="N457" s="4">
        <v>0</v>
      </c>
    </row>
    <row r="458" spans="1:14" x14ac:dyDescent="0.35">
      <c r="A458" s="2" t="s">
        <v>327</v>
      </c>
      <c r="B458" s="2" t="s">
        <v>50</v>
      </c>
      <c r="C458" s="2" t="s">
        <v>16</v>
      </c>
      <c r="D458" s="2" t="s">
        <v>47</v>
      </c>
      <c r="E458" s="2" t="s">
        <v>48</v>
      </c>
      <c r="F458" s="3">
        <v>45138</v>
      </c>
      <c r="G458" s="3">
        <v>45138</v>
      </c>
      <c r="H458" s="2" t="s">
        <v>51</v>
      </c>
      <c r="I458" s="2" t="s">
        <v>52</v>
      </c>
      <c r="J458" s="4">
        <v>5610</v>
      </c>
      <c r="K458" s="2" t="s">
        <v>21</v>
      </c>
      <c r="L458" s="5">
        <v>52.16</v>
      </c>
      <c r="M458" s="6">
        <v>292617.59999999998</v>
      </c>
      <c r="N458" s="4">
        <v>0</v>
      </c>
    </row>
    <row r="459" spans="1:14" x14ac:dyDescent="0.35">
      <c r="A459" s="2" t="s">
        <v>327</v>
      </c>
      <c r="B459" s="2" t="s">
        <v>50</v>
      </c>
      <c r="C459" s="2" t="s">
        <v>16</v>
      </c>
      <c r="D459" s="2" t="s">
        <v>47</v>
      </c>
      <c r="E459" s="2" t="s">
        <v>48</v>
      </c>
      <c r="F459" s="3">
        <v>45138</v>
      </c>
      <c r="G459" s="3">
        <v>45138</v>
      </c>
      <c r="H459" s="2" t="s">
        <v>51</v>
      </c>
      <c r="I459" s="2" t="s">
        <v>52</v>
      </c>
      <c r="J459" s="4">
        <v>390</v>
      </c>
      <c r="K459" s="2" t="s">
        <v>21</v>
      </c>
      <c r="L459" s="5">
        <v>52.16</v>
      </c>
      <c r="M459" s="6">
        <v>20342.400000000001</v>
      </c>
      <c r="N459" s="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CFC4-8D65-413D-A3CC-0EF5E656355F}">
  <dimension ref="A1:B11"/>
  <sheetViews>
    <sheetView workbookViewId="0"/>
  </sheetViews>
  <sheetFormatPr defaultRowHeight="14.5" x14ac:dyDescent="0.35"/>
  <cols>
    <col min="1" max="1" width="12.36328125" bestFit="1" customWidth="1"/>
    <col min="2" max="2" width="16" bestFit="1" customWidth="1"/>
    <col min="3" max="3" width="7.1796875" bestFit="1" customWidth="1"/>
    <col min="4" max="4" width="9.453125" bestFit="1" customWidth="1"/>
    <col min="5" max="5" width="11.7265625" bestFit="1" customWidth="1"/>
    <col min="6" max="6" width="10.81640625" bestFit="1" customWidth="1"/>
    <col min="7" max="8" width="11.81640625" bestFit="1" customWidth="1"/>
  </cols>
  <sheetData>
    <row r="1" spans="1:2" x14ac:dyDescent="0.35">
      <c r="A1" s="10" t="s">
        <v>328</v>
      </c>
      <c r="B1" t="s">
        <v>330</v>
      </c>
    </row>
    <row r="3" spans="1:2" x14ac:dyDescent="0.35">
      <c r="A3" s="10" t="s">
        <v>367</v>
      </c>
      <c r="B3" t="s">
        <v>368</v>
      </c>
    </row>
    <row r="4" spans="1:2" x14ac:dyDescent="0.35">
      <c r="A4" s="31" t="s">
        <v>17</v>
      </c>
      <c r="B4" s="12">
        <v>3107875</v>
      </c>
    </row>
    <row r="5" spans="1:2" x14ac:dyDescent="0.35">
      <c r="A5" s="31" t="s">
        <v>22</v>
      </c>
      <c r="B5" s="12">
        <v>354000</v>
      </c>
    </row>
    <row r="6" spans="1:2" x14ac:dyDescent="0.35">
      <c r="A6" s="31" t="s">
        <v>24</v>
      </c>
      <c r="B6" s="12">
        <v>24500</v>
      </c>
    </row>
    <row r="7" spans="1:2" x14ac:dyDescent="0.35">
      <c r="A7" s="31" t="s">
        <v>74</v>
      </c>
      <c r="B7" s="12">
        <v>1372208.4</v>
      </c>
    </row>
    <row r="8" spans="1:2" x14ac:dyDescent="0.35">
      <c r="A8" s="31" t="s">
        <v>212</v>
      </c>
      <c r="B8" s="12">
        <v>22500</v>
      </c>
    </row>
    <row r="9" spans="1:2" x14ac:dyDescent="0.35">
      <c r="A9" s="31" t="s">
        <v>264</v>
      </c>
      <c r="B9" s="12">
        <v>4000</v>
      </c>
    </row>
    <row r="10" spans="1:2" x14ac:dyDescent="0.35">
      <c r="A10" s="31" t="s">
        <v>215</v>
      </c>
      <c r="B10" s="12">
        <v>36500</v>
      </c>
    </row>
    <row r="11" spans="1:2" x14ac:dyDescent="0.35">
      <c r="A11" s="31" t="s">
        <v>340</v>
      </c>
      <c r="B11" s="12">
        <v>4921583.4000000004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AC4A-C8FB-45DF-A1F5-E9A8B76A1124}">
  <sheetPr filterMode="1"/>
  <dimension ref="B2:S460"/>
  <sheetViews>
    <sheetView workbookViewId="0">
      <pane ySplit="2" topLeftCell="A158" activePane="bottomLeft" state="frozen"/>
      <selection pane="bottomLeft" activeCell="F398" sqref="F398"/>
    </sheetView>
  </sheetViews>
  <sheetFormatPr defaultRowHeight="14.5" x14ac:dyDescent="0.35"/>
  <cols>
    <col min="1" max="1" width="1.81640625" bestFit="1" customWidth="1"/>
    <col min="2" max="2" width="14.36328125" bestFit="1" customWidth="1"/>
    <col min="3" max="3" width="18.26953125" bestFit="1" customWidth="1"/>
    <col min="4" max="4" width="7.08984375" bestFit="1" customWidth="1"/>
    <col min="5" max="5" width="15.36328125" bestFit="1" customWidth="1"/>
    <col min="6" max="6" width="11.08984375" bestFit="1" customWidth="1"/>
    <col min="7" max="7" width="39.7265625" bestFit="1" customWidth="1"/>
    <col min="8" max="8" width="13.7265625" bestFit="1" customWidth="1"/>
    <col min="9" max="9" width="16.36328125" bestFit="1" customWidth="1"/>
    <col min="10" max="10" width="21.453125" bestFit="1" customWidth="1"/>
    <col min="11" max="11" width="21.453125" customWidth="1"/>
    <col min="12" max="12" width="49.26953125" bestFit="1" customWidth="1"/>
    <col min="13" max="13" width="10.453125" bestFit="1" customWidth="1"/>
    <col min="14" max="14" width="11.36328125" bestFit="1" customWidth="1"/>
    <col min="15" max="15" width="19.26953125" bestFit="1" customWidth="1"/>
    <col min="16" max="16" width="17.08984375" bestFit="1" customWidth="1"/>
    <col min="17" max="17" width="9.6328125" bestFit="1" customWidth="1"/>
    <col min="18" max="18" width="14" bestFit="1" customWidth="1"/>
  </cols>
  <sheetData>
    <row r="2" spans="2:18" x14ac:dyDescent="0.35">
      <c r="B2" s="9" t="s">
        <v>0</v>
      </c>
      <c r="C2" s="9" t="s">
        <v>1</v>
      </c>
      <c r="D2" s="9" t="s">
        <v>2</v>
      </c>
      <c r="E2" s="9" t="s">
        <v>328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339</v>
      </c>
      <c r="L2" s="9" t="s">
        <v>8</v>
      </c>
      <c r="M2" s="9" t="s">
        <v>9</v>
      </c>
      <c r="N2" s="9" t="s">
        <v>332</v>
      </c>
      <c r="O2" s="9" t="s">
        <v>10</v>
      </c>
      <c r="P2" s="9" t="s">
        <v>11</v>
      </c>
      <c r="Q2" s="9" t="s">
        <v>12</v>
      </c>
      <c r="R2" s="9" t="s">
        <v>13</v>
      </c>
    </row>
    <row r="3" spans="2:18" hidden="1" x14ac:dyDescent="0.35">
      <c r="B3" t="s">
        <v>14</v>
      </c>
      <c r="C3" t="s">
        <v>15</v>
      </c>
      <c r="D3" t="s">
        <v>16</v>
      </c>
      <c r="E3" t="s">
        <v>330</v>
      </c>
      <c r="F3" t="s">
        <v>17</v>
      </c>
      <c r="G3" t="s">
        <v>18</v>
      </c>
      <c r="H3" s="3">
        <v>45108</v>
      </c>
      <c r="I3" s="3">
        <v>45108</v>
      </c>
      <c r="J3" t="s">
        <v>19</v>
      </c>
      <c r="K3" t="s">
        <v>334</v>
      </c>
      <c r="L3" t="s">
        <v>20</v>
      </c>
      <c r="M3" s="8">
        <v>5000</v>
      </c>
      <c r="N3" s="8">
        <f>M3</f>
        <v>5000</v>
      </c>
      <c r="O3" t="s">
        <v>21</v>
      </c>
      <c r="P3" s="7">
        <v>15.84</v>
      </c>
      <c r="Q3" s="8">
        <v>79200</v>
      </c>
      <c r="R3" s="8">
        <v>0</v>
      </c>
    </row>
    <row r="4" spans="2:18" hidden="1" x14ac:dyDescent="0.35">
      <c r="B4" t="s">
        <v>14</v>
      </c>
      <c r="C4" t="s">
        <v>15</v>
      </c>
      <c r="D4" t="s">
        <v>16</v>
      </c>
      <c r="E4" t="s">
        <v>330</v>
      </c>
      <c r="F4" t="s">
        <v>22</v>
      </c>
      <c r="G4" t="s">
        <v>23</v>
      </c>
      <c r="H4" s="3">
        <v>45108</v>
      </c>
      <c r="I4" s="3">
        <v>45108</v>
      </c>
      <c r="J4" t="s">
        <v>19</v>
      </c>
      <c r="K4" t="s">
        <v>334</v>
      </c>
      <c r="L4" t="s">
        <v>20</v>
      </c>
      <c r="M4" s="8">
        <v>10000</v>
      </c>
      <c r="N4" s="8">
        <f>M4</f>
        <v>10000</v>
      </c>
      <c r="O4" t="s">
        <v>21</v>
      </c>
      <c r="P4" s="7">
        <v>12.99</v>
      </c>
      <c r="Q4" s="8">
        <v>129900</v>
      </c>
      <c r="R4" s="8">
        <v>0</v>
      </c>
    </row>
    <row r="5" spans="2:18" hidden="1" x14ac:dyDescent="0.35">
      <c r="B5" t="s">
        <v>14</v>
      </c>
      <c r="C5" t="s">
        <v>15</v>
      </c>
      <c r="D5" t="s">
        <v>16</v>
      </c>
      <c r="E5" t="s">
        <v>330</v>
      </c>
      <c r="F5" t="s">
        <v>24</v>
      </c>
      <c r="G5" t="s">
        <v>25</v>
      </c>
      <c r="H5" s="3">
        <v>45108</v>
      </c>
      <c r="I5" s="3">
        <v>45108</v>
      </c>
      <c r="J5" t="s">
        <v>19</v>
      </c>
      <c r="K5" t="s">
        <v>334</v>
      </c>
      <c r="L5" t="s">
        <v>20</v>
      </c>
      <c r="M5" s="8">
        <v>6000</v>
      </c>
      <c r="N5" s="8">
        <f>M5/2</f>
        <v>3000</v>
      </c>
      <c r="O5" t="s">
        <v>21</v>
      </c>
      <c r="P5" s="7">
        <v>8.09</v>
      </c>
      <c r="Q5" s="8">
        <v>48540</v>
      </c>
      <c r="R5" s="8">
        <v>0</v>
      </c>
    </row>
    <row r="6" spans="2:18" hidden="1" x14ac:dyDescent="0.35">
      <c r="B6" t="s">
        <v>26</v>
      </c>
      <c r="C6" t="s">
        <v>27</v>
      </c>
      <c r="D6" t="s">
        <v>16</v>
      </c>
      <c r="E6" t="s">
        <v>330</v>
      </c>
      <c r="F6" t="s">
        <v>17</v>
      </c>
      <c r="G6" t="s">
        <v>18</v>
      </c>
      <c r="H6" s="3">
        <v>45110</v>
      </c>
      <c r="I6" s="3">
        <v>45110</v>
      </c>
      <c r="J6" t="s">
        <v>28</v>
      </c>
      <c r="K6" t="s">
        <v>336</v>
      </c>
      <c r="L6" t="s">
        <v>29</v>
      </c>
      <c r="M6" s="8">
        <v>10250</v>
      </c>
      <c r="N6" s="8">
        <f t="shared" ref="N6:N14" si="0">M6</f>
        <v>10250</v>
      </c>
      <c r="O6" t="s">
        <v>21</v>
      </c>
      <c r="P6" s="7">
        <v>15.84</v>
      </c>
      <c r="Q6" s="8">
        <v>162360</v>
      </c>
      <c r="R6" s="8">
        <v>0</v>
      </c>
    </row>
    <row r="7" spans="2:18" hidden="1" x14ac:dyDescent="0.35">
      <c r="B7" t="s">
        <v>26</v>
      </c>
      <c r="C7" t="s">
        <v>27</v>
      </c>
      <c r="D7" t="s">
        <v>16</v>
      </c>
      <c r="E7" t="s">
        <v>330</v>
      </c>
      <c r="F7" t="s">
        <v>22</v>
      </c>
      <c r="G7" t="s">
        <v>23</v>
      </c>
      <c r="H7" s="3">
        <v>45110</v>
      </c>
      <c r="I7" s="3">
        <v>45110</v>
      </c>
      <c r="J7" t="s">
        <v>28</v>
      </c>
      <c r="K7" t="s">
        <v>336</v>
      </c>
      <c r="L7" t="s">
        <v>29</v>
      </c>
      <c r="M7" s="8">
        <v>7500</v>
      </c>
      <c r="N7" s="8">
        <f t="shared" si="0"/>
        <v>7500</v>
      </c>
      <c r="O7" t="s">
        <v>21</v>
      </c>
      <c r="P7" s="7">
        <v>12.99</v>
      </c>
      <c r="Q7" s="8">
        <v>97425</v>
      </c>
      <c r="R7" s="8">
        <v>0</v>
      </c>
    </row>
    <row r="8" spans="2:18" hidden="1" x14ac:dyDescent="0.35">
      <c r="B8" t="s">
        <v>26</v>
      </c>
      <c r="C8" t="s">
        <v>27</v>
      </c>
      <c r="D8" t="s">
        <v>16</v>
      </c>
      <c r="E8" t="s">
        <v>329</v>
      </c>
      <c r="F8" t="s">
        <v>30</v>
      </c>
      <c r="G8" t="s">
        <v>31</v>
      </c>
      <c r="H8" s="3">
        <v>45110</v>
      </c>
      <c r="I8" s="3">
        <v>45110</v>
      </c>
      <c r="J8" t="s">
        <v>28</v>
      </c>
      <c r="K8" t="s">
        <v>336</v>
      </c>
      <c r="L8" t="s">
        <v>29</v>
      </c>
      <c r="M8" s="8">
        <v>250</v>
      </c>
      <c r="N8" s="8">
        <f t="shared" si="0"/>
        <v>250</v>
      </c>
      <c r="O8" t="s">
        <v>21</v>
      </c>
      <c r="P8" s="7">
        <v>15.74</v>
      </c>
      <c r="Q8" s="8">
        <v>3935</v>
      </c>
      <c r="R8" s="8">
        <v>0</v>
      </c>
    </row>
    <row r="9" spans="2:18" hidden="1" x14ac:dyDescent="0.35">
      <c r="B9" t="s">
        <v>32</v>
      </c>
      <c r="C9" t="s">
        <v>33</v>
      </c>
      <c r="D9" t="s">
        <v>16</v>
      </c>
      <c r="E9" t="s">
        <v>330</v>
      </c>
      <c r="F9" t="s">
        <v>17</v>
      </c>
      <c r="G9" t="s">
        <v>18</v>
      </c>
      <c r="H9" s="3">
        <v>45110</v>
      </c>
      <c r="I9" s="3">
        <v>45110</v>
      </c>
      <c r="J9" t="s">
        <v>19</v>
      </c>
      <c r="K9" t="s">
        <v>334</v>
      </c>
      <c r="L9" t="s">
        <v>34</v>
      </c>
      <c r="M9" s="8">
        <v>2000</v>
      </c>
      <c r="N9" s="8">
        <f t="shared" si="0"/>
        <v>2000</v>
      </c>
      <c r="O9" t="s">
        <v>21</v>
      </c>
      <c r="P9" s="7">
        <v>15.84</v>
      </c>
      <c r="Q9" s="8">
        <v>31680</v>
      </c>
      <c r="R9" s="8">
        <v>0</v>
      </c>
    </row>
    <row r="10" spans="2:18" hidden="1" x14ac:dyDescent="0.35">
      <c r="B10" t="s">
        <v>32</v>
      </c>
      <c r="C10" t="s">
        <v>33</v>
      </c>
      <c r="D10" t="s">
        <v>16</v>
      </c>
      <c r="E10" t="s">
        <v>330</v>
      </c>
      <c r="F10" t="s">
        <v>22</v>
      </c>
      <c r="G10" t="s">
        <v>23</v>
      </c>
      <c r="H10" s="3">
        <v>45110</v>
      </c>
      <c r="I10" s="3">
        <v>45110</v>
      </c>
      <c r="J10" t="s">
        <v>19</v>
      </c>
      <c r="K10" t="s">
        <v>334</v>
      </c>
      <c r="L10" t="s">
        <v>34</v>
      </c>
      <c r="M10" s="8">
        <v>11000</v>
      </c>
      <c r="N10" s="8">
        <f t="shared" si="0"/>
        <v>11000</v>
      </c>
      <c r="O10" t="s">
        <v>21</v>
      </c>
      <c r="P10" s="7">
        <v>12.99</v>
      </c>
      <c r="Q10" s="8">
        <v>142890</v>
      </c>
      <c r="R10" s="8">
        <v>0</v>
      </c>
    </row>
    <row r="11" spans="2:18" hidden="1" x14ac:dyDescent="0.35">
      <c r="B11" t="s">
        <v>35</v>
      </c>
      <c r="C11" t="s">
        <v>33</v>
      </c>
      <c r="D11" t="s">
        <v>16</v>
      </c>
      <c r="E11" t="s">
        <v>330</v>
      </c>
      <c r="F11" t="s">
        <v>17</v>
      </c>
      <c r="G11" t="s">
        <v>18</v>
      </c>
      <c r="H11" s="3">
        <v>45110</v>
      </c>
      <c r="I11" s="3">
        <v>45110</v>
      </c>
      <c r="J11" t="s">
        <v>19</v>
      </c>
      <c r="K11" t="s">
        <v>334</v>
      </c>
      <c r="L11" t="s">
        <v>36</v>
      </c>
      <c r="M11" s="8">
        <v>5125</v>
      </c>
      <c r="N11" s="8">
        <f t="shared" si="0"/>
        <v>5125</v>
      </c>
      <c r="O11" t="s">
        <v>21</v>
      </c>
      <c r="P11" s="7">
        <v>15.84</v>
      </c>
      <c r="Q11" s="8">
        <v>81180</v>
      </c>
      <c r="R11" s="8">
        <v>0</v>
      </c>
    </row>
    <row r="12" spans="2:18" hidden="1" x14ac:dyDescent="0.35">
      <c r="B12" t="s">
        <v>35</v>
      </c>
      <c r="C12" t="s">
        <v>33</v>
      </c>
      <c r="D12" t="s">
        <v>16</v>
      </c>
      <c r="E12" t="s">
        <v>330</v>
      </c>
      <c r="F12" t="s">
        <v>22</v>
      </c>
      <c r="G12" t="s">
        <v>23</v>
      </c>
      <c r="H12" s="3">
        <v>45110</v>
      </c>
      <c r="I12" s="3">
        <v>45110</v>
      </c>
      <c r="J12" t="s">
        <v>19</v>
      </c>
      <c r="K12" t="s">
        <v>334</v>
      </c>
      <c r="L12" t="s">
        <v>36</v>
      </c>
      <c r="M12" s="8">
        <v>6000</v>
      </c>
      <c r="N12" s="8">
        <f t="shared" si="0"/>
        <v>6000</v>
      </c>
      <c r="O12" t="s">
        <v>21</v>
      </c>
      <c r="P12" s="7">
        <v>12.99</v>
      </c>
      <c r="Q12" s="8">
        <v>77940</v>
      </c>
      <c r="R12" s="8">
        <v>0</v>
      </c>
    </row>
    <row r="13" spans="2:18" hidden="1" x14ac:dyDescent="0.35">
      <c r="B13" t="s">
        <v>37</v>
      </c>
      <c r="C13" t="s">
        <v>27</v>
      </c>
      <c r="D13" t="s">
        <v>16</v>
      </c>
      <c r="E13" t="s">
        <v>330</v>
      </c>
      <c r="F13" t="s">
        <v>17</v>
      </c>
      <c r="G13" t="s">
        <v>18</v>
      </c>
      <c r="H13" s="3">
        <v>45111</v>
      </c>
      <c r="I13" s="3">
        <v>45111</v>
      </c>
      <c r="J13" t="s">
        <v>28</v>
      </c>
      <c r="K13" t="s">
        <v>336</v>
      </c>
      <c r="L13" t="s">
        <v>38</v>
      </c>
      <c r="M13" s="8">
        <v>14750</v>
      </c>
      <c r="N13" s="8">
        <f t="shared" si="0"/>
        <v>14750</v>
      </c>
      <c r="O13" t="s">
        <v>21</v>
      </c>
      <c r="P13" s="7">
        <v>15.84</v>
      </c>
      <c r="Q13" s="8">
        <v>233640</v>
      </c>
      <c r="R13" s="8">
        <v>0</v>
      </c>
    </row>
    <row r="14" spans="2:18" hidden="1" x14ac:dyDescent="0.35">
      <c r="B14" t="s">
        <v>37</v>
      </c>
      <c r="C14" t="s">
        <v>27</v>
      </c>
      <c r="D14" t="s">
        <v>16</v>
      </c>
      <c r="E14" t="s">
        <v>330</v>
      </c>
      <c r="F14" t="s">
        <v>22</v>
      </c>
      <c r="G14" t="s">
        <v>23</v>
      </c>
      <c r="H14" s="3">
        <v>45111</v>
      </c>
      <c r="I14" s="3">
        <v>45111</v>
      </c>
      <c r="J14" t="s">
        <v>28</v>
      </c>
      <c r="K14" t="s">
        <v>336</v>
      </c>
      <c r="L14" t="s">
        <v>38</v>
      </c>
      <c r="M14" s="8">
        <v>9500</v>
      </c>
      <c r="N14" s="8">
        <f t="shared" si="0"/>
        <v>9500</v>
      </c>
      <c r="O14" t="s">
        <v>21</v>
      </c>
      <c r="P14" s="7">
        <v>12.99</v>
      </c>
      <c r="Q14" s="8">
        <v>123405</v>
      </c>
      <c r="R14" s="8">
        <v>0</v>
      </c>
    </row>
    <row r="15" spans="2:18" hidden="1" x14ac:dyDescent="0.35">
      <c r="B15" t="s">
        <v>37</v>
      </c>
      <c r="C15" t="s">
        <v>27</v>
      </c>
      <c r="D15" t="s">
        <v>16</v>
      </c>
      <c r="E15" t="s">
        <v>330</v>
      </c>
      <c r="F15" t="s">
        <v>24</v>
      </c>
      <c r="G15" t="s">
        <v>25</v>
      </c>
      <c r="H15" s="3">
        <v>45111</v>
      </c>
      <c r="I15" s="3">
        <v>45111</v>
      </c>
      <c r="J15" t="s">
        <v>28</v>
      </c>
      <c r="K15" t="s">
        <v>336</v>
      </c>
      <c r="L15" t="s">
        <v>38</v>
      </c>
      <c r="M15" s="8">
        <v>0</v>
      </c>
      <c r="N15" s="8">
        <f>M15/2</f>
        <v>0</v>
      </c>
      <c r="O15" t="s">
        <v>21</v>
      </c>
      <c r="P15" s="7">
        <v>8.09</v>
      </c>
      <c r="Q15" s="8">
        <v>0</v>
      </c>
      <c r="R15" s="8">
        <v>0</v>
      </c>
    </row>
    <row r="16" spans="2:18" hidden="1" x14ac:dyDescent="0.35">
      <c r="B16" t="s">
        <v>39</v>
      </c>
      <c r="C16" t="s">
        <v>40</v>
      </c>
      <c r="D16" t="s">
        <v>16</v>
      </c>
      <c r="E16" t="s">
        <v>331</v>
      </c>
      <c r="F16" t="s">
        <v>41</v>
      </c>
      <c r="G16" t="s">
        <v>42</v>
      </c>
      <c r="H16" s="3">
        <v>45111</v>
      </c>
      <c r="I16" s="3">
        <v>45111</v>
      </c>
      <c r="J16" t="s">
        <v>43</v>
      </c>
      <c r="K16" t="s">
        <v>333</v>
      </c>
      <c r="L16" t="s">
        <v>44</v>
      </c>
      <c r="M16" s="8">
        <v>0</v>
      </c>
      <c r="N16" s="8">
        <f>M16*10</f>
        <v>0</v>
      </c>
      <c r="O16" t="s">
        <v>21</v>
      </c>
      <c r="P16" s="7">
        <v>498.05</v>
      </c>
      <c r="Q16" s="8">
        <v>0</v>
      </c>
      <c r="R16" s="8">
        <v>0</v>
      </c>
    </row>
    <row r="17" spans="2:18" hidden="1" x14ac:dyDescent="0.35">
      <c r="B17" t="s">
        <v>39</v>
      </c>
      <c r="C17" t="s">
        <v>40</v>
      </c>
      <c r="D17" t="s">
        <v>16</v>
      </c>
      <c r="E17" t="s">
        <v>331</v>
      </c>
      <c r="F17" t="s">
        <v>45</v>
      </c>
      <c r="G17" t="s">
        <v>46</v>
      </c>
      <c r="H17" s="3">
        <v>45111</v>
      </c>
      <c r="I17" s="3">
        <v>45111</v>
      </c>
      <c r="J17" t="s">
        <v>43</v>
      </c>
      <c r="K17" t="s">
        <v>333</v>
      </c>
      <c r="L17" t="s">
        <v>44</v>
      </c>
      <c r="M17" s="8">
        <v>0</v>
      </c>
      <c r="N17" s="8">
        <f>M17*5</f>
        <v>0</v>
      </c>
      <c r="O17" t="s">
        <v>21</v>
      </c>
      <c r="P17" s="7">
        <v>254.04</v>
      </c>
      <c r="Q17" s="8">
        <v>0</v>
      </c>
      <c r="R17" s="8">
        <v>0</v>
      </c>
    </row>
    <row r="18" spans="2:18" hidden="1" x14ac:dyDescent="0.35">
      <c r="B18" t="s">
        <v>39</v>
      </c>
      <c r="C18" t="s">
        <v>40</v>
      </c>
      <c r="D18" t="s">
        <v>16</v>
      </c>
      <c r="E18" t="s">
        <v>331</v>
      </c>
      <c r="F18" t="s">
        <v>47</v>
      </c>
      <c r="G18" t="s">
        <v>48</v>
      </c>
      <c r="H18" s="3">
        <v>45111</v>
      </c>
      <c r="I18" s="3">
        <v>45111</v>
      </c>
      <c r="J18" t="s">
        <v>43</v>
      </c>
      <c r="K18" t="s">
        <v>333</v>
      </c>
      <c r="L18" t="s">
        <v>44</v>
      </c>
      <c r="M18" s="8">
        <v>18000</v>
      </c>
      <c r="N18" s="8">
        <f>M18</f>
        <v>18000</v>
      </c>
      <c r="O18" t="s">
        <v>21</v>
      </c>
      <c r="P18" s="7">
        <v>52.16</v>
      </c>
      <c r="Q18" s="8">
        <v>938880</v>
      </c>
      <c r="R18" s="8">
        <v>0</v>
      </c>
    </row>
    <row r="19" spans="2:18" hidden="1" x14ac:dyDescent="0.35">
      <c r="B19" t="s">
        <v>49</v>
      </c>
      <c r="C19" t="s">
        <v>50</v>
      </c>
      <c r="D19" t="s">
        <v>16</v>
      </c>
      <c r="E19" t="s">
        <v>331</v>
      </c>
      <c r="F19" t="s">
        <v>47</v>
      </c>
      <c r="G19" t="s">
        <v>48</v>
      </c>
      <c r="H19" s="3">
        <v>45111</v>
      </c>
      <c r="I19" s="3">
        <v>45111</v>
      </c>
      <c r="J19" t="s">
        <v>51</v>
      </c>
      <c r="K19" t="s">
        <v>333</v>
      </c>
      <c r="L19" t="s">
        <v>52</v>
      </c>
      <c r="M19" s="8">
        <v>630</v>
      </c>
      <c r="N19" s="8">
        <f t="shared" ref="N19:N21" si="1">M19</f>
        <v>630</v>
      </c>
      <c r="O19" t="s">
        <v>21</v>
      </c>
      <c r="P19" s="7">
        <v>52.16</v>
      </c>
      <c r="Q19" s="8">
        <v>32860.800000000003</v>
      </c>
      <c r="R19" s="8">
        <v>0</v>
      </c>
    </row>
    <row r="20" spans="2:18" hidden="1" x14ac:dyDescent="0.35">
      <c r="B20" t="s">
        <v>49</v>
      </c>
      <c r="C20" t="s">
        <v>50</v>
      </c>
      <c r="D20" t="s">
        <v>16</v>
      </c>
      <c r="E20" t="s">
        <v>331</v>
      </c>
      <c r="F20" t="s">
        <v>47</v>
      </c>
      <c r="G20" t="s">
        <v>48</v>
      </c>
      <c r="H20" s="3">
        <v>45111</v>
      </c>
      <c r="I20" s="3">
        <v>45111</v>
      </c>
      <c r="J20" t="s">
        <v>51</v>
      </c>
      <c r="K20" t="s">
        <v>333</v>
      </c>
      <c r="L20" t="s">
        <v>52</v>
      </c>
      <c r="M20" s="8">
        <v>0</v>
      </c>
      <c r="N20" s="8">
        <f t="shared" si="1"/>
        <v>0</v>
      </c>
      <c r="O20" t="s">
        <v>21</v>
      </c>
      <c r="P20" s="7">
        <v>52.16</v>
      </c>
      <c r="Q20" s="8">
        <v>0</v>
      </c>
      <c r="R20" s="8">
        <v>0</v>
      </c>
    </row>
    <row r="21" spans="2:18" hidden="1" x14ac:dyDescent="0.35">
      <c r="B21" t="s">
        <v>49</v>
      </c>
      <c r="C21" t="s">
        <v>50</v>
      </c>
      <c r="D21" t="s">
        <v>16</v>
      </c>
      <c r="E21" t="s">
        <v>331</v>
      </c>
      <c r="F21" t="s">
        <v>47</v>
      </c>
      <c r="G21" t="s">
        <v>48</v>
      </c>
      <c r="H21" s="3">
        <v>45111</v>
      </c>
      <c r="I21" s="3">
        <v>45111</v>
      </c>
      <c r="J21" t="s">
        <v>51</v>
      </c>
      <c r="K21" t="s">
        <v>333</v>
      </c>
      <c r="L21" t="s">
        <v>52</v>
      </c>
      <c r="M21" s="8">
        <v>5370</v>
      </c>
      <c r="N21" s="8">
        <f t="shared" si="1"/>
        <v>5370</v>
      </c>
      <c r="O21" t="s">
        <v>21</v>
      </c>
      <c r="P21" s="7">
        <v>52.16</v>
      </c>
      <c r="Q21" s="8">
        <v>280099.20000000001</v>
      </c>
      <c r="R21" s="8">
        <v>0</v>
      </c>
    </row>
    <row r="22" spans="2:18" hidden="1" x14ac:dyDescent="0.35">
      <c r="B22" t="s">
        <v>53</v>
      </c>
      <c r="C22" t="s">
        <v>50</v>
      </c>
      <c r="D22" t="s">
        <v>16</v>
      </c>
      <c r="E22" t="s">
        <v>331</v>
      </c>
      <c r="F22" t="s">
        <v>41</v>
      </c>
      <c r="G22" t="s">
        <v>42</v>
      </c>
      <c r="H22" s="3">
        <v>45111</v>
      </c>
      <c r="I22" s="3">
        <v>45111</v>
      </c>
      <c r="J22" t="s">
        <v>51</v>
      </c>
      <c r="K22" t="s">
        <v>333</v>
      </c>
      <c r="L22" t="s">
        <v>52</v>
      </c>
      <c r="M22" s="8">
        <v>0</v>
      </c>
      <c r="N22" s="8">
        <f>M22*10</f>
        <v>0</v>
      </c>
      <c r="O22" t="s">
        <v>21</v>
      </c>
      <c r="P22" s="7">
        <v>498.05</v>
      </c>
      <c r="Q22" s="8">
        <v>0</v>
      </c>
      <c r="R22" s="8">
        <v>0</v>
      </c>
    </row>
    <row r="23" spans="2:18" hidden="1" x14ac:dyDescent="0.35">
      <c r="B23" t="s">
        <v>53</v>
      </c>
      <c r="C23" t="s">
        <v>50</v>
      </c>
      <c r="D23" t="s">
        <v>16</v>
      </c>
      <c r="E23" t="s">
        <v>331</v>
      </c>
      <c r="F23" t="s">
        <v>45</v>
      </c>
      <c r="G23" t="s">
        <v>46</v>
      </c>
      <c r="H23" s="3">
        <v>45111</v>
      </c>
      <c r="I23" s="3">
        <v>45111</v>
      </c>
      <c r="J23" t="s">
        <v>51</v>
      </c>
      <c r="K23" t="s">
        <v>333</v>
      </c>
      <c r="L23" t="s">
        <v>52</v>
      </c>
      <c r="M23" s="8">
        <v>0</v>
      </c>
      <c r="N23" s="8">
        <f>M23*5</f>
        <v>0</v>
      </c>
      <c r="O23" t="s">
        <v>21</v>
      </c>
      <c r="P23" s="7">
        <v>254.04</v>
      </c>
      <c r="Q23" s="8">
        <v>0</v>
      </c>
      <c r="R23" s="8">
        <v>0</v>
      </c>
    </row>
    <row r="24" spans="2:18" hidden="1" x14ac:dyDescent="0.35">
      <c r="B24" t="s">
        <v>53</v>
      </c>
      <c r="C24" t="s">
        <v>50</v>
      </c>
      <c r="D24" t="s">
        <v>16</v>
      </c>
      <c r="E24" t="s">
        <v>331</v>
      </c>
      <c r="F24" t="s">
        <v>47</v>
      </c>
      <c r="G24" t="s">
        <v>48</v>
      </c>
      <c r="H24" s="3">
        <v>45111</v>
      </c>
      <c r="I24" s="3">
        <v>45111</v>
      </c>
      <c r="J24" t="s">
        <v>51</v>
      </c>
      <c r="K24" t="s">
        <v>333</v>
      </c>
      <c r="L24" t="s">
        <v>52</v>
      </c>
      <c r="M24" s="8">
        <v>18000</v>
      </c>
      <c r="N24" s="8">
        <f>M24</f>
        <v>18000</v>
      </c>
      <c r="O24" t="s">
        <v>21</v>
      </c>
      <c r="P24" s="7">
        <v>52.16</v>
      </c>
      <c r="Q24" s="8">
        <v>938880</v>
      </c>
      <c r="R24" s="8">
        <v>0</v>
      </c>
    </row>
    <row r="25" spans="2:18" hidden="1" x14ac:dyDescent="0.35">
      <c r="B25" t="s">
        <v>54</v>
      </c>
      <c r="C25" t="s">
        <v>27</v>
      </c>
      <c r="D25" t="s">
        <v>16</v>
      </c>
      <c r="E25" t="s">
        <v>330</v>
      </c>
      <c r="F25" t="s">
        <v>17</v>
      </c>
      <c r="G25" t="s">
        <v>18</v>
      </c>
      <c r="H25" s="3">
        <v>45111</v>
      </c>
      <c r="I25" s="3">
        <v>45111</v>
      </c>
      <c r="J25" t="s">
        <v>28</v>
      </c>
      <c r="K25" t="s">
        <v>336</v>
      </c>
      <c r="L25" t="s">
        <v>55</v>
      </c>
      <c r="M25" s="8">
        <v>11250</v>
      </c>
      <c r="N25" s="8">
        <f>M25</f>
        <v>11250</v>
      </c>
      <c r="O25" t="s">
        <v>21</v>
      </c>
      <c r="P25" s="7">
        <v>15.84</v>
      </c>
      <c r="Q25" s="8">
        <v>178200</v>
      </c>
      <c r="R25" s="8">
        <v>0</v>
      </c>
    </row>
    <row r="26" spans="2:18" hidden="1" x14ac:dyDescent="0.35">
      <c r="B26" t="s">
        <v>54</v>
      </c>
      <c r="C26" t="s">
        <v>27</v>
      </c>
      <c r="D26" t="s">
        <v>16</v>
      </c>
      <c r="E26" t="s">
        <v>330</v>
      </c>
      <c r="F26" t="s">
        <v>22</v>
      </c>
      <c r="G26" t="s">
        <v>23</v>
      </c>
      <c r="H26" s="3">
        <v>45111</v>
      </c>
      <c r="I26" s="3">
        <v>45111</v>
      </c>
      <c r="J26" t="s">
        <v>28</v>
      </c>
      <c r="K26" t="s">
        <v>336</v>
      </c>
      <c r="L26" t="s">
        <v>55</v>
      </c>
      <c r="M26" s="8">
        <v>5500</v>
      </c>
      <c r="N26" s="8">
        <f>M26</f>
        <v>5500</v>
      </c>
      <c r="O26" t="s">
        <v>21</v>
      </c>
      <c r="P26" s="7">
        <v>12.99</v>
      </c>
      <c r="Q26" s="8">
        <v>71445</v>
      </c>
      <c r="R26" s="8">
        <v>0</v>
      </c>
    </row>
    <row r="27" spans="2:18" hidden="1" x14ac:dyDescent="0.35">
      <c r="B27" t="s">
        <v>54</v>
      </c>
      <c r="C27" t="s">
        <v>27</v>
      </c>
      <c r="D27" t="s">
        <v>16</v>
      </c>
      <c r="E27" t="s">
        <v>330</v>
      </c>
      <c r="F27" t="s">
        <v>24</v>
      </c>
      <c r="G27" t="s">
        <v>25</v>
      </c>
      <c r="H27" s="3">
        <v>45111</v>
      </c>
      <c r="I27" s="3">
        <v>45111</v>
      </c>
      <c r="J27" t="s">
        <v>28</v>
      </c>
      <c r="K27" t="s">
        <v>336</v>
      </c>
      <c r="L27" t="s">
        <v>55</v>
      </c>
      <c r="M27" s="8">
        <v>2500</v>
      </c>
      <c r="N27" s="8">
        <f>M27/2</f>
        <v>1250</v>
      </c>
      <c r="O27" t="s">
        <v>21</v>
      </c>
      <c r="P27" s="7">
        <v>8.09</v>
      </c>
      <c r="Q27" s="8">
        <v>20225</v>
      </c>
      <c r="R27" s="8">
        <v>0</v>
      </c>
    </row>
    <row r="28" spans="2:18" hidden="1" x14ac:dyDescent="0.35">
      <c r="B28" t="s">
        <v>56</v>
      </c>
      <c r="C28" t="s">
        <v>50</v>
      </c>
      <c r="D28" t="s">
        <v>16</v>
      </c>
      <c r="E28" t="s">
        <v>331</v>
      </c>
      <c r="F28" t="s">
        <v>41</v>
      </c>
      <c r="G28" t="s">
        <v>42</v>
      </c>
      <c r="H28" s="3">
        <v>45111</v>
      </c>
      <c r="I28" s="3">
        <v>45111</v>
      </c>
      <c r="J28" t="s">
        <v>51</v>
      </c>
      <c r="K28" t="s">
        <v>333</v>
      </c>
      <c r="L28" t="s">
        <v>52</v>
      </c>
      <c r="M28" s="8">
        <v>180</v>
      </c>
      <c r="N28" s="8">
        <f>M28*10</f>
        <v>1800</v>
      </c>
      <c r="O28" t="s">
        <v>21</v>
      </c>
      <c r="P28" s="7">
        <v>498.05</v>
      </c>
      <c r="Q28" s="8">
        <v>89649</v>
      </c>
      <c r="R28" s="8">
        <v>0</v>
      </c>
    </row>
    <row r="29" spans="2:18" hidden="1" x14ac:dyDescent="0.35">
      <c r="B29" t="s">
        <v>56</v>
      </c>
      <c r="C29" t="s">
        <v>50</v>
      </c>
      <c r="D29" t="s">
        <v>16</v>
      </c>
      <c r="E29" t="s">
        <v>331</v>
      </c>
      <c r="F29" t="s">
        <v>45</v>
      </c>
      <c r="G29" t="s">
        <v>46</v>
      </c>
      <c r="H29" s="3">
        <v>45111</v>
      </c>
      <c r="I29" s="3">
        <v>45111</v>
      </c>
      <c r="J29" t="s">
        <v>51</v>
      </c>
      <c r="K29" t="s">
        <v>333</v>
      </c>
      <c r="L29" t="s">
        <v>52</v>
      </c>
      <c r="M29" s="8">
        <v>2520</v>
      </c>
      <c r="N29" s="8">
        <f>M29*5</f>
        <v>12600</v>
      </c>
      <c r="O29" t="s">
        <v>21</v>
      </c>
      <c r="P29" s="7">
        <v>254.04</v>
      </c>
      <c r="Q29" s="8">
        <v>640180.80000000005</v>
      </c>
      <c r="R29" s="8">
        <v>0</v>
      </c>
    </row>
    <row r="30" spans="2:18" hidden="1" x14ac:dyDescent="0.35">
      <c r="B30" t="s">
        <v>56</v>
      </c>
      <c r="C30" t="s">
        <v>50</v>
      </c>
      <c r="D30" t="s">
        <v>16</v>
      </c>
      <c r="E30" t="s">
        <v>331</v>
      </c>
      <c r="F30" t="s">
        <v>47</v>
      </c>
      <c r="G30" t="s">
        <v>48</v>
      </c>
      <c r="H30" s="3">
        <v>45111</v>
      </c>
      <c r="I30" s="3">
        <v>45111</v>
      </c>
      <c r="J30" t="s">
        <v>51</v>
      </c>
      <c r="K30" t="s">
        <v>333</v>
      </c>
      <c r="L30" t="s">
        <v>52</v>
      </c>
      <c r="M30" s="8">
        <v>9600</v>
      </c>
      <c r="N30" s="8">
        <f>M30</f>
        <v>9600</v>
      </c>
      <c r="O30" t="s">
        <v>21</v>
      </c>
      <c r="P30" s="7">
        <v>52.16</v>
      </c>
      <c r="Q30" s="8">
        <v>500736</v>
      </c>
      <c r="R30" s="8">
        <v>0</v>
      </c>
    </row>
    <row r="31" spans="2:18" hidden="1" x14ac:dyDescent="0.35">
      <c r="B31" t="s">
        <v>57</v>
      </c>
      <c r="C31" t="s">
        <v>27</v>
      </c>
      <c r="D31" t="s">
        <v>16</v>
      </c>
      <c r="E31" t="s">
        <v>330</v>
      </c>
      <c r="F31" t="s">
        <v>17</v>
      </c>
      <c r="G31" t="s">
        <v>18</v>
      </c>
      <c r="H31" s="3">
        <v>45111</v>
      </c>
      <c r="I31" s="3">
        <v>45111</v>
      </c>
      <c r="J31" t="s">
        <v>28</v>
      </c>
      <c r="K31" t="s">
        <v>336</v>
      </c>
      <c r="L31" t="s">
        <v>58</v>
      </c>
      <c r="M31" s="8">
        <v>8750</v>
      </c>
      <c r="N31" s="8">
        <f>M31</f>
        <v>8750</v>
      </c>
      <c r="O31" t="s">
        <v>21</v>
      </c>
      <c r="P31" s="7">
        <v>15.84</v>
      </c>
      <c r="Q31" s="8">
        <v>138600</v>
      </c>
      <c r="R31" s="8">
        <v>0</v>
      </c>
    </row>
    <row r="32" spans="2:18" hidden="1" x14ac:dyDescent="0.35">
      <c r="B32" t="s">
        <v>57</v>
      </c>
      <c r="C32" t="s">
        <v>27</v>
      </c>
      <c r="D32" t="s">
        <v>16</v>
      </c>
      <c r="E32" t="s">
        <v>330</v>
      </c>
      <c r="F32" t="s">
        <v>22</v>
      </c>
      <c r="G32" t="s">
        <v>23</v>
      </c>
      <c r="H32" s="3">
        <v>45111</v>
      </c>
      <c r="I32" s="3">
        <v>45111</v>
      </c>
      <c r="J32" t="s">
        <v>28</v>
      </c>
      <c r="K32" t="s">
        <v>336</v>
      </c>
      <c r="L32" t="s">
        <v>58</v>
      </c>
      <c r="M32" s="8">
        <v>8000</v>
      </c>
      <c r="N32" s="8">
        <f>M32</f>
        <v>8000</v>
      </c>
      <c r="O32" t="s">
        <v>21</v>
      </c>
      <c r="P32" s="7">
        <v>12.99</v>
      </c>
      <c r="Q32" s="8">
        <v>103920</v>
      </c>
      <c r="R32" s="8">
        <v>0</v>
      </c>
    </row>
    <row r="33" spans="2:18" hidden="1" x14ac:dyDescent="0.35">
      <c r="B33" t="s">
        <v>57</v>
      </c>
      <c r="C33" t="s">
        <v>27</v>
      </c>
      <c r="D33" t="s">
        <v>16</v>
      </c>
      <c r="E33" t="s">
        <v>330</v>
      </c>
      <c r="F33" t="s">
        <v>24</v>
      </c>
      <c r="G33" t="s">
        <v>25</v>
      </c>
      <c r="H33" s="3">
        <v>45111</v>
      </c>
      <c r="I33" s="3">
        <v>45111</v>
      </c>
      <c r="J33" t="s">
        <v>28</v>
      </c>
      <c r="K33" t="s">
        <v>336</v>
      </c>
      <c r="L33" t="s">
        <v>58</v>
      </c>
      <c r="M33" s="8">
        <v>2500</v>
      </c>
      <c r="N33" s="8">
        <f>M33/2</f>
        <v>1250</v>
      </c>
      <c r="O33" t="s">
        <v>21</v>
      </c>
      <c r="P33" s="7">
        <v>8.09</v>
      </c>
      <c r="Q33" s="8">
        <v>20225</v>
      </c>
      <c r="R33" s="8">
        <v>0</v>
      </c>
    </row>
    <row r="34" spans="2:18" hidden="1" x14ac:dyDescent="0.35">
      <c r="B34" t="s">
        <v>59</v>
      </c>
      <c r="C34" t="s">
        <v>50</v>
      </c>
      <c r="D34" t="s">
        <v>16</v>
      </c>
      <c r="E34" t="s">
        <v>331</v>
      </c>
      <c r="F34" t="s">
        <v>41</v>
      </c>
      <c r="G34" t="s">
        <v>42</v>
      </c>
      <c r="H34" s="3">
        <v>45111</v>
      </c>
      <c r="I34" s="3">
        <v>45111</v>
      </c>
      <c r="J34" t="s">
        <v>51</v>
      </c>
      <c r="K34" t="s">
        <v>333</v>
      </c>
      <c r="L34" t="s">
        <v>52</v>
      </c>
      <c r="M34" s="8">
        <v>0</v>
      </c>
      <c r="N34" s="8">
        <f>M34*10</f>
        <v>0</v>
      </c>
      <c r="O34" t="s">
        <v>21</v>
      </c>
      <c r="P34" s="7">
        <v>498.05</v>
      </c>
      <c r="Q34" s="8">
        <v>0</v>
      </c>
      <c r="R34" s="8">
        <v>0</v>
      </c>
    </row>
    <row r="35" spans="2:18" hidden="1" x14ac:dyDescent="0.35">
      <c r="B35" t="s">
        <v>59</v>
      </c>
      <c r="C35" t="s">
        <v>50</v>
      </c>
      <c r="D35" t="s">
        <v>16</v>
      </c>
      <c r="E35" t="s">
        <v>331</v>
      </c>
      <c r="F35" t="s">
        <v>45</v>
      </c>
      <c r="G35" t="s">
        <v>46</v>
      </c>
      <c r="H35" s="3">
        <v>45111</v>
      </c>
      <c r="I35" s="3">
        <v>45111</v>
      </c>
      <c r="J35" t="s">
        <v>51</v>
      </c>
      <c r="K35" t="s">
        <v>333</v>
      </c>
      <c r="L35" t="s">
        <v>52</v>
      </c>
      <c r="M35" s="8">
        <v>0</v>
      </c>
      <c r="N35" s="8">
        <f>M35*5</f>
        <v>0</v>
      </c>
      <c r="O35" t="s">
        <v>21</v>
      </c>
      <c r="P35" s="7">
        <v>254.04</v>
      </c>
      <c r="Q35" s="8">
        <v>0</v>
      </c>
      <c r="R35" s="8">
        <v>0</v>
      </c>
    </row>
    <row r="36" spans="2:18" hidden="1" x14ac:dyDescent="0.35">
      <c r="B36" t="s">
        <v>59</v>
      </c>
      <c r="C36" t="s">
        <v>50</v>
      </c>
      <c r="D36" t="s">
        <v>16</v>
      </c>
      <c r="E36" t="s">
        <v>331</v>
      </c>
      <c r="F36" t="s">
        <v>47</v>
      </c>
      <c r="G36" t="s">
        <v>48</v>
      </c>
      <c r="H36" s="3">
        <v>45111</v>
      </c>
      <c r="I36" s="3">
        <v>45111</v>
      </c>
      <c r="J36" t="s">
        <v>51</v>
      </c>
      <c r="K36" t="s">
        <v>333</v>
      </c>
      <c r="L36" t="s">
        <v>52</v>
      </c>
      <c r="M36" s="8">
        <v>18000</v>
      </c>
      <c r="N36" s="8">
        <f>M36</f>
        <v>18000</v>
      </c>
      <c r="O36" t="s">
        <v>21</v>
      </c>
      <c r="P36" s="7">
        <v>52.16</v>
      </c>
      <c r="Q36" s="8">
        <v>938880</v>
      </c>
      <c r="R36" s="8">
        <v>0</v>
      </c>
    </row>
    <row r="37" spans="2:18" hidden="1" x14ac:dyDescent="0.35">
      <c r="B37" t="s">
        <v>60</v>
      </c>
      <c r="C37" t="s">
        <v>40</v>
      </c>
      <c r="D37" t="s">
        <v>16</v>
      </c>
      <c r="E37" t="s">
        <v>331</v>
      </c>
      <c r="F37" t="s">
        <v>41</v>
      </c>
      <c r="G37" t="s">
        <v>42</v>
      </c>
      <c r="H37" s="3">
        <v>45111</v>
      </c>
      <c r="I37" s="3">
        <v>45111</v>
      </c>
      <c r="J37" t="s">
        <v>43</v>
      </c>
      <c r="K37" t="s">
        <v>333</v>
      </c>
      <c r="L37" t="s">
        <v>44</v>
      </c>
      <c r="M37" s="8">
        <v>510</v>
      </c>
      <c r="N37" s="8">
        <f>M37*10</f>
        <v>5100</v>
      </c>
      <c r="O37" t="s">
        <v>21</v>
      </c>
      <c r="P37" s="7">
        <v>498.05</v>
      </c>
      <c r="Q37" s="8">
        <v>254005.5</v>
      </c>
      <c r="R37" s="8">
        <v>0</v>
      </c>
    </row>
    <row r="38" spans="2:18" hidden="1" x14ac:dyDescent="0.35">
      <c r="B38" t="s">
        <v>60</v>
      </c>
      <c r="C38" t="s">
        <v>40</v>
      </c>
      <c r="D38" t="s">
        <v>16</v>
      </c>
      <c r="E38" t="s">
        <v>331</v>
      </c>
      <c r="F38" t="s">
        <v>45</v>
      </c>
      <c r="G38" t="s">
        <v>46</v>
      </c>
      <c r="H38" s="3">
        <v>45111</v>
      </c>
      <c r="I38" s="3">
        <v>45111</v>
      </c>
      <c r="J38" t="s">
        <v>43</v>
      </c>
      <c r="K38" t="s">
        <v>333</v>
      </c>
      <c r="L38" t="s">
        <v>44</v>
      </c>
      <c r="M38" s="8">
        <v>840</v>
      </c>
      <c r="N38" s="8">
        <f>M38*5</f>
        <v>4200</v>
      </c>
      <c r="O38" t="s">
        <v>21</v>
      </c>
      <c r="P38" s="7">
        <v>254.04</v>
      </c>
      <c r="Q38" s="8">
        <v>213393.6</v>
      </c>
      <c r="R38" s="8">
        <v>0</v>
      </c>
    </row>
    <row r="39" spans="2:18" hidden="1" x14ac:dyDescent="0.35">
      <c r="B39" t="s">
        <v>60</v>
      </c>
      <c r="C39" t="s">
        <v>40</v>
      </c>
      <c r="D39" t="s">
        <v>16</v>
      </c>
      <c r="E39" t="s">
        <v>331</v>
      </c>
      <c r="F39" t="s">
        <v>47</v>
      </c>
      <c r="G39" t="s">
        <v>48</v>
      </c>
      <c r="H39" s="3">
        <v>45111</v>
      </c>
      <c r="I39" s="3">
        <v>45111</v>
      </c>
      <c r="J39" t="s">
        <v>43</v>
      </c>
      <c r="K39" t="s">
        <v>333</v>
      </c>
      <c r="L39" t="s">
        <v>44</v>
      </c>
      <c r="M39" s="8">
        <v>3330</v>
      </c>
      <c r="N39" s="8">
        <f t="shared" ref="N39:N40" si="2">M39</f>
        <v>3330</v>
      </c>
      <c r="O39" t="s">
        <v>21</v>
      </c>
      <c r="P39" s="7">
        <v>52.16</v>
      </c>
      <c r="Q39" s="8">
        <v>173692.79999999999</v>
      </c>
      <c r="R39" s="8">
        <v>0</v>
      </c>
    </row>
    <row r="40" spans="2:18" hidden="1" x14ac:dyDescent="0.35">
      <c r="B40" t="s">
        <v>60</v>
      </c>
      <c r="C40" t="s">
        <v>40</v>
      </c>
      <c r="D40" t="s">
        <v>16</v>
      </c>
      <c r="E40" t="s">
        <v>331</v>
      </c>
      <c r="F40" t="s">
        <v>47</v>
      </c>
      <c r="G40" t="s">
        <v>48</v>
      </c>
      <c r="H40" s="3">
        <v>45111</v>
      </c>
      <c r="I40" s="3">
        <v>45111</v>
      </c>
      <c r="J40" t="s">
        <v>43</v>
      </c>
      <c r="K40" t="s">
        <v>333</v>
      </c>
      <c r="L40" t="s">
        <v>44</v>
      </c>
      <c r="M40" s="8">
        <v>5370</v>
      </c>
      <c r="N40" s="8">
        <f t="shared" si="2"/>
        <v>5370</v>
      </c>
      <c r="O40" t="s">
        <v>21</v>
      </c>
      <c r="P40" s="7">
        <v>52.16</v>
      </c>
      <c r="Q40" s="8">
        <v>280099.20000000001</v>
      </c>
      <c r="R40" s="8">
        <v>0</v>
      </c>
    </row>
    <row r="41" spans="2:18" hidden="1" x14ac:dyDescent="0.35">
      <c r="B41" t="s">
        <v>61</v>
      </c>
      <c r="C41" t="s">
        <v>27</v>
      </c>
      <c r="D41" t="s">
        <v>16</v>
      </c>
      <c r="E41" t="s">
        <v>331</v>
      </c>
      <c r="F41" t="s">
        <v>41</v>
      </c>
      <c r="G41" t="s">
        <v>42</v>
      </c>
      <c r="H41" s="3">
        <v>45111</v>
      </c>
      <c r="I41" s="3">
        <v>45111</v>
      </c>
      <c r="J41" t="s">
        <v>28</v>
      </c>
      <c r="K41" t="s">
        <v>336</v>
      </c>
      <c r="L41" t="s">
        <v>62</v>
      </c>
      <c r="M41" s="8">
        <v>2400</v>
      </c>
      <c r="N41" s="8">
        <f>M41*10</f>
        <v>24000</v>
      </c>
      <c r="O41" t="s">
        <v>21</v>
      </c>
      <c r="P41" s="7">
        <v>487.98</v>
      </c>
      <c r="Q41" s="8">
        <v>1171152</v>
      </c>
      <c r="R41" s="8">
        <v>0</v>
      </c>
    </row>
    <row r="42" spans="2:18" hidden="1" x14ac:dyDescent="0.35">
      <c r="B42" t="s">
        <v>61</v>
      </c>
      <c r="C42" t="s">
        <v>27</v>
      </c>
      <c r="D42" t="s">
        <v>16</v>
      </c>
      <c r="E42" t="s">
        <v>331</v>
      </c>
      <c r="F42" t="s">
        <v>45</v>
      </c>
      <c r="G42" t="s">
        <v>46</v>
      </c>
      <c r="H42" s="3">
        <v>45111</v>
      </c>
      <c r="I42" s="3">
        <v>45111</v>
      </c>
      <c r="J42" t="s">
        <v>28</v>
      </c>
      <c r="K42" t="s">
        <v>336</v>
      </c>
      <c r="L42" t="s">
        <v>62</v>
      </c>
      <c r="M42" s="8">
        <v>0</v>
      </c>
      <c r="N42" s="8">
        <f>M42*5</f>
        <v>0</v>
      </c>
      <c r="O42" t="s">
        <v>21</v>
      </c>
      <c r="P42" s="7">
        <v>250.48</v>
      </c>
      <c r="Q42" s="8">
        <v>0</v>
      </c>
      <c r="R42" s="8">
        <v>0</v>
      </c>
    </row>
    <row r="43" spans="2:18" hidden="1" x14ac:dyDescent="0.35">
      <c r="B43" t="s">
        <v>63</v>
      </c>
      <c r="C43" t="s">
        <v>27</v>
      </c>
      <c r="D43" t="s">
        <v>16</v>
      </c>
      <c r="E43" t="s">
        <v>331</v>
      </c>
      <c r="F43" t="s">
        <v>41</v>
      </c>
      <c r="G43" t="s">
        <v>42</v>
      </c>
      <c r="H43" s="3">
        <v>45112</v>
      </c>
      <c r="I43" s="3">
        <v>45112</v>
      </c>
      <c r="J43" t="s">
        <v>28</v>
      </c>
      <c r="K43" t="s">
        <v>336</v>
      </c>
      <c r="L43" t="s">
        <v>62</v>
      </c>
      <c r="M43" s="8">
        <v>0</v>
      </c>
      <c r="N43" s="8">
        <f>M43*10</f>
        <v>0</v>
      </c>
      <c r="O43" t="s">
        <v>21</v>
      </c>
      <c r="P43" s="7">
        <v>487.98</v>
      </c>
      <c r="Q43" s="8">
        <v>0</v>
      </c>
      <c r="R43" s="8">
        <v>0</v>
      </c>
    </row>
    <row r="44" spans="2:18" hidden="1" x14ac:dyDescent="0.35">
      <c r="B44" t="s">
        <v>63</v>
      </c>
      <c r="C44" t="s">
        <v>27</v>
      </c>
      <c r="D44" t="s">
        <v>16</v>
      </c>
      <c r="E44" t="s">
        <v>331</v>
      </c>
      <c r="F44" t="s">
        <v>45</v>
      </c>
      <c r="G44" t="s">
        <v>46</v>
      </c>
      <c r="H44" s="3">
        <v>45112</v>
      </c>
      <c r="I44" s="3">
        <v>45112</v>
      </c>
      <c r="J44" t="s">
        <v>28</v>
      </c>
      <c r="K44" t="s">
        <v>336</v>
      </c>
      <c r="L44" t="s">
        <v>62</v>
      </c>
      <c r="M44" s="8">
        <v>216</v>
      </c>
      <c r="N44" s="8">
        <f t="shared" ref="N44:N45" si="3">M44*5</f>
        <v>1080</v>
      </c>
      <c r="O44" t="s">
        <v>21</v>
      </c>
      <c r="P44" s="7">
        <v>250.48</v>
      </c>
      <c r="Q44" s="8">
        <v>54103.68</v>
      </c>
      <c r="R44" s="8">
        <v>0</v>
      </c>
    </row>
    <row r="45" spans="2:18" hidden="1" x14ac:dyDescent="0.35">
      <c r="B45" t="s">
        <v>63</v>
      </c>
      <c r="C45" t="s">
        <v>27</v>
      </c>
      <c r="D45" t="s">
        <v>16</v>
      </c>
      <c r="E45" t="s">
        <v>331</v>
      </c>
      <c r="F45" t="s">
        <v>45</v>
      </c>
      <c r="G45" t="s">
        <v>46</v>
      </c>
      <c r="H45" s="3">
        <v>45112</v>
      </c>
      <c r="I45" s="3">
        <v>45112</v>
      </c>
      <c r="J45" t="s">
        <v>28</v>
      </c>
      <c r="K45" t="s">
        <v>336</v>
      </c>
      <c r="L45" t="s">
        <v>62</v>
      </c>
      <c r="M45" s="8">
        <v>2784</v>
      </c>
      <c r="N45" s="8">
        <f t="shared" si="3"/>
        <v>13920</v>
      </c>
      <c r="O45" t="s">
        <v>21</v>
      </c>
      <c r="P45" s="7">
        <v>250.48</v>
      </c>
      <c r="Q45" s="8">
        <v>697336.31999999995</v>
      </c>
      <c r="R45" s="8">
        <v>0</v>
      </c>
    </row>
    <row r="46" spans="2:18" hidden="1" x14ac:dyDescent="0.35">
      <c r="B46" t="s">
        <v>64</v>
      </c>
      <c r="C46" t="s">
        <v>27</v>
      </c>
      <c r="D46" t="s">
        <v>16</v>
      </c>
      <c r="E46" t="s">
        <v>331</v>
      </c>
      <c r="F46" t="s">
        <v>41</v>
      </c>
      <c r="G46" t="s">
        <v>42</v>
      </c>
      <c r="H46" s="3">
        <v>45112</v>
      </c>
      <c r="I46" s="3">
        <v>45112</v>
      </c>
      <c r="J46" t="s">
        <v>28</v>
      </c>
      <c r="K46" t="s">
        <v>336</v>
      </c>
      <c r="L46" t="s">
        <v>62</v>
      </c>
      <c r="M46" s="8">
        <v>351</v>
      </c>
      <c r="N46" s="8">
        <f>M46*10</f>
        <v>3510</v>
      </c>
      <c r="O46" t="s">
        <v>21</v>
      </c>
      <c r="P46" s="7">
        <v>487.98</v>
      </c>
      <c r="Q46" s="8">
        <v>171280.98</v>
      </c>
      <c r="R46" s="8">
        <v>0</v>
      </c>
    </row>
    <row r="47" spans="2:18" hidden="1" x14ac:dyDescent="0.35">
      <c r="B47" t="s">
        <v>64</v>
      </c>
      <c r="C47" t="s">
        <v>27</v>
      </c>
      <c r="D47" t="s">
        <v>16</v>
      </c>
      <c r="E47" t="s">
        <v>331</v>
      </c>
      <c r="F47" t="s">
        <v>45</v>
      </c>
      <c r="G47" t="s">
        <v>46</v>
      </c>
      <c r="H47" s="3">
        <v>45112</v>
      </c>
      <c r="I47" s="3">
        <v>45112</v>
      </c>
      <c r="J47" t="s">
        <v>28</v>
      </c>
      <c r="K47" t="s">
        <v>336</v>
      </c>
      <c r="L47" t="s">
        <v>62</v>
      </c>
      <c r="M47" s="8">
        <v>600</v>
      </c>
      <c r="N47" s="8">
        <f t="shared" ref="N47:N48" si="4">M47*5</f>
        <v>3000</v>
      </c>
      <c r="O47" t="s">
        <v>21</v>
      </c>
      <c r="P47" s="7">
        <v>250.48</v>
      </c>
      <c r="Q47" s="8">
        <v>150288</v>
      </c>
      <c r="R47" s="8">
        <v>0</v>
      </c>
    </row>
    <row r="48" spans="2:18" hidden="1" x14ac:dyDescent="0.35">
      <c r="B48" t="s">
        <v>64</v>
      </c>
      <c r="C48" t="s">
        <v>27</v>
      </c>
      <c r="D48" t="s">
        <v>16</v>
      </c>
      <c r="E48" t="s">
        <v>331</v>
      </c>
      <c r="F48" t="s">
        <v>45</v>
      </c>
      <c r="G48" t="s">
        <v>46</v>
      </c>
      <c r="H48" s="3">
        <v>45112</v>
      </c>
      <c r="I48" s="3">
        <v>45112</v>
      </c>
      <c r="J48" t="s">
        <v>28</v>
      </c>
      <c r="K48" t="s">
        <v>336</v>
      </c>
      <c r="L48" t="s">
        <v>62</v>
      </c>
      <c r="M48" s="8">
        <v>0</v>
      </c>
      <c r="N48" s="8">
        <f t="shared" si="4"/>
        <v>0</v>
      </c>
      <c r="O48" t="s">
        <v>21</v>
      </c>
      <c r="P48" s="7">
        <v>250.48</v>
      </c>
      <c r="Q48" s="8">
        <v>0</v>
      </c>
      <c r="R48" s="8">
        <v>0</v>
      </c>
    </row>
    <row r="49" spans="2:18" hidden="1" x14ac:dyDescent="0.35">
      <c r="B49" t="s">
        <v>64</v>
      </c>
      <c r="C49" t="s">
        <v>27</v>
      </c>
      <c r="D49" t="s">
        <v>16</v>
      </c>
      <c r="E49" t="s">
        <v>331</v>
      </c>
      <c r="F49" t="s">
        <v>41</v>
      </c>
      <c r="G49" t="s">
        <v>42</v>
      </c>
      <c r="H49" s="3">
        <v>45112</v>
      </c>
      <c r="I49" s="3">
        <v>45112</v>
      </c>
      <c r="J49" t="s">
        <v>28</v>
      </c>
      <c r="K49" t="s">
        <v>336</v>
      </c>
      <c r="L49" t="s">
        <v>62</v>
      </c>
      <c r="M49" s="8">
        <v>849</v>
      </c>
      <c r="N49" s="8">
        <f>M49*10</f>
        <v>8490</v>
      </c>
      <c r="O49" t="s">
        <v>21</v>
      </c>
      <c r="P49" s="7">
        <v>487.98</v>
      </c>
      <c r="Q49" s="8">
        <v>414295.02</v>
      </c>
      <c r="R49" s="8">
        <v>0</v>
      </c>
    </row>
    <row r="50" spans="2:18" hidden="1" x14ac:dyDescent="0.35">
      <c r="B50" t="s">
        <v>65</v>
      </c>
      <c r="C50" t="s">
        <v>27</v>
      </c>
      <c r="D50" t="s">
        <v>16</v>
      </c>
      <c r="E50" t="s">
        <v>330</v>
      </c>
      <c r="F50" t="s">
        <v>17</v>
      </c>
      <c r="G50" t="s">
        <v>18</v>
      </c>
      <c r="H50" s="3">
        <v>45113</v>
      </c>
      <c r="I50" s="3">
        <v>45113</v>
      </c>
      <c r="J50" t="s">
        <v>28</v>
      </c>
      <c r="K50" t="s">
        <v>336</v>
      </c>
      <c r="L50" t="s">
        <v>66</v>
      </c>
      <c r="M50" s="8">
        <v>9000</v>
      </c>
      <c r="N50" s="8">
        <f>M50</f>
        <v>9000</v>
      </c>
      <c r="O50" t="s">
        <v>21</v>
      </c>
      <c r="P50" s="7">
        <v>15.84</v>
      </c>
      <c r="Q50" s="8">
        <v>142560</v>
      </c>
      <c r="R50" s="8">
        <v>0</v>
      </c>
    </row>
    <row r="51" spans="2:18" hidden="1" x14ac:dyDescent="0.35">
      <c r="B51" t="s">
        <v>65</v>
      </c>
      <c r="C51" t="s">
        <v>27</v>
      </c>
      <c r="D51" t="s">
        <v>16</v>
      </c>
      <c r="E51" t="s">
        <v>330</v>
      </c>
      <c r="F51" t="s">
        <v>22</v>
      </c>
      <c r="G51" t="s">
        <v>23</v>
      </c>
      <c r="H51" s="3">
        <v>45113</v>
      </c>
      <c r="I51" s="3">
        <v>45113</v>
      </c>
      <c r="J51" t="s">
        <v>28</v>
      </c>
      <c r="K51" t="s">
        <v>336</v>
      </c>
      <c r="L51" t="s">
        <v>66</v>
      </c>
      <c r="M51" s="8">
        <v>9000</v>
      </c>
      <c r="N51" s="8">
        <f>M51</f>
        <v>9000</v>
      </c>
      <c r="O51" t="s">
        <v>21</v>
      </c>
      <c r="P51" s="7">
        <v>12.99</v>
      </c>
      <c r="Q51" s="8">
        <v>116910</v>
      </c>
      <c r="R51" s="8">
        <v>0</v>
      </c>
    </row>
    <row r="52" spans="2:18" hidden="1" x14ac:dyDescent="0.35">
      <c r="B52" t="s">
        <v>65</v>
      </c>
      <c r="C52" t="s">
        <v>27</v>
      </c>
      <c r="D52" t="s">
        <v>16</v>
      </c>
      <c r="E52" t="s">
        <v>329</v>
      </c>
      <c r="F52" t="s">
        <v>30</v>
      </c>
      <c r="G52" t="s">
        <v>31</v>
      </c>
      <c r="H52" s="3">
        <v>45113</v>
      </c>
      <c r="I52" s="3">
        <v>45113</v>
      </c>
      <c r="J52" t="s">
        <v>28</v>
      </c>
      <c r="K52" t="s">
        <v>336</v>
      </c>
      <c r="L52" t="s">
        <v>66</v>
      </c>
      <c r="M52" s="8">
        <v>0</v>
      </c>
      <c r="N52" s="8">
        <f>M52</f>
        <v>0</v>
      </c>
      <c r="O52" t="s">
        <v>21</v>
      </c>
      <c r="P52" s="7">
        <v>15.74</v>
      </c>
      <c r="Q52" s="8">
        <v>0</v>
      </c>
      <c r="R52" s="8">
        <v>0</v>
      </c>
    </row>
    <row r="53" spans="2:18" hidden="1" x14ac:dyDescent="0.35">
      <c r="B53" t="s">
        <v>67</v>
      </c>
      <c r="C53" t="s">
        <v>27</v>
      </c>
      <c r="D53" t="s">
        <v>16</v>
      </c>
      <c r="E53" t="s">
        <v>330</v>
      </c>
      <c r="F53" t="s">
        <v>17</v>
      </c>
      <c r="G53" t="s">
        <v>18</v>
      </c>
      <c r="H53" s="3">
        <v>45115</v>
      </c>
      <c r="I53" s="3">
        <v>45115</v>
      </c>
      <c r="J53" t="s">
        <v>28</v>
      </c>
      <c r="K53" t="s">
        <v>336</v>
      </c>
      <c r="L53" t="s">
        <v>68</v>
      </c>
      <c r="M53" s="8">
        <v>10675</v>
      </c>
      <c r="N53" s="8">
        <f>M53</f>
        <v>10675</v>
      </c>
      <c r="O53" t="s">
        <v>21</v>
      </c>
      <c r="P53" s="7">
        <v>15.84</v>
      </c>
      <c r="Q53" s="8">
        <v>169092</v>
      </c>
      <c r="R53" s="8">
        <v>0</v>
      </c>
    </row>
    <row r="54" spans="2:18" hidden="1" x14ac:dyDescent="0.35">
      <c r="B54" t="s">
        <v>67</v>
      </c>
      <c r="C54" t="s">
        <v>27</v>
      </c>
      <c r="D54" t="s">
        <v>16</v>
      </c>
      <c r="E54" t="s">
        <v>330</v>
      </c>
      <c r="F54" t="s">
        <v>22</v>
      </c>
      <c r="G54" t="s">
        <v>23</v>
      </c>
      <c r="H54" s="3">
        <v>45115</v>
      </c>
      <c r="I54" s="3">
        <v>45115</v>
      </c>
      <c r="J54" t="s">
        <v>28</v>
      </c>
      <c r="K54" t="s">
        <v>336</v>
      </c>
      <c r="L54" t="s">
        <v>68</v>
      </c>
      <c r="M54" s="8">
        <v>12250</v>
      </c>
      <c r="N54" s="8">
        <f>M54</f>
        <v>12250</v>
      </c>
      <c r="O54" t="s">
        <v>21</v>
      </c>
      <c r="P54" s="7">
        <v>12.99</v>
      </c>
      <c r="Q54" s="8">
        <v>159127.5</v>
      </c>
      <c r="R54" s="8">
        <v>0</v>
      </c>
    </row>
    <row r="55" spans="2:18" hidden="1" x14ac:dyDescent="0.35">
      <c r="B55" t="s">
        <v>67</v>
      </c>
      <c r="C55" t="s">
        <v>27</v>
      </c>
      <c r="D55" t="s">
        <v>16</v>
      </c>
      <c r="E55" t="s">
        <v>330</v>
      </c>
      <c r="F55" t="s">
        <v>24</v>
      </c>
      <c r="G55" t="s">
        <v>25</v>
      </c>
      <c r="H55" s="3">
        <v>45115</v>
      </c>
      <c r="I55" s="3">
        <v>45115</v>
      </c>
      <c r="J55" t="s">
        <v>28</v>
      </c>
      <c r="K55" t="s">
        <v>336</v>
      </c>
      <c r="L55" t="s">
        <v>68</v>
      </c>
      <c r="M55" s="8">
        <v>2500</v>
      </c>
      <c r="N55" s="8">
        <f>M55/2</f>
        <v>1250</v>
      </c>
      <c r="O55" t="s">
        <v>21</v>
      </c>
      <c r="P55" s="7">
        <v>8.09</v>
      </c>
      <c r="Q55" s="8">
        <v>20225</v>
      </c>
      <c r="R55" s="8">
        <v>0</v>
      </c>
    </row>
    <row r="56" spans="2:18" hidden="1" x14ac:dyDescent="0.35">
      <c r="B56" t="s">
        <v>69</v>
      </c>
      <c r="C56" t="s">
        <v>27</v>
      </c>
      <c r="D56" t="s">
        <v>16</v>
      </c>
      <c r="E56" t="s">
        <v>330</v>
      </c>
      <c r="F56" t="s">
        <v>17</v>
      </c>
      <c r="G56" t="s">
        <v>18</v>
      </c>
      <c r="H56" s="3">
        <v>45115</v>
      </c>
      <c r="I56" s="3">
        <v>45115</v>
      </c>
      <c r="J56" t="s">
        <v>28</v>
      </c>
      <c r="K56" t="s">
        <v>336</v>
      </c>
      <c r="L56" t="s">
        <v>70</v>
      </c>
      <c r="M56" s="8">
        <v>5500</v>
      </c>
      <c r="N56" s="8">
        <f>M56</f>
        <v>5500</v>
      </c>
      <c r="O56" t="s">
        <v>21</v>
      </c>
      <c r="P56" s="7">
        <v>15.84</v>
      </c>
      <c r="Q56" s="8">
        <v>87120</v>
      </c>
      <c r="R56" s="8">
        <v>0</v>
      </c>
    </row>
    <row r="57" spans="2:18" hidden="1" x14ac:dyDescent="0.35">
      <c r="B57" t="s">
        <v>69</v>
      </c>
      <c r="C57" t="s">
        <v>27</v>
      </c>
      <c r="D57" t="s">
        <v>16</v>
      </c>
      <c r="E57" t="s">
        <v>330</v>
      </c>
      <c r="F57" t="s">
        <v>22</v>
      </c>
      <c r="G57" t="s">
        <v>23</v>
      </c>
      <c r="H57" s="3">
        <v>45115</v>
      </c>
      <c r="I57" s="3">
        <v>45115</v>
      </c>
      <c r="J57" t="s">
        <v>28</v>
      </c>
      <c r="K57" t="s">
        <v>336</v>
      </c>
      <c r="L57" t="s">
        <v>70</v>
      </c>
      <c r="M57" s="8">
        <v>12500</v>
      </c>
      <c r="N57" s="8">
        <f>M57</f>
        <v>12500</v>
      </c>
      <c r="O57" t="s">
        <v>21</v>
      </c>
      <c r="P57" s="7">
        <v>12.99</v>
      </c>
      <c r="Q57" s="8">
        <v>162375</v>
      </c>
      <c r="R57" s="8">
        <v>0</v>
      </c>
    </row>
    <row r="58" spans="2:18" hidden="1" x14ac:dyDescent="0.35">
      <c r="B58" t="s">
        <v>69</v>
      </c>
      <c r="C58" t="s">
        <v>27</v>
      </c>
      <c r="D58" t="s">
        <v>16</v>
      </c>
      <c r="E58" t="s">
        <v>330</v>
      </c>
      <c r="F58" t="s">
        <v>24</v>
      </c>
      <c r="G58" t="s">
        <v>25</v>
      </c>
      <c r="H58" s="3">
        <v>45115</v>
      </c>
      <c r="I58" s="3">
        <v>45115</v>
      </c>
      <c r="J58" t="s">
        <v>28</v>
      </c>
      <c r="K58" t="s">
        <v>336</v>
      </c>
      <c r="L58" t="s">
        <v>70</v>
      </c>
      <c r="M58" s="8">
        <v>0</v>
      </c>
      <c r="N58" s="8">
        <f>M58/2</f>
        <v>0</v>
      </c>
      <c r="O58" t="s">
        <v>21</v>
      </c>
      <c r="P58" s="7">
        <v>8.09</v>
      </c>
      <c r="Q58" s="8">
        <v>0</v>
      </c>
      <c r="R58" s="8">
        <v>0</v>
      </c>
    </row>
    <row r="59" spans="2:18" hidden="1" x14ac:dyDescent="0.35">
      <c r="B59" t="s">
        <v>71</v>
      </c>
      <c r="C59" t="s">
        <v>27</v>
      </c>
      <c r="D59" t="s">
        <v>16</v>
      </c>
      <c r="E59" t="s">
        <v>330</v>
      </c>
      <c r="F59" t="s">
        <v>17</v>
      </c>
      <c r="G59" t="s">
        <v>18</v>
      </c>
      <c r="H59" s="3">
        <v>45115</v>
      </c>
      <c r="I59" s="3">
        <v>45115</v>
      </c>
      <c r="J59" t="s">
        <v>28</v>
      </c>
      <c r="K59" t="s">
        <v>336</v>
      </c>
      <c r="L59" t="s">
        <v>72</v>
      </c>
      <c r="M59" s="8">
        <v>10050</v>
      </c>
      <c r="N59" s="8">
        <f>M59</f>
        <v>10050</v>
      </c>
      <c r="O59" t="s">
        <v>21</v>
      </c>
      <c r="P59" s="7">
        <v>15.84</v>
      </c>
      <c r="Q59" s="8">
        <v>159192</v>
      </c>
      <c r="R59" s="8">
        <v>0</v>
      </c>
    </row>
    <row r="60" spans="2:18" hidden="1" x14ac:dyDescent="0.35">
      <c r="B60" t="s">
        <v>71</v>
      </c>
      <c r="C60" t="s">
        <v>27</v>
      </c>
      <c r="D60" t="s">
        <v>16</v>
      </c>
      <c r="E60" t="s">
        <v>330</v>
      </c>
      <c r="F60" t="s">
        <v>22</v>
      </c>
      <c r="G60" t="s">
        <v>23</v>
      </c>
      <c r="H60" s="3">
        <v>45115</v>
      </c>
      <c r="I60" s="3">
        <v>45115</v>
      </c>
      <c r="J60" t="s">
        <v>28</v>
      </c>
      <c r="K60" t="s">
        <v>336</v>
      </c>
      <c r="L60" t="s">
        <v>72</v>
      </c>
      <c r="M60" s="8">
        <v>11625</v>
      </c>
      <c r="N60" s="8">
        <f>M60</f>
        <v>11625</v>
      </c>
      <c r="O60" t="s">
        <v>21</v>
      </c>
      <c r="P60" s="7">
        <v>12.99</v>
      </c>
      <c r="Q60" s="8">
        <v>151008.75</v>
      </c>
      <c r="R60" s="8">
        <v>0</v>
      </c>
    </row>
    <row r="61" spans="2:18" hidden="1" x14ac:dyDescent="0.35">
      <c r="B61" t="s">
        <v>71</v>
      </c>
      <c r="C61" t="s">
        <v>27</v>
      </c>
      <c r="D61" t="s">
        <v>16</v>
      </c>
      <c r="E61" t="s">
        <v>330</v>
      </c>
      <c r="F61" t="s">
        <v>24</v>
      </c>
      <c r="G61" t="s">
        <v>25</v>
      </c>
      <c r="H61" s="3">
        <v>45115</v>
      </c>
      <c r="I61" s="3">
        <v>45115</v>
      </c>
      <c r="J61" t="s">
        <v>28</v>
      </c>
      <c r="K61" t="s">
        <v>336</v>
      </c>
      <c r="L61" t="s">
        <v>72</v>
      </c>
      <c r="M61" s="8">
        <v>5000</v>
      </c>
      <c r="N61" s="8">
        <f>M61/2</f>
        <v>2500</v>
      </c>
      <c r="O61" t="s">
        <v>21</v>
      </c>
      <c r="P61" s="7">
        <v>8.09</v>
      </c>
      <c r="Q61" s="8">
        <v>40450</v>
      </c>
      <c r="R61" s="8">
        <v>0</v>
      </c>
    </row>
    <row r="62" spans="2:18" hidden="1" x14ac:dyDescent="0.35">
      <c r="B62" t="s">
        <v>73</v>
      </c>
      <c r="C62" t="s">
        <v>40</v>
      </c>
      <c r="D62" t="s">
        <v>16</v>
      </c>
      <c r="E62" t="s">
        <v>330</v>
      </c>
      <c r="F62" t="s">
        <v>17</v>
      </c>
      <c r="G62" t="s">
        <v>18</v>
      </c>
      <c r="H62" s="3">
        <v>45115</v>
      </c>
      <c r="I62" s="3">
        <v>45114</v>
      </c>
      <c r="J62" t="s">
        <v>43</v>
      </c>
      <c r="K62" t="s">
        <v>333</v>
      </c>
      <c r="L62" t="s">
        <v>44</v>
      </c>
      <c r="M62" s="8">
        <v>184000</v>
      </c>
      <c r="N62" s="8">
        <f>M62</f>
        <v>184000</v>
      </c>
      <c r="O62" t="s">
        <v>21</v>
      </c>
      <c r="P62" s="7">
        <v>13.26</v>
      </c>
      <c r="Q62" s="8">
        <v>2439840</v>
      </c>
      <c r="R62" s="8">
        <v>0</v>
      </c>
    </row>
    <row r="63" spans="2:18" hidden="1" x14ac:dyDescent="0.35">
      <c r="B63" t="s">
        <v>73</v>
      </c>
      <c r="C63" t="s">
        <v>40</v>
      </c>
      <c r="D63" t="s">
        <v>16</v>
      </c>
      <c r="E63" t="s">
        <v>330</v>
      </c>
      <c r="F63" t="s">
        <v>74</v>
      </c>
      <c r="G63" t="s">
        <v>75</v>
      </c>
      <c r="H63" s="3">
        <v>45115</v>
      </c>
      <c r="I63" s="3">
        <v>45114</v>
      </c>
      <c r="J63" t="s">
        <v>43</v>
      </c>
      <c r="K63" t="s">
        <v>333</v>
      </c>
      <c r="L63" t="s">
        <v>44</v>
      </c>
      <c r="M63" s="8">
        <v>0</v>
      </c>
      <c r="N63" s="8">
        <f>M63/1000*450</f>
        <v>0</v>
      </c>
      <c r="O63" t="s">
        <v>21</v>
      </c>
      <c r="P63" s="7">
        <v>7.69</v>
      </c>
      <c r="Q63" s="8">
        <v>0</v>
      </c>
      <c r="R63" s="8">
        <v>0</v>
      </c>
    </row>
    <row r="64" spans="2:18" hidden="1" x14ac:dyDescent="0.35">
      <c r="B64" t="s">
        <v>73</v>
      </c>
      <c r="C64" t="s">
        <v>40</v>
      </c>
      <c r="D64" t="s">
        <v>16</v>
      </c>
      <c r="E64" t="s">
        <v>330</v>
      </c>
      <c r="F64" t="s">
        <v>17</v>
      </c>
      <c r="G64" t="s">
        <v>18</v>
      </c>
      <c r="H64" s="3">
        <v>45115</v>
      </c>
      <c r="I64" s="3">
        <v>45114</v>
      </c>
      <c r="J64" t="s">
        <v>43</v>
      </c>
      <c r="K64" t="s">
        <v>333</v>
      </c>
      <c r="L64" t="s">
        <v>44</v>
      </c>
      <c r="M64" s="8">
        <v>0</v>
      </c>
      <c r="N64" s="8">
        <f t="shared" ref="N64:N65" si="5">M64</f>
        <v>0</v>
      </c>
      <c r="O64" t="s">
        <v>21</v>
      </c>
      <c r="P64" s="7">
        <v>13.26</v>
      </c>
      <c r="Q64" s="8">
        <v>0</v>
      </c>
      <c r="R64" s="8">
        <v>0</v>
      </c>
    </row>
    <row r="65" spans="2:18" hidden="1" x14ac:dyDescent="0.35">
      <c r="B65" t="s">
        <v>76</v>
      </c>
      <c r="C65" t="s">
        <v>40</v>
      </c>
      <c r="D65" t="s">
        <v>16</v>
      </c>
      <c r="E65" t="s">
        <v>330</v>
      </c>
      <c r="F65" t="s">
        <v>17</v>
      </c>
      <c r="G65" t="s">
        <v>18</v>
      </c>
      <c r="H65" s="3">
        <v>45115</v>
      </c>
      <c r="I65" s="3">
        <v>45114</v>
      </c>
      <c r="J65" t="s">
        <v>43</v>
      </c>
      <c r="K65" t="s">
        <v>333</v>
      </c>
      <c r="L65" t="s">
        <v>77</v>
      </c>
      <c r="M65" s="8">
        <v>0</v>
      </c>
      <c r="N65" s="8">
        <f t="shared" si="5"/>
        <v>0</v>
      </c>
      <c r="O65" t="s">
        <v>21</v>
      </c>
      <c r="P65" s="7">
        <v>13.26</v>
      </c>
      <c r="Q65" s="8">
        <v>0</v>
      </c>
      <c r="R65" s="8">
        <v>0</v>
      </c>
    </row>
    <row r="66" spans="2:18" hidden="1" x14ac:dyDescent="0.35">
      <c r="B66" t="s">
        <v>76</v>
      </c>
      <c r="C66" t="s">
        <v>40</v>
      </c>
      <c r="D66" t="s">
        <v>16</v>
      </c>
      <c r="E66" t="s">
        <v>330</v>
      </c>
      <c r="F66" t="s">
        <v>74</v>
      </c>
      <c r="G66" t="s">
        <v>75</v>
      </c>
      <c r="H66" s="3">
        <v>45115</v>
      </c>
      <c r="I66" s="3">
        <v>45114</v>
      </c>
      <c r="J66" t="s">
        <v>43</v>
      </c>
      <c r="K66" t="s">
        <v>333</v>
      </c>
      <c r="L66" t="s">
        <v>77</v>
      </c>
      <c r="M66" s="8">
        <v>10000</v>
      </c>
      <c r="N66" s="8">
        <f>M66/1000*450</f>
        <v>4500</v>
      </c>
      <c r="O66" t="s">
        <v>21</v>
      </c>
      <c r="P66" s="7">
        <v>7.69</v>
      </c>
      <c r="Q66" s="8">
        <v>76900</v>
      </c>
      <c r="R66" s="8">
        <v>0</v>
      </c>
    </row>
    <row r="67" spans="2:18" hidden="1" x14ac:dyDescent="0.35">
      <c r="B67" t="s">
        <v>76</v>
      </c>
      <c r="C67" t="s">
        <v>40</v>
      </c>
      <c r="D67" t="s">
        <v>16</v>
      </c>
      <c r="E67" t="s">
        <v>330</v>
      </c>
      <c r="F67" t="s">
        <v>17</v>
      </c>
      <c r="G67" t="s">
        <v>18</v>
      </c>
      <c r="H67" s="3">
        <v>45115</v>
      </c>
      <c r="I67" s="3">
        <v>45114</v>
      </c>
      <c r="J67" t="s">
        <v>43</v>
      </c>
      <c r="K67" t="s">
        <v>333</v>
      </c>
      <c r="L67" t="s">
        <v>77</v>
      </c>
      <c r="M67" s="8">
        <v>26100</v>
      </c>
      <c r="N67" s="8">
        <f t="shared" ref="N67:N68" si="6">M67</f>
        <v>26100</v>
      </c>
      <c r="O67" t="s">
        <v>21</v>
      </c>
      <c r="P67" s="7">
        <v>13.26</v>
      </c>
      <c r="Q67" s="8">
        <v>346086</v>
      </c>
      <c r="R67" s="8">
        <v>0</v>
      </c>
    </row>
    <row r="68" spans="2:18" hidden="1" x14ac:dyDescent="0.35">
      <c r="B68" t="s">
        <v>78</v>
      </c>
      <c r="C68" t="s">
        <v>40</v>
      </c>
      <c r="D68" t="s">
        <v>16</v>
      </c>
      <c r="E68" t="s">
        <v>330</v>
      </c>
      <c r="F68" t="s">
        <v>17</v>
      </c>
      <c r="G68" t="s">
        <v>18</v>
      </c>
      <c r="H68" s="3">
        <v>45115</v>
      </c>
      <c r="I68" s="3">
        <v>45114</v>
      </c>
      <c r="J68" t="s">
        <v>43</v>
      </c>
      <c r="K68" t="s">
        <v>333</v>
      </c>
      <c r="L68" t="s">
        <v>77</v>
      </c>
      <c r="M68" s="8">
        <v>0</v>
      </c>
      <c r="N68" s="8">
        <f t="shared" si="6"/>
        <v>0</v>
      </c>
      <c r="O68" t="s">
        <v>21</v>
      </c>
      <c r="P68" s="7">
        <v>13.26</v>
      </c>
      <c r="Q68" s="8">
        <v>0</v>
      </c>
      <c r="R68" s="8">
        <v>0</v>
      </c>
    </row>
    <row r="69" spans="2:18" hidden="1" x14ac:dyDescent="0.35">
      <c r="B69" t="s">
        <v>78</v>
      </c>
      <c r="C69" t="s">
        <v>40</v>
      </c>
      <c r="D69" t="s">
        <v>16</v>
      </c>
      <c r="E69" t="s">
        <v>330</v>
      </c>
      <c r="F69" t="s">
        <v>74</v>
      </c>
      <c r="G69" t="s">
        <v>75</v>
      </c>
      <c r="H69" s="3">
        <v>45115</v>
      </c>
      <c r="I69" s="3">
        <v>45114</v>
      </c>
      <c r="J69" t="s">
        <v>43</v>
      </c>
      <c r="K69" t="s">
        <v>333</v>
      </c>
      <c r="L69" t="s">
        <v>77</v>
      </c>
      <c r="M69" s="8">
        <v>10000</v>
      </c>
      <c r="N69" s="8">
        <f>M69/1000*450</f>
        <v>4500</v>
      </c>
      <c r="O69" t="s">
        <v>21</v>
      </c>
      <c r="P69" s="7">
        <v>7.69</v>
      </c>
      <c r="Q69" s="8">
        <v>76900</v>
      </c>
      <c r="R69" s="8">
        <v>0</v>
      </c>
    </row>
    <row r="70" spans="2:18" hidden="1" x14ac:dyDescent="0.35">
      <c r="B70" t="s">
        <v>78</v>
      </c>
      <c r="C70" t="s">
        <v>40</v>
      </c>
      <c r="D70" t="s">
        <v>16</v>
      </c>
      <c r="E70" t="s">
        <v>330</v>
      </c>
      <c r="F70" t="s">
        <v>17</v>
      </c>
      <c r="G70" t="s">
        <v>18</v>
      </c>
      <c r="H70" s="3">
        <v>45115</v>
      </c>
      <c r="I70" s="3">
        <v>45114</v>
      </c>
      <c r="J70" t="s">
        <v>43</v>
      </c>
      <c r="K70" t="s">
        <v>333</v>
      </c>
      <c r="L70" t="s">
        <v>77</v>
      </c>
      <c r="M70" s="8">
        <v>26100</v>
      </c>
      <c r="N70" s="8">
        <f>M70</f>
        <v>26100</v>
      </c>
      <c r="O70" t="s">
        <v>21</v>
      </c>
      <c r="P70" s="7">
        <v>13.26</v>
      </c>
      <c r="Q70" s="8">
        <v>346086</v>
      </c>
      <c r="R70" s="8">
        <v>0</v>
      </c>
    </row>
    <row r="71" spans="2:18" hidden="1" x14ac:dyDescent="0.35">
      <c r="B71" t="s">
        <v>79</v>
      </c>
      <c r="C71" t="s">
        <v>80</v>
      </c>
      <c r="D71" t="s">
        <v>16</v>
      </c>
      <c r="E71" t="s">
        <v>330</v>
      </c>
      <c r="F71" t="s">
        <v>74</v>
      </c>
      <c r="G71" t="s">
        <v>75</v>
      </c>
      <c r="H71" s="3">
        <v>45115</v>
      </c>
      <c r="I71" s="3">
        <v>45115</v>
      </c>
      <c r="J71" t="s">
        <v>81</v>
      </c>
      <c r="K71" t="s">
        <v>337</v>
      </c>
      <c r="L71" t="s">
        <v>82</v>
      </c>
      <c r="M71" s="8">
        <v>2500</v>
      </c>
      <c r="N71" s="8">
        <f>M71/1000*450</f>
        <v>1125</v>
      </c>
      <c r="O71" t="s">
        <v>21</v>
      </c>
      <c r="P71" s="7">
        <v>6.83</v>
      </c>
      <c r="Q71" s="8">
        <v>17075</v>
      </c>
      <c r="R71" s="8">
        <v>0</v>
      </c>
    </row>
    <row r="72" spans="2:18" hidden="1" x14ac:dyDescent="0.35">
      <c r="B72" t="s">
        <v>79</v>
      </c>
      <c r="C72" t="s">
        <v>80</v>
      </c>
      <c r="D72" t="s">
        <v>16</v>
      </c>
      <c r="E72" t="s">
        <v>330</v>
      </c>
      <c r="F72" t="s">
        <v>17</v>
      </c>
      <c r="G72" t="s">
        <v>18</v>
      </c>
      <c r="H72" s="3">
        <v>45115</v>
      </c>
      <c r="I72" s="3">
        <v>45115</v>
      </c>
      <c r="J72" t="s">
        <v>81</v>
      </c>
      <c r="K72" t="s">
        <v>337</v>
      </c>
      <c r="L72" t="s">
        <v>82</v>
      </c>
      <c r="M72" s="8">
        <v>22375</v>
      </c>
      <c r="N72" s="8">
        <f>M72</f>
        <v>22375</v>
      </c>
      <c r="O72" t="s">
        <v>21</v>
      </c>
      <c r="P72" s="7">
        <v>11.84</v>
      </c>
      <c r="Q72" s="8">
        <v>264920</v>
      </c>
      <c r="R72" s="8">
        <v>0</v>
      </c>
    </row>
    <row r="73" spans="2:18" hidden="1" x14ac:dyDescent="0.35">
      <c r="B73" t="s">
        <v>79</v>
      </c>
      <c r="C73" t="s">
        <v>80</v>
      </c>
      <c r="D73" t="s">
        <v>16</v>
      </c>
      <c r="E73" t="s">
        <v>329</v>
      </c>
      <c r="F73" t="s">
        <v>30</v>
      </c>
      <c r="G73" t="s">
        <v>31</v>
      </c>
      <c r="H73" s="3">
        <v>45115</v>
      </c>
      <c r="I73" s="3">
        <v>45115</v>
      </c>
      <c r="J73" t="s">
        <v>81</v>
      </c>
      <c r="K73" t="s">
        <v>337</v>
      </c>
      <c r="L73" t="s">
        <v>82</v>
      </c>
      <c r="M73" s="8">
        <v>0</v>
      </c>
      <c r="N73" s="8">
        <f>M73</f>
        <v>0</v>
      </c>
      <c r="O73" t="s">
        <v>21</v>
      </c>
      <c r="P73" s="7">
        <v>12.04</v>
      </c>
      <c r="Q73" s="8">
        <v>0</v>
      </c>
      <c r="R73" s="8">
        <v>0</v>
      </c>
    </row>
    <row r="74" spans="2:18" hidden="1" x14ac:dyDescent="0.35">
      <c r="B74" t="s">
        <v>83</v>
      </c>
      <c r="C74" t="s">
        <v>40</v>
      </c>
      <c r="D74" t="s">
        <v>16</v>
      </c>
      <c r="E74" t="s">
        <v>330</v>
      </c>
      <c r="F74" t="s">
        <v>17</v>
      </c>
      <c r="G74" t="s">
        <v>18</v>
      </c>
      <c r="H74" s="3">
        <v>45117</v>
      </c>
      <c r="I74" s="3">
        <v>45117</v>
      </c>
      <c r="J74" t="s">
        <v>43</v>
      </c>
      <c r="K74" t="s">
        <v>333</v>
      </c>
      <c r="L74" t="s">
        <v>77</v>
      </c>
      <c r="M74" s="8">
        <v>30600</v>
      </c>
      <c r="N74" s="8">
        <f>M74</f>
        <v>30600</v>
      </c>
      <c r="O74" t="s">
        <v>21</v>
      </c>
      <c r="P74" s="7">
        <v>13.26</v>
      </c>
      <c r="Q74" s="8">
        <v>405756</v>
      </c>
      <c r="R74" s="8">
        <v>0</v>
      </c>
    </row>
    <row r="75" spans="2:18" hidden="1" x14ac:dyDescent="0.35">
      <c r="B75" t="s">
        <v>83</v>
      </c>
      <c r="C75" t="s">
        <v>40</v>
      </c>
      <c r="D75" t="s">
        <v>16</v>
      </c>
      <c r="E75" t="s">
        <v>330</v>
      </c>
      <c r="F75" t="s">
        <v>74</v>
      </c>
      <c r="G75" t="s">
        <v>75</v>
      </c>
      <c r="H75" s="3">
        <v>45117</v>
      </c>
      <c r="I75" s="3">
        <v>45117</v>
      </c>
      <c r="J75" t="s">
        <v>43</v>
      </c>
      <c r="K75" t="s">
        <v>333</v>
      </c>
      <c r="L75" t="s">
        <v>77</v>
      </c>
      <c r="M75" s="8">
        <v>0</v>
      </c>
      <c r="N75" s="8">
        <f>M75/1000*450</f>
        <v>0</v>
      </c>
      <c r="O75" t="s">
        <v>21</v>
      </c>
      <c r="P75" s="7">
        <v>7.69</v>
      </c>
      <c r="Q75" s="8">
        <v>0</v>
      </c>
      <c r="R75" s="8">
        <v>0</v>
      </c>
    </row>
    <row r="76" spans="2:18" hidden="1" x14ac:dyDescent="0.35">
      <c r="B76" t="s">
        <v>83</v>
      </c>
      <c r="C76" t="s">
        <v>40</v>
      </c>
      <c r="D76" t="s">
        <v>16</v>
      </c>
      <c r="E76" t="s">
        <v>330</v>
      </c>
      <c r="F76" t="s">
        <v>17</v>
      </c>
      <c r="G76" t="s">
        <v>18</v>
      </c>
      <c r="H76" s="3">
        <v>45117</v>
      </c>
      <c r="I76" s="3">
        <v>45117</v>
      </c>
      <c r="J76" t="s">
        <v>43</v>
      </c>
      <c r="K76" t="s">
        <v>333</v>
      </c>
      <c r="L76" t="s">
        <v>77</v>
      </c>
      <c r="M76" s="8">
        <v>0</v>
      </c>
      <c r="N76" s="8">
        <f t="shared" ref="N76:N79" si="7">M76</f>
        <v>0</v>
      </c>
      <c r="O76" t="s">
        <v>21</v>
      </c>
      <c r="P76" s="7">
        <v>13.26</v>
      </c>
      <c r="Q76" s="8">
        <v>0</v>
      </c>
      <c r="R76" s="8">
        <v>0</v>
      </c>
    </row>
    <row r="77" spans="2:18" hidden="1" x14ac:dyDescent="0.35">
      <c r="B77" t="s">
        <v>84</v>
      </c>
      <c r="C77" t="s">
        <v>40</v>
      </c>
      <c r="D77" t="s">
        <v>16</v>
      </c>
      <c r="E77" t="s">
        <v>330</v>
      </c>
      <c r="F77" t="s">
        <v>17</v>
      </c>
      <c r="G77" t="s">
        <v>18</v>
      </c>
      <c r="H77" s="3">
        <v>45117</v>
      </c>
      <c r="I77" s="3">
        <v>45117</v>
      </c>
      <c r="J77" t="s">
        <v>43</v>
      </c>
      <c r="K77" t="s">
        <v>333</v>
      </c>
      <c r="L77" t="s">
        <v>44</v>
      </c>
      <c r="M77" s="8">
        <v>123125</v>
      </c>
      <c r="N77" s="8">
        <f t="shared" si="7"/>
        <v>123125</v>
      </c>
      <c r="O77" t="s">
        <v>21</v>
      </c>
      <c r="P77" s="7">
        <v>13.26</v>
      </c>
      <c r="Q77" s="8">
        <v>1632637.5</v>
      </c>
      <c r="R77" s="8">
        <v>0</v>
      </c>
    </row>
    <row r="78" spans="2:18" hidden="1" x14ac:dyDescent="0.35">
      <c r="B78" t="s">
        <v>84</v>
      </c>
      <c r="C78" t="s">
        <v>40</v>
      </c>
      <c r="D78" t="s">
        <v>16</v>
      </c>
      <c r="E78" t="s">
        <v>330</v>
      </c>
      <c r="F78" t="s">
        <v>17</v>
      </c>
      <c r="G78" t="s">
        <v>18</v>
      </c>
      <c r="H78" s="3">
        <v>45117</v>
      </c>
      <c r="I78" s="3">
        <v>45117</v>
      </c>
      <c r="J78" t="s">
        <v>43</v>
      </c>
      <c r="K78" t="s">
        <v>333</v>
      </c>
      <c r="L78" t="s">
        <v>44</v>
      </c>
      <c r="M78" s="8">
        <v>1875</v>
      </c>
      <c r="N78" s="8">
        <f t="shared" si="7"/>
        <v>1875</v>
      </c>
      <c r="O78" t="s">
        <v>21</v>
      </c>
      <c r="P78" s="7">
        <v>13.26</v>
      </c>
      <c r="Q78" s="8">
        <v>24862.5</v>
      </c>
      <c r="R78" s="8">
        <v>0</v>
      </c>
    </row>
    <row r="79" spans="2:18" hidden="1" x14ac:dyDescent="0.35">
      <c r="B79" t="s">
        <v>85</v>
      </c>
      <c r="C79" t="s">
        <v>86</v>
      </c>
      <c r="D79" t="s">
        <v>16</v>
      </c>
      <c r="E79" t="s">
        <v>330</v>
      </c>
      <c r="F79" t="s">
        <v>17</v>
      </c>
      <c r="G79" t="s">
        <v>18</v>
      </c>
      <c r="H79" s="3">
        <v>45117</v>
      </c>
      <c r="I79" s="3">
        <v>45117</v>
      </c>
      <c r="J79" t="s">
        <v>87</v>
      </c>
      <c r="K79" t="s">
        <v>338</v>
      </c>
      <c r="L79" t="s">
        <v>88</v>
      </c>
      <c r="M79" s="8">
        <v>117000</v>
      </c>
      <c r="N79" s="8">
        <f t="shared" si="7"/>
        <v>117000</v>
      </c>
      <c r="O79" t="s">
        <v>21</v>
      </c>
      <c r="P79" s="7">
        <v>8.24</v>
      </c>
      <c r="Q79" s="8">
        <v>964080</v>
      </c>
      <c r="R79" s="8">
        <v>0</v>
      </c>
    </row>
    <row r="80" spans="2:18" hidden="1" x14ac:dyDescent="0.35">
      <c r="B80" t="s">
        <v>85</v>
      </c>
      <c r="C80" t="s">
        <v>86</v>
      </c>
      <c r="D80" t="s">
        <v>16</v>
      </c>
      <c r="E80" t="s">
        <v>329</v>
      </c>
      <c r="F80" t="s">
        <v>30</v>
      </c>
      <c r="G80" t="s">
        <v>31</v>
      </c>
      <c r="H80" s="3">
        <v>45117</v>
      </c>
      <c r="I80" s="3">
        <v>45117</v>
      </c>
      <c r="J80" t="s">
        <v>87</v>
      </c>
      <c r="K80" t="s">
        <v>338</v>
      </c>
      <c r="L80" t="s">
        <v>88</v>
      </c>
      <c r="M80" s="8">
        <v>8425</v>
      </c>
      <c r="N80" s="8">
        <f t="shared" ref="N80:N81" si="8">M80</f>
        <v>8425</v>
      </c>
      <c r="O80" t="s">
        <v>21</v>
      </c>
      <c r="P80" s="7">
        <v>8.24</v>
      </c>
      <c r="Q80" s="8">
        <v>69422</v>
      </c>
      <c r="R80" s="8">
        <v>0</v>
      </c>
    </row>
    <row r="81" spans="2:18" hidden="1" x14ac:dyDescent="0.35">
      <c r="B81" t="s">
        <v>85</v>
      </c>
      <c r="C81" t="s">
        <v>86</v>
      </c>
      <c r="D81" t="s">
        <v>16</v>
      </c>
      <c r="E81" t="s">
        <v>329</v>
      </c>
      <c r="F81" t="s">
        <v>30</v>
      </c>
      <c r="G81" t="s">
        <v>31</v>
      </c>
      <c r="H81" s="3">
        <v>45117</v>
      </c>
      <c r="I81" s="3">
        <v>45117</v>
      </c>
      <c r="J81" t="s">
        <v>87</v>
      </c>
      <c r="K81" t="s">
        <v>338</v>
      </c>
      <c r="L81" t="s">
        <v>88</v>
      </c>
      <c r="M81" s="8">
        <v>51575</v>
      </c>
      <c r="N81" s="8">
        <f t="shared" si="8"/>
        <v>51575</v>
      </c>
      <c r="O81" t="s">
        <v>21</v>
      </c>
      <c r="P81" s="7">
        <v>8.24</v>
      </c>
      <c r="Q81" s="8">
        <v>424978</v>
      </c>
      <c r="R81" s="8">
        <v>0</v>
      </c>
    </row>
    <row r="82" spans="2:18" hidden="1" x14ac:dyDescent="0.35">
      <c r="B82" t="s">
        <v>89</v>
      </c>
      <c r="C82" t="s">
        <v>27</v>
      </c>
      <c r="D82" t="s">
        <v>16</v>
      </c>
      <c r="E82" t="s">
        <v>331</v>
      </c>
      <c r="F82" t="s">
        <v>41</v>
      </c>
      <c r="G82" t="s">
        <v>42</v>
      </c>
      <c r="H82" s="3">
        <v>45118</v>
      </c>
      <c r="I82" s="3">
        <v>45118</v>
      </c>
      <c r="J82" t="s">
        <v>28</v>
      </c>
      <c r="K82" t="s">
        <v>336</v>
      </c>
      <c r="L82" t="s">
        <v>62</v>
      </c>
      <c r="M82" s="8">
        <v>0</v>
      </c>
      <c r="N82" s="8">
        <f>M82*10</f>
        <v>0</v>
      </c>
      <c r="O82" t="s">
        <v>21</v>
      </c>
      <c r="P82" s="7">
        <v>487.98</v>
      </c>
      <c r="Q82" s="8">
        <v>0</v>
      </c>
      <c r="R82" s="8">
        <v>0</v>
      </c>
    </row>
    <row r="83" spans="2:18" hidden="1" x14ac:dyDescent="0.35">
      <c r="B83" t="s">
        <v>89</v>
      </c>
      <c r="C83" t="s">
        <v>27</v>
      </c>
      <c r="D83" t="s">
        <v>16</v>
      </c>
      <c r="E83" t="s">
        <v>331</v>
      </c>
      <c r="F83" t="s">
        <v>45</v>
      </c>
      <c r="G83" t="s">
        <v>46</v>
      </c>
      <c r="H83" s="3">
        <v>45118</v>
      </c>
      <c r="I83" s="3">
        <v>45118</v>
      </c>
      <c r="J83" t="s">
        <v>28</v>
      </c>
      <c r="K83" t="s">
        <v>336</v>
      </c>
      <c r="L83" t="s">
        <v>62</v>
      </c>
      <c r="M83" s="8">
        <v>0</v>
      </c>
      <c r="N83" s="8">
        <f>M83*5</f>
        <v>0</v>
      </c>
      <c r="O83" t="s">
        <v>21</v>
      </c>
      <c r="P83" s="7">
        <v>250.48</v>
      </c>
      <c r="Q83" s="8">
        <v>0</v>
      </c>
      <c r="R83" s="8">
        <v>0</v>
      </c>
    </row>
    <row r="84" spans="2:18" hidden="1" x14ac:dyDescent="0.35">
      <c r="B84" t="s">
        <v>89</v>
      </c>
      <c r="C84" t="s">
        <v>27</v>
      </c>
      <c r="D84" t="s">
        <v>16</v>
      </c>
      <c r="E84" t="s">
        <v>331</v>
      </c>
      <c r="F84" t="s">
        <v>47</v>
      </c>
      <c r="G84" t="s">
        <v>48</v>
      </c>
      <c r="H84" s="3">
        <v>45118</v>
      </c>
      <c r="I84" s="3">
        <v>45118</v>
      </c>
      <c r="J84" t="s">
        <v>28</v>
      </c>
      <c r="K84" t="s">
        <v>336</v>
      </c>
      <c r="L84" t="s">
        <v>62</v>
      </c>
      <c r="M84" s="8">
        <v>18000</v>
      </c>
      <c r="N84" s="8">
        <f>M84</f>
        <v>18000</v>
      </c>
      <c r="O84" t="s">
        <v>21</v>
      </c>
      <c r="P84" s="7">
        <v>52.87</v>
      </c>
      <c r="Q84" s="8">
        <v>951660</v>
      </c>
      <c r="R84" s="8">
        <v>0</v>
      </c>
    </row>
    <row r="85" spans="2:18" hidden="1" x14ac:dyDescent="0.35">
      <c r="B85" t="s">
        <v>90</v>
      </c>
      <c r="C85" t="s">
        <v>27</v>
      </c>
      <c r="D85" t="s">
        <v>16</v>
      </c>
      <c r="E85" t="s">
        <v>331</v>
      </c>
      <c r="F85" t="s">
        <v>41</v>
      </c>
      <c r="G85" t="s">
        <v>42</v>
      </c>
      <c r="H85" s="3">
        <v>45118</v>
      </c>
      <c r="I85" s="3">
        <v>45118</v>
      </c>
      <c r="J85" t="s">
        <v>28</v>
      </c>
      <c r="K85" t="s">
        <v>336</v>
      </c>
      <c r="L85" t="s">
        <v>62</v>
      </c>
      <c r="M85" s="8">
        <v>0</v>
      </c>
      <c r="N85" s="8">
        <f>M85*10</f>
        <v>0</v>
      </c>
      <c r="O85" t="s">
        <v>21</v>
      </c>
      <c r="P85" s="7">
        <v>487.98</v>
      </c>
      <c r="Q85" s="8">
        <v>0</v>
      </c>
      <c r="R85" s="8">
        <v>0</v>
      </c>
    </row>
    <row r="86" spans="2:18" hidden="1" x14ac:dyDescent="0.35">
      <c r="B86" t="s">
        <v>90</v>
      </c>
      <c r="C86" t="s">
        <v>27</v>
      </c>
      <c r="D86" t="s">
        <v>16</v>
      </c>
      <c r="E86" t="s">
        <v>331</v>
      </c>
      <c r="F86" t="s">
        <v>45</v>
      </c>
      <c r="G86" t="s">
        <v>46</v>
      </c>
      <c r="H86" s="3">
        <v>45118</v>
      </c>
      <c r="I86" s="3">
        <v>45118</v>
      </c>
      <c r="J86" t="s">
        <v>28</v>
      </c>
      <c r="K86" t="s">
        <v>336</v>
      </c>
      <c r="L86" t="s">
        <v>62</v>
      </c>
      <c r="M86" s="8">
        <v>3600</v>
      </c>
      <c r="N86" s="8">
        <f>M86*5</f>
        <v>18000</v>
      </c>
      <c r="O86" t="s">
        <v>21</v>
      </c>
      <c r="P86" s="7">
        <v>250.48</v>
      </c>
      <c r="Q86" s="8">
        <v>901728</v>
      </c>
      <c r="R86" s="8">
        <v>0</v>
      </c>
    </row>
    <row r="87" spans="2:18" hidden="1" x14ac:dyDescent="0.35">
      <c r="B87" t="s">
        <v>90</v>
      </c>
      <c r="C87" t="s">
        <v>27</v>
      </c>
      <c r="D87" t="s">
        <v>16</v>
      </c>
      <c r="E87" t="s">
        <v>331</v>
      </c>
      <c r="F87" t="s">
        <v>47</v>
      </c>
      <c r="G87" t="s">
        <v>48</v>
      </c>
      <c r="H87" s="3">
        <v>45118</v>
      </c>
      <c r="I87" s="3">
        <v>45118</v>
      </c>
      <c r="J87" t="s">
        <v>28</v>
      </c>
      <c r="K87" t="s">
        <v>336</v>
      </c>
      <c r="L87" t="s">
        <v>62</v>
      </c>
      <c r="M87" s="8">
        <v>0</v>
      </c>
      <c r="N87" s="8">
        <f>M87</f>
        <v>0</v>
      </c>
      <c r="O87" t="s">
        <v>21</v>
      </c>
      <c r="P87" s="7">
        <v>52.87</v>
      </c>
      <c r="Q87" s="8">
        <v>0</v>
      </c>
      <c r="R87" s="8">
        <v>0</v>
      </c>
    </row>
    <row r="88" spans="2:18" hidden="1" x14ac:dyDescent="0.35">
      <c r="B88" t="s">
        <v>91</v>
      </c>
      <c r="C88" t="s">
        <v>27</v>
      </c>
      <c r="D88" t="s">
        <v>16</v>
      </c>
      <c r="E88" t="s">
        <v>331</v>
      </c>
      <c r="F88" t="s">
        <v>41</v>
      </c>
      <c r="G88" t="s">
        <v>42</v>
      </c>
      <c r="H88" s="3">
        <v>45118</v>
      </c>
      <c r="I88" s="3">
        <v>45118</v>
      </c>
      <c r="J88" t="s">
        <v>28</v>
      </c>
      <c r="K88" t="s">
        <v>336</v>
      </c>
      <c r="L88" t="s">
        <v>62</v>
      </c>
      <c r="M88" s="8">
        <v>0</v>
      </c>
      <c r="N88" s="8">
        <f>M88*10</f>
        <v>0</v>
      </c>
      <c r="O88" t="s">
        <v>21</v>
      </c>
      <c r="P88" s="7">
        <v>487.98</v>
      </c>
      <c r="Q88" s="8">
        <v>0</v>
      </c>
      <c r="R88" s="8">
        <v>0</v>
      </c>
    </row>
    <row r="89" spans="2:18" hidden="1" x14ac:dyDescent="0.35">
      <c r="B89" t="s">
        <v>91</v>
      </c>
      <c r="C89" t="s">
        <v>27</v>
      </c>
      <c r="D89" t="s">
        <v>16</v>
      </c>
      <c r="E89" t="s">
        <v>331</v>
      </c>
      <c r="F89" t="s">
        <v>45</v>
      </c>
      <c r="G89" t="s">
        <v>46</v>
      </c>
      <c r="H89" s="3">
        <v>45118</v>
      </c>
      <c r="I89" s="3">
        <v>45118</v>
      </c>
      <c r="J89" t="s">
        <v>28</v>
      </c>
      <c r="K89" t="s">
        <v>336</v>
      </c>
      <c r="L89" t="s">
        <v>62</v>
      </c>
      <c r="M89" s="8">
        <v>0</v>
      </c>
      <c r="N89" s="8">
        <f>M89*5</f>
        <v>0</v>
      </c>
      <c r="O89" t="s">
        <v>21</v>
      </c>
      <c r="P89" s="7">
        <v>250.48</v>
      </c>
      <c r="Q89" s="8">
        <v>0</v>
      </c>
      <c r="R89" s="8">
        <v>0</v>
      </c>
    </row>
    <row r="90" spans="2:18" hidden="1" x14ac:dyDescent="0.35">
      <c r="B90" t="s">
        <v>91</v>
      </c>
      <c r="C90" t="s">
        <v>27</v>
      </c>
      <c r="D90" t="s">
        <v>16</v>
      </c>
      <c r="E90" t="s">
        <v>331</v>
      </c>
      <c r="F90" t="s">
        <v>47</v>
      </c>
      <c r="G90" t="s">
        <v>48</v>
      </c>
      <c r="H90" s="3">
        <v>45118</v>
      </c>
      <c r="I90" s="3">
        <v>45118</v>
      </c>
      <c r="J90" t="s">
        <v>28</v>
      </c>
      <c r="K90" t="s">
        <v>336</v>
      </c>
      <c r="L90" t="s">
        <v>62</v>
      </c>
      <c r="M90" s="8">
        <v>18000</v>
      </c>
      <c r="N90" s="8">
        <f>M90</f>
        <v>18000</v>
      </c>
      <c r="O90" t="s">
        <v>21</v>
      </c>
      <c r="P90" s="7">
        <v>52.87</v>
      </c>
      <c r="Q90" s="8">
        <v>951660</v>
      </c>
      <c r="R90" s="8">
        <v>0</v>
      </c>
    </row>
    <row r="91" spans="2:18" hidden="1" x14ac:dyDescent="0.35">
      <c r="B91" t="s">
        <v>92</v>
      </c>
      <c r="C91" t="s">
        <v>50</v>
      </c>
      <c r="D91" t="s">
        <v>16</v>
      </c>
      <c r="E91" t="s">
        <v>331</v>
      </c>
      <c r="F91" t="s">
        <v>41</v>
      </c>
      <c r="G91" t="s">
        <v>42</v>
      </c>
      <c r="H91" s="3">
        <v>45118</v>
      </c>
      <c r="I91" s="3">
        <v>45118</v>
      </c>
      <c r="J91" t="s">
        <v>51</v>
      </c>
      <c r="K91" t="s">
        <v>333</v>
      </c>
      <c r="L91" t="s">
        <v>52</v>
      </c>
      <c r="M91" s="8">
        <v>0</v>
      </c>
      <c r="N91" s="8">
        <f>M91*10</f>
        <v>0</v>
      </c>
      <c r="O91" t="s">
        <v>21</v>
      </c>
      <c r="P91" s="7">
        <v>498.05</v>
      </c>
      <c r="Q91" s="8">
        <v>0</v>
      </c>
      <c r="R91" s="8">
        <v>0</v>
      </c>
    </row>
    <row r="92" spans="2:18" hidden="1" x14ac:dyDescent="0.35">
      <c r="B92" t="s">
        <v>92</v>
      </c>
      <c r="C92" t="s">
        <v>50</v>
      </c>
      <c r="D92" t="s">
        <v>16</v>
      </c>
      <c r="E92" t="s">
        <v>331</v>
      </c>
      <c r="F92" t="s">
        <v>45</v>
      </c>
      <c r="G92" t="s">
        <v>46</v>
      </c>
      <c r="H92" s="3">
        <v>45118</v>
      </c>
      <c r="I92" s="3">
        <v>45118</v>
      </c>
      <c r="J92" t="s">
        <v>51</v>
      </c>
      <c r="K92" t="s">
        <v>333</v>
      </c>
      <c r="L92" t="s">
        <v>52</v>
      </c>
      <c r="M92" s="8">
        <v>0</v>
      </c>
      <c r="N92" s="8">
        <f>M92*5</f>
        <v>0</v>
      </c>
      <c r="O92" t="s">
        <v>21</v>
      </c>
      <c r="P92" s="7">
        <v>254.04</v>
      </c>
      <c r="Q92" s="8">
        <v>0</v>
      </c>
      <c r="R92" s="8">
        <v>0</v>
      </c>
    </row>
    <row r="93" spans="2:18" hidden="1" x14ac:dyDescent="0.35">
      <c r="B93" t="s">
        <v>92</v>
      </c>
      <c r="C93" t="s">
        <v>50</v>
      </c>
      <c r="D93" t="s">
        <v>16</v>
      </c>
      <c r="E93" t="s">
        <v>331</v>
      </c>
      <c r="F93" t="s">
        <v>47</v>
      </c>
      <c r="G93" t="s">
        <v>48</v>
      </c>
      <c r="H93" s="3">
        <v>45118</v>
      </c>
      <c r="I93" s="3">
        <v>45118</v>
      </c>
      <c r="J93" t="s">
        <v>51</v>
      </c>
      <c r="K93" t="s">
        <v>333</v>
      </c>
      <c r="L93" t="s">
        <v>52</v>
      </c>
      <c r="M93" s="8">
        <v>8880</v>
      </c>
      <c r="N93" s="8">
        <f t="shared" ref="N93:N94" si="9">M93</f>
        <v>8880</v>
      </c>
      <c r="O93" t="s">
        <v>21</v>
      </c>
      <c r="P93" s="7">
        <v>52.16</v>
      </c>
      <c r="Q93" s="8">
        <v>463180.79999999999</v>
      </c>
      <c r="R93" s="8">
        <v>0</v>
      </c>
    </row>
    <row r="94" spans="2:18" hidden="1" x14ac:dyDescent="0.35">
      <c r="B94" t="s">
        <v>92</v>
      </c>
      <c r="C94" t="s">
        <v>50</v>
      </c>
      <c r="D94" t="s">
        <v>16</v>
      </c>
      <c r="E94" t="s">
        <v>331</v>
      </c>
      <c r="F94" t="s">
        <v>47</v>
      </c>
      <c r="G94" t="s">
        <v>48</v>
      </c>
      <c r="H94" s="3">
        <v>45118</v>
      </c>
      <c r="I94" s="3">
        <v>45118</v>
      </c>
      <c r="J94" t="s">
        <v>51</v>
      </c>
      <c r="K94" t="s">
        <v>333</v>
      </c>
      <c r="L94" t="s">
        <v>52</v>
      </c>
      <c r="M94" s="8">
        <v>3120</v>
      </c>
      <c r="N94" s="8">
        <f t="shared" si="9"/>
        <v>3120</v>
      </c>
      <c r="O94" t="s">
        <v>21</v>
      </c>
      <c r="P94" s="7">
        <v>52.16</v>
      </c>
      <c r="Q94" s="8">
        <v>162739.20000000001</v>
      </c>
      <c r="R94" s="8">
        <v>0</v>
      </c>
    </row>
    <row r="95" spans="2:18" hidden="1" x14ac:dyDescent="0.35">
      <c r="B95" t="s">
        <v>93</v>
      </c>
      <c r="C95" t="s">
        <v>50</v>
      </c>
      <c r="D95" t="s">
        <v>16</v>
      </c>
      <c r="E95" t="s">
        <v>331</v>
      </c>
      <c r="F95" t="s">
        <v>41</v>
      </c>
      <c r="G95" t="s">
        <v>42</v>
      </c>
      <c r="H95" s="3">
        <v>45118</v>
      </c>
      <c r="I95" s="3">
        <v>45118</v>
      </c>
      <c r="J95" t="s">
        <v>51</v>
      </c>
      <c r="K95" t="s">
        <v>333</v>
      </c>
      <c r="L95" t="s">
        <v>52</v>
      </c>
      <c r="M95" s="8">
        <v>0</v>
      </c>
      <c r="N95" s="8">
        <f>M95*10</f>
        <v>0</v>
      </c>
      <c r="O95" t="s">
        <v>21</v>
      </c>
      <c r="P95" s="7">
        <v>498.05</v>
      </c>
      <c r="Q95" s="8">
        <v>0</v>
      </c>
      <c r="R95" s="8">
        <v>0</v>
      </c>
    </row>
    <row r="96" spans="2:18" hidden="1" x14ac:dyDescent="0.35">
      <c r="B96" t="s">
        <v>93</v>
      </c>
      <c r="C96" t="s">
        <v>50</v>
      </c>
      <c r="D96" t="s">
        <v>16</v>
      </c>
      <c r="E96" t="s">
        <v>331</v>
      </c>
      <c r="F96" t="s">
        <v>45</v>
      </c>
      <c r="G96" t="s">
        <v>46</v>
      </c>
      <c r="H96" s="3">
        <v>45118</v>
      </c>
      <c r="I96" s="3">
        <v>45118</v>
      </c>
      <c r="J96" t="s">
        <v>51</v>
      </c>
      <c r="K96" t="s">
        <v>333</v>
      </c>
      <c r="L96" t="s">
        <v>52</v>
      </c>
      <c r="M96" s="8">
        <v>0</v>
      </c>
      <c r="N96" s="8">
        <f>M96*5</f>
        <v>0</v>
      </c>
      <c r="O96" t="s">
        <v>21</v>
      </c>
      <c r="P96" s="7">
        <v>254.04</v>
      </c>
      <c r="Q96" s="8">
        <v>0</v>
      </c>
      <c r="R96" s="8">
        <v>0</v>
      </c>
    </row>
    <row r="97" spans="2:18" hidden="1" x14ac:dyDescent="0.35">
      <c r="B97" t="s">
        <v>93</v>
      </c>
      <c r="C97" t="s">
        <v>50</v>
      </c>
      <c r="D97" t="s">
        <v>16</v>
      </c>
      <c r="E97" t="s">
        <v>331</v>
      </c>
      <c r="F97" t="s">
        <v>47</v>
      </c>
      <c r="G97" t="s">
        <v>48</v>
      </c>
      <c r="H97" s="3">
        <v>45118</v>
      </c>
      <c r="I97" s="3">
        <v>45118</v>
      </c>
      <c r="J97" t="s">
        <v>51</v>
      </c>
      <c r="K97" t="s">
        <v>333</v>
      </c>
      <c r="L97" t="s">
        <v>52</v>
      </c>
      <c r="M97" s="8">
        <v>12000</v>
      </c>
      <c r="N97" s="8">
        <f>M97</f>
        <v>12000</v>
      </c>
      <c r="O97" t="s">
        <v>21</v>
      </c>
      <c r="P97" s="7">
        <v>52.16</v>
      </c>
      <c r="Q97" s="8">
        <v>625920</v>
      </c>
      <c r="R97" s="8">
        <v>0</v>
      </c>
    </row>
    <row r="98" spans="2:18" hidden="1" x14ac:dyDescent="0.35">
      <c r="B98" t="s">
        <v>94</v>
      </c>
      <c r="C98" t="s">
        <v>40</v>
      </c>
      <c r="D98" t="s">
        <v>16</v>
      </c>
      <c r="E98" t="s">
        <v>331</v>
      </c>
      <c r="F98" t="s">
        <v>41</v>
      </c>
      <c r="G98" t="s">
        <v>42</v>
      </c>
      <c r="H98" s="3">
        <v>45118</v>
      </c>
      <c r="I98" s="3">
        <v>45118</v>
      </c>
      <c r="J98" t="s">
        <v>43</v>
      </c>
      <c r="K98" t="s">
        <v>333</v>
      </c>
      <c r="L98" t="s">
        <v>44</v>
      </c>
      <c r="M98" s="8">
        <v>0</v>
      </c>
      <c r="N98" s="8">
        <f>M98*10</f>
        <v>0</v>
      </c>
      <c r="O98" t="s">
        <v>21</v>
      </c>
      <c r="P98" s="7">
        <v>498.05</v>
      </c>
      <c r="Q98" s="8">
        <v>0</v>
      </c>
      <c r="R98" s="8">
        <v>0</v>
      </c>
    </row>
    <row r="99" spans="2:18" hidden="1" x14ac:dyDescent="0.35">
      <c r="B99" t="s">
        <v>94</v>
      </c>
      <c r="C99" t="s">
        <v>40</v>
      </c>
      <c r="D99" t="s">
        <v>16</v>
      </c>
      <c r="E99" t="s">
        <v>331</v>
      </c>
      <c r="F99" t="s">
        <v>45</v>
      </c>
      <c r="G99" t="s">
        <v>46</v>
      </c>
      <c r="H99" s="3">
        <v>45118</v>
      </c>
      <c r="I99" s="3">
        <v>45118</v>
      </c>
      <c r="J99" t="s">
        <v>43</v>
      </c>
      <c r="K99" t="s">
        <v>333</v>
      </c>
      <c r="L99" t="s">
        <v>44</v>
      </c>
      <c r="M99" s="8">
        <v>0</v>
      </c>
      <c r="N99" s="8">
        <f>M99*5</f>
        <v>0</v>
      </c>
      <c r="O99" t="s">
        <v>21</v>
      </c>
      <c r="P99" s="7">
        <v>254.04</v>
      </c>
      <c r="Q99" s="8">
        <v>0</v>
      </c>
      <c r="R99" s="8">
        <v>0</v>
      </c>
    </row>
    <row r="100" spans="2:18" hidden="1" x14ac:dyDescent="0.35">
      <c r="B100" t="s">
        <v>94</v>
      </c>
      <c r="C100" t="s">
        <v>40</v>
      </c>
      <c r="D100" t="s">
        <v>16</v>
      </c>
      <c r="E100" t="s">
        <v>331</v>
      </c>
      <c r="F100" t="s">
        <v>47</v>
      </c>
      <c r="G100" t="s">
        <v>48</v>
      </c>
      <c r="H100" s="3">
        <v>45118</v>
      </c>
      <c r="I100" s="3">
        <v>45118</v>
      </c>
      <c r="J100" t="s">
        <v>43</v>
      </c>
      <c r="K100" t="s">
        <v>333</v>
      </c>
      <c r="L100" t="s">
        <v>44</v>
      </c>
      <c r="M100" s="8">
        <v>8580</v>
      </c>
      <c r="N100" s="8">
        <f t="shared" ref="N100:N101" si="10">M100</f>
        <v>8580</v>
      </c>
      <c r="O100" t="s">
        <v>21</v>
      </c>
      <c r="P100" s="7">
        <v>52.16</v>
      </c>
      <c r="Q100" s="8">
        <v>447532.79999999999</v>
      </c>
      <c r="R100" s="8">
        <v>0</v>
      </c>
    </row>
    <row r="101" spans="2:18" hidden="1" x14ac:dyDescent="0.35">
      <c r="B101" t="s">
        <v>94</v>
      </c>
      <c r="C101" t="s">
        <v>40</v>
      </c>
      <c r="D101" t="s">
        <v>16</v>
      </c>
      <c r="E101" t="s">
        <v>331</v>
      </c>
      <c r="F101" t="s">
        <v>47</v>
      </c>
      <c r="G101" t="s">
        <v>48</v>
      </c>
      <c r="H101" s="3">
        <v>45118</v>
      </c>
      <c r="I101" s="3">
        <v>45118</v>
      </c>
      <c r="J101" t="s">
        <v>43</v>
      </c>
      <c r="K101" t="s">
        <v>333</v>
      </c>
      <c r="L101" t="s">
        <v>44</v>
      </c>
      <c r="M101" s="8">
        <v>9420</v>
      </c>
      <c r="N101" s="8">
        <f t="shared" si="10"/>
        <v>9420</v>
      </c>
      <c r="O101" t="s">
        <v>21</v>
      </c>
      <c r="P101" s="7">
        <v>52.16</v>
      </c>
      <c r="Q101" s="8">
        <v>491347.20000000001</v>
      </c>
      <c r="R101" s="8">
        <v>0</v>
      </c>
    </row>
    <row r="102" spans="2:18" hidden="1" x14ac:dyDescent="0.35">
      <c r="B102" t="s">
        <v>95</v>
      </c>
      <c r="C102" t="s">
        <v>40</v>
      </c>
      <c r="D102" t="s">
        <v>16</v>
      </c>
      <c r="E102" t="s">
        <v>331</v>
      </c>
      <c r="F102" t="s">
        <v>41</v>
      </c>
      <c r="G102" t="s">
        <v>42</v>
      </c>
      <c r="H102" s="3">
        <v>45118</v>
      </c>
      <c r="I102" s="3">
        <v>45118</v>
      </c>
      <c r="J102" t="s">
        <v>43</v>
      </c>
      <c r="K102" t="s">
        <v>333</v>
      </c>
      <c r="L102" t="s">
        <v>44</v>
      </c>
      <c r="M102" s="8">
        <v>1137</v>
      </c>
      <c r="N102" s="8">
        <f>M102*10</f>
        <v>11370</v>
      </c>
      <c r="O102" t="s">
        <v>21</v>
      </c>
      <c r="P102" s="7">
        <v>498.05</v>
      </c>
      <c r="Q102" s="8">
        <v>566282.85</v>
      </c>
      <c r="R102" s="8">
        <v>0</v>
      </c>
    </row>
    <row r="103" spans="2:18" hidden="1" x14ac:dyDescent="0.35">
      <c r="B103" t="s">
        <v>95</v>
      </c>
      <c r="C103" t="s">
        <v>40</v>
      </c>
      <c r="D103" t="s">
        <v>16</v>
      </c>
      <c r="E103" t="s">
        <v>331</v>
      </c>
      <c r="F103" t="s">
        <v>45</v>
      </c>
      <c r="G103" t="s">
        <v>46</v>
      </c>
      <c r="H103" s="3">
        <v>45118</v>
      </c>
      <c r="I103" s="3">
        <v>45118</v>
      </c>
      <c r="J103" t="s">
        <v>43</v>
      </c>
      <c r="K103" t="s">
        <v>333</v>
      </c>
      <c r="L103" t="s">
        <v>44</v>
      </c>
      <c r="M103" s="8">
        <v>0</v>
      </c>
      <c r="N103" s="8">
        <f>M103*5</f>
        <v>0</v>
      </c>
      <c r="O103" t="s">
        <v>21</v>
      </c>
      <c r="P103" s="7">
        <v>254.04</v>
      </c>
      <c r="Q103" s="8">
        <v>0</v>
      </c>
      <c r="R103" s="8">
        <v>0</v>
      </c>
    </row>
    <row r="104" spans="2:18" hidden="1" x14ac:dyDescent="0.35">
      <c r="B104" t="s">
        <v>95</v>
      </c>
      <c r="C104" t="s">
        <v>40</v>
      </c>
      <c r="D104" t="s">
        <v>16</v>
      </c>
      <c r="E104" t="s">
        <v>331</v>
      </c>
      <c r="F104" t="s">
        <v>47</v>
      </c>
      <c r="G104" t="s">
        <v>48</v>
      </c>
      <c r="H104" s="3">
        <v>45118</v>
      </c>
      <c r="I104" s="3">
        <v>45118</v>
      </c>
      <c r="J104" t="s">
        <v>43</v>
      </c>
      <c r="K104" t="s">
        <v>333</v>
      </c>
      <c r="L104" t="s">
        <v>44</v>
      </c>
      <c r="M104" s="8">
        <v>6000</v>
      </c>
      <c r="N104" s="8">
        <f t="shared" ref="N104:N105" si="11">M104</f>
        <v>6000</v>
      </c>
      <c r="O104" t="s">
        <v>21</v>
      </c>
      <c r="P104" s="7">
        <v>52.16</v>
      </c>
      <c r="Q104" s="8">
        <v>312960</v>
      </c>
      <c r="R104" s="8">
        <v>0</v>
      </c>
    </row>
    <row r="105" spans="2:18" hidden="1" x14ac:dyDescent="0.35">
      <c r="B105" t="s">
        <v>95</v>
      </c>
      <c r="C105" t="s">
        <v>40</v>
      </c>
      <c r="D105" t="s">
        <v>16</v>
      </c>
      <c r="E105" t="s">
        <v>331</v>
      </c>
      <c r="F105" t="s">
        <v>47</v>
      </c>
      <c r="G105" t="s">
        <v>48</v>
      </c>
      <c r="H105" s="3">
        <v>45118</v>
      </c>
      <c r="I105" s="3">
        <v>45118</v>
      </c>
      <c r="J105" t="s">
        <v>43</v>
      </c>
      <c r="K105" t="s">
        <v>333</v>
      </c>
      <c r="L105" t="s">
        <v>44</v>
      </c>
      <c r="M105" s="8">
        <v>0</v>
      </c>
      <c r="N105" s="8">
        <f t="shared" si="11"/>
        <v>0</v>
      </c>
      <c r="O105" t="s">
        <v>21</v>
      </c>
      <c r="P105" s="7">
        <v>52.16</v>
      </c>
      <c r="Q105" s="8">
        <v>0</v>
      </c>
      <c r="R105" s="8">
        <v>0</v>
      </c>
    </row>
    <row r="106" spans="2:18" hidden="1" x14ac:dyDescent="0.35">
      <c r="B106" t="s">
        <v>95</v>
      </c>
      <c r="C106" t="s">
        <v>40</v>
      </c>
      <c r="D106" t="s">
        <v>16</v>
      </c>
      <c r="E106" t="s">
        <v>331</v>
      </c>
      <c r="F106" t="s">
        <v>41</v>
      </c>
      <c r="G106" t="s">
        <v>42</v>
      </c>
      <c r="H106" s="3">
        <v>45118</v>
      </c>
      <c r="I106" s="3">
        <v>45118</v>
      </c>
      <c r="J106" t="s">
        <v>43</v>
      </c>
      <c r="K106" t="s">
        <v>333</v>
      </c>
      <c r="L106" t="s">
        <v>44</v>
      </c>
      <c r="M106" s="8">
        <v>63</v>
      </c>
      <c r="N106" s="8">
        <f t="shared" ref="N106:N107" si="12">M106*10</f>
        <v>630</v>
      </c>
      <c r="O106" t="s">
        <v>21</v>
      </c>
      <c r="P106" s="7">
        <v>498.05</v>
      </c>
      <c r="Q106" s="8">
        <v>31377.15</v>
      </c>
      <c r="R106" s="8">
        <v>0</v>
      </c>
    </row>
    <row r="107" spans="2:18" hidden="1" x14ac:dyDescent="0.35">
      <c r="B107" t="s">
        <v>96</v>
      </c>
      <c r="C107" t="s">
        <v>50</v>
      </c>
      <c r="D107" t="s">
        <v>16</v>
      </c>
      <c r="E107" t="s">
        <v>331</v>
      </c>
      <c r="F107" t="s">
        <v>41</v>
      </c>
      <c r="G107" t="s">
        <v>42</v>
      </c>
      <c r="H107" s="3">
        <v>45118</v>
      </c>
      <c r="I107" s="3">
        <v>45118</v>
      </c>
      <c r="J107" t="s">
        <v>51</v>
      </c>
      <c r="K107" t="s">
        <v>333</v>
      </c>
      <c r="L107" t="s">
        <v>52</v>
      </c>
      <c r="M107" s="8">
        <v>60</v>
      </c>
      <c r="N107" s="8">
        <f t="shared" si="12"/>
        <v>600</v>
      </c>
      <c r="O107" t="s">
        <v>21</v>
      </c>
      <c r="P107" s="7">
        <v>498.05</v>
      </c>
      <c r="Q107" s="8">
        <v>29883</v>
      </c>
      <c r="R107" s="8">
        <v>0</v>
      </c>
    </row>
    <row r="108" spans="2:18" hidden="1" x14ac:dyDescent="0.35">
      <c r="B108" t="s">
        <v>96</v>
      </c>
      <c r="C108" t="s">
        <v>50</v>
      </c>
      <c r="D108" t="s">
        <v>16</v>
      </c>
      <c r="E108" t="s">
        <v>331</v>
      </c>
      <c r="F108" t="s">
        <v>45</v>
      </c>
      <c r="G108" t="s">
        <v>46</v>
      </c>
      <c r="H108" s="3">
        <v>45118</v>
      </c>
      <c r="I108" s="3">
        <v>45118</v>
      </c>
      <c r="J108" t="s">
        <v>51</v>
      </c>
      <c r="K108" t="s">
        <v>333</v>
      </c>
      <c r="L108" t="s">
        <v>52</v>
      </c>
      <c r="M108" s="8">
        <v>594</v>
      </c>
      <c r="N108" s="8">
        <f>M108*5</f>
        <v>2970</v>
      </c>
      <c r="O108" t="s">
        <v>21</v>
      </c>
      <c r="P108" s="7">
        <v>254.04</v>
      </c>
      <c r="Q108" s="8">
        <v>150899.76</v>
      </c>
      <c r="R108" s="8">
        <v>0</v>
      </c>
    </row>
    <row r="109" spans="2:18" hidden="1" x14ac:dyDescent="0.35">
      <c r="B109" t="s">
        <v>96</v>
      </c>
      <c r="C109" t="s">
        <v>50</v>
      </c>
      <c r="D109" t="s">
        <v>16</v>
      </c>
      <c r="E109" t="s">
        <v>331</v>
      </c>
      <c r="F109" t="s">
        <v>47</v>
      </c>
      <c r="G109" t="s">
        <v>48</v>
      </c>
      <c r="H109" s="3">
        <v>45118</v>
      </c>
      <c r="I109" s="3">
        <v>45118</v>
      </c>
      <c r="J109" t="s">
        <v>51</v>
      </c>
      <c r="K109" t="s">
        <v>333</v>
      </c>
      <c r="L109" t="s">
        <v>52</v>
      </c>
      <c r="M109" s="8">
        <v>6000</v>
      </c>
      <c r="N109" s="8">
        <f>M109</f>
        <v>6000</v>
      </c>
      <c r="O109" t="s">
        <v>21</v>
      </c>
      <c r="P109" s="7">
        <v>52.16</v>
      </c>
      <c r="Q109" s="8">
        <v>312960</v>
      </c>
      <c r="R109" s="8">
        <v>0</v>
      </c>
    </row>
    <row r="110" spans="2:18" hidden="1" x14ac:dyDescent="0.35">
      <c r="B110" t="s">
        <v>96</v>
      </c>
      <c r="C110" t="s">
        <v>50</v>
      </c>
      <c r="D110" t="s">
        <v>16</v>
      </c>
      <c r="E110" t="s">
        <v>331</v>
      </c>
      <c r="F110" t="s">
        <v>45</v>
      </c>
      <c r="G110" t="s">
        <v>46</v>
      </c>
      <c r="H110" s="3">
        <v>45118</v>
      </c>
      <c r="I110" s="3">
        <v>45118</v>
      </c>
      <c r="J110" t="s">
        <v>51</v>
      </c>
      <c r="K110" t="s">
        <v>333</v>
      </c>
      <c r="L110" t="s">
        <v>52</v>
      </c>
      <c r="M110" s="8">
        <v>1686</v>
      </c>
      <c r="N110" s="8">
        <f>M110*5</f>
        <v>8430</v>
      </c>
      <c r="O110" t="s">
        <v>21</v>
      </c>
      <c r="P110" s="7">
        <v>254.04</v>
      </c>
      <c r="Q110" s="8">
        <v>428311.44</v>
      </c>
      <c r="R110" s="8">
        <v>0</v>
      </c>
    </row>
    <row r="111" spans="2:18" hidden="1" x14ac:dyDescent="0.35">
      <c r="B111" t="s">
        <v>97</v>
      </c>
      <c r="C111" t="s">
        <v>27</v>
      </c>
      <c r="D111" t="s">
        <v>16</v>
      </c>
      <c r="E111" t="s">
        <v>331</v>
      </c>
      <c r="F111" t="s">
        <v>41</v>
      </c>
      <c r="G111" t="s">
        <v>42</v>
      </c>
      <c r="H111" s="3">
        <v>45118</v>
      </c>
      <c r="I111" s="3">
        <v>45118</v>
      </c>
      <c r="J111" t="s">
        <v>28</v>
      </c>
      <c r="K111" t="s">
        <v>336</v>
      </c>
      <c r="L111" t="s">
        <v>62</v>
      </c>
      <c r="M111" s="8">
        <v>1800</v>
      </c>
      <c r="N111" s="8">
        <f>M111*10</f>
        <v>18000</v>
      </c>
      <c r="O111" t="s">
        <v>21</v>
      </c>
      <c r="P111" s="7">
        <v>487.98</v>
      </c>
      <c r="Q111" s="8">
        <v>878364</v>
      </c>
      <c r="R111" s="8">
        <v>0</v>
      </c>
    </row>
    <row r="112" spans="2:18" hidden="1" x14ac:dyDescent="0.35">
      <c r="B112" t="s">
        <v>97</v>
      </c>
      <c r="C112" t="s">
        <v>27</v>
      </c>
      <c r="D112" t="s">
        <v>16</v>
      </c>
      <c r="E112" t="s">
        <v>331</v>
      </c>
      <c r="F112" t="s">
        <v>45</v>
      </c>
      <c r="G112" t="s">
        <v>46</v>
      </c>
      <c r="H112" s="3">
        <v>45118</v>
      </c>
      <c r="I112" s="3">
        <v>45118</v>
      </c>
      <c r="J112" t="s">
        <v>28</v>
      </c>
      <c r="K112" t="s">
        <v>336</v>
      </c>
      <c r="L112" t="s">
        <v>62</v>
      </c>
      <c r="M112" s="8">
        <v>0</v>
      </c>
      <c r="N112" s="8">
        <f>M112*5</f>
        <v>0</v>
      </c>
      <c r="O112" t="s">
        <v>21</v>
      </c>
      <c r="P112" s="7">
        <v>250.48</v>
      </c>
      <c r="Q112" s="8">
        <v>0</v>
      </c>
      <c r="R112" s="8">
        <v>0</v>
      </c>
    </row>
    <row r="113" spans="2:18" hidden="1" x14ac:dyDescent="0.35">
      <c r="B113" t="s">
        <v>97</v>
      </c>
      <c r="C113" t="s">
        <v>27</v>
      </c>
      <c r="D113" t="s">
        <v>16</v>
      </c>
      <c r="E113" t="s">
        <v>331</v>
      </c>
      <c r="F113" t="s">
        <v>47</v>
      </c>
      <c r="G113" t="s">
        <v>48</v>
      </c>
      <c r="H113" s="3">
        <v>45118</v>
      </c>
      <c r="I113" s="3">
        <v>45118</v>
      </c>
      <c r="J113" t="s">
        <v>28</v>
      </c>
      <c r="K113" t="s">
        <v>336</v>
      </c>
      <c r="L113" t="s">
        <v>62</v>
      </c>
      <c r="M113" s="8">
        <v>0</v>
      </c>
      <c r="N113" s="8">
        <f>M113</f>
        <v>0</v>
      </c>
      <c r="O113" t="s">
        <v>21</v>
      </c>
      <c r="P113" s="7">
        <v>52.87</v>
      </c>
      <c r="Q113" s="8">
        <v>0</v>
      </c>
      <c r="R113" s="8">
        <v>0</v>
      </c>
    </row>
    <row r="114" spans="2:18" hidden="1" x14ac:dyDescent="0.35">
      <c r="B114" t="s">
        <v>98</v>
      </c>
      <c r="C114" t="s">
        <v>27</v>
      </c>
      <c r="D114" t="s">
        <v>16</v>
      </c>
      <c r="E114" t="s">
        <v>331</v>
      </c>
      <c r="F114" t="s">
        <v>41</v>
      </c>
      <c r="G114" t="s">
        <v>42</v>
      </c>
      <c r="H114" s="3">
        <v>45118</v>
      </c>
      <c r="I114" s="3">
        <v>45118</v>
      </c>
      <c r="J114" t="s">
        <v>28</v>
      </c>
      <c r="K114" t="s">
        <v>336</v>
      </c>
      <c r="L114" t="s">
        <v>62</v>
      </c>
      <c r="M114" s="8">
        <v>1500</v>
      </c>
      <c r="N114" s="8">
        <f>M114*10</f>
        <v>15000</v>
      </c>
      <c r="O114" t="s">
        <v>21</v>
      </c>
      <c r="P114" s="7">
        <v>487.98</v>
      </c>
      <c r="Q114" s="8">
        <v>731970</v>
      </c>
      <c r="R114" s="8">
        <v>0</v>
      </c>
    </row>
    <row r="115" spans="2:18" hidden="1" x14ac:dyDescent="0.35">
      <c r="B115" t="s">
        <v>98</v>
      </c>
      <c r="C115" t="s">
        <v>27</v>
      </c>
      <c r="D115" t="s">
        <v>16</v>
      </c>
      <c r="E115" t="s">
        <v>331</v>
      </c>
      <c r="F115" t="s">
        <v>45</v>
      </c>
      <c r="G115" t="s">
        <v>46</v>
      </c>
      <c r="H115" s="3">
        <v>45118</v>
      </c>
      <c r="I115" s="3">
        <v>45118</v>
      </c>
      <c r="J115" t="s">
        <v>28</v>
      </c>
      <c r="K115" t="s">
        <v>336</v>
      </c>
      <c r="L115" t="s">
        <v>62</v>
      </c>
      <c r="M115" s="8">
        <v>594</v>
      </c>
      <c r="N115" s="8">
        <f>M115*5</f>
        <v>2970</v>
      </c>
      <c r="O115" t="s">
        <v>21</v>
      </c>
      <c r="P115" s="7">
        <v>250.48</v>
      </c>
      <c r="Q115" s="8">
        <v>148785.12</v>
      </c>
      <c r="R115" s="8">
        <v>0</v>
      </c>
    </row>
    <row r="116" spans="2:18" hidden="1" x14ac:dyDescent="0.35">
      <c r="B116" t="s">
        <v>98</v>
      </c>
      <c r="C116" t="s">
        <v>27</v>
      </c>
      <c r="D116" t="s">
        <v>16</v>
      </c>
      <c r="E116" t="s">
        <v>331</v>
      </c>
      <c r="F116" t="s">
        <v>47</v>
      </c>
      <c r="G116" t="s">
        <v>48</v>
      </c>
      <c r="H116" s="3">
        <v>45118</v>
      </c>
      <c r="I116" s="3">
        <v>45118</v>
      </c>
      <c r="J116" t="s">
        <v>28</v>
      </c>
      <c r="K116" t="s">
        <v>336</v>
      </c>
      <c r="L116" t="s">
        <v>62</v>
      </c>
      <c r="M116" s="8">
        <v>0</v>
      </c>
      <c r="N116" s="8">
        <f>M116</f>
        <v>0</v>
      </c>
      <c r="O116" t="s">
        <v>21</v>
      </c>
      <c r="P116" s="7">
        <v>52.87</v>
      </c>
      <c r="Q116" s="8">
        <v>0</v>
      </c>
      <c r="R116" s="8">
        <v>0</v>
      </c>
    </row>
    <row r="117" spans="2:18" hidden="1" x14ac:dyDescent="0.35">
      <c r="B117" t="s">
        <v>98</v>
      </c>
      <c r="C117" t="s">
        <v>27</v>
      </c>
      <c r="D117" t="s">
        <v>16</v>
      </c>
      <c r="E117" t="s">
        <v>331</v>
      </c>
      <c r="F117" t="s">
        <v>45</v>
      </c>
      <c r="G117" t="s">
        <v>46</v>
      </c>
      <c r="H117" s="3">
        <v>45118</v>
      </c>
      <c r="I117" s="3">
        <v>45118</v>
      </c>
      <c r="J117" t="s">
        <v>28</v>
      </c>
      <c r="K117" t="s">
        <v>336</v>
      </c>
      <c r="L117" t="s">
        <v>62</v>
      </c>
      <c r="M117" s="8">
        <v>6</v>
      </c>
      <c r="N117" s="8">
        <f>M117*5</f>
        <v>30</v>
      </c>
      <c r="O117" t="s">
        <v>21</v>
      </c>
      <c r="P117" s="7">
        <v>250.48</v>
      </c>
      <c r="Q117" s="8">
        <v>1502.88</v>
      </c>
      <c r="R117" s="8">
        <v>0</v>
      </c>
    </row>
    <row r="118" spans="2:18" hidden="1" x14ac:dyDescent="0.35">
      <c r="B118" t="s">
        <v>99</v>
      </c>
      <c r="C118" t="s">
        <v>27</v>
      </c>
      <c r="D118" t="s">
        <v>16</v>
      </c>
      <c r="E118" t="s">
        <v>330</v>
      </c>
      <c r="F118" t="s">
        <v>17</v>
      </c>
      <c r="G118" t="s">
        <v>18</v>
      </c>
      <c r="H118" s="3">
        <v>45119</v>
      </c>
      <c r="I118" s="3">
        <v>45119</v>
      </c>
      <c r="J118" t="s">
        <v>28</v>
      </c>
      <c r="K118" t="s">
        <v>336</v>
      </c>
      <c r="L118" t="s">
        <v>100</v>
      </c>
      <c r="M118" s="8">
        <v>12000</v>
      </c>
      <c r="N118" s="8">
        <f>M118</f>
        <v>12000</v>
      </c>
      <c r="O118" t="s">
        <v>21</v>
      </c>
      <c r="P118" s="7">
        <v>15.84</v>
      </c>
      <c r="Q118" s="8">
        <v>190080</v>
      </c>
      <c r="R118" s="8">
        <v>0</v>
      </c>
    </row>
    <row r="119" spans="2:18" hidden="1" x14ac:dyDescent="0.35">
      <c r="B119" t="s">
        <v>99</v>
      </c>
      <c r="C119" t="s">
        <v>27</v>
      </c>
      <c r="D119" t="s">
        <v>16</v>
      </c>
      <c r="E119" t="s">
        <v>330</v>
      </c>
      <c r="F119" t="s">
        <v>22</v>
      </c>
      <c r="G119" t="s">
        <v>23</v>
      </c>
      <c r="H119" s="3">
        <v>45119</v>
      </c>
      <c r="I119" s="3">
        <v>45119</v>
      </c>
      <c r="J119" t="s">
        <v>28</v>
      </c>
      <c r="K119" t="s">
        <v>336</v>
      </c>
      <c r="L119" t="s">
        <v>100</v>
      </c>
      <c r="M119" s="8">
        <v>6000</v>
      </c>
      <c r="N119" s="8">
        <f>M119</f>
        <v>6000</v>
      </c>
      <c r="O119" t="s">
        <v>21</v>
      </c>
      <c r="P119" s="7">
        <v>12.99</v>
      </c>
      <c r="Q119" s="8">
        <v>77940</v>
      </c>
      <c r="R119" s="8">
        <v>0</v>
      </c>
    </row>
    <row r="120" spans="2:18" hidden="1" x14ac:dyDescent="0.35">
      <c r="B120" t="s">
        <v>101</v>
      </c>
      <c r="C120" t="s">
        <v>27</v>
      </c>
      <c r="D120" t="s">
        <v>16</v>
      </c>
      <c r="E120" t="s">
        <v>330</v>
      </c>
      <c r="F120" t="s">
        <v>17</v>
      </c>
      <c r="G120" t="s">
        <v>18</v>
      </c>
      <c r="H120" s="3">
        <v>45119</v>
      </c>
      <c r="I120" s="3">
        <v>45119</v>
      </c>
      <c r="J120" t="s">
        <v>28</v>
      </c>
      <c r="K120" t="s">
        <v>336</v>
      </c>
      <c r="L120" t="s">
        <v>102</v>
      </c>
      <c r="M120" s="8">
        <v>12200</v>
      </c>
      <c r="N120" s="8">
        <f>M120</f>
        <v>12200</v>
      </c>
      <c r="O120" t="s">
        <v>21</v>
      </c>
      <c r="P120" s="7">
        <v>15.84</v>
      </c>
      <c r="Q120" s="8">
        <v>193248</v>
      </c>
      <c r="R120" s="8">
        <v>0</v>
      </c>
    </row>
    <row r="121" spans="2:18" hidden="1" x14ac:dyDescent="0.35">
      <c r="B121" t="s">
        <v>101</v>
      </c>
      <c r="C121" t="s">
        <v>27</v>
      </c>
      <c r="D121" t="s">
        <v>16</v>
      </c>
      <c r="E121" t="s">
        <v>330</v>
      </c>
      <c r="F121" t="s">
        <v>22</v>
      </c>
      <c r="G121" t="s">
        <v>23</v>
      </c>
      <c r="H121" s="3">
        <v>45119</v>
      </c>
      <c r="I121" s="3">
        <v>45119</v>
      </c>
      <c r="J121" t="s">
        <v>28</v>
      </c>
      <c r="K121" t="s">
        <v>336</v>
      </c>
      <c r="L121" t="s">
        <v>102</v>
      </c>
      <c r="M121" s="8">
        <v>12000</v>
      </c>
      <c r="N121" s="8">
        <f>M121</f>
        <v>12000</v>
      </c>
      <c r="O121" t="s">
        <v>21</v>
      </c>
      <c r="P121" s="7">
        <v>12.99</v>
      </c>
      <c r="Q121" s="8">
        <v>155880</v>
      </c>
      <c r="R121" s="8">
        <v>0</v>
      </c>
    </row>
    <row r="122" spans="2:18" hidden="1" x14ac:dyDescent="0.35">
      <c r="B122" t="s">
        <v>101</v>
      </c>
      <c r="C122" t="s">
        <v>27</v>
      </c>
      <c r="D122" t="s">
        <v>16</v>
      </c>
      <c r="E122" t="s">
        <v>330</v>
      </c>
      <c r="F122" t="s">
        <v>24</v>
      </c>
      <c r="G122" t="s">
        <v>25</v>
      </c>
      <c r="H122" s="3">
        <v>45119</v>
      </c>
      <c r="I122" s="3">
        <v>45119</v>
      </c>
      <c r="J122" t="s">
        <v>28</v>
      </c>
      <c r="K122" t="s">
        <v>336</v>
      </c>
      <c r="L122" t="s">
        <v>102</v>
      </c>
      <c r="M122" s="8">
        <v>0</v>
      </c>
      <c r="N122" s="8">
        <f>M122/2</f>
        <v>0</v>
      </c>
      <c r="O122" t="s">
        <v>21</v>
      </c>
      <c r="P122" s="7">
        <v>8.09</v>
      </c>
      <c r="Q122" s="8">
        <v>0</v>
      </c>
      <c r="R122" s="8">
        <v>0</v>
      </c>
    </row>
    <row r="123" spans="2:18" hidden="1" x14ac:dyDescent="0.35">
      <c r="B123" t="s">
        <v>103</v>
      </c>
      <c r="C123" t="s">
        <v>27</v>
      </c>
      <c r="D123" t="s">
        <v>16</v>
      </c>
      <c r="E123" t="s">
        <v>330</v>
      </c>
      <c r="F123" t="s">
        <v>17</v>
      </c>
      <c r="G123" t="s">
        <v>18</v>
      </c>
      <c r="H123" s="3">
        <v>45119</v>
      </c>
      <c r="I123" s="3">
        <v>45119</v>
      </c>
      <c r="J123" t="s">
        <v>28</v>
      </c>
      <c r="K123" t="s">
        <v>336</v>
      </c>
      <c r="L123" t="s">
        <v>104</v>
      </c>
      <c r="M123" s="8">
        <v>8900</v>
      </c>
      <c r="N123" s="8">
        <f>M123</f>
        <v>8900</v>
      </c>
      <c r="O123" t="s">
        <v>21</v>
      </c>
      <c r="P123" s="7">
        <v>15.84</v>
      </c>
      <c r="Q123" s="8">
        <v>140976</v>
      </c>
      <c r="R123" s="8">
        <v>0</v>
      </c>
    </row>
    <row r="124" spans="2:18" hidden="1" x14ac:dyDescent="0.35">
      <c r="B124" t="s">
        <v>103</v>
      </c>
      <c r="C124" t="s">
        <v>27</v>
      </c>
      <c r="D124" t="s">
        <v>16</v>
      </c>
      <c r="E124" t="s">
        <v>330</v>
      </c>
      <c r="F124" t="s">
        <v>22</v>
      </c>
      <c r="G124" t="s">
        <v>23</v>
      </c>
      <c r="H124" s="3">
        <v>45119</v>
      </c>
      <c r="I124" s="3">
        <v>45119</v>
      </c>
      <c r="J124" t="s">
        <v>28</v>
      </c>
      <c r="K124" t="s">
        <v>336</v>
      </c>
      <c r="L124" t="s">
        <v>104</v>
      </c>
      <c r="M124" s="8">
        <v>11500</v>
      </c>
      <c r="N124" s="8">
        <f>M124</f>
        <v>11500</v>
      </c>
      <c r="O124" t="s">
        <v>21</v>
      </c>
      <c r="P124" s="7">
        <v>12.99</v>
      </c>
      <c r="Q124" s="8">
        <v>149385</v>
      </c>
      <c r="R124" s="8">
        <v>0</v>
      </c>
    </row>
    <row r="125" spans="2:18" hidden="1" x14ac:dyDescent="0.35">
      <c r="B125" t="s">
        <v>103</v>
      </c>
      <c r="C125" t="s">
        <v>27</v>
      </c>
      <c r="D125" t="s">
        <v>16</v>
      </c>
      <c r="E125" t="s">
        <v>330</v>
      </c>
      <c r="F125" t="s">
        <v>24</v>
      </c>
      <c r="G125" t="s">
        <v>25</v>
      </c>
      <c r="H125" s="3">
        <v>45119</v>
      </c>
      <c r="I125" s="3">
        <v>45119</v>
      </c>
      <c r="J125" t="s">
        <v>28</v>
      </c>
      <c r="K125" t="s">
        <v>336</v>
      </c>
      <c r="L125" t="s">
        <v>104</v>
      </c>
      <c r="M125" s="8">
        <v>7500</v>
      </c>
      <c r="N125" s="8">
        <f>M125/2</f>
        <v>3750</v>
      </c>
      <c r="O125" t="s">
        <v>21</v>
      </c>
      <c r="P125" s="7">
        <v>8.09</v>
      </c>
      <c r="Q125" s="8">
        <v>60675</v>
      </c>
      <c r="R125" s="8">
        <v>0</v>
      </c>
    </row>
    <row r="126" spans="2:18" hidden="1" x14ac:dyDescent="0.35">
      <c r="B126" t="s">
        <v>105</v>
      </c>
      <c r="C126" t="s">
        <v>50</v>
      </c>
      <c r="D126" t="s">
        <v>16</v>
      </c>
      <c r="E126" t="s">
        <v>331</v>
      </c>
      <c r="F126" t="s">
        <v>41</v>
      </c>
      <c r="G126" t="s">
        <v>42</v>
      </c>
      <c r="H126" s="3">
        <v>45119</v>
      </c>
      <c r="I126" s="3">
        <v>45119</v>
      </c>
      <c r="J126" t="s">
        <v>51</v>
      </c>
      <c r="K126" t="s">
        <v>333</v>
      </c>
      <c r="L126" t="s">
        <v>52</v>
      </c>
      <c r="M126" s="8">
        <v>0</v>
      </c>
      <c r="N126" s="8">
        <f>M126*10</f>
        <v>0</v>
      </c>
      <c r="O126" t="s">
        <v>21</v>
      </c>
      <c r="P126" s="7">
        <v>498.05</v>
      </c>
      <c r="Q126" s="8">
        <v>0</v>
      </c>
      <c r="R126" s="8">
        <v>0</v>
      </c>
    </row>
    <row r="127" spans="2:18" hidden="1" x14ac:dyDescent="0.35">
      <c r="B127" t="s">
        <v>105</v>
      </c>
      <c r="C127" t="s">
        <v>50</v>
      </c>
      <c r="D127" t="s">
        <v>16</v>
      </c>
      <c r="E127" t="s">
        <v>331</v>
      </c>
      <c r="F127" t="s">
        <v>45</v>
      </c>
      <c r="G127" t="s">
        <v>46</v>
      </c>
      <c r="H127" s="3">
        <v>45119</v>
      </c>
      <c r="I127" s="3">
        <v>45119</v>
      </c>
      <c r="J127" t="s">
        <v>51</v>
      </c>
      <c r="K127" t="s">
        <v>333</v>
      </c>
      <c r="L127" t="s">
        <v>52</v>
      </c>
      <c r="M127" s="8">
        <v>0</v>
      </c>
      <c r="N127" s="8">
        <f>M127*5</f>
        <v>0</v>
      </c>
      <c r="O127" t="s">
        <v>21</v>
      </c>
      <c r="P127" s="7">
        <v>254.04</v>
      </c>
      <c r="Q127" s="8">
        <v>0</v>
      </c>
      <c r="R127" s="8">
        <v>0</v>
      </c>
    </row>
    <row r="128" spans="2:18" hidden="1" x14ac:dyDescent="0.35">
      <c r="B128" t="s">
        <v>105</v>
      </c>
      <c r="C128" t="s">
        <v>50</v>
      </c>
      <c r="D128" t="s">
        <v>16</v>
      </c>
      <c r="E128" t="s">
        <v>331</v>
      </c>
      <c r="F128" t="s">
        <v>47</v>
      </c>
      <c r="G128" t="s">
        <v>48</v>
      </c>
      <c r="H128" s="3">
        <v>45119</v>
      </c>
      <c r="I128" s="3">
        <v>45119</v>
      </c>
      <c r="J128" t="s">
        <v>51</v>
      </c>
      <c r="K128" t="s">
        <v>333</v>
      </c>
      <c r="L128" t="s">
        <v>52</v>
      </c>
      <c r="M128" s="8">
        <v>14460</v>
      </c>
      <c r="N128" s="8">
        <f>M128</f>
        <v>14460</v>
      </c>
      <c r="O128" t="s">
        <v>21</v>
      </c>
      <c r="P128" s="7">
        <v>52.16</v>
      </c>
      <c r="Q128" s="8">
        <v>754233.6</v>
      </c>
      <c r="R128" s="8">
        <v>0</v>
      </c>
    </row>
    <row r="129" spans="2:18" hidden="1" x14ac:dyDescent="0.35">
      <c r="B129" t="s">
        <v>105</v>
      </c>
      <c r="C129" t="s">
        <v>50</v>
      </c>
      <c r="D129" t="s">
        <v>16</v>
      </c>
      <c r="E129" t="s">
        <v>331</v>
      </c>
      <c r="F129" t="s">
        <v>45</v>
      </c>
      <c r="G129" t="s">
        <v>46</v>
      </c>
      <c r="H129" s="3">
        <v>45119</v>
      </c>
      <c r="I129" s="3">
        <v>45119</v>
      </c>
      <c r="J129" t="s">
        <v>51</v>
      </c>
      <c r="K129" t="s">
        <v>333</v>
      </c>
      <c r="L129" t="s">
        <v>52</v>
      </c>
      <c r="M129" s="8">
        <v>0</v>
      </c>
      <c r="N129" s="8">
        <f>M129*5</f>
        <v>0</v>
      </c>
      <c r="O129" t="s">
        <v>21</v>
      </c>
      <c r="P129" s="7">
        <v>254.04</v>
      </c>
      <c r="Q129" s="8">
        <v>0</v>
      </c>
      <c r="R129" s="8">
        <v>0</v>
      </c>
    </row>
    <row r="130" spans="2:18" hidden="1" x14ac:dyDescent="0.35">
      <c r="B130" t="s">
        <v>105</v>
      </c>
      <c r="C130" t="s">
        <v>50</v>
      </c>
      <c r="D130" t="s">
        <v>16</v>
      </c>
      <c r="E130" t="s">
        <v>331</v>
      </c>
      <c r="F130" t="s">
        <v>47</v>
      </c>
      <c r="G130" t="s">
        <v>48</v>
      </c>
      <c r="H130" s="3">
        <v>45119</v>
      </c>
      <c r="I130" s="3">
        <v>45119</v>
      </c>
      <c r="J130" t="s">
        <v>51</v>
      </c>
      <c r="K130" t="s">
        <v>333</v>
      </c>
      <c r="L130" t="s">
        <v>52</v>
      </c>
      <c r="M130" s="8">
        <v>9540</v>
      </c>
      <c r="N130" s="8">
        <f>M130</f>
        <v>9540</v>
      </c>
      <c r="O130" t="s">
        <v>21</v>
      </c>
      <c r="P130" s="7">
        <v>52.16</v>
      </c>
      <c r="Q130" s="8">
        <v>497606.40000000002</v>
      </c>
      <c r="R130" s="8">
        <v>0</v>
      </c>
    </row>
    <row r="131" spans="2:18" hidden="1" x14ac:dyDescent="0.35">
      <c r="B131" t="s">
        <v>106</v>
      </c>
      <c r="C131" t="s">
        <v>27</v>
      </c>
      <c r="D131" t="s">
        <v>16</v>
      </c>
      <c r="E131" t="s">
        <v>330</v>
      </c>
      <c r="F131" t="s">
        <v>17</v>
      </c>
      <c r="G131" t="s">
        <v>18</v>
      </c>
      <c r="H131" s="3">
        <v>45119</v>
      </c>
      <c r="I131" s="3">
        <v>45119</v>
      </c>
      <c r="J131" t="s">
        <v>28</v>
      </c>
      <c r="K131" t="s">
        <v>336</v>
      </c>
      <c r="L131" t="s">
        <v>107</v>
      </c>
      <c r="M131" s="8">
        <v>10175</v>
      </c>
      <c r="N131" s="8">
        <f>M131</f>
        <v>10175</v>
      </c>
      <c r="O131" t="s">
        <v>21</v>
      </c>
      <c r="P131" s="7">
        <v>15.84</v>
      </c>
      <c r="Q131" s="8">
        <v>161172</v>
      </c>
      <c r="R131" s="8">
        <v>0</v>
      </c>
    </row>
    <row r="132" spans="2:18" hidden="1" x14ac:dyDescent="0.35">
      <c r="B132" t="s">
        <v>106</v>
      </c>
      <c r="C132" t="s">
        <v>27</v>
      </c>
      <c r="D132" t="s">
        <v>16</v>
      </c>
      <c r="E132" t="s">
        <v>330</v>
      </c>
      <c r="F132" t="s">
        <v>22</v>
      </c>
      <c r="G132" t="s">
        <v>23</v>
      </c>
      <c r="H132" s="3">
        <v>45119</v>
      </c>
      <c r="I132" s="3">
        <v>45119</v>
      </c>
      <c r="J132" t="s">
        <v>28</v>
      </c>
      <c r="K132" t="s">
        <v>336</v>
      </c>
      <c r="L132" t="s">
        <v>107</v>
      </c>
      <c r="M132" s="8">
        <v>14000</v>
      </c>
      <c r="N132" s="8">
        <f>M132</f>
        <v>14000</v>
      </c>
      <c r="O132" t="s">
        <v>21</v>
      </c>
      <c r="P132" s="7">
        <v>12.99</v>
      </c>
      <c r="Q132" s="8">
        <v>181860</v>
      </c>
      <c r="R132" s="8">
        <v>0</v>
      </c>
    </row>
    <row r="133" spans="2:18" hidden="1" x14ac:dyDescent="0.35">
      <c r="B133" t="s">
        <v>106</v>
      </c>
      <c r="C133" t="s">
        <v>27</v>
      </c>
      <c r="D133" t="s">
        <v>16</v>
      </c>
      <c r="E133" t="s">
        <v>330</v>
      </c>
      <c r="F133" t="s">
        <v>24</v>
      </c>
      <c r="G133" t="s">
        <v>25</v>
      </c>
      <c r="H133" s="3">
        <v>45119</v>
      </c>
      <c r="I133" s="3">
        <v>45119</v>
      </c>
      <c r="J133" t="s">
        <v>28</v>
      </c>
      <c r="K133" t="s">
        <v>336</v>
      </c>
      <c r="L133" t="s">
        <v>107</v>
      </c>
      <c r="M133" s="8">
        <v>0</v>
      </c>
      <c r="N133" s="8">
        <f>M133/2</f>
        <v>0</v>
      </c>
      <c r="O133" t="s">
        <v>21</v>
      </c>
      <c r="P133" s="7">
        <v>8.09</v>
      </c>
      <c r="Q133" s="8">
        <v>0</v>
      </c>
      <c r="R133" s="8">
        <v>0</v>
      </c>
    </row>
    <row r="134" spans="2:18" hidden="1" x14ac:dyDescent="0.35">
      <c r="B134" t="s">
        <v>108</v>
      </c>
      <c r="C134" t="s">
        <v>40</v>
      </c>
      <c r="D134" t="s">
        <v>16</v>
      </c>
      <c r="E134" t="s">
        <v>331</v>
      </c>
      <c r="F134" t="s">
        <v>41</v>
      </c>
      <c r="G134" t="s">
        <v>42</v>
      </c>
      <c r="H134" s="3">
        <v>45119</v>
      </c>
      <c r="I134" s="3">
        <v>45119</v>
      </c>
      <c r="J134" t="s">
        <v>43</v>
      </c>
      <c r="K134" t="s">
        <v>333</v>
      </c>
      <c r="L134" t="s">
        <v>44</v>
      </c>
      <c r="M134" s="8">
        <v>0</v>
      </c>
      <c r="N134" s="8">
        <f>M134*10</f>
        <v>0</v>
      </c>
      <c r="O134" t="s">
        <v>21</v>
      </c>
      <c r="P134" s="7">
        <v>498.05</v>
      </c>
      <c r="Q134" s="8">
        <v>0</v>
      </c>
      <c r="R134" s="8">
        <v>0</v>
      </c>
    </row>
    <row r="135" spans="2:18" hidden="1" x14ac:dyDescent="0.35">
      <c r="B135" t="s">
        <v>108</v>
      </c>
      <c r="C135" t="s">
        <v>40</v>
      </c>
      <c r="D135" t="s">
        <v>16</v>
      </c>
      <c r="E135" t="s">
        <v>331</v>
      </c>
      <c r="F135" t="s">
        <v>45</v>
      </c>
      <c r="G135" t="s">
        <v>46</v>
      </c>
      <c r="H135" s="3">
        <v>45119</v>
      </c>
      <c r="I135" s="3">
        <v>45119</v>
      </c>
      <c r="J135" t="s">
        <v>43</v>
      </c>
      <c r="K135" t="s">
        <v>333</v>
      </c>
      <c r="L135" t="s">
        <v>44</v>
      </c>
      <c r="M135" s="8">
        <v>546</v>
      </c>
      <c r="N135" s="8">
        <f>M135*5</f>
        <v>2730</v>
      </c>
      <c r="O135" t="s">
        <v>21</v>
      </c>
      <c r="P135" s="7">
        <v>254.04</v>
      </c>
      <c r="Q135" s="8">
        <v>138705.84</v>
      </c>
      <c r="R135" s="8">
        <v>0</v>
      </c>
    </row>
    <row r="136" spans="2:18" hidden="1" x14ac:dyDescent="0.35">
      <c r="B136" t="s">
        <v>108</v>
      </c>
      <c r="C136" t="s">
        <v>40</v>
      </c>
      <c r="D136" t="s">
        <v>16</v>
      </c>
      <c r="E136" t="s">
        <v>331</v>
      </c>
      <c r="F136" t="s">
        <v>47</v>
      </c>
      <c r="G136" t="s">
        <v>48</v>
      </c>
      <c r="H136" s="3">
        <v>45119</v>
      </c>
      <c r="I136" s="3">
        <v>45119</v>
      </c>
      <c r="J136" t="s">
        <v>43</v>
      </c>
      <c r="K136" t="s">
        <v>333</v>
      </c>
      <c r="L136" t="s">
        <v>44</v>
      </c>
      <c r="M136" s="8">
        <v>9000</v>
      </c>
      <c r="N136" s="8">
        <f t="shared" ref="N136:N137" si="13">M136</f>
        <v>9000</v>
      </c>
      <c r="O136" t="s">
        <v>21</v>
      </c>
      <c r="P136" s="7">
        <v>52.16</v>
      </c>
      <c r="Q136" s="8">
        <v>469440</v>
      </c>
      <c r="R136" s="8">
        <v>0</v>
      </c>
    </row>
    <row r="137" spans="2:18" hidden="1" x14ac:dyDescent="0.35">
      <c r="B137" t="s">
        <v>108</v>
      </c>
      <c r="C137" t="s">
        <v>40</v>
      </c>
      <c r="D137" t="s">
        <v>16</v>
      </c>
      <c r="E137" t="s">
        <v>331</v>
      </c>
      <c r="F137" t="s">
        <v>47</v>
      </c>
      <c r="G137" t="s">
        <v>48</v>
      </c>
      <c r="H137" s="3">
        <v>45119</v>
      </c>
      <c r="I137" s="3">
        <v>45119</v>
      </c>
      <c r="J137" t="s">
        <v>43</v>
      </c>
      <c r="K137" t="s">
        <v>333</v>
      </c>
      <c r="L137" t="s">
        <v>44</v>
      </c>
      <c r="M137" s="8">
        <v>0</v>
      </c>
      <c r="N137" s="8">
        <f t="shared" si="13"/>
        <v>0</v>
      </c>
      <c r="O137" t="s">
        <v>21</v>
      </c>
      <c r="P137" s="7">
        <v>52.16</v>
      </c>
      <c r="Q137" s="8">
        <v>0</v>
      </c>
      <c r="R137" s="8">
        <v>0</v>
      </c>
    </row>
    <row r="138" spans="2:18" hidden="1" x14ac:dyDescent="0.35">
      <c r="B138" t="s">
        <v>108</v>
      </c>
      <c r="C138" t="s">
        <v>40</v>
      </c>
      <c r="D138" t="s">
        <v>16</v>
      </c>
      <c r="E138" t="s">
        <v>331</v>
      </c>
      <c r="F138" t="s">
        <v>41</v>
      </c>
      <c r="G138" t="s">
        <v>42</v>
      </c>
      <c r="H138" s="3">
        <v>45119</v>
      </c>
      <c r="I138" s="3">
        <v>45119</v>
      </c>
      <c r="J138" t="s">
        <v>43</v>
      </c>
      <c r="K138" t="s">
        <v>333</v>
      </c>
      <c r="L138" t="s">
        <v>44</v>
      </c>
      <c r="M138" s="8">
        <v>0</v>
      </c>
      <c r="N138" s="8">
        <f>M138*10</f>
        <v>0</v>
      </c>
      <c r="O138" t="s">
        <v>21</v>
      </c>
      <c r="P138" s="7">
        <v>498.05</v>
      </c>
      <c r="Q138" s="8">
        <v>0</v>
      </c>
      <c r="R138" s="8">
        <v>0</v>
      </c>
    </row>
    <row r="139" spans="2:18" hidden="1" x14ac:dyDescent="0.35">
      <c r="B139" t="s">
        <v>108</v>
      </c>
      <c r="C139" t="s">
        <v>40</v>
      </c>
      <c r="D139" t="s">
        <v>16</v>
      </c>
      <c r="E139" t="s">
        <v>331</v>
      </c>
      <c r="F139" t="s">
        <v>45</v>
      </c>
      <c r="G139" t="s">
        <v>46</v>
      </c>
      <c r="H139" s="3">
        <v>45119</v>
      </c>
      <c r="I139" s="3">
        <v>45119</v>
      </c>
      <c r="J139" t="s">
        <v>43</v>
      </c>
      <c r="K139" t="s">
        <v>333</v>
      </c>
      <c r="L139" t="s">
        <v>44</v>
      </c>
      <c r="M139" s="8">
        <v>1254</v>
      </c>
      <c r="N139" s="8">
        <f>M139*5</f>
        <v>6270</v>
      </c>
      <c r="O139" t="s">
        <v>21</v>
      </c>
      <c r="P139" s="7">
        <v>254.04</v>
      </c>
      <c r="Q139" s="8">
        <v>318566.15999999997</v>
      </c>
      <c r="R139" s="8">
        <v>0</v>
      </c>
    </row>
    <row r="140" spans="2:18" hidden="1" x14ac:dyDescent="0.35">
      <c r="B140" t="s">
        <v>109</v>
      </c>
      <c r="C140" t="s">
        <v>27</v>
      </c>
      <c r="D140" t="s">
        <v>16</v>
      </c>
      <c r="E140" t="s">
        <v>331</v>
      </c>
      <c r="F140" t="s">
        <v>41</v>
      </c>
      <c r="G140" t="s">
        <v>42</v>
      </c>
      <c r="H140" s="3">
        <v>45119</v>
      </c>
      <c r="I140" s="3">
        <v>45119</v>
      </c>
      <c r="J140" t="s">
        <v>28</v>
      </c>
      <c r="K140" t="s">
        <v>336</v>
      </c>
      <c r="L140" t="s">
        <v>62</v>
      </c>
      <c r="M140" s="8">
        <v>0</v>
      </c>
      <c r="N140" s="8">
        <f>M140*10</f>
        <v>0</v>
      </c>
      <c r="O140" t="s">
        <v>21</v>
      </c>
      <c r="P140" s="7">
        <v>487.98</v>
      </c>
      <c r="Q140" s="8">
        <v>0</v>
      </c>
      <c r="R140" s="8">
        <v>0</v>
      </c>
    </row>
    <row r="141" spans="2:18" hidden="1" x14ac:dyDescent="0.35">
      <c r="B141" t="s">
        <v>109</v>
      </c>
      <c r="C141" t="s">
        <v>27</v>
      </c>
      <c r="D141" t="s">
        <v>16</v>
      </c>
      <c r="E141" t="s">
        <v>331</v>
      </c>
      <c r="F141" t="s">
        <v>45</v>
      </c>
      <c r="G141" t="s">
        <v>46</v>
      </c>
      <c r="H141" s="3">
        <v>45119</v>
      </c>
      <c r="I141" s="3">
        <v>45119</v>
      </c>
      <c r="J141" t="s">
        <v>28</v>
      </c>
      <c r="K141" t="s">
        <v>336</v>
      </c>
      <c r="L141" t="s">
        <v>62</v>
      </c>
      <c r="M141" s="8">
        <v>1200</v>
      </c>
      <c r="N141" s="8">
        <f>M141*5</f>
        <v>6000</v>
      </c>
      <c r="O141" t="s">
        <v>21</v>
      </c>
      <c r="P141" s="7">
        <v>250.48</v>
      </c>
      <c r="Q141" s="8">
        <v>300576</v>
      </c>
      <c r="R141" s="8">
        <v>0</v>
      </c>
    </row>
    <row r="142" spans="2:18" hidden="1" x14ac:dyDescent="0.35">
      <c r="B142" t="s">
        <v>109</v>
      </c>
      <c r="C142" t="s">
        <v>27</v>
      </c>
      <c r="D142" t="s">
        <v>16</v>
      </c>
      <c r="E142" t="s">
        <v>331</v>
      </c>
      <c r="F142" t="s">
        <v>47</v>
      </c>
      <c r="G142" t="s">
        <v>48</v>
      </c>
      <c r="H142" s="3">
        <v>45119</v>
      </c>
      <c r="I142" s="3">
        <v>45119</v>
      </c>
      <c r="J142" t="s">
        <v>28</v>
      </c>
      <c r="K142" t="s">
        <v>336</v>
      </c>
      <c r="L142" t="s">
        <v>62</v>
      </c>
      <c r="M142" s="8">
        <v>12000</v>
      </c>
      <c r="N142" s="8">
        <f>M142</f>
        <v>12000</v>
      </c>
      <c r="O142" t="s">
        <v>21</v>
      </c>
      <c r="P142" s="7">
        <v>52.87</v>
      </c>
      <c r="Q142" s="8">
        <v>634440</v>
      </c>
      <c r="R142" s="8">
        <v>0</v>
      </c>
    </row>
    <row r="143" spans="2:18" hidden="1" x14ac:dyDescent="0.35">
      <c r="B143" t="s">
        <v>109</v>
      </c>
      <c r="C143" t="s">
        <v>27</v>
      </c>
      <c r="D143" t="s">
        <v>16</v>
      </c>
      <c r="E143" t="s">
        <v>331</v>
      </c>
      <c r="F143" t="s">
        <v>45</v>
      </c>
      <c r="G143" t="s">
        <v>46</v>
      </c>
      <c r="H143" s="3">
        <v>45119</v>
      </c>
      <c r="I143" s="3">
        <v>45119</v>
      </c>
      <c r="J143" t="s">
        <v>28</v>
      </c>
      <c r="K143" t="s">
        <v>336</v>
      </c>
      <c r="L143" t="s">
        <v>62</v>
      </c>
      <c r="M143" s="8">
        <v>0</v>
      </c>
      <c r="N143" s="8">
        <f>M143*5</f>
        <v>0</v>
      </c>
      <c r="O143" t="s">
        <v>21</v>
      </c>
      <c r="P143" s="7">
        <v>250.48</v>
      </c>
      <c r="Q143" s="8">
        <v>0</v>
      </c>
      <c r="R143" s="8">
        <v>0</v>
      </c>
    </row>
    <row r="144" spans="2:18" hidden="1" x14ac:dyDescent="0.35">
      <c r="B144" t="s">
        <v>110</v>
      </c>
      <c r="C144" t="s">
        <v>27</v>
      </c>
      <c r="D144" t="s">
        <v>16</v>
      </c>
      <c r="E144" t="s">
        <v>330</v>
      </c>
      <c r="F144" t="s">
        <v>17</v>
      </c>
      <c r="G144" t="s">
        <v>18</v>
      </c>
      <c r="H144" s="3">
        <v>45120</v>
      </c>
      <c r="I144" s="3">
        <v>45120</v>
      </c>
      <c r="J144" t="s">
        <v>28</v>
      </c>
      <c r="K144" t="s">
        <v>336</v>
      </c>
      <c r="L144" t="s">
        <v>111</v>
      </c>
      <c r="M144" s="8">
        <v>8000</v>
      </c>
      <c r="N144" s="8">
        <f>M144</f>
        <v>8000</v>
      </c>
      <c r="O144" t="s">
        <v>21</v>
      </c>
      <c r="P144" s="7">
        <v>15.84</v>
      </c>
      <c r="Q144" s="8">
        <v>126720</v>
      </c>
      <c r="R144" s="8">
        <v>0</v>
      </c>
    </row>
    <row r="145" spans="2:18" hidden="1" x14ac:dyDescent="0.35">
      <c r="B145" t="s">
        <v>110</v>
      </c>
      <c r="C145" t="s">
        <v>27</v>
      </c>
      <c r="D145" t="s">
        <v>16</v>
      </c>
      <c r="E145" t="s">
        <v>330</v>
      </c>
      <c r="F145" t="s">
        <v>22</v>
      </c>
      <c r="G145" t="s">
        <v>23</v>
      </c>
      <c r="H145" s="3">
        <v>45120</v>
      </c>
      <c r="I145" s="3">
        <v>45120</v>
      </c>
      <c r="J145" t="s">
        <v>28</v>
      </c>
      <c r="K145" t="s">
        <v>336</v>
      </c>
      <c r="L145" t="s">
        <v>111</v>
      </c>
      <c r="M145" s="8">
        <v>10000</v>
      </c>
      <c r="N145" s="8">
        <f>M145</f>
        <v>10000</v>
      </c>
      <c r="O145" t="s">
        <v>21</v>
      </c>
      <c r="P145" s="7">
        <v>12.99</v>
      </c>
      <c r="Q145" s="8">
        <v>129900</v>
      </c>
      <c r="R145" s="8">
        <v>0</v>
      </c>
    </row>
    <row r="146" spans="2:18" hidden="1" x14ac:dyDescent="0.35">
      <c r="B146" t="s">
        <v>110</v>
      </c>
      <c r="C146" t="s">
        <v>27</v>
      </c>
      <c r="D146" t="s">
        <v>16</v>
      </c>
      <c r="E146" t="s">
        <v>330</v>
      </c>
      <c r="F146" t="s">
        <v>24</v>
      </c>
      <c r="G146" t="s">
        <v>25</v>
      </c>
      <c r="H146" s="3">
        <v>45120</v>
      </c>
      <c r="I146" s="3">
        <v>45120</v>
      </c>
      <c r="J146" t="s">
        <v>28</v>
      </c>
      <c r="K146" t="s">
        <v>336</v>
      </c>
      <c r="L146" t="s">
        <v>111</v>
      </c>
      <c r="M146" s="8">
        <v>0</v>
      </c>
      <c r="N146" s="8">
        <f>M146/2</f>
        <v>0</v>
      </c>
      <c r="O146" t="s">
        <v>21</v>
      </c>
      <c r="P146" s="7">
        <v>8.09</v>
      </c>
      <c r="Q146" s="8">
        <v>0</v>
      </c>
      <c r="R146" s="8">
        <v>0</v>
      </c>
    </row>
    <row r="147" spans="2:18" hidden="1" x14ac:dyDescent="0.35">
      <c r="B147" t="s">
        <v>112</v>
      </c>
      <c r="C147" t="s">
        <v>27</v>
      </c>
      <c r="D147" t="s">
        <v>16</v>
      </c>
      <c r="E147" t="s">
        <v>330</v>
      </c>
      <c r="F147" t="s">
        <v>17</v>
      </c>
      <c r="G147" t="s">
        <v>18</v>
      </c>
      <c r="H147" s="3">
        <v>45120</v>
      </c>
      <c r="I147" s="3">
        <v>45120</v>
      </c>
      <c r="J147" t="s">
        <v>28</v>
      </c>
      <c r="K147" t="s">
        <v>336</v>
      </c>
      <c r="L147" t="s">
        <v>113</v>
      </c>
      <c r="M147" s="8">
        <v>6000</v>
      </c>
      <c r="N147" s="8">
        <f>M147</f>
        <v>6000</v>
      </c>
      <c r="O147" t="s">
        <v>21</v>
      </c>
      <c r="P147" s="7">
        <v>15.84</v>
      </c>
      <c r="Q147" s="8">
        <v>95040</v>
      </c>
      <c r="R147" s="8">
        <v>0</v>
      </c>
    </row>
    <row r="148" spans="2:18" hidden="1" x14ac:dyDescent="0.35">
      <c r="B148" t="s">
        <v>112</v>
      </c>
      <c r="C148" t="s">
        <v>27</v>
      </c>
      <c r="D148" t="s">
        <v>16</v>
      </c>
      <c r="E148" t="s">
        <v>330</v>
      </c>
      <c r="F148" t="s">
        <v>22</v>
      </c>
      <c r="G148" t="s">
        <v>23</v>
      </c>
      <c r="H148" s="3">
        <v>45120</v>
      </c>
      <c r="I148" s="3">
        <v>45120</v>
      </c>
      <c r="J148" t="s">
        <v>28</v>
      </c>
      <c r="K148" t="s">
        <v>336</v>
      </c>
      <c r="L148" t="s">
        <v>113</v>
      </c>
      <c r="M148" s="8">
        <v>12000</v>
      </c>
      <c r="N148" s="8">
        <f>M148</f>
        <v>12000</v>
      </c>
      <c r="O148" t="s">
        <v>21</v>
      </c>
      <c r="P148" s="7">
        <v>12.99</v>
      </c>
      <c r="Q148" s="8">
        <v>155880</v>
      </c>
      <c r="R148" s="8">
        <v>0</v>
      </c>
    </row>
    <row r="149" spans="2:18" hidden="1" x14ac:dyDescent="0.35">
      <c r="B149" t="s">
        <v>112</v>
      </c>
      <c r="C149" t="s">
        <v>27</v>
      </c>
      <c r="D149" t="s">
        <v>16</v>
      </c>
      <c r="E149" t="s">
        <v>330</v>
      </c>
      <c r="F149" t="s">
        <v>24</v>
      </c>
      <c r="G149" t="s">
        <v>25</v>
      </c>
      <c r="H149" s="3">
        <v>45120</v>
      </c>
      <c r="I149" s="3">
        <v>45120</v>
      </c>
      <c r="J149" t="s">
        <v>28</v>
      </c>
      <c r="K149" t="s">
        <v>336</v>
      </c>
      <c r="L149" t="s">
        <v>113</v>
      </c>
      <c r="M149" s="8">
        <v>0</v>
      </c>
      <c r="N149" s="8">
        <f>M149/2</f>
        <v>0</v>
      </c>
      <c r="O149" t="s">
        <v>21</v>
      </c>
      <c r="P149" s="7">
        <v>8.09</v>
      </c>
      <c r="Q149" s="8">
        <v>0</v>
      </c>
      <c r="R149" s="8">
        <v>0</v>
      </c>
    </row>
    <row r="150" spans="2:18" hidden="1" x14ac:dyDescent="0.35">
      <c r="B150" t="s">
        <v>114</v>
      </c>
      <c r="C150" t="s">
        <v>27</v>
      </c>
      <c r="D150" t="s">
        <v>16</v>
      </c>
      <c r="E150" t="s">
        <v>330</v>
      </c>
      <c r="F150" t="s">
        <v>17</v>
      </c>
      <c r="G150" t="s">
        <v>18</v>
      </c>
      <c r="H150" s="3">
        <v>45120</v>
      </c>
      <c r="I150" s="3">
        <v>45120</v>
      </c>
      <c r="J150" t="s">
        <v>28</v>
      </c>
      <c r="K150" t="s">
        <v>336</v>
      </c>
      <c r="L150" t="s">
        <v>115</v>
      </c>
      <c r="M150" s="8">
        <v>9000</v>
      </c>
      <c r="N150" s="8">
        <f>M150</f>
        <v>9000</v>
      </c>
      <c r="O150" t="s">
        <v>21</v>
      </c>
      <c r="P150" s="7">
        <v>15.84</v>
      </c>
      <c r="Q150" s="8">
        <v>142560</v>
      </c>
      <c r="R150" s="8">
        <v>0</v>
      </c>
    </row>
    <row r="151" spans="2:18" hidden="1" x14ac:dyDescent="0.35">
      <c r="B151" t="s">
        <v>114</v>
      </c>
      <c r="C151" t="s">
        <v>27</v>
      </c>
      <c r="D151" t="s">
        <v>16</v>
      </c>
      <c r="E151" t="s">
        <v>330</v>
      </c>
      <c r="F151" t="s">
        <v>22</v>
      </c>
      <c r="G151" t="s">
        <v>23</v>
      </c>
      <c r="H151" s="3">
        <v>45120</v>
      </c>
      <c r="I151" s="3">
        <v>45120</v>
      </c>
      <c r="J151" t="s">
        <v>28</v>
      </c>
      <c r="K151" t="s">
        <v>336</v>
      </c>
      <c r="L151" t="s">
        <v>115</v>
      </c>
      <c r="M151" s="8">
        <v>9000</v>
      </c>
      <c r="N151" s="8">
        <f>M151</f>
        <v>9000</v>
      </c>
      <c r="O151" t="s">
        <v>21</v>
      </c>
      <c r="P151" s="7">
        <v>12.99</v>
      </c>
      <c r="Q151" s="8">
        <v>116910</v>
      </c>
      <c r="R151" s="8">
        <v>0</v>
      </c>
    </row>
    <row r="152" spans="2:18" hidden="1" x14ac:dyDescent="0.35">
      <c r="B152" t="s">
        <v>114</v>
      </c>
      <c r="C152" t="s">
        <v>27</v>
      </c>
      <c r="D152" t="s">
        <v>16</v>
      </c>
      <c r="E152" t="s">
        <v>330</v>
      </c>
      <c r="F152" t="s">
        <v>24</v>
      </c>
      <c r="G152" t="s">
        <v>25</v>
      </c>
      <c r="H152" s="3">
        <v>45120</v>
      </c>
      <c r="I152" s="3">
        <v>45120</v>
      </c>
      <c r="J152" t="s">
        <v>28</v>
      </c>
      <c r="K152" t="s">
        <v>336</v>
      </c>
      <c r="L152" t="s">
        <v>115</v>
      </c>
      <c r="M152" s="8">
        <v>0</v>
      </c>
      <c r="N152" s="8">
        <f>M152/2</f>
        <v>0</v>
      </c>
      <c r="O152" t="s">
        <v>21</v>
      </c>
      <c r="P152" s="7">
        <v>8.09</v>
      </c>
      <c r="Q152" s="8">
        <v>0</v>
      </c>
      <c r="R152" s="8">
        <v>0</v>
      </c>
    </row>
    <row r="153" spans="2:18" hidden="1" x14ac:dyDescent="0.35">
      <c r="B153" t="s">
        <v>114</v>
      </c>
      <c r="C153" t="s">
        <v>27</v>
      </c>
      <c r="D153" t="s">
        <v>16</v>
      </c>
      <c r="E153" t="s">
        <v>329</v>
      </c>
      <c r="F153" t="s">
        <v>30</v>
      </c>
      <c r="G153" t="s">
        <v>31</v>
      </c>
      <c r="H153" s="3">
        <v>45120</v>
      </c>
      <c r="I153" s="3">
        <v>45120</v>
      </c>
      <c r="J153" t="s">
        <v>28</v>
      </c>
      <c r="K153" t="s">
        <v>336</v>
      </c>
      <c r="L153" t="s">
        <v>115</v>
      </c>
      <c r="M153" s="8">
        <v>0</v>
      </c>
      <c r="N153" s="8">
        <f>M153</f>
        <v>0</v>
      </c>
      <c r="O153" t="s">
        <v>21</v>
      </c>
      <c r="P153" s="7">
        <v>15.74</v>
      </c>
      <c r="Q153" s="8">
        <v>0</v>
      </c>
      <c r="R153" s="8">
        <v>0</v>
      </c>
    </row>
    <row r="154" spans="2:18" hidden="1" x14ac:dyDescent="0.35">
      <c r="B154" t="s">
        <v>116</v>
      </c>
      <c r="C154" t="s">
        <v>50</v>
      </c>
      <c r="D154" t="s">
        <v>16</v>
      </c>
      <c r="E154" t="s">
        <v>331</v>
      </c>
      <c r="F154" t="s">
        <v>41</v>
      </c>
      <c r="G154" t="s">
        <v>42</v>
      </c>
      <c r="H154" s="3">
        <v>45120</v>
      </c>
      <c r="I154" s="3">
        <v>45120</v>
      </c>
      <c r="J154" t="s">
        <v>51</v>
      </c>
      <c r="K154" t="s">
        <v>333</v>
      </c>
      <c r="L154" t="s">
        <v>52</v>
      </c>
      <c r="M154" s="8">
        <v>90</v>
      </c>
      <c r="N154" s="8">
        <f>M154*10</f>
        <v>900</v>
      </c>
      <c r="O154" t="s">
        <v>21</v>
      </c>
      <c r="P154" s="7">
        <v>498.05</v>
      </c>
      <c r="Q154" s="8">
        <v>44824.5</v>
      </c>
      <c r="R154" s="8">
        <v>0</v>
      </c>
    </row>
    <row r="155" spans="2:18" hidden="1" x14ac:dyDescent="0.35">
      <c r="B155" t="s">
        <v>116</v>
      </c>
      <c r="C155" t="s">
        <v>50</v>
      </c>
      <c r="D155" t="s">
        <v>16</v>
      </c>
      <c r="E155" t="s">
        <v>331</v>
      </c>
      <c r="F155" t="s">
        <v>45</v>
      </c>
      <c r="G155" t="s">
        <v>46</v>
      </c>
      <c r="H155" s="3">
        <v>45120</v>
      </c>
      <c r="I155" s="3">
        <v>45120</v>
      </c>
      <c r="J155" t="s">
        <v>51</v>
      </c>
      <c r="K155" t="s">
        <v>333</v>
      </c>
      <c r="L155" t="s">
        <v>52</v>
      </c>
      <c r="M155" s="8">
        <v>900</v>
      </c>
      <c r="N155" s="8">
        <f>M155*5</f>
        <v>4500</v>
      </c>
      <c r="O155" t="s">
        <v>21</v>
      </c>
      <c r="P155" s="7">
        <v>254.04</v>
      </c>
      <c r="Q155" s="8">
        <v>228636</v>
      </c>
      <c r="R155" s="8">
        <v>0</v>
      </c>
    </row>
    <row r="156" spans="2:18" hidden="1" x14ac:dyDescent="0.35">
      <c r="B156" t="s">
        <v>116</v>
      </c>
      <c r="C156" t="s">
        <v>50</v>
      </c>
      <c r="D156" t="s">
        <v>16</v>
      </c>
      <c r="E156" t="s">
        <v>331</v>
      </c>
      <c r="F156" t="s">
        <v>47</v>
      </c>
      <c r="G156" t="s">
        <v>48</v>
      </c>
      <c r="H156" s="3">
        <v>45120</v>
      </c>
      <c r="I156" s="3">
        <v>45120</v>
      </c>
      <c r="J156" t="s">
        <v>51</v>
      </c>
      <c r="K156" t="s">
        <v>333</v>
      </c>
      <c r="L156" t="s">
        <v>52</v>
      </c>
      <c r="M156" s="8">
        <v>12210</v>
      </c>
      <c r="N156" s="8">
        <f t="shared" ref="N156:N157" si="14">M156</f>
        <v>12210</v>
      </c>
      <c r="O156" t="s">
        <v>21</v>
      </c>
      <c r="P156" s="7">
        <v>52.16</v>
      </c>
      <c r="Q156" s="8">
        <v>636873.6</v>
      </c>
      <c r="R156" s="8">
        <v>0</v>
      </c>
    </row>
    <row r="157" spans="2:18" hidden="1" x14ac:dyDescent="0.35">
      <c r="B157" t="s">
        <v>116</v>
      </c>
      <c r="C157" t="s">
        <v>50</v>
      </c>
      <c r="D157" t="s">
        <v>16</v>
      </c>
      <c r="E157" t="s">
        <v>331</v>
      </c>
      <c r="F157" t="s">
        <v>47</v>
      </c>
      <c r="G157" t="s">
        <v>48</v>
      </c>
      <c r="H157" s="3">
        <v>45120</v>
      </c>
      <c r="I157" s="3">
        <v>45120</v>
      </c>
      <c r="J157" t="s">
        <v>51</v>
      </c>
      <c r="K157" t="s">
        <v>333</v>
      </c>
      <c r="L157" t="s">
        <v>52</v>
      </c>
      <c r="M157" s="8">
        <v>6390</v>
      </c>
      <c r="N157" s="8">
        <f t="shared" si="14"/>
        <v>6390</v>
      </c>
      <c r="O157" t="s">
        <v>21</v>
      </c>
      <c r="P157" s="7">
        <v>52.16</v>
      </c>
      <c r="Q157" s="8">
        <v>333302.40000000002</v>
      </c>
      <c r="R157" s="8">
        <v>0</v>
      </c>
    </row>
    <row r="158" spans="2:18" hidden="1" x14ac:dyDescent="0.35">
      <c r="B158" t="s">
        <v>117</v>
      </c>
      <c r="C158" t="s">
        <v>118</v>
      </c>
      <c r="D158" t="s">
        <v>16</v>
      </c>
      <c r="E158" t="s">
        <v>330</v>
      </c>
      <c r="F158" t="s">
        <v>74</v>
      </c>
      <c r="G158" t="s">
        <v>75</v>
      </c>
      <c r="H158" s="3">
        <v>45120</v>
      </c>
      <c r="I158" s="3">
        <v>45120</v>
      </c>
      <c r="J158" t="s">
        <v>119</v>
      </c>
      <c r="K158" t="s">
        <v>335</v>
      </c>
      <c r="L158" t="s">
        <v>120</v>
      </c>
      <c r="M158" s="8">
        <v>17000</v>
      </c>
      <c r="N158" s="8">
        <f>M158/1000*450</f>
        <v>7650</v>
      </c>
      <c r="O158" t="s">
        <v>21</v>
      </c>
      <c r="P158" s="7">
        <v>6.83</v>
      </c>
      <c r="Q158" s="8">
        <v>116110</v>
      </c>
      <c r="R158" s="8">
        <v>0</v>
      </c>
    </row>
    <row r="159" spans="2:18" hidden="1" x14ac:dyDescent="0.35">
      <c r="B159" t="s">
        <v>117</v>
      </c>
      <c r="C159" t="s">
        <v>118</v>
      </c>
      <c r="D159" t="s">
        <v>16</v>
      </c>
      <c r="E159" t="s">
        <v>330</v>
      </c>
      <c r="F159" t="s">
        <v>17</v>
      </c>
      <c r="G159" t="s">
        <v>18</v>
      </c>
      <c r="H159" s="3">
        <v>45120</v>
      </c>
      <c r="I159" s="3">
        <v>45120</v>
      </c>
      <c r="J159" t="s">
        <v>119</v>
      </c>
      <c r="K159" t="s">
        <v>335</v>
      </c>
      <c r="L159" t="s">
        <v>120</v>
      </c>
      <c r="M159" s="8">
        <v>9350</v>
      </c>
      <c r="N159" s="8">
        <f>M159</f>
        <v>9350</v>
      </c>
      <c r="O159" t="s">
        <v>21</v>
      </c>
      <c r="P159" s="7">
        <v>11.84</v>
      </c>
      <c r="Q159" s="8">
        <v>110704</v>
      </c>
      <c r="R159" s="8">
        <v>0</v>
      </c>
    </row>
    <row r="160" spans="2:18" hidden="1" x14ac:dyDescent="0.35">
      <c r="B160" t="s">
        <v>117</v>
      </c>
      <c r="C160" t="s">
        <v>118</v>
      </c>
      <c r="D160" t="s">
        <v>16</v>
      </c>
      <c r="E160" t="s">
        <v>329</v>
      </c>
      <c r="F160" t="s">
        <v>30</v>
      </c>
      <c r="G160" t="s">
        <v>31</v>
      </c>
      <c r="H160" s="3">
        <v>45120</v>
      </c>
      <c r="I160" s="3">
        <v>45120</v>
      </c>
      <c r="J160" t="s">
        <v>119</v>
      </c>
      <c r="K160" t="s">
        <v>335</v>
      </c>
      <c r="L160" t="s">
        <v>120</v>
      </c>
      <c r="M160" s="8">
        <v>6500</v>
      </c>
      <c r="N160" s="8">
        <f>M160</f>
        <v>6500</v>
      </c>
      <c r="O160" t="s">
        <v>21</v>
      </c>
      <c r="P160" s="7">
        <v>12.04</v>
      </c>
      <c r="Q160" s="8">
        <v>78260</v>
      </c>
      <c r="R160" s="8">
        <v>0</v>
      </c>
    </row>
    <row r="161" spans="2:18" hidden="1" x14ac:dyDescent="0.35">
      <c r="B161" t="s">
        <v>121</v>
      </c>
      <c r="C161" t="s">
        <v>118</v>
      </c>
      <c r="D161" t="s">
        <v>16</v>
      </c>
      <c r="E161" t="s">
        <v>330</v>
      </c>
      <c r="F161" t="s">
        <v>74</v>
      </c>
      <c r="G161" t="s">
        <v>75</v>
      </c>
      <c r="H161" s="3">
        <v>45120</v>
      </c>
      <c r="I161" s="3">
        <v>45120</v>
      </c>
      <c r="J161" t="s">
        <v>119</v>
      </c>
      <c r="K161" t="s">
        <v>335</v>
      </c>
      <c r="L161" t="s">
        <v>122</v>
      </c>
      <c r="M161" s="8">
        <v>0</v>
      </c>
      <c r="N161" s="8">
        <f>M161/1000*450</f>
        <v>0</v>
      </c>
      <c r="O161" t="s">
        <v>21</v>
      </c>
      <c r="P161" s="7">
        <v>6.83</v>
      </c>
      <c r="Q161" s="8">
        <v>0</v>
      </c>
      <c r="R161" s="8">
        <v>0</v>
      </c>
    </row>
    <row r="162" spans="2:18" hidden="1" x14ac:dyDescent="0.35">
      <c r="B162" t="s">
        <v>121</v>
      </c>
      <c r="C162" t="s">
        <v>118</v>
      </c>
      <c r="D162" t="s">
        <v>16</v>
      </c>
      <c r="E162" t="s">
        <v>330</v>
      </c>
      <c r="F162" t="s">
        <v>17</v>
      </c>
      <c r="G162" t="s">
        <v>18</v>
      </c>
      <c r="H162" s="3">
        <v>45120</v>
      </c>
      <c r="I162" s="3">
        <v>45120</v>
      </c>
      <c r="J162" t="s">
        <v>119</v>
      </c>
      <c r="K162" t="s">
        <v>335</v>
      </c>
      <c r="L162" t="s">
        <v>122</v>
      </c>
      <c r="M162" s="8">
        <v>0</v>
      </c>
      <c r="N162" s="8">
        <f>M162</f>
        <v>0</v>
      </c>
      <c r="O162" t="s">
        <v>21</v>
      </c>
      <c r="P162" s="7">
        <v>11.84</v>
      </c>
      <c r="Q162" s="8">
        <v>0</v>
      </c>
      <c r="R162" s="8">
        <v>0</v>
      </c>
    </row>
    <row r="163" spans="2:18" hidden="1" x14ac:dyDescent="0.35">
      <c r="B163" t="s">
        <v>121</v>
      </c>
      <c r="C163" t="s">
        <v>118</v>
      </c>
      <c r="D163" t="s">
        <v>16</v>
      </c>
      <c r="E163" t="s">
        <v>329</v>
      </c>
      <c r="F163" t="s">
        <v>30</v>
      </c>
      <c r="G163" t="s">
        <v>31</v>
      </c>
      <c r="H163" s="3">
        <v>45120</v>
      </c>
      <c r="I163" s="3">
        <v>45120</v>
      </c>
      <c r="J163" t="s">
        <v>119</v>
      </c>
      <c r="K163" t="s">
        <v>335</v>
      </c>
      <c r="L163" t="s">
        <v>122</v>
      </c>
      <c r="M163" s="8">
        <v>23500</v>
      </c>
      <c r="N163" s="8">
        <f>M163</f>
        <v>23500</v>
      </c>
      <c r="O163" t="s">
        <v>21</v>
      </c>
      <c r="P163" s="7">
        <v>12.04</v>
      </c>
      <c r="Q163" s="8">
        <v>282940</v>
      </c>
      <c r="R163" s="8">
        <v>0</v>
      </c>
    </row>
    <row r="164" spans="2:18" hidden="1" x14ac:dyDescent="0.35">
      <c r="B164" t="s">
        <v>123</v>
      </c>
      <c r="C164" t="s">
        <v>27</v>
      </c>
      <c r="D164" t="s">
        <v>16</v>
      </c>
      <c r="E164" t="s">
        <v>331</v>
      </c>
      <c r="F164" t="s">
        <v>41</v>
      </c>
      <c r="G164" t="s">
        <v>42</v>
      </c>
      <c r="H164" s="3">
        <v>45120</v>
      </c>
      <c r="I164" s="3">
        <v>45120</v>
      </c>
      <c r="J164" t="s">
        <v>28</v>
      </c>
      <c r="K164" t="s">
        <v>336</v>
      </c>
      <c r="L164" t="s">
        <v>62</v>
      </c>
      <c r="M164" s="8">
        <v>0</v>
      </c>
      <c r="N164" s="8">
        <f>M164*10</f>
        <v>0</v>
      </c>
      <c r="O164" t="s">
        <v>21</v>
      </c>
      <c r="P164" s="7">
        <v>487.98</v>
      </c>
      <c r="Q164" s="8">
        <v>0</v>
      </c>
      <c r="R164" s="8">
        <v>0</v>
      </c>
    </row>
    <row r="165" spans="2:18" hidden="1" x14ac:dyDescent="0.35">
      <c r="B165" t="s">
        <v>123</v>
      </c>
      <c r="C165" t="s">
        <v>27</v>
      </c>
      <c r="D165" t="s">
        <v>16</v>
      </c>
      <c r="E165" t="s">
        <v>331</v>
      </c>
      <c r="F165" t="s">
        <v>45</v>
      </c>
      <c r="G165" t="s">
        <v>46</v>
      </c>
      <c r="H165" s="3">
        <v>45120</v>
      </c>
      <c r="I165" s="3">
        <v>45120</v>
      </c>
      <c r="J165" t="s">
        <v>28</v>
      </c>
      <c r="K165" t="s">
        <v>336</v>
      </c>
      <c r="L165" t="s">
        <v>62</v>
      </c>
      <c r="M165" s="8">
        <v>0</v>
      </c>
      <c r="N165" s="8">
        <f>M165*5</f>
        <v>0</v>
      </c>
      <c r="O165" t="s">
        <v>21</v>
      </c>
      <c r="P165" s="7">
        <v>250.48</v>
      </c>
      <c r="Q165" s="8">
        <v>0</v>
      </c>
      <c r="R165" s="8">
        <v>0</v>
      </c>
    </row>
    <row r="166" spans="2:18" hidden="1" x14ac:dyDescent="0.35">
      <c r="B166" t="s">
        <v>123</v>
      </c>
      <c r="C166" t="s">
        <v>27</v>
      </c>
      <c r="D166" t="s">
        <v>16</v>
      </c>
      <c r="E166" t="s">
        <v>331</v>
      </c>
      <c r="F166" t="s">
        <v>47</v>
      </c>
      <c r="G166" t="s">
        <v>48</v>
      </c>
      <c r="H166" s="3">
        <v>45120</v>
      </c>
      <c r="I166" s="3">
        <v>45120</v>
      </c>
      <c r="J166" t="s">
        <v>28</v>
      </c>
      <c r="K166" t="s">
        <v>336</v>
      </c>
      <c r="L166" t="s">
        <v>62</v>
      </c>
      <c r="M166" s="8">
        <v>18000</v>
      </c>
      <c r="N166" s="8">
        <f>M166</f>
        <v>18000</v>
      </c>
      <c r="O166" t="s">
        <v>21</v>
      </c>
      <c r="P166" s="7">
        <v>52.87</v>
      </c>
      <c r="Q166" s="8">
        <v>951660</v>
      </c>
      <c r="R166" s="8">
        <v>0</v>
      </c>
    </row>
    <row r="167" spans="2:18" hidden="1" x14ac:dyDescent="0.35">
      <c r="B167" t="s">
        <v>124</v>
      </c>
      <c r="C167" t="s">
        <v>118</v>
      </c>
      <c r="D167" t="s">
        <v>16</v>
      </c>
      <c r="E167" t="s">
        <v>329</v>
      </c>
      <c r="F167" t="s">
        <v>30</v>
      </c>
      <c r="G167" t="s">
        <v>31</v>
      </c>
      <c r="H167" s="3">
        <v>45120</v>
      </c>
      <c r="I167" s="3">
        <v>45120</v>
      </c>
      <c r="J167" t="s">
        <v>119</v>
      </c>
      <c r="K167" t="s">
        <v>335</v>
      </c>
      <c r="L167" t="s">
        <v>125</v>
      </c>
      <c r="M167" s="8">
        <v>30600</v>
      </c>
      <c r="N167" s="8">
        <f>M167</f>
        <v>30600</v>
      </c>
      <c r="O167" t="s">
        <v>21</v>
      </c>
      <c r="P167" s="7">
        <v>12.04</v>
      </c>
      <c r="Q167" s="8">
        <v>368424</v>
      </c>
      <c r="R167" s="8">
        <v>0</v>
      </c>
    </row>
    <row r="168" spans="2:18" hidden="1" x14ac:dyDescent="0.35">
      <c r="B168" t="s">
        <v>126</v>
      </c>
      <c r="C168" t="s">
        <v>27</v>
      </c>
      <c r="D168" t="s">
        <v>16</v>
      </c>
      <c r="E168" t="s">
        <v>331</v>
      </c>
      <c r="F168" t="s">
        <v>41</v>
      </c>
      <c r="G168" t="s">
        <v>42</v>
      </c>
      <c r="H168" s="3">
        <v>45120</v>
      </c>
      <c r="I168" s="3">
        <v>45120</v>
      </c>
      <c r="J168" t="s">
        <v>28</v>
      </c>
      <c r="K168" t="s">
        <v>336</v>
      </c>
      <c r="L168" t="s">
        <v>62</v>
      </c>
      <c r="M168" s="8">
        <v>0</v>
      </c>
      <c r="N168" s="8">
        <f>M168*10</f>
        <v>0</v>
      </c>
      <c r="O168" t="s">
        <v>21</v>
      </c>
      <c r="P168" s="7">
        <v>487.98</v>
      </c>
      <c r="Q168" s="8">
        <v>0</v>
      </c>
      <c r="R168" s="8">
        <v>0</v>
      </c>
    </row>
    <row r="169" spans="2:18" hidden="1" x14ac:dyDescent="0.35">
      <c r="B169" t="s">
        <v>126</v>
      </c>
      <c r="C169" t="s">
        <v>27</v>
      </c>
      <c r="D169" t="s">
        <v>16</v>
      </c>
      <c r="E169" t="s">
        <v>331</v>
      </c>
      <c r="F169" t="s">
        <v>45</v>
      </c>
      <c r="G169" t="s">
        <v>46</v>
      </c>
      <c r="H169" s="3">
        <v>45120</v>
      </c>
      <c r="I169" s="3">
        <v>45120</v>
      </c>
      <c r="J169" t="s">
        <v>28</v>
      </c>
      <c r="K169" t="s">
        <v>336</v>
      </c>
      <c r="L169" t="s">
        <v>62</v>
      </c>
      <c r="M169" s="8">
        <v>2166</v>
      </c>
      <c r="N169" s="8">
        <f>M169*5</f>
        <v>10830</v>
      </c>
      <c r="O169" t="s">
        <v>21</v>
      </c>
      <c r="P169" s="7">
        <v>250.48</v>
      </c>
      <c r="Q169" s="8">
        <v>542539.68000000005</v>
      </c>
      <c r="R169" s="8">
        <v>0</v>
      </c>
    </row>
    <row r="170" spans="2:18" hidden="1" x14ac:dyDescent="0.35">
      <c r="B170" t="s">
        <v>126</v>
      </c>
      <c r="C170" t="s">
        <v>27</v>
      </c>
      <c r="D170" t="s">
        <v>16</v>
      </c>
      <c r="E170" t="s">
        <v>331</v>
      </c>
      <c r="F170" t="s">
        <v>47</v>
      </c>
      <c r="G170" t="s">
        <v>48</v>
      </c>
      <c r="H170" s="3">
        <v>45120</v>
      </c>
      <c r="I170" s="3">
        <v>45120</v>
      </c>
      <c r="J170" t="s">
        <v>28</v>
      </c>
      <c r="K170" t="s">
        <v>336</v>
      </c>
      <c r="L170" t="s">
        <v>62</v>
      </c>
      <c r="M170" s="8">
        <v>0</v>
      </c>
      <c r="N170" s="8">
        <f>M170</f>
        <v>0</v>
      </c>
      <c r="O170" t="s">
        <v>21</v>
      </c>
      <c r="P170" s="7">
        <v>52.87</v>
      </c>
      <c r="Q170" s="8">
        <v>0</v>
      </c>
      <c r="R170" s="8">
        <v>0</v>
      </c>
    </row>
    <row r="171" spans="2:18" hidden="1" x14ac:dyDescent="0.35">
      <c r="B171" t="s">
        <v>126</v>
      </c>
      <c r="C171" t="s">
        <v>27</v>
      </c>
      <c r="D171" t="s">
        <v>16</v>
      </c>
      <c r="E171" t="s">
        <v>331</v>
      </c>
      <c r="F171" t="s">
        <v>45</v>
      </c>
      <c r="G171" t="s">
        <v>46</v>
      </c>
      <c r="H171" s="3">
        <v>45120</v>
      </c>
      <c r="I171" s="3">
        <v>45120</v>
      </c>
      <c r="J171" t="s">
        <v>28</v>
      </c>
      <c r="K171" t="s">
        <v>336</v>
      </c>
      <c r="L171" t="s">
        <v>62</v>
      </c>
      <c r="M171" s="8">
        <v>858</v>
      </c>
      <c r="N171" s="8">
        <f t="shared" ref="N171:N174" si="15">M171*5</f>
        <v>4290</v>
      </c>
      <c r="O171" t="s">
        <v>21</v>
      </c>
      <c r="P171" s="7">
        <v>250.48</v>
      </c>
      <c r="Q171" s="8">
        <v>214911.84</v>
      </c>
      <c r="R171" s="8">
        <v>0</v>
      </c>
    </row>
    <row r="172" spans="2:18" hidden="1" x14ac:dyDescent="0.35">
      <c r="B172" t="s">
        <v>126</v>
      </c>
      <c r="C172" t="s">
        <v>27</v>
      </c>
      <c r="D172" t="s">
        <v>16</v>
      </c>
      <c r="E172" t="s">
        <v>331</v>
      </c>
      <c r="F172" t="s">
        <v>45</v>
      </c>
      <c r="G172" t="s">
        <v>46</v>
      </c>
      <c r="H172" s="3">
        <v>45120</v>
      </c>
      <c r="I172" s="3">
        <v>45120</v>
      </c>
      <c r="J172" t="s">
        <v>28</v>
      </c>
      <c r="K172" t="s">
        <v>336</v>
      </c>
      <c r="L172" t="s">
        <v>62</v>
      </c>
      <c r="M172" s="8">
        <v>120</v>
      </c>
      <c r="N172" s="8">
        <f t="shared" si="15"/>
        <v>600</v>
      </c>
      <c r="O172" t="s">
        <v>21</v>
      </c>
      <c r="P172" s="7">
        <v>250.48</v>
      </c>
      <c r="Q172" s="8">
        <v>30057.599999999999</v>
      </c>
      <c r="R172" s="8">
        <v>0</v>
      </c>
    </row>
    <row r="173" spans="2:18" hidden="1" x14ac:dyDescent="0.35">
      <c r="B173" t="s">
        <v>126</v>
      </c>
      <c r="C173" t="s">
        <v>27</v>
      </c>
      <c r="D173" t="s">
        <v>16</v>
      </c>
      <c r="E173" t="s">
        <v>331</v>
      </c>
      <c r="F173" t="s">
        <v>45</v>
      </c>
      <c r="G173" t="s">
        <v>46</v>
      </c>
      <c r="H173" s="3">
        <v>45120</v>
      </c>
      <c r="I173" s="3">
        <v>45120</v>
      </c>
      <c r="J173" t="s">
        <v>28</v>
      </c>
      <c r="K173" t="s">
        <v>336</v>
      </c>
      <c r="L173" t="s">
        <v>62</v>
      </c>
      <c r="M173" s="8">
        <v>300</v>
      </c>
      <c r="N173" s="8">
        <f t="shared" si="15"/>
        <v>1500</v>
      </c>
      <c r="O173" t="s">
        <v>21</v>
      </c>
      <c r="P173" s="7">
        <v>250.48</v>
      </c>
      <c r="Q173" s="8">
        <v>75144</v>
      </c>
      <c r="R173" s="8">
        <v>0</v>
      </c>
    </row>
    <row r="174" spans="2:18" hidden="1" x14ac:dyDescent="0.35">
      <c r="B174" t="s">
        <v>126</v>
      </c>
      <c r="C174" t="s">
        <v>27</v>
      </c>
      <c r="D174" t="s">
        <v>16</v>
      </c>
      <c r="E174" t="s">
        <v>331</v>
      </c>
      <c r="F174" t="s">
        <v>45</v>
      </c>
      <c r="G174" t="s">
        <v>46</v>
      </c>
      <c r="H174" s="3">
        <v>45120</v>
      </c>
      <c r="I174" s="3">
        <v>45120</v>
      </c>
      <c r="J174" t="s">
        <v>28</v>
      </c>
      <c r="K174" t="s">
        <v>336</v>
      </c>
      <c r="L174" t="s">
        <v>62</v>
      </c>
      <c r="M174" s="8">
        <v>156</v>
      </c>
      <c r="N174" s="8">
        <f t="shared" si="15"/>
        <v>780</v>
      </c>
      <c r="O174" t="s">
        <v>21</v>
      </c>
      <c r="P174" s="7">
        <v>250.48</v>
      </c>
      <c r="Q174" s="8">
        <v>39074.879999999997</v>
      </c>
      <c r="R174" s="8">
        <v>0</v>
      </c>
    </row>
    <row r="175" spans="2:18" hidden="1" x14ac:dyDescent="0.35">
      <c r="B175" t="s">
        <v>127</v>
      </c>
      <c r="C175" t="s">
        <v>40</v>
      </c>
      <c r="D175" t="s">
        <v>16</v>
      </c>
      <c r="E175" t="s">
        <v>331</v>
      </c>
      <c r="F175" t="s">
        <v>41</v>
      </c>
      <c r="G175" t="s">
        <v>42</v>
      </c>
      <c r="H175" s="3">
        <v>45120</v>
      </c>
      <c r="I175" s="3">
        <v>45120</v>
      </c>
      <c r="J175" t="s">
        <v>43</v>
      </c>
      <c r="K175" t="s">
        <v>333</v>
      </c>
      <c r="L175" t="s">
        <v>44</v>
      </c>
      <c r="M175" s="8">
        <v>0</v>
      </c>
      <c r="N175" s="8">
        <f>M175*10</f>
        <v>0</v>
      </c>
      <c r="O175" t="s">
        <v>21</v>
      </c>
      <c r="P175" s="7">
        <v>498.05</v>
      </c>
      <c r="Q175" s="8">
        <v>0</v>
      </c>
      <c r="R175" s="8">
        <v>0</v>
      </c>
    </row>
    <row r="176" spans="2:18" hidden="1" x14ac:dyDescent="0.35">
      <c r="B176" t="s">
        <v>127</v>
      </c>
      <c r="C176" t="s">
        <v>40</v>
      </c>
      <c r="D176" t="s">
        <v>16</v>
      </c>
      <c r="E176" t="s">
        <v>331</v>
      </c>
      <c r="F176" t="s">
        <v>45</v>
      </c>
      <c r="G176" t="s">
        <v>46</v>
      </c>
      <c r="H176" s="3">
        <v>45120</v>
      </c>
      <c r="I176" s="3">
        <v>45120</v>
      </c>
      <c r="J176" t="s">
        <v>43</v>
      </c>
      <c r="K176" t="s">
        <v>333</v>
      </c>
      <c r="L176" t="s">
        <v>44</v>
      </c>
      <c r="M176" s="8">
        <v>0</v>
      </c>
      <c r="N176" s="8">
        <f>M176*5</f>
        <v>0</v>
      </c>
      <c r="O176" t="s">
        <v>21</v>
      </c>
      <c r="P176" s="7">
        <v>254.04</v>
      </c>
      <c r="Q176" s="8">
        <v>0</v>
      </c>
      <c r="R176" s="8">
        <v>0</v>
      </c>
    </row>
    <row r="177" spans="2:18" hidden="1" x14ac:dyDescent="0.35">
      <c r="B177" t="s">
        <v>127</v>
      </c>
      <c r="C177" t="s">
        <v>40</v>
      </c>
      <c r="D177" t="s">
        <v>16</v>
      </c>
      <c r="E177" t="s">
        <v>331</v>
      </c>
      <c r="F177" t="s">
        <v>47</v>
      </c>
      <c r="G177" t="s">
        <v>48</v>
      </c>
      <c r="H177" s="3">
        <v>45120</v>
      </c>
      <c r="I177" s="3">
        <v>45120</v>
      </c>
      <c r="J177" t="s">
        <v>43</v>
      </c>
      <c r="K177" t="s">
        <v>333</v>
      </c>
      <c r="L177" t="s">
        <v>44</v>
      </c>
      <c r="M177" s="8">
        <v>60</v>
      </c>
      <c r="N177" s="8">
        <f t="shared" ref="N177:N178" si="16">M177</f>
        <v>60</v>
      </c>
      <c r="O177" t="s">
        <v>21</v>
      </c>
      <c r="P177" s="7">
        <v>52.16</v>
      </c>
      <c r="Q177" s="8">
        <v>3129.6</v>
      </c>
      <c r="R177" s="8">
        <v>0</v>
      </c>
    </row>
    <row r="178" spans="2:18" hidden="1" x14ac:dyDescent="0.35">
      <c r="B178" t="s">
        <v>127</v>
      </c>
      <c r="C178" t="s">
        <v>40</v>
      </c>
      <c r="D178" t="s">
        <v>16</v>
      </c>
      <c r="E178" t="s">
        <v>331</v>
      </c>
      <c r="F178" t="s">
        <v>47</v>
      </c>
      <c r="G178" t="s">
        <v>48</v>
      </c>
      <c r="H178" s="3">
        <v>45120</v>
      </c>
      <c r="I178" s="3">
        <v>45120</v>
      </c>
      <c r="J178" t="s">
        <v>43</v>
      </c>
      <c r="K178" t="s">
        <v>333</v>
      </c>
      <c r="L178" t="s">
        <v>44</v>
      </c>
      <c r="M178" s="8">
        <v>17940</v>
      </c>
      <c r="N178" s="8">
        <f t="shared" si="16"/>
        <v>17940</v>
      </c>
      <c r="O178" t="s">
        <v>21</v>
      </c>
      <c r="P178" s="7">
        <v>52.16</v>
      </c>
      <c r="Q178" s="8">
        <v>935750.4</v>
      </c>
      <c r="R178" s="8">
        <v>0</v>
      </c>
    </row>
    <row r="179" spans="2:18" hidden="1" x14ac:dyDescent="0.35">
      <c r="B179" t="s">
        <v>128</v>
      </c>
      <c r="C179" t="s">
        <v>27</v>
      </c>
      <c r="D179" t="s">
        <v>16</v>
      </c>
      <c r="E179" t="s">
        <v>331</v>
      </c>
      <c r="F179" t="s">
        <v>41</v>
      </c>
      <c r="G179" t="s">
        <v>42</v>
      </c>
      <c r="H179" s="3">
        <v>45120</v>
      </c>
      <c r="I179" s="3">
        <v>45120</v>
      </c>
      <c r="J179" t="s">
        <v>28</v>
      </c>
      <c r="K179" t="s">
        <v>336</v>
      </c>
      <c r="L179" t="s">
        <v>62</v>
      </c>
      <c r="M179" s="8">
        <v>0</v>
      </c>
      <c r="N179" s="8">
        <f>M179*10</f>
        <v>0</v>
      </c>
      <c r="O179" t="s">
        <v>21</v>
      </c>
      <c r="P179" s="7">
        <v>487.98</v>
      </c>
      <c r="Q179" s="8">
        <v>0</v>
      </c>
      <c r="R179" s="8">
        <v>0</v>
      </c>
    </row>
    <row r="180" spans="2:18" hidden="1" x14ac:dyDescent="0.35">
      <c r="B180" t="s">
        <v>128</v>
      </c>
      <c r="C180" t="s">
        <v>27</v>
      </c>
      <c r="D180" t="s">
        <v>16</v>
      </c>
      <c r="E180" t="s">
        <v>331</v>
      </c>
      <c r="F180" t="s">
        <v>45</v>
      </c>
      <c r="G180" t="s">
        <v>46</v>
      </c>
      <c r="H180" s="3">
        <v>45120</v>
      </c>
      <c r="I180" s="3">
        <v>45120</v>
      </c>
      <c r="J180" t="s">
        <v>28</v>
      </c>
      <c r="K180" t="s">
        <v>336</v>
      </c>
      <c r="L180" t="s">
        <v>62</v>
      </c>
      <c r="M180" s="8">
        <v>3600</v>
      </c>
      <c r="N180" s="8">
        <f>M180*5</f>
        <v>18000</v>
      </c>
      <c r="O180" t="s">
        <v>21</v>
      </c>
      <c r="P180" s="7">
        <v>250.48</v>
      </c>
      <c r="Q180" s="8">
        <v>901728</v>
      </c>
      <c r="R180" s="8">
        <v>0</v>
      </c>
    </row>
    <row r="181" spans="2:18" hidden="1" x14ac:dyDescent="0.35">
      <c r="B181" t="s">
        <v>128</v>
      </c>
      <c r="C181" t="s">
        <v>27</v>
      </c>
      <c r="D181" t="s">
        <v>16</v>
      </c>
      <c r="E181" t="s">
        <v>331</v>
      </c>
      <c r="F181" t="s">
        <v>47</v>
      </c>
      <c r="G181" t="s">
        <v>48</v>
      </c>
      <c r="H181" s="3">
        <v>45120</v>
      </c>
      <c r="I181" s="3">
        <v>45120</v>
      </c>
      <c r="J181" t="s">
        <v>28</v>
      </c>
      <c r="K181" t="s">
        <v>336</v>
      </c>
      <c r="L181" t="s">
        <v>62</v>
      </c>
      <c r="M181" s="8">
        <v>0</v>
      </c>
      <c r="N181" s="8">
        <f>M181</f>
        <v>0</v>
      </c>
      <c r="O181" t="s">
        <v>21</v>
      </c>
      <c r="P181" s="7">
        <v>52.87</v>
      </c>
      <c r="Q181" s="8">
        <v>0</v>
      </c>
      <c r="R181" s="8">
        <v>0</v>
      </c>
    </row>
    <row r="182" spans="2:18" hidden="1" x14ac:dyDescent="0.35">
      <c r="B182" t="s">
        <v>128</v>
      </c>
      <c r="C182" t="s">
        <v>27</v>
      </c>
      <c r="D182" t="s">
        <v>16</v>
      </c>
      <c r="E182" t="s">
        <v>331</v>
      </c>
      <c r="F182" t="s">
        <v>45</v>
      </c>
      <c r="G182" t="s">
        <v>46</v>
      </c>
      <c r="H182" s="3">
        <v>45120</v>
      </c>
      <c r="I182" s="3">
        <v>45120</v>
      </c>
      <c r="J182" t="s">
        <v>28</v>
      </c>
      <c r="K182" t="s">
        <v>336</v>
      </c>
      <c r="L182" t="s">
        <v>62</v>
      </c>
      <c r="M182" s="8">
        <v>0</v>
      </c>
      <c r="N182" s="8">
        <f t="shared" ref="N182:N185" si="17">M182*5</f>
        <v>0</v>
      </c>
      <c r="O182" t="s">
        <v>21</v>
      </c>
      <c r="P182" s="7">
        <v>250.48</v>
      </c>
      <c r="Q182" s="8">
        <v>0</v>
      </c>
      <c r="R182" s="8">
        <v>0</v>
      </c>
    </row>
    <row r="183" spans="2:18" hidden="1" x14ac:dyDescent="0.35">
      <c r="B183" t="s">
        <v>128</v>
      </c>
      <c r="C183" t="s">
        <v>27</v>
      </c>
      <c r="D183" t="s">
        <v>16</v>
      </c>
      <c r="E183" t="s">
        <v>331</v>
      </c>
      <c r="F183" t="s">
        <v>45</v>
      </c>
      <c r="G183" t="s">
        <v>46</v>
      </c>
      <c r="H183" s="3">
        <v>45120</v>
      </c>
      <c r="I183" s="3">
        <v>45120</v>
      </c>
      <c r="J183" t="s">
        <v>28</v>
      </c>
      <c r="K183" t="s">
        <v>336</v>
      </c>
      <c r="L183" t="s">
        <v>62</v>
      </c>
      <c r="M183" s="8">
        <v>0</v>
      </c>
      <c r="N183" s="8">
        <f t="shared" si="17"/>
        <v>0</v>
      </c>
      <c r="O183" t="s">
        <v>21</v>
      </c>
      <c r="P183" s="7">
        <v>250.48</v>
      </c>
      <c r="Q183" s="8">
        <v>0</v>
      </c>
      <c r="R183" s="8">
        <v>0</v>
      </c>
    </row>
    <row r="184" spans="2:18" hidden="1" x14ac:dyDescent="0.35">
      <c r="B184" t="s">
        <v>128</v>
      </c>
      <c r="C184" t="s">
        <v>27</v>
      </c>
      <c r="D184" t="s">
        <v>16</v>
      </c>
      <c r="E184" t="s">
        <v>331</v>
      </c>
      <c r="F184" t="s">
        <v>45</v>
      </c>
      <c r="G184" t="s">
        <v>46</v>
      </c>
      <c r="H184" s="3">
        <v>45120</v>
      </c>
      <c r="I184" s="3">
        <v>45120</v>
      </c>
      <c r="J184" t="s">
        <v>28</v>
      </c>
      <c r="K184" t="s">
        <v>336</v>
      </c>
      <c r="L184" t="s">
        <v>62</v>
      </c>
      <c r="M184" s="8">
        <v>0</v>
      </c>
      <c r="N184" s="8">
        <f t="shared" si="17"/>
        <v>0</v>
      </c>
      <c r="O184" t="s">
        <v>21</v>
      </c>
      <c r="P184" s="7">
        <v>250.48</v>
      </c>
      <c r="Q184" s="8">
        <v>0</v>
      </c>
      <c r="R184" s="8">
        <v>0</v>
      </c>
    </row>
    <row r="185" spans="2:18" hidden="1" x14ac:dyDescent="0.35">
      <c r="B185" t="s">
        <v>128</v>
      </c>
      <c r="C185" t="s">
        <v>27</v>
      </c>
      <c r="D185" t="s">
        <v>16</v>
      </c>
      <c r="E185" t="s">
        <v>331</v>
      </c>
      <c r="F185" t="s">
        <v>45</v>
      </c>
      <c r="G185" t="s">
        <v>46</v>
      </c>
      <c r="H185" s="3">
        <v>45120</v>
      </c>
      <c r="I185" s="3">
        <v>45120</v>
      </c>
      <c r="J185" t="s">
        <v>28</v>
      </c>
      <c r="K185" t="s">
        <v>336</v>
      </c>
      <c r="L185" t="s">
        <v>62</v>
      </c>
      <c r="M185" s="8">
        <v>0</v>
      </c>
      <c r="N185" s="8">
        <f t="shared" si="17"/>
        <v>0</v>
      </c>
      <c r="O185" t="s">
        <v>21</v>
      </c>
      <c r="P185" s="7">
        <v>250.48</v>
      </c>
      <c r="Q185" s="8">
        <v>0</v>
      </c>
      <c r="R185" s="8">
        <v>0</v>
      </c>
    </row>
    <row r="186" spans="2:18" hidden="1" x14ac:dyDescent="0.35">
      <c r="B186" t="s">
        <v>129</v>
      </c>
      <c r="C186" t="s">
        <v>40</v>
      </c>
      <c r="D186" t="s">
        <v>16</v>
      </c>
      <c r="E186" t="s">
        <v>331</v>
      </c>
      <c r="F186" t="s">
        <v>41</v>
      </c>
      <c r="G186" t="s">
        <v>42</v>
      </c>
      <c r="H186" s="3">
        <v>45120</v>
      </c>
      <c r="I186" s="3">
        <v>45120</v>
      </c>
      <c r="J186" t="s">
        <v>43</v>
      </c>
      <c r="K186" t="s">
        <v>333</v>
      </c>
      <c r="L186" t="s">
        <v>44</v>
      </c>
      <c r="M186" s="8">
        <v>1152</v>
      </c>
      <c r="N186" s="8">
        <f>M186*10</f>
        <v>11520</v>
      </c>
      <c r="O186" t="s">
        <v>21</v>
      </c>
      <c r="P186" s="7">
        <v>498.05</v>
      </c>
      <c r="Q186" s="8">
        <v>573753.59999999998</v>
      </c>
      <c r="R186" s="8">
        <v>0</v>
      </c>
    </row>
    <row r="187" spans="2:18" hidden="1" x14ac:dyDescent="0.35">
      <c r="B187" t="s">
        <v>129</v>
      </c>
      <c r="C187" t="s">
        <v>40</v>
      </c>
      <c r="D187" t="s">
        <v>16</v>
      </c>
      <c r="E187" t="s">
        <v>331</v>
      </c>
      <c r="F187" t="s">
        <v>45</v>
      </c>
      <c r="G187" t="s">
        <v>46</v>
      </c>
      <c r="H187" s="3">
        <v>45120</v>
      </c>
      <c r="I187" s="3">
        <v>45120</v>
      </c>
      <c r="J187" t="s">
        <v>43</v>
      </c>
      <c r="K187" t="s">
        <v>333</v>
      </c>
      <c r="L187" t="s">
        <v>44</v>
      </c>
      <c r="M187" s="8">
        <v>900</v>
      </c>
      <c r="N187" s="8">
        <f>M187*5</f>
        <v>4500</v>
      </c>
      <c r="O187" t="s">
        <v>21</v>
      </c>
      <c r="P187" s="7">
        <v>254.04</v>
      </c>
      <c r="Q187" s="8">
        <v>228636</v>
      </c>
      <c r="R187" s="8">
        <v>0</v>
      </c>
    </row>
    <row r="188" spans="2:18" hidden="1" x14ac:dyDescent="0.35">
      <c r="B188" t="s">
        <v>129</v>
      </c>
      <c r="C188" t="s">
        <v>40</v>
      </c>
      <c r="D188" t="s">
        <v>16</v>
      </c>
      <c r="E188" t="s">
        <v>331</v>
      </c>
      <c r="F188" t="s">
        <v>47</v>
      </c>
      <c r="G188" t="s">
        <v>48</v>
      </c>
      <c r="H188" s="3">
        <v>45120</v>
      </c>
      <c r="I188" s="3">
        <v>45120</v>
      </c>
      <c r="J188" t="s">
        <v>43</v>
      </c>
      <c r="K188" t="s">
        <v>333</v>
      </c>
      <c r="L188" t="s">
        <v>44</v>
      </c>
      <c r="M188" s="8">
        <v>0</v>
      </c>
      <c r="N188" s="8">
        <f t="shared" ref="N188:N189" si="18">M188</f>
        <v>0</v>
      </c>
      <c r="O188" t="s">
        <v>21</v>
      </c>
      <c r="P188" s="7">
        <v>52.16</v>
      </c>
      <c r="Q188" s="8">
        <v>0</v>
      </c>
      <c r="R188" s="8">
        <v>0</v>
      </c>
    </row>
    <row r="189" spans="2:18" hidden="1" x14ac:dyDescent="0.35">
      <c r="B189" t="s">
        <v>129</v>
      </c>
      <c r="C189" t="s">
        <v>40</v>
      </c>
      <c r="D189" t="s">
        <v>16</v>
      </c>
      <c r="E189" t="s">
        <v>331</v>
      </c>
      <c r="F189" t="s">
        <v>47</v>
      </c>
      <c r="G189" t="s">
        <v>48</v>
      </c>
      <c r="H189" s="3">
        <v>45120</v>
      </c>
      <c r="I189" s="3">
        <v>45120</v>
      </c>
      <c r="J189" t="s">
        <v>43</v>
      </c>
      <c r="K189" t="s">
        <v>333</v>
      </c>
      <c r="L189" t="s">
        <v>44</v>
      </c>
      <c r="M189" s="8">
        <v>0</v>
      </c>
      <c r="N189" s="8">
        <f t="shared" si="18"/>
        <v>0</v>
      </c>
      <c r="O189" t="s">
        <v>21</v>
      </c>
      <c r="P189" s="7">
        <v>52.16</v>
      </c>
      <c r="Q189" s="8">
        <v>0</v>
      </c>
      <c r="R189" s="8">
        <v>0</v>
      </c>
    </row>
    <row r="190" spans="2:18" hidden="1" x14ac:dyDescent="0.35">
      <c r="B190" t="s">
        <v>129</v>
      </c>
      <c r="C190" t="s">
        <v>40</v>
      </c>
      <c r="D190" t="s">
        <v>16</v>
      </c>
      <c r="E190" t="s">
        <v>331</v>
      </c>
      <c r="F190" t="s">
        <v>41</v>
      </c>
      <c r="G190" t="s">
        <v>42</v>
      </c>
      <c r="H190" s="3">
        <v>45120</v>
      </c>
      <c r="I190" s="3">
        <v>45120</v>
      </c>
      <c r="J190" t="s">
        <v>43</v>
      </c>
      <c r="K190" t="s">
        <v>333</v>
      </c>
      <c r="L190" t="s">
        <v>44</v>
      </c>
      <c r="M190" s="8">
        <v>198</v>
      </c>
      <c r="N190" s="8">
        <f t="shared" ref="N190:N191" si="19">M190*10</f>
        <v>1980</v>
      </c>
      <c r="O190" t="s">
        <v>21</v>
      </c>
      <c r="P190" s="7">
        <v>498.05</v>
      </c>
      <c r="Q190" s="8">
        <v>98613.9</v>
      </c>
      <c r="R190" s="8">
        <v>0</v>
      </c>
    </row>
    <row r="191" spans="2:18" hidden="1" x14ac:dyDescent="0.35">
      <c r="B191" t="s">
        <v>130</v>
      </c>
      <c r="C191" t="s">
        <v>27</v>
      </c>
      <c r="D191" t="s">
        <v>16</v>
      </c>
      <c r="E191" t="s">
        <v>331</v>
      </c>
      <c r="F191" t="s">
        <v>41</v>
      </c>
      <c r="G191" t="s">
        <v>42</v>
      </c>
      <c r="H191" s="3">
        <v>45120</v>
      </c>
      <c r="I191" s="3">
        <v>45120</v>
      </c>
      <c r="J191" t="s">
        <v>28</v>
      </c>
      <c r="K191" t="s">
        <v>336</v>
      </c>
      <c r="L191" t="s">
        <v>62</v>
      </c>
      <c r="M191" s="8">
        <v>900</v>
      </c>
      <c r="N191" s="8">
        <f t="shared" si="19"/>
        <v>9000</v>
      </c>
      <c r="O191" t="s">
        <v>21</v>
      </c>
      <c r="P191" s="7">
        <v>487.98</v>
      </c>
      <c r="Q191" s="8">
        <v>439182</v>
      </c>
      <c r="R191" s="8">
        <v>0</v>
      </c>
    </row>
    <row r="192" spans="2:18" hidden="1" x14ac:dyDescent="0.35">
      <c r="B192" t="s">
        <v>130</v>
      </c>
      <c r="C192" t="s">
        <v>27</v>
      </c>
      <c r="D192" t="s">
        <v>16</v>
      </c>
      <c r="E192" t="s">
        <v>331</v>
      </c>
      <c r="F192" t="s">
        <v>45</v>
      </c>
      <c r="G192" t="s">
        <v>46</v>
      </c>
      <c r="H192" s="3">
        <v>45120</v>
      </c>
      <c r="I192" s="3">
        <v>45120</v>
      </c>
      <c r="J192" t="s">
        <v>28</v>
      </c>
      <c r="K192" t="s">
        <v>336</v>
      </c>
      <c r="L192" t="s">
        <v>62</v>
      </c>
      <c r="M192" s="8">
        <v>0</v>
      </c>
      <c r="N192" s="8">
        <f>M192*5</f>
        <v>0</v>
      </c>
      <c r="O192" t="s">
        <v>21</v>
      </c>
      <c r="P192" s="7">
        <v>250.48</v>
      </c>
      <c r="Q192" s="8">
        <v>0</v>
      </c>
      <c r="R192" s="8">
        <v>0</v>
      </c>
    </row>
    <row r="193" spans="2:18" hidden="1" x14ac:dyDescent="0.35">
      <c r="B193" t="s">
        <v>130</v>
      </c>
      <c r="C193" t="s">
        <v>27</v>
      </c>
      <c r="D193" t="s">
        <v>16</v>
      </c>
      <c r="E193" t="s">
        <v>331</v>
      </c>
      <c r="F193" t="s">
        <v>47</v>
      </c>
      <c r="G193" t="s">
        <v>48</v>
      </c>
      <c r="H193" s="3">
        <v>45120</v>
      </c>
      <c r="I193" s="3">
        <v>45120</v>
      </c>
      <c r="J193" t="s">
        <v>28</v>
      </c>
      <c r="K193" t="s">
        <v>336</v>
      </c>
      <c r="L193" t="s">
        <v>62</v>
      </c>
      <c r="M193" s="8">
        <v>9000</v>
      </c>
      <c r="N193" s="8">
        <f>M193</f>
        <v>9000</v>
      </c>
      <c r="O193" t="s">
        <v>21</v>
      </c>
      <c r="P193" s="7">
        <v>52.87</v>
      </c>
      <c r="Q193" s="8">
        <v>475830</v>
      </c>
      <c r="R193" s="8">
        <v>0</v>
      </c>
    </row>
    <row r="194" spans="2:18" hidden="1" x14ac:dyDescent="0.35">
      <c r="B194" t="s">
        <v>130</v>
      </c>
      <c r="C194" t="s">
        <v>27</v>
      </c>
      <c r="D194" t="s">
        <v>16</v>
      </c>
      <c r="E194" t="s">
        <v>331</v>
      </c>
      <c r="F194" t="s">
        <v>45</v>
      </c>
      <c r="G194" t="s">
        <v>46</v>
      </c>
      <c r="H194" s="3">
        <v>45120</v>
      </c>
      <c r="I194" s="3">
        <v>45120</v>
      </c>
      <c r="J194" t="s">
        <v>28</v>
      </c>
      <c r="K194" t="s">
        <v>336</v>
      </c>
      <c r="L194" t="s">
        <v>62</v>
      </c>
      <c r="M194" s="8">
        <v>0</v>
      </c>
      <c r="N194" s="8">
        <f t="shared" ref="N194:N197" si="20">M194*5</f>
        <v>0</v>
      </c>
      <c r="O194" t="s">
        <v>21</v>
      </c>
      <c r="P194" s="7">
        <v>250.48</v>
      </c>
      <c r="Q194" s="8">
        <v>0</v>
      </c>
      <c r="R194" s="8">
        <v>0</v>
      </c>
    </row>
    <row r="195" spans="2:18" hidden="1" x14ac:dyDescent="0.35">
      <c r="B195" t="s">
        <v>130</v>
      </c>
      <c r="C195" t="s">
        <v>27</v>
      </c>
      <c r="D195" t="s">
        <v>16</v>
      </c>
      <c r="E195" t="s">
        <v>331</v>
      </c>
      <c r="F195" t="s">
        <v>45</v>
      </c>
      <c r="G195" t="s">
        <v>46</v>
      </c>
      <c r="H195" s="3">
        <v>45120</v>
      </c>
      <c r="I195" s="3">
        <v>45120</v>
      </c>
      <c r="J195" t="s">
        <v>28</v>
      </c>
      <c r="K195" t="s">
        <v>336</v>
      </c>
      <c r="L195" t="s">
        <v>62</v>
      </c>
      <c r="M195" s="8">
        <v>0</v>
      </c>
      <c r="N195" s="8">
        <f t="shared" si="20"/>
        <v>0</v>
      </c>
      <c r="O195" t="s">
        <v>21</v>
      </c>
      <c r="P195" s="7">
        <v>250.48</v>
      </c>
      <c r="Q195" s="8">
        <v>0</v>
      </c>
      <c r="R195" s="8">
        <v>0</v>
      </c>
    </row>
    <row r="196" spans="2:18" hidden="1" x14ac:dyDescent="0.35">
      <c r="B196" t="s">
        <v>130</v>
      </c>
      <c r="C196" t="s">
        <v>27</v>
      </c>
      <c r="D196" t="s">
        <v>16</v>
      </c>
      <c r="E196" t="s">
        <v>331</v>
      </c>
      <c r="F196" t="s">
        <v>45</v>
      </c>
      <c r="G196" t="s">
        <v>46</v>
      </c>
      <c r="H196" s="3">
        <v>45120</v>
      </c>
      <c r="I196" s="3">
        <v>45120</v>
      </c>
      <c r="J196" t="s">
        <v>28</v>
      </c>
      <c r="K196" t="s">
        <v>336</v>
      </c>
      <c r="L196" t="s">
        <v>62</v>
      </c>
      <c r="M196" s="8">
        <v>0</v>
      </c>
      <c r="N196" s="8">
        <f t="shared" si="20"/>
        <v>0</v>
      </c>
      <c r="O196" t="s">
        <v>21</v>
      </c>
      <c r="P196" s="7">
        <v>250.48</v>
      </c>
      <c r="Q196" s="8">
        <v>0</v>
      </c>
      <c r="R196" s="8">
        <v>0</v>
      </c>
    </row>
    <row r="197" spans="2:18" hidden="1" x14ac:dyDescent="0.35">
      <c r="B197" t="s">
        <v>130</v>
      </c>
      <c r="C197" t="s">
        <v>27</v>
      </c>
      <c r="D197" t="s">
        <v>16</v>
      </c>
      <c r="E197" t="s">
        <v>331</v>
      </c>
      <c r="F197" t="s">
        <v>45</v>
      </c>
      <c r="G197" t="s">
        <v>46</v>
      </c>
      <c r="H197" s="3">
        <v>45120</v>
      </c>
      <c r="I197" s="3">
        <v>45120</v>
      </c>
      <c r="J197" t="s">
        <v>28</v>
      </c>
      <c r="K197" t="s">
        <v>336</v>
      </c>
      <c r="L197" t="s">
        <v>62</v>
      </c>
      <c r="M197" s="8">
        <v>0</v>
      </c>
      <c r="N197" s="8">
        <f t="shared" si="20"/>
        <v>0</v>
      </c>
      <c r="O197" t="s">
        <v>21</v>
      </c>
      <c r="P197" s="7">
        <v>250.48</v>
      </c>
      <c r="Q197" s="8">
        <v>0</v>
      </c>
      <c r="R197" s="8">
        <v>0</v>
      </c>
    </row>
    <row r="198" spans="2:18" hidden="1" x14ac:dyDescent="0.35">
      <c r="B198" t="s">
        <v>131</v>
      </c>
      <c r="C198" t="s">
        <v>50</v>
      </c>
      <c r="D198" t="s">
        <v>16</v>
      </c>
      <c r="E198" t="s">
        <v>331</v>
      </c>
      <c r="F198" t="s">
        <v>41</v>
      </c>
      <c r="G198" t="s">
        <v>42</v>
      </c>
      <c r="H198" s="3">
        <v>45120</v>
      </c>
      <c r="I198" s="3">
        <v>45120</v>
      </c>
      <c r="J198" t="s">
        <v>51</v>
      </c>
      <c r="K198" t="s">
        <v>333</v>
      </c>
      <c r="L198" t="s">
        <v>52</v>
      </c>
      <c r="M198" s="8">
        <v>0</v>
      </c>
      <c r="N198" s="8">
        <f>M198*10</f>
        <v>0</v>
      </c>
      <c r="O198" t="s">
        <v>21</v>
      </c>
      <c r="P198" s="7">
        <v>498.05</v>
      </c>
      <c r="Q198" s="8">
        <v>0</v>
      </c>
      <c r="R198" s="8">
        <v>0</v>
      </c>
    </row>
    <row r="199" spans="2:18" hidden="1" x14ac:dyDescent="0.35">
      <c r="B199" t="s">
        <v>131</v>
      </c>
      <c r="C199" t="s">
        <v>50</v>
      </c>
      <c r="D199" t="s">
        <v>16</v>
      </c>
      <c r="E199" t="s">
        <v>331</v>
      </c>
      <c r="F199" t="s">
        <v>45</v>
      </c>
      <c r="G199" t="s">
        <v>46</v>
      </c>
      <c r="H199" s="3">
        <v>45120</v>
      </c>
      <c r="I199" s="3">
        <v>45120</v>
      </c>
      <c r="J199" t="s">
        <v>51</v>
      </c>
      <c r="K199" t="s">
        <v>333</v>
      </c>
      <c r="L199" t="s">
        <v>52</v>
      </c>
      <c r="M199" s="8">
        <v>0</v>
      </c>
      <c r="N199" s="8">
        <f>M199*5</f>
        <v>0</v>
      </c>
      <c r="O199" t="s">
        <v>21</v>
      </c>
      <c r="P199" s="7">
        <v>254.04</v>
      </c>
      <c r="Q199" s="8">
        <v>0</v>
      </c>
      <c r="R199" s="8">
        <v>0</v>
      </c>
    </row>
    <row r="200" spans="2:18" hidden="1" x14ac:dyDescent="0.35">
      <c r="B200" t="s">
        <v>131</v>
      </c>
      <c r="C200" t="s">
        <v>50</v>
      </c>
      <c r="D200" t="s">
        <v>16</v>
      </c>
      <c r="E200" t="s">
        <v>331</v>
      </c>
      <c r="F200" t="s">
        <v>47</v>
      </c>
      <c r="G200" t="s">
        <v>48</v>
      </c>
      <c r="H200" s="3">
        <v>45120</v>
      </c>
      <c r="I200" s="3">
        <v>45120</v>
      </c>
      <c r="J200" t="s">
        <v>51</v>
      </c>
      <c r="K200" t="s">
        <v>333</v>
      </c>
      <c r="L200" t="s">
        <v>52</v>
      </c>
      <c r="M200" s="8">
        <v>12000</v>
      </c>
      <c r="N200" s="8">
        <f t="shared" ref="N200:N201" si="21">M200</f>
        <v>12000</v>
      </c>
      <c r="O200" t="s">
        <v>21</v>
      </c>
      <c r="P200" s="7">
        <v>52.16</v>
      </c>
      <c r="Q200" s="8">
        <v>625920</v>
      </c>
      <c r="R200" s="8">
        <v>0</v>
      </c>
    </row>
    <row r="201" spans="2:18" hidden="1" x14ac:dyDescent="0.35">
      <c r="B201" t="s">
        <v>131</v>
      </c>
      <c r="C201" t="s">
        <v>50</v>
      </c>
      <c r="D201" t="s">
        <v>16</v>
      </c>
      <c r="E201" t="s">
        <v>331</v>
      </c>
      <c r="F201" t="s">
        <v>47</v>
      </c>
      <c r="G201" t="s">
        <v>48</v>
      </c>
      <c r="H201" s="3">
        <v>45120</v>
      </c>
      <c r="I201" s="3">
        <v>45120</v>
      </c>
      <c r="J201" t="s">
        <v>51</v>
      </c>
      <c r="K201" t="s">
        <v>333</v>
      </c>
      <c r="L201" t="s">
        <v>52</v>
      </c>
      <c r="M201" s="8">
        <v>0</v>
      </c>
      <c r="N201" s="8">
        <f t="shared" si="21"/>
        <v>0</v>
      </c>
      <c r="O201" t="s">
        <v>21</v>
      </c>
      <c r="P201" s="7">
        <v>52.16</v>
      </c>
      <c r="Q201" s="8">
        <v>0</v>
      </c>
      <c r="R201" s="8">
        <v>0</v>
      </c>
    </row>
    <row r="202" spans="2:18" hidden="1" x14ac:dyDescent="0.35">
      <c r="B202" t="s">
        <v>132</v>
      </c>
      <c r="C202" t="s">
        <v>50</v>
      </c>
      <c r="D202" t="s">
        <v>16</v>
      </c>
      <c r="E202" t="s">
        <v>331</v>
      </c>
      <c r="F202" t="s">
        <v>45</v>
      </c>
      <c r="G202" t="s">
        <v>46</v>
      </c>
      <c r="H202" s="3">
        <v>45120</v>
      </c>
      <c r="I202" s="3">
        <v>45120</v>
      </c>
      <c r="J202" t="s">
        <v>51</v>
      </c>
      <c r="K202" t="s">
        <v>333</v>
      </c>
      <c r="L202" t="s">
        <v>52</v>
      </c>
      <c r="M202" s="8">
        <v>420</v>
      </c>
      <c r="N202" s="8">
        <f>M202*5</f>
        <v>2100</v>
      </c>
      <c r="O202" t="s">
        <v>21</v>
      </c>
      <c r="P202" s="7">
        <v>254.03</v>
      </c>
      <c r="Q202" s="8">
        <v>106692.6</v>
      </c>
      <c r="R202" s="8">
        <v>0</v>
      </c>
    </row>
    <row r="203" spans="2:18" hidden="1" x14ac:dyDescent="0.35">
      <c r="B203" t="s">
        <v>132</v>
      </c>
      <c r="C203" t="s">
        <v>50</v>
      </c>
      <c r="D203" t="s">
        <v>16</v>
      </c>
      <c r="E203" t="s">
        <v>331</v>
      </c>
      <c r="F203" t="s">
        <v>47</v>
      </c>
      <c r="G203" t="s">
        <v>48</v>
      </c>
      <c r="H203" s="3">
        <v>45120</v>
      </c>
      <c r="I203" s="3">
        <v>45120</v>
      </c>
      <c r="J203" t="s">
        <v>51</v>
      </c>
      <c r="K203" t="s">
        <v>333</v>
      </c>
      <c r="L203" t="s">
        <v>52</v>
      </c>
      <c r="M203" s="8">
        <v>3900</v>
      </c>
      <c r="N203" s="8">
        <f>M203</f>
        <v>3900</v>
      </c>
      <c r="O203" t="s">
        <v>21</v>
      </c>
      <c r="P203" s="7">
        <v>52.16</v>
      </c>
      <c r="Q203" s="8">
        <v>203424</v>
      </c>
      <c r="R203" s="8">
        <v>0</v>
      </c>
    </row>
    <row r="204" spans="2:18" hidden="1" x14ac:dyDescent="0.35">
      <c r="B204" t="s">
        <v>133</v>
      </c>
      <c r="C204" t="s">
        <v>27</v>
      </c>
      <c r="D204" t="s">
        <v>16</v>
      </c>
      <c r="E204" t="s">
        <v>330</v>
      </c>
      <c r="F204" t="s">
        <v>17</v>
      </c>
      <c r="G204" t="s">
        <v>18</v>
      </c>
      <c r="H204" s="3">
        <v>45121</v>
      </c>
      <c r="I204" s="3">
        <v>45121</v>
      </c>
      <c r="J204" t="s">
        <v>28</v>
      </c>
      <c r="K204" t="s">
        <v>336</v>
      </c>
      <c r="L204" t="s">
        <v>134</v>
      </c>
      <c r="M204" s="8">
        <v>10500</v>
      </c>
      <c r="N204" s="8">
        <f>M204</f>
        <v>10500</v>
      </c>
      <c r="O204" t="s">
        <v>21</v>
      </c>
      <c r="P204" s="7">
        <v>15.84</v>
      </c>
      <c r="Q204" s="8">
        <v>166320</v>
      </c>
      <c r="R204" s="8">
        <v>0</v>
      </c>
    </row>
    <row r="205" spans="2:18" hidden="1" x14ac:dyDescent="0.35">
      <c r="B205" t="s">
        <v>133</v>
      </c>
      <c r="C205" t="s">
        <v>27</v>
      </c>
      <c r="D205" t="s">
        <v>16</v>
      </c>
      <c r="E205" t="s">
        <v>330</v>
      </c>
      <c r="F205" t="s">
        <v>22</v>
      </c>
      <c r="G205" t="s">
        <v>23</v>
      </c>
      <c r="H205" s="3">
        <v>45121</v>
      </c>
      <c r="I205" s="3">
        <v>45121</v>
      </c>
      <c r="J205" t="s">
        <v>28</v>
      </c>
      <c r="K205" t="s">
        <v>336</v>
      </c>
      <c r="L205" t="s">
        <v>134</v>
      </c>
      <c r="M205" s="8">
        <v>7500</v>
      </c>
      <c r="N205" s="8">
        <f>M205</f>
        <v>7500</v>
      </c>
      <c r="O205" t="s">
        <v>21</v>
      </c>
      <c r="P205" s="7">
        <v>12.99</v>
      </c>
      <c r="Q205" s="8">
        <v>97425</v>
      </c>
      <c r="R205" s="8">
        <v>0</v>
      </c>
    </row>
    <row r="206" spans="2:18" hidden="1" x14ac:dyDescent="0.35">
      <c r="B206" t="s">
        <v>133</v>
      </c>
      <c r="C206" t="s">
        <v>27</v>
      </c>
      <c r="D206" t="s">
        <v>16</v>
      </c>
      <c r="E206" t="s">
        <v>330</v>
      </c>
      <c r="F206" t="s">
        <v>24</v>
      </c>
      <c r="G206" t="s">
        <v>25</v>
      </c>
      <c r="H206" s="3">
        <v>45121</v>
      </c>
      <c r="I206" s="3">
        <v>45121</v>
      </c>
      <c r="J206" t="s">
        <v>28</v>
      </c>
      <c r="K206" t="s">
        <v>336</v>
      </c>
      <c r="L206" t="s">
        <v>134</v>
      </c>
      <c r="M206" s="8">
        <v>0</v>
      </c>
      <c r="N206" s="8">
        <f>M206/2</f>
        <v>0</v>
      </c>
      <c r="O206" t="s">
        <v>21</v>
      </c>
      <c r="P206" s="7">
        <v>8.09</v>
      </c>
      <c r="Q206" s="8">
        <v>0</v>
      </c>
      <c r="R206" s="8">
        <v>0</v>
      </c>
    </row>
    <row r="207" spans="2:18" hidden="1" x14ac:dyDescent="0.35">
      <c r="B207" t="s">
        <v>133</v>
      </c>
      <c r="C207" t="s">
        <v>27</v>
      </c>
      <c r="D207" t="s">
        <v>16</v>
      </c>
      <c r="E207" t="s">
        <v>329</v>
      </c>
      <c r="F207" t="s">
        <v>30</v>
      </c>
      <c r="G207" t="s">
        <v>31</v>
      </c>
      <c r="H207" s="3">
        <v>45121</v>
      </c>
      <c r="I207" s="3">
        <v>45121</v>
      </c>
      <c r="J207" t="s">
        <v>28</v>
      </c>
      <c r="K207" t="s">
        <v>336</v>
      </c>
      <c r="L207" t="s">
        <v>134</v>
      </c>
      <c r="M207" s="8">
        <v>0</v>
      </c>
      <c r="N207" s="8">
        <f>M207</f>
        <v>0</v>
      </c>
      <c r="O207" t="s">
        <v>21</v>
      </c>
      <c r="P207" s="7">
        <v>15.74</v>
      </c>
      <c r="Q207" s="8">
        <v>0</v>
      </c>
      <c r="R207" s="8">
        <v>0</v>
      </c>
    </row>
    <row r="208" spans="2:18" hidden="1" x14ac:dyDescent="0.35">
      <c r="B208" t="s">
        <v>135</v>
      </c>
      <c r="C208" t="s">
        <v>27</v>
      </c>
      <c r="D208" t="s">
        <v>16</v>
      </c>
      <c r="E208" t="s">
        <v>330</v>
      </c>
      <c r="F208" t="s">
        <v>17</v>
      </c>
      <c r="G208" t="s">
        <v>18</v>
      </c>
      <c r="H208" s="3">
        <v>45121</v>
      </c>
      <c r="I208" s="3">
        <v>45121</v>
      </c>
      <c r="J208" t="s">
        <v>28</v>
      </c>
      <c r="K208" t="s">
        <v>336</v>
      </c>
      <c r="L208" t="s">
        <v>136</v>
      </c>
      <c r="M208" s="8">
        <v>6150</v>
      </c>
      <c r="N208" s="8">
        <f>M208</f>
        <v>6150</v>
      </c>
      <c r="O208" t="s">
        <v>21</v>
      </c>
      <c r="P208" s="7">
        <v>15.84</v>
      </c>
      <c r="Q208" s="8">
        <v>97416</v>
      </c>
      <c r="R208" s="8">
        <v>0</v>
      </c>
    </row>
    <row r="209" spans="2:18" hidden="1" x14ac:dyDescent="0.35">
      <c r="B209" t="s">
        <v>135</v>
      </c>
      <c r="C209" t="s">
        <v>27</v>
      </c>
      <c r="D209" t="s">
        <v>16</v>
      </c>
      <c r="E209" t="s">
        <v>330</v>
      </c>
      <c r="F209" t="s">
        <v>22</v>
      </c>
      <c r="G209" t="s">
        <v>23</v>
      </c>
      <c r="H209" s="3">
        <v>45121</v>
      </c>
      <c r="I209" s="3">
        <v>45121</v>
      </c>
      <c r="J209" t="s">
        <v>28</v>
      </c>
      <c r="K209" t="s">
        <v>336</v>
      </c>
      <c r="L209" t="s">
        <v>136</v>
      </c>
      <c r="M209" s="8">
        <v>10000</v>
      </c>
      <c r="N209" s="8">
        <f>M209</f>
        <v>10000</v>
      </c>
      <c r="O209" t="s">
        <v>21</v>
      </c>
      <c r="P209" s="7">
        <v>12.99</v>
      </c>
      <c r="Q209" s="8">
        <v>129900</v>
      </c>
      <c r="R209" s="8">
        <v>0</v>
      </c>
    </row>
    <row r="210" spans="2:18" hidden="1" x14ac:dyDescent="0.35">
      <c r="B210" t="s">
        <v>135</v>
      </c>
      <c r="C210" t="s">
        <v>27</v>
      </c>
      <c r="D210" t="s">
        <v>16</v>
      </c>
      <c r="E210" t="s">
        <v>330</v>
      </c>
      <c r="F210" t="s">
        <v>24</v>
      </c>
      <c r="G210" t="s">
        <v>25</v>
      </c>
      <c r="H210" s="3">
        <v>45121</v>
      </c>
      <c r="I210" s="3">
        <v>45121</v>
      </c>
      <c r="J210" t="s">
        <v>28</v>
      </c>
      <c r="K210" t="s">
        <v>336</v>
      </c>
      <c r="L210" t="s">
        <v>136</v>
      </c>
      <c r="M210" s="8">
        <v>0</v>
      </c>
      <c r="N210" s="8">
        <f>M210/2</f>
        <v>0</v>
      </c>
      <c r="O210" t="s">
        <v>21</v>
      </c>
      <c r="P210" s="7">
        <v>8.09</v>
      </c>
      <c r="Q210" s="8">
        <v>0</v>
      </c>
      <c r="R210" s="8">
        <v>0</v>
      </c>
    </row>
    <row r="211" spans="2:18" hidden="1" x14ac:dyDescent="0.35">
      <c r="B211" t="s">
        <v>135</v>
      </c>
      <c r="C211" t="s">
        <v>27</v>
      </c>
      <c r="D211" t="s">
        <v>16</v>
      </c>
      <c r="E211" t="s">
        <v>329</v>
      </c>
      <c r="F211" t="s">
        <v>30</v>
      </c>
      <c r="G211" t="s">
        <v>31</v>
      </c>
      <c r="H211" s="3">
        <v>45121</v>
      </c>
      <c r="I211" s="3">
        <v>45121</v>
      </c>
      <c r="J211" t="s">
        <v>28</v>
      </c>
      <c r="K211" t="s">
        <v>336</v>
      </c>
      <c r="L211" t="s">
        <v>136</v>
      </c>
      <c r="M211" s="8">
        <v>0</v>
      </c>
      <c r="N211" s="8">
        <f>M211</f>
        <v>0</v>
      </c>
      <c r="O211" t="s">
        <v>21</v>
      </c>
      <c r="P211" s="7">
        <v>15.74</v>
      </c>
      <c r="Q211" s="8">
        <v>0</v>
      </c>
      <c r="R211" s="8">
        <v>0</v>
      </c>
    </row>
    <row r="212" spans="2:18" hidden="1" x14ac:dyDescent="0.35">
      <c r="B212" t="s">
        <v>137</v>
      </c>
      <c r="C212" t="s">
        <v>27</v>
      </c>
      <c r="D212" t="s">
        <v>16</v>
      </c>
      <c r="E212" t="s">
        <v>330</v>
      </c>
      <c r="F212" t="s">
        <v>17</v>
      </c>
      <c r="G212" t="s">
        <v>18</v>
      </c>
      <c r="H212" s="3">
        <v>45121</v>
      </c>
      <c r="I212" s="3">
        <v>45121</v>
      </c>
      <c r="J212" t="s">
        <v>28</v>
      </c>
      <c r="K212" t="s">
        <v>336</v>
      </c>
      <c r="L212" t="s">
        <v>138</v>
      </c>
      <c r="M212" s="8">
        <v>2500</v>
      </c>
      <c r="N212" s="8">
        <f>M212</f>
        <v>2500</v>
      </c>
      <c r="O212" t="s">
        <v>21</v>
      </c>
      <c r="P212" s="7">
        <v>15.84</v>
      </c>
      <c r="Q212" s="8">
        <v>39600</v>
      </c>
      <c r="R212" s="8">
        <v>0</v>
      </c>
    </row>
    <row r="213" spans="2:18" hidden="1" x14ac:dyDescent="0.35">
      <c r="B213" t="s">
        <v>137</v>
      </c>
      <c r="C213" t="s">
        <v>27</v>
      </c>
      <c r="D213" t="s">
        <v>16</v>
      </c>
      <c r="E213" t="s">
        <v>330</v>
      </c>
      <c r="F213" t="s">
        <v>22</v>
      </c>
      <c r="G213" t="s">
        <v>23</v>
      </c>
      <c r="H213" s="3">
        <v>45121</v>
      </c>
      <c r="I213" s="3">
        <v>45121</v>
      </c>
      <c r="J213" t="s">
        <v>28</v>
      </c>
      <c r="K213" t="s">
        <v>336</v>
      </c>
      <c r="L213" t="s">
        <v>138</v>
      </c>
      <c r="M213" s="8">
        <v>5500</v>
      </c>
      <c r="N213" s="8">
        <f>M213</f>
        <v>5500</v>
      </c>
      <c r="O213" t="s">
        <v>21</v>
      </c>
      <c r="P213" s="7">
        <v>12.99</v>
      </c>
      <c r="Q213" s="8">
        <v>71445</v>
      </c>
      <c r="R213" s="8">
        <v>0</v>
      </c>
    </row>
    <row r="214" spans="2:18" hidden="1" x14ac:dyDescent="0.35">
      <c r="B214" t="s">
        <v>137</v>
      </c>
      <c r="C214" t="s">
        <v>27</v>
      </c>
      <c r="D214" t="s">
        <v>16</v>
      </c>
      <c r="E214" t="s">
        <v>330</v>
      </c>
      <c r="F214" t="s">
        <v>24</v>
      </c>
      <c r="G214" t="s">
        <v>25</v>
      </c>
      <c r="H214" s="3">
        <v>45121</v>
      </c>
      <c r="I214" s="3">
        <v>45121</v>
      </c>
      <c r="J214" t="s">
        <v>28</v>
      </c>
      <c r="K214" t="s">
        <v>336</v>
      </c>
      <c r="L214" t="s">
        <v>138</v>
      </c>
      <c r="M214" s="8">
        <v>0</v>
      </c>
      <c r="N214" s="8">
        <f>M214/2</f>
        <v>0</v>
      </c>
      <c r="O214" t="s">
        <v>21</v>
      </c>
      <c r="P214" s="7">
        <v>8.09</v>
      </c>
      <c r="Q214" s="8">
        <v>0</v>
      </c>
      <c r="R214" s="8">
        <v>0</v>
      </c>
    </row>
    <row r="215" spans="2:18" hidden="1" x14ac:dyDescent="0.35">
      <c r="B215" t="s">
        <v>137</v>
      </c>
      <c r="C215" t="s">
        <v>27</v>
      </c>
      <c r="D215" t="s">
        <v>16</v>
      </c>
      <c r="E215" t="s">
        <v>329</v>
      </c>
      <c r="F215" t="s">
        <v>30</v>
      </c>
      <c r="G215" t="s">
        <v>31</v>
      </c>
      <c r="H215" s="3">
        <v>45121</v>
      </c>
      <c r="I215" s="3">
        <v>45121</v>
      </c>
      <c r="J215" t="s">
        <v>28</v>
      </c>
      <c r="K215" t="s">
        <v>336</v>
      </c>
      <c r="L215" t="s">
        <v>138</v>
      </c>
      <c r="M215" s="8">
        <v>0</v>
      </c>
      <c r="N215" s="8">
        <f>M215</f>
        <v>0</v>
      </c>
      <c r="O215" t="s">
        <v>21</v>
      </c>
      <c r="P215" s="7">
        <v>15.74</v>
      </c>
      <c r="Q215" s="8">
        <v>0</v>
      </c>
      <c r="R215" s="8">
        <v>0</v>
      </c>
    </row>
    <row r="216" spans="2:18" hidden="1" x14ac:dyDescent="0.35">
      <c r="B216" t="s">
        <v>139</v>
      </c>
      <c r="C216" t="s">
        <v>27</v>
      </c>
      <c r="D216" t="s">
        <v>16</v>
      </c>
      <c r="E216" t="s">
        <v>331</v>
      </c>
      <c r="F216" t="s">
        <v>41</v>
      </c>
      <c r="G216" t="s">
        <v>42</v>
      </c>
      <c r="H216" s="3">
        <v>45121</v>
      </c>
      <c r="I216" s="3">
        <v>45121</v>
      </c>
      <c r="J216" t="s">
        <v>28</v>
      </c>
      <c r="K216" t="s">
        <v>336</v>
      </c>
      <c r="L216" t="s">
        <v>62</v>
      </c>
      <c r="M216" s="8">
        <v>0</v>
      </c>
      <c r="N216" s="8">
        <f>M216*10</f>
        <v>0</v>
      </c>
      <c r="O216" t="s">
        <v>21</v>
      </c>
      <c r="P216" s="7">
        <v>487.98</v>
      </c>
      <c r="Q216" s="8">
        <v>0</v>
      </c>
      <c r="R216" s="8">
        <v>0</v>
      </c>
    </row>
    <row r="217" spans="2:18" hidden="1" x14ac:dyDescent="0.35">
      <c r="B217" t="s">
        <v>139</v>
      </c>
      <c r="C217" t="s">
        <v>27</v>
      </c>
      <c r="D217" t="s">
        <v>16</v>
      </c>
      <c r="E217" t="s">
        <v>331</v>
      </c>
      <c r="F217" t="s">
        <v>45</v>
      </c>
      <c r="G217" t="s">
        <v>46</v>
      </c>
      <c r="H217" s="3">
        <v>45121</v>
      </c>
      <c r="I217" s="3">
        <v>45121</v>
      </c>
      <c r="J217" t="s">
        <v>28</v>
      </c>
      <c r="K217" t="s">
        <v>336</v>
      </c>
      <c r="L217" t="s">
        <v>62</v>
      </c>
      <c r="M217" s="8">
        <v>0</v>
      </c>
      <c r="N217" s="8">
        <f>M217*5</f>
        <v>0</v>
      </c>
      <c r="O217" t="s">
        <v>21</v>
      </c>
      <c r="P217" s="7">
        <v>250.48</v>
      </c>
      <c r="Q217" s="8">
        <v>0</v>
      </c>
      <c r="R217" s="8">
        <v>0</v>
      </c>
    </row>
    <row r="218" spans="2:18" hidden="1" x14ac:dyDescent="0.35">
      <c r="B218" t="s">
        <v>139</v>
      </c>
      <c r="C218" t="s">
        <v>27</v>
      </c>
      <c r="D218" t="s">
        <v>16</v>
      </c>
      <c r="E218" t="s">
        <v>331</v>
      </c>
      <c r="F218" t="s">
        <v>47</v>
      </c>
      <c r="G218" t="s">
        <v>48</v>
      </c>
      <c r="H218" s="3">
        <v>45121</v>
      </c>
      <c r="I218" s="3">
        <v>45121</v>
      </c>
      <c r="J218" t="s">
        <v>28</v>
      </c>
      <c r="K218" t="s">
        <v>336</v>
      </c>
      <c r="L218" t="s">
        <v>62</v>
      </c>
      <c r="M218" s="8">
        <v>14010</v>
      </c>
      <c r="N218" s="8">
        <f>M218</f>
        <v>14010</v>
      </c>
      <c r="O218" t="s">
        <v>21</v>
      </c>
      <c r="P218" s="7">
        <v>52.87</v>
      </c>
      <c r="Q218" s="8">
        <v>740708.7</v>
      </c>
      <c r="R218" s="8">
        <v>0</v>
      </c>
    </row>
    <row r="219" spans="2:18" hidden="1" x14ac:dyDescent="0.35">
      <c r="B219" t="s">
        <v>139</v>
      </c>
      <c r="C219" t="s">
        <v>27</v>
      </c>
      <c r="D219" t="s">
        <v>16</v>
      </c>
      <c r="E219" t="s">
        <v>331</v>
      </c>
      <c r="F219" t="s">
        <v>45</v>
      </c>
      <c r="G219" t="s">
        <v>46</v>
      </c>
      <c r="H219" s="3">
        <v>45121</v>
      </c>
      <c r="I219" s="3">
        <v>45121</v>
      </c>
      <c r="J219" t="s">
        <v>28</v>
      </c>
      <c r="K219" t="s">
        <v>336</v>
      </c>
      <c r="L219" t="s">
        <v>62</v>
      </c>
      <c r="M219" s="8">
        <v>0</v>
      </c>
      <c r="N219" s="8">
        <f t="shared" ref="N219:N222" si="22">M219*5</f>
        <v>0</v>
      </c>
      <c r="O219" t="s">
        <v>21</v>
      </c>
      <c r="P219" s="7">
        <v>250.48</v>
      </c>
      <c r="Q219" s="8">
        <v>0</v>
      </c>
      <c r="R219" s="8">
        <v>0</v>
      </c>
    </row>
    <row r="220" spans="2:18" hidden="1" x14ac:dyDescent="0.35">
      <c r="B220" t="s">
        <v>139</v>
      </c>
      <c r="C220" t="s">
        <v>27</v>
      </c>
      <c r="D220" t="s">
        <v>16</v>
      </c>
      <c r="E220" t="s">
        <v>331</v>
      </c>
      <c r="F220" t="s">
        <v>45</v>
      </c>
      <c r="G220" t="s">
        <v>46</v>
      </c>
      <c r="H220" s="3">
        <v>45121</v>
      </c>
      <c r="I220" s="3">
        <v>45121</v>
      </c>
      <c r="J220" t="s">
        <v>28</v>
      </c>
      <c r="K220" t="s">
        <v>336</v>
      </c>
      <c r="L220" t="s">
        <v>62</v>
      </c>
      <c r="M220" s="8">
        <v>0</v>
      </c>
      <c r="N220" s="8">
        <f t="shared" si="22"/>
        <v>0</v>
      </c>
      <c r="O220" t="s">
        <v>21</v>
      </c>
      <c r="P220" s="7">
        <v>250.48</v>
      </c>
      <c r="Q220" s="8">
        <v>0</v>
      </c>
      <c r="R220" s="8">
        <v>0</v>
      </c>
    </row>
    <row r="221" spans="2:18" hidden="1" x14ac:dyDescent="0.35">
      <c r="B221" t="s">
        <v>139</v>
      </c>
      <c r="C221" t="s">
        <v>27</v>
      </c>
      <c r="D221" t="s">
        <v>16</v>
      </c>
      <c r="E221" t="s">
        <v>331</v>
      </c>
      <c r="F221" t="s">
        <v>45</v>
      </c>
      <c r="G221" t="s">
        <v>46</v>
      </c>
      <c r="H221" s="3">
        <v>45121</v>
      </c>
      <c r="I221" s="3">
        <v>45121</v>
      </c>
      <c r="J221" t="s">
        <v>28</v>
      </c>
      <c r="K221" t="s">
        <v>336</v>
      </c>
      <c r="L221" t="s">
        <v>62</v>
      </c>
      <c r="M221" s="8">
        <v>0</v>
      </c>
      <c r="N221" s="8">
        <f t="shared" si="22"/>
        <v>0</v>
      </c>
      <c r="O221" t="s">
        <v>21</v>
      </c>
      <c r="P221" s="7">
        <v>250.48</v>
      </c>
      <c r="Q221" s="8">
        <v>0</v>
      </c>
      <c r="R221" s="8">
        <v>0</v>
      </c>
    </row>
    <row r="222" spans="2:18" hidden="1" x14ac:dyDescent="0.35">
      <c r="B222" t="s">
        <v>139</v>
      </c>
      <c r="C222" t="s">
        <v>27</v>
      </c>
      <c r="D222" t="s">
        <v>16</v>
      </c>
      <c r="E222" t="s">
        <v>331</v>
      </c>
      <c r="F222" t="s">
        <v>45</v>
      </c>
      <c r="G222" t="s">
        <v>46</v>
      </c>
      <c r="H222" s="3">
        <v>45121</v>
      </c>
      <c r="I222" s="3">
        <v>45121</v>
      </c>
      <c r="J222" t="s">
        <v>28</v>
      </c>
      <c r="K222" t="s">
        <v>336</v>
      </c>
      <c r="L222" t="s">
        <v>62</v>
      </c>
      <c r="M222" s="8">
        <v>0</v>
      </c>
      <c r="N222" s="8">
        <f t="shared" si="22"/>
        <v>0</v>
      </c>
      <c r="O222" t="s">
        <v>21</v>
      </c>
      <c r="P222" s="7">
        <v>250.48</v>
      </c>
      <c r="Q222" s="8">
        <v>0</v>
      </c>
      <c r="R222" s="8">
        <v>0</v>
      </c>
    </row>
    <row r="223" spans="2:18" hidden="1" x14ac:dyDescent="0.35">
      <c r="B223" t="s">
        <v>139</v>
      </c>
      <c r="C223" t="s">
        <v>27</v>
      </c>
      <c r="D223" t="s">
        <v>16</v>
      </c>
      <c r="E223" t="s">
        <v>331</v>
      </c>
      <c r="F223" t="s">
        <v>47</v>
      </c>
      <c r="G223" t="s">
        <v>48</v>
      </c>
      <c r="H223" s="3">
        <v>45121</v>
      </c>
      <c r="I223" s="3">
        <v>45121</v>
      </c>
      <c r="J223" t="s">
        <v>28</v>
      </c>
      <c r="K223" t="s">
        <v>336</v>
      </c>
      <c r="L223" t="s">
        <v>62</v>
      </c>
      <c r="M223" s="8">
        <v>3990</v>
      </c>
      <c r="N223" s="8">
        <f>M223</f>
        <v>3990</v>
      </c>
      <c r="O223" t="s">
        <v>21</v>
      </c>
      <c r="P223" s="7">
        <v>52.87</v>
      </c>
      <c r="Q223" s="8">
        <v>210951.3</v>
      </c>
      <c r="R223" s="8">
        <v>0</v>
      </c>
    </row>
    <row r="224" spans="2:18" hidden="1" x14ac:dyDescent="0.35">
      <c r="B224" t="s">
        <v>140</v>
      </c>
      <c r="C224" t="s">
        <v>40</v>
      </c>
      <c r="D224" t="s">
        <v>16</v>
      </c>
      <c r="E224" t="s">
        <v>331</v>
      </c>
      <c r="F224" t="s">
        <v>41</v>
      </c>
      <c r="G224" t="s">
        <v>42</v>
      </c>
      <c r="H224" s="3">
        <v>45121</v>
      </c>
      <c r="I224" s="3">
        <v>45121</v>
      </c>
      <c r="J224" t="s">
        <v>43</v>
      </c>
      <c r="K224" t="s">
        <v>333</v>
      </c>
      <c r="L224" t="s">
        <v>44</v>
      </c>
      <c r="M224" s="8">
        <v>0</v>
      </c>
      <c r="N224" s="8">
        <f>M224*10</f>
        <v>0</v>
      </c>
      <c r="O224" t="s">
        <v>21</v>
      </c>
      <c r="P224" s="7">
        <v>498.05</v>
      </c>
      <c r="Q224" s="8">
        <v>0</v>
      </c>
      <c r="R224" s="8">
        <v>0</v>
      </c>
    </row>
    <row r="225" spans="2:18" hidden="1" x14ac:dyDescent="0.35">
      <c r="B225" t="s">
        <v>140</v>
      </c>
      <c r="C225" t="s">
        <v>40</v>
      </c>
      <c r="D225" t="s">
        <v>16</v>
      </c>
      <c r="E225" t="s">
        <v>331</v>
      </c>
      <c r="F225" t="s">
        <v>45</v>
      </c>
      <c r="G225" t="s">
        <v>46</v>
      </c>
      <c r="H225" s="3">
        <v>45121</v>
      </c>
      <c r="I225" s="3">
        <v>45121</v>
      </c>
      <c r="J225" t="s">
        <v>43</v>
      </c>
      <c r="K225" t="s">
        <v>333</v>
      </c>
      <c r="L225" t="s">
        <v>44</v>
      </c>
      <c r="M225" s="8">
        <v>0</v>
      </c>
      <c r="N225" s="8">
        <f>M225*5</f>
        <v>0</v>
      </c>
      <c r="O225" t="s">
        <v>21</v>
      </c>
      <c r="P225" s="7">
        <v>254.04</v>
      </c>
      <c r="Q225" s="8">
        <v>0</v>
      </c>
      <c r="R225" s="8">
        <v>0</v>
      </c>
    </row>
    <row r="226" spans="2:18" hidden="1" x14ac:dyDescent="0.35">
      <c r="B226" t="s">
        <v>140</v>
      </c>
      <c r="C226" t="s">
        <v>40</v>
      </c>
      <c r="D226" t="s">
        <v>16</v>
      </c>
      <c r="E226" t="s">
        <v>331</v>
      </c>
      <c r="F226" t="s">
        <v>47</v>
      </c>
      <c r="G226" t="s">
        <v>48</v>
      </c>
      <c r="H226" s="3">
        <v>45121</v>
      </c>
      <c r="I226" s="3">
        <v>45121</v>
      </c>
      <c r="J226" t="s">
        <v>43</v>
      </c>
      <c r="K226" t="s">
        <v>333</v>
      </c>
      <c r="L226" t="s">
        <v>44</v>
      </c>
      <c r="M226" s="8">
        <v>18000</v>
      </c>
      <c r="N226" s="8">
        <f t="shared" ref="N226:N227" si="23">M226</f>
        <v>18000</v>
      </c>
      <c r="O226" t="s">
        <v>21</v>
      </c>
      <c r="P226" s="7">
        <v>52.16</v>
      </c>
      <c r="Q226" s="8">
        <v>938880</v>
      </c>
      <c r="R226" s="8">
        <v>0</v>
      </c>
    </row>
    <row r="227" spans="2:18" hidden="1" x14ac:dyDescent="0.35">
      <c r="B227" t="s">
        <v>140</v>
      </c>
      <c r="C227" t="s">
        <v>40</v>
      </c>
      <c r="D227" t="s">
        <v>16</v>
      </c>
      <c r="E227" t="s">
        <v>331</v>
      </c>
      <c r="F227" t="s">
        <v>47</v>
      </c>
      <c r="G227" t="s">
        <v>48</v>
      </c>
      <c r="H227" s="3">
        <v>45121</v>
      </c>
      <c r="I227" s="3">
        <v>45121</v>
      </c>
      <c r="J227" t="s">
        <v>43</v>
      </c>
      <c r="K227" t="s">
        <v>333</v>
      </c>
      <c r="L227" t="s">
        <v>44</v>
      </c>
      <c r="M227" s="8">
        <v>0</v>
      </c>
      <c r="N227" s="8">
        <f t="shared" si="23"/>
        <v>0</v>
      </c>
      <c r="O227" t="s">
        <v>21</v>
      </c>
      <c r="P227" s="7">
        <v>52.16</v>
      </c>
      <c r="Q227" s="8">
        <v>0</v>
      </c>
      <c r="R227" s="8">
        <v>0</v>
      </c>
    </row>
    <row r="228" spans="2:18" hidden="1" x14ac:dyDescent="0.35">
      <c r="B228" t="s">
        <v>140</v>
      </c>
      <c r="C228" t="s">
        <v>40</v>
      </c>
      <c r="D228" t="s">
        <v>16</v>
      </c>
      <c r="E228" t="s">
        <v>331</v>
      </c>
      <c r="F228" t="s">
        <v>41</v>
      </c>
      <c r="G228" t="s">
        <v>42</v>
      </c>
      <c r="H228" s="3">
        <v>45121</v>
      </c>
      <c r="I228" s="3">
        <v>45121</v>
      </c>
      <c r="J228" t="s">
        <v>43</v>
      </c>
      <c r="K228" t="s">
        <v>333</v>
      </c>
      <c r="L228" t="s">
        <v>44</v>
      </c>
      <c r="M228" s="8">
        <v>0</v>
      </c>
      <c r="N228" s="8">
        <f>M228*10</f>
        <v>0</v>
      </c>
      <c r="O228" t="s">
        <v>21</v>
      </c>
      <c r="P228" s="7">
        <v>498.05</v>
      </c>
      <c r="Q228" s="8">
        <v>0</v>
      </c>
      <c r="R228" s="8">
        <v>0</v>
      </c>
    </row>
    <row r="229" spans="2:18" hidden="1" x14ac:dyDescent="0.35">
      <c r="B229" t="s">
        <v>141</v>
      </c>
      <c r="C229" t="s">
        <v>80</v>
      </c>
      <c r="D229" t="s">
        <v>16</v>
      </c>
      <c r="E229" t="s">
        <v>330</v>
      </c>
      <c r="F229" t="s">
        <v>74</v>
      </c>
      <c r="G229" t="s">
        <v>75</v>
      </c>
      <c r="H229" s="3">
        <v>45121</v>
      </c>
      <c r="I229" s="3">
        <v>45121</v>
      </c>
      <c r="J229" t="s">
        <v>81</v>
      </c>
      <c r="K229" t="s">
        <v>337</v>
      </c>
      <c r="L229" t="s">
        <v>142</v>
      </c>
      <c r="M229" s="8">
        <v>0</v>
      </c>
      <c r="N229" s="8">
        <f>M229/1000*450</f>
        <v>0</v>
      </c>
      <c r="O229" t="s">
        <v>21</v>
      </c>
      <c r="P229" s="7">
        <v>6.83</v>
      </c>
      <c r="Q229" s="8">
        <v>0</v>
      </c>
      <c r="R229" s="8">
        <v>0</v>
      </c>
    </row>
    <row r="230" spans="2:18" hidden="1" x14ac:dyDescent="0.35">
      <c r="B230" t="s">
        <v>141</v>
      </c>
      <c r="C230" t="s">
        <v>80</v>
      </c>
      <c r="D230" t="s">
        <v>16</v>
      </c>
      <c r="E230" t="s">
        <v>330</v>
      </c>
      <c r="F230" t="s">
        <v>17</v>
      </c>
      <c r="G230" t="s">
        <v>18</v>
      </c>
      <c r="H230" s="3">
        <v>45121</v>
      </c>
      <c r="I230" s="3">
        <v>45121</v>
      </c>
      <c r="J230" t="s">
        <v>81</v>
      </c>
      <c r="K230" t="s">
        <v>337</v>
      </c>
      <c r="L230" t="s">
        <v>142</v>
      </c>
      <c r="M230" s="8">
        <v>0</v>
      </c>
      <c r="N230" s="8">
        <f>M230</f>
        <v>0</v>
      </c>
      <c r="O230" t="s">
        <v>21</v>
      </c>
      <c r="P230" s="7">
        <v>11.84</v>
      </c>
      <c r="Q230" s="8">
        <v>0</v>
      </c>
      <c r="R230" s="8">
        <v>0</v>
      </c>
    </row>
    <row r="231" spans="2:18" hidden="1" x14ac:dyDescent="0.35">
      <c r="B231" t="s">
        <v>141</v>
      </c>
      <c r="C231" t="s">
        <v>80</v>
      </c>
      <c r="D231" t="s">
        <v>16</v>
      </c>
      <c r="E231" t="s">
        <v>329</v>
      </c>
      <c r="F231" t="s">
        <v>30</v>
      </c>
      <c r="G231" t="s">
        <v>31</v>
      </c>
      <c r="H231" s="3">
        <v>45121</v>
      </c>
      <c r="I231" s="3">
        <v>45121</v>
      </c>
      <c r="J231" t="s">
        <v>81</v>
      </c>
      <c r="K231" t="s">
        <v>337</v>
      </c>
      <c r="L231" t="s">
        <v>142</v>
      </c>
      <c r="M231" s="8">
        <v>23500</v>
      </c>
      <c r="N231" s="8">
        <f t="shared" ref="N231:N234" si="24">M231</f>
        <v>23500</v>
      </c>
      <c r="O231" t="s">
        <v>21</v>
      </c>
      <c r="P231" s="7">
        <v>12.04</v>
      </c>
      <c r="Q231" s="8">
        <v>282940</v>
      </c>
      <c r="R231" s="8">
        <v>0</v>
      </c>
    </row>
    <row r="232" spans="2:18" hidden="1" x14ac:dyDescent="0.35">
      <c r="B232" t="s">
        <v>143</v>
      </c>
      <c r="C232" t="s">
        <v>118</v>
      </c>
      <c r="D232" t="s">
        <v>16</v>
      </c>
      <c r="E232" t="s">
        <v>329</v>
      </c>
      <c r="F232" t="s">
        <v>30</v>
      </c>
      <c r="G232" t="s">
        <v>31</v>
      </c>
      <c r="H232" s="3">
        <v>45121</v>
      </c>
      <c r="I232" s="3">
        <v>45121</v>
      </c>
      <c r="J232" t="s">
        <v>119</v>
      </c>
      <c r="K232" t="s">
        <v>335</v>
      </c>
      <c r="L232" t="s">
        <v>125</v>
      </c>
      <c r="M232" s="8">
        <v>30600</v>
      </c>
      <c r="N232" s="8">
        <f t="shared" si="24"/>
        <v>30600</v>
      </c>
      <c r="O232" t="s">
        <v>21</v>
      </c>
      <c r="P232" s="7">
        <v>12.04</v>
      </c>
      <c r="Q232" s="8">
        <v>368424</v>
      </c>
      <c r="R232" s="8">
        <v>0</v>
      </c>
    </row>
    <row r="233" spans="2:18" hidden="1" x14ac:dyDescent="0.35">
      <c r="B233" t="s">
        <v>144</v>
      </c>
      <c r="C233" t="s">
        <v>145</v>
      </c>
      <c r="D233" t="s">
        <v>16</v>
      </c>
      <c r="E233" t="s">
        <v>330</v>
      </c>
      <c r="F233" t="s">
        <v>17</v>
      </c>
      <c r="G233" t="s">
        <v>18</v>
      </c>
      <c r="H233" s="3">
        <v>45121</v>
      </c>
      <c r="I233" s="3">
        <v>45121</v>
      </c>
      <c r="J233" t="s">
        <v>119</v>
      </c>
      <c r="K233" t="s">
        <v>335</v>
      </c>
      <c r="L233" t="s">
        <v>146</v>
      </c>
      <c r="M233" s="8">
        <v>23500</v>
      </c>
      <c r="N233" s="8">
        <f t="shared" si="24"/>
        <v>23500</v>
      </c>
      <c r="O233" t="s">
        <v>21</v>
      </c>
      <c r="P233" s="7">
        <v>11.84</v>
      </c>
      <c r="Q233" s="8">
        <v>278240</v>
      </c>
      <c r="R233" s="8">
        <v>0</v>
      </c>
    </row>
    <row r="234" spans="2:18" hidden="1" x14ac:dyDescent="0.35">
      <c r="B234" t="s">
        <v>147</v>
      </c>
      <c r="C234" t="s">
        <v>86</v>
      </c>
      <c r="D234" t="s">
        <v>16</v>
      </c>
      <c r="E234" t="s">
        <v>330</v>
      </c>
      <c r="F234" t="s">
        <v>17</v>
      </c>
      <c r="G234" t="s">
        <v>18</v>
      </c>
      <c r="H234" s="3">
        <v>45122</v>
      </c>
      <c r="I234" s="3">
        <v>45120</v>
      </c>
      <c r="J234" t="s">
        <v>87</v>
      </c>
      <c r="K234" t="s">
        <v>338</v>
      </c>
      <c r="L234" t="s">
        <v>88</v>
      </c>
      <c r="M234" s="8">
        <v>588000</v>
      </c>
      <c r="N234" s="8">
        <f t="shared" si="24"/>
        <v>588000</v>
      </c>
      <c r="O234" t="s">
        <v>21</v>
      </c>
      <c r="P234" s="7">
        <v>8.24</v>
      </c>
      <c r="Q234" s="8">
        <v>4845120</v>
      </c>
      <c r="R234" s="8">
        <v>0</v>
      </c>
    </row>
    <row r="235" spans="2:18" hidden="1" x14ac:dyDescent="0.35">
      <c r="B235" t="s">
        <v>148</v>
      </c>
      <c r="C235" t="s">
        <v>86</v>
      </c>
      <c r="D235" t="s">
        <v>16</v>
      </c>
      <c r="E235" t="s">
        <v>330</v>
      </c>
      <c r="F235" t="s">
        <v>74</v>
      </c>
      <c r="G235" t="s">
        <v>75</v>
      </c>
      <c r="H235" s="3">
        <v>45122</v>
      </c>
      <c r="I235" s="3">
        <v>45120</v>
      </c>
      <c r="J235" t="s">
        <v>87</v>
      </c>
      <c r="K235" t="s">
        <v>338</v>
      </c>
      <c r="L235" t="s">
        <v>88</v>
      </c>
      <c r="M235" s="8">
        <v>621251</v>
      </c>
      <c r="N235" s="8">
        <f t="shared" ref="N235:N236" si="25">M235/1000*450</f>
        <v>279562.95</v>
      </c>
      <c r="O235" t="s">
        <v>21</v>
      </c>
      <c r="P235" s="7">
        <v>3.79</v>
      </c>
      <c r="Q235" s="8">
        <v>2354541.29</v>
      </c>
      <c r="R235" s="8">
        <v>0</v>
      </c>
    </row>
    <row r="236" spans="2:18" hidden="1" x14ac:dyDescent="0.35">
      <c r="B236" t="s">
        <v>148</v>
      </c>
      <c r="C236" t="s">
        <v>86</v>
      </c>
      <c r="D236" t="s">
        <v>16</v>
      </c>
      <c r="E236" t="s">
        <v>330</v>
      </c>
      <c r="F236" t="s">
        <v>74</v>
      </c>
      <c r="G236" t="s">
        <v>75</v>
      </c>
      <c r="H236" s="3">
        <v>45122</v>
      </c>
      <c r="I236" s="3">
        <v>45120</v>
      </c>
      <c r="J236" t="s">
        <v>87</v>
      </c>
      <c r="K236" t="s">
        <v>338</v>
      </c>
      <c r="L236" t="s">
        <v>88</v>
      </c>
      <c r="M236" s="8">
        <v>834251</v>
      </c>
      <c r="N236" s="8">
        <f t="shared" si="25"/>
        <v>375412.95</v>
      </c>
      <c r="O236" t="s">
        <v>21</v>
      </c>
      <c r="P236" s="7">
        <v>3.79</v>
      </c>
      <c r="Q236" s="8">
        <v>3161811.29</v>
      </c>
      <c r="R236" s="8">
        <v>0</v>
      </c>
    </row>
    <row r="237" spans="2:18" hidden="1" x14ac:dyDescent="0.35">
      <c r="B237" t="s">
        <v>149</v>
      </c>
      <c r="C237" t="s">
        <v>27</v>
      </c>
      <c r="D237" t="s">
        <v>16</v>
      </c>
      <c r="E237" t="s">
        <v>330</v>
      </c>
      <c r="F237" t="s">
        <v>17</v>
      </c>
      <c r="G237" t="s">
        <v>18</v>
      </c>
      <c r="H237" s="3">
        <v>45122</v>
      </c>
      <c r="I237" s="3">
        <v>45122</v>
      </c>
      <c r="J237" t="s">
        <v>28</v>
      </c>
      <c r="K237" t="s">
        <v>336</v>
      </c>
      <c r="L237" t="s">
        <v>150</v>
      </c>
      <c r="M237" s="8">
        <v>10050</v>
      </c>
      <c r="N237" s="8">
        <f>M237</f>
        <v>10050</v>
      </c>
      <c r="O237" t="s">
        <v>21</v>
      </c>
      <c r="P237" s="7">
        <v>15.84</v>
      </c>
      <c r="Q237" s="8">
        <v>159192</v>
      </c>
      <c r="R237" s="8">
        <v>0</v>
      </c>
    </row>
    <row r="238" spans="2:18" hidden="1" x14ac:dyDescent="0.35">
      <c r="B238" t="s">
        <v>149</v>
      </c>
      <c r="C238" t="s">
        <v>27</v>
      </c>
      <c r="D238" t="s">
        <v>16</v>
      </c>
      <c r="E238" t="s">
        <v>330</v>
      </c>
      <c r="F238" t="s">
        <v>22</v>
      </c>
      <c r="G238" t="s">
        <v>23</v>
      </c>
      <c r="H238" s="3">
        <v>45122</v>
      </c>
      <c r="I238" s="3">
        <v>45122</v>
      </c>
      <c r="J238" t="s">
        <v>28</v>
      </c>
      <c r="K238" t="s">
        <v>336</v>
      </c>
      <c r="L238" t="s">
        <v>150</v>
      </c>
      <c r="M238" s="8">
        <v>14125</v>
      </c>
      <c r="N238" s="8">
        <f>M238</f>
        <v>14125</v>
      </c>
      <c r="O238" t="s">
        <v>21</v>
      </c>
      <c r="P238" s="7">
        <v>12.99</v>
      </c>
      <c r="Q238" s="8">
        <v>183483.75</v>
      </c>
      <c r="R238" s="8">
        <v>0</v>
      </c>
    </row>
    <row r="239" spans="2:18" hidden="1" x14ac:dyDescent="0.35">
      <c r="B239" t="s">
        <v>149</v>
      </c>
      <c r="C239" t="s">
        <v>27</v>
      </c>
      <c r="D239" t="s">
        <v>16</v>
      </c>
      <c r="E239" t="s">
        <v>330</v>
      </c>
      <c r="F239" t="s">
        <v>24</v>
      </c>
      <c r="G239" t="s">
        <v>25</v>
      </c>
      <c r="H239" s="3">
        <v>45122</v>
      </c>
      <c r="I239" s="3">
        <v>45122</v>
      </c>
      <c r="J239" t="s">
        <v>28</v>
      </c>
      <c r="K239" t="s">
        <v>336</v>
      </c>
      <c r="L239" t="s">
        <v>150</v>
      </c>
      <c r="M239" s="8">
        <v>0</v>
      </c>
      <c r="N239" s="8">
        <f>M239/2</f>
        <v>0</v>
      </c>
      <c r="O239" t="s">
        <v>21</v>
      </c>
      <c r="P239" s="7">
        <v>8.09</v>
      </c>
      <c r="Q239" s="8">
        <v>0</v>
      </c>
      <c r="R239" s="8">
        <v>0</v>
      </c>
    </row>
    <row r="240" spans="2:18" hidden="1" x14ac:dyDescent="0.35">
      <c r="B240" t="s">
        <v>151</v>
      </c>
      <c r="C240" t="s">
        <v>33</v>
      </c>
      <c r="D240" t="s">
        <v>16</v>
      </c>
      <c r="E240" t="s">
        <v>331</v>
      </c>
      <c r="F240" t="s">
        <v>41</v>
      </c>
      <c r="G240" t="s">
        <v>42</v>
      </c>
      <c r="H240" s="3">
        <v>45122</v>
      </c>
      <c r="I240" s="3">
        <v>45122</v>
      </c>
      <c r="J240" t="s">
        <v>19</v>
      </c>
      <c r="K240" t="s">
        <v>334</v>
      </c>
      <c r="L240" t="s">
        <v>152</v>
      </c>
      <c r="M240" s="8">
        <v>30</v>
      </c>
      <c r="N240" s="8">
        <f>M240*10</f>
        <v>300</v>
      </c>
      <c r="O240" t="s">
        <v>21</v>
      </c>
      <c r="P240" s="7">
        <v>498.04</v>
      </c>
      <c r="Q240" s="8">
        <v>14941.2</v>
      </c>
      <c r="R240" s="8">
        <v>0</v>
      </c>
    </row>
    <row r="241" spans="2:18" hidden="1" x14ac:dyDescent="0.35">
      <c r="B241" t="s">
        <v>151</v>
      </c>
      <c r="C241" t="s">
        <v>33</v>
      </c>
      <c r="D241" t="s">
        <v>16</v>
      </c>
      <c r="E241" t="s">
        <v>331</v>
      </c>
      <c r="F241" t="s">
        <v>45</v>
      </c>
      <c r="G241" t="s">
        <v>46</v>
      </c>
      <c r="H241" s="3">
        <v>45122</v>
      </c>
      <c r="I241" s="3">
        <v>45122</v>
      </c>
      <c r="J241" t="s">
        <v>19</v>
      </c>
      <c r="K241" t="s">
        <v>334</v>
      </c>
      <c r="L241" t="s">
        <v>152</v>
      </c>
      <c r="M241" s="8">
        <v>72</v>
      </c>
      <c r="N241" s="8">
        <f>M241*5</f>
        <v>360</v>
      </c>
      <c r="O241" t="s">
        <v>21</v>
      </c>
      <c r="P241" s="7">
        <v>271.42</v>
      </c>
      <c r="Q241" s="8">
        <v>19542.240000000002</v>
      </c>
      <c r="R241" s="8">
        <v>0</v>
      </c>
    </row>
    <row r="242" spans="2:18" hidden="1" x14ac:dyDescent="0.35">
      <c r="B242" t="s">
        <v>151</v>
      </c>
      <c r="C242" t="s">
        <v>33</v>
      </c>
      <c r="D242" t="s">
        <v>16</v>
      </c>
      <c r="E242" t="s">
        <v>331</v>
      </c>
      <c r="F242" t="s">
        <v>47</v>
      </c>
      <c r="G242" t="s">
        <v>48</v>
      </c>
      <c r="H242" s="3">
        <v>45122</v>
      </c>
      <c r="I242" s="3">
        <v>45122</v>
      </c>
      <c r="J242" t="s">
        <v>19</v>
      </c>
      <c r="K242" t="s">
        <v>334</v>
      </c>
      <c r="L242" t="s">
        <v>152</v>
      </c>
      <c r="M242" s="8">
        <v>6090</v>
      </c>
      <c r="N242" s="8">
        <f>M242</f>
        <v>6090</v>
      </c>
      <c r="O242" t="s">
        <v>21</v>
      </c>
      <c r="P242" s="7">
        <v>53.08</v>
      </c>
      <c r="Q242" s="8">
        <v>323257.2</v>
      </c>
      <c r="R242" s="8">
        <v>0</v>
      </c>
    </row>
    <row r="243" spans="2:18" hidden="1" x14ac:dyDescent="0.35">
      <c r="B243" t="s">
        <v>151</v>
      </c>
      <c r="C243" t="s">
        <v>33</v>
      </c>
      <c r="D243" t="s">
        <v>16</v>
      </c>
      <c r="E243" t="s">
        <v>331</v>
      </c>
      <c r="F243" t="s">
        <v>45</v>
      </c>
      <c r="G243" t="s">
        <v>46</v>
      </c>
      <c r="H243" s="3">
        <v>45122</v>
      </c>
      <c r="I243" s="3">
        <v>45122</v>
      </c>
      <c r="J243" t="s">
        <v>19</v>
      </c>
      <c r="K243" t="s">
        <v>334</v>
      </c>
      <c r="L243" t="s">
        <v>152</v>
      </c>
      <c r="M243" s="8">
        <v>708</v>
      </c>
      <c r="N243" s="8">
        <f>M243*5</f>
        <v>3540</v>
      </c>
      <c r="O243" t="s">
        <v>21</v>
      </c>
      <c r="P243" s="7">
        <v>271.42</v>
      </c>
      <c r="Q243" s="8">
        <v>192165.36</v>
      </c>
      <c r="R243" s="8">
        <v>0</v>
      </c>
    </row>
    <row r="244" spans="2:18" hidden="1" x14ac:dyDescent="0.35">
      <c r="B244" t="s">
        <v>151</v>
      </c>
      <c r="C244" t="s">
        <v>33</v>
      </c>
      <c r="D244" t="s">
        <v>16</v>
      </c>
      <c r="E244" t="s">
        <v>331</v>
      </c>
      <c r="F244" t="s">
        <v>47</v>
      </c>
      <c r="G244" t="s">
        <v>48</v>
      </c>
      <c r="H244" s="3">
        <v>45122</v>
      </c>
      <c r="I244" s="3">
        <v>45122</v>
      </c>
      <c r="J244" t="s">
        <v>19</v>
      </c>
      <c r="K244" t="s">
        <v>334</v>
      </c>
      <c r="L244" t="s">
        <v>152</v>
      </c>
      <c r="M244" s="8">
        <v>7710</v>
      </c>
      <c r="N244" s="8">
        <f>M244</f>
        <v>7710</v>
      </c>
      <c r="O244" t="s">
        <v>21</v>
      </c>
      <c r="P244" s="7">
        <v>53.08</v>
      </c>
      <c r="Q244" s="8">
        <v>409246.8</v>
      </c>
      <c r="R244" s="8">
        <v>0</v>
      </c>
    </row>
    <row r="245" spans="2:18" hidden="1" x14ac:dyDescent="0.35">
      <c r="B245" t="s">
        <v>153</v>
      </c>
      <c r="C245" t="s">
        <v>27</v>
      </c>
      <c r="D245" t="s">
        <v>16</v>
      </c>
      <c r="E245" t="s">
        <v>330</v>
      </c>
      <c r="F245" t="s">
        <v>17</v>
      </c>
      <c r="G245" t="s">
        <v>18</v>
      </c>
      <c r="H245" s="3">
        <v>45122</v>
      </c>
      <c r="I245" s="3">
        <v>45122</v>
      </c>
      <c r="J245" t="s">
        <v>28</v>
      </c>
      <c r="K245" t="s">
        <v>336</v>
      </c>
      <c r="L245" t="s">
        <v>154</v>
      </c>
      <c r="M245" s="8">
        <v>17800</v>
      </c>
      <c r="N245" s="8">
        <f>M245</f>
        <v>17800</v>
      </c>
      <c r="O245" t="s">
        <v>21</v>
      </c>
      <c r="P245" s="7">
        <v>15.84</v>
      </c>
      <c r="Q245" s="8">
        <v>281952</v>
      </c>
      <c r="R245" s="8">
        <v>0</v>
      </c>
    </row>
    <row r="246" spans="2:18" hidden="1" x14ac:dyDescent="0.35">
      <c r="B246" t="s">
        <v>153</v>
      </c>
      <c r="C246" t="s">
        <v>27</v>
      </c>
      <c r="D246" t="s">
        <v>16</v>
      </c>
      <c r="E246" t="s">
        <v>330</v>
      </c>
      <c r="F246" t="s">
        <v>22</v>
      </c>
      <c r="G246" t="s">
        <v>23</v>
      </c>
      <c r="H246" s="3">
        <v>45122</v>
      </c>
      <c r="I246" s="3">
        <v>45122</v>
      </c>
      <c r="J246" t="s">
        <v>28</v>
      </c>
      <c r="K246" t="s">
        <v>336</v>
      </c>
      <c r="L246" t="s">
        <v>154</v>
      </c>
      <c r="M246" s="8">
        <v>5500</v>
      </c>
      <c r="N246" s="8">
        <f>M246</f>
        <v>5500</v>
      </c>
      <c r="O246" t="s">
        <v>21</v>
      </c>
      <c r="P246" s="7">
        <v>12.99</v>
      </c>
      <c r="Q246" s="8">
        <v>71445</v>
      </c>
      <c r="R246" s="8">
        <v>0</v>
      </c>
    </row>
    <row r="247" spans="2:18" hidden="1" x14ac:dyDescent="0.35">
      <c r="B247" t="s">
        <v>153</v>
      </c>
      <c r="C247" t="s">
        <v>27</v>
      </c>
      <c r="D247" t="s">
        <v>16</v>
      </c>
      <c r="E247" t="s">
        <v>330</v>
      </c>
      <c r="F247" t="s">
        <v>24</v>
      </c>
      <c r="G247" t="s">
        <v>25</v>
      </c>
      <c r="H247" s="3">
        <v>45122</v>
      </c>
      <c r="I247" s="3">
        <v>45122</v>
      </c>
      <c r="J247" t="s">
        <v>28</v>
      </c>
      <c r="K247" t="s">
        <v>336</v>
      </c>
      <c r="L247" t="s">
        <v>154</v>
      </c>
      <c r="M247" s="8">
        <v>1000</v>
      </c>
      <c r="N247" s="8">
        <f>M247/2</f>
        <v>500</v>
      </c>
      <c r="O247" t="s">
        <v>21</v>
      </c>
      <c r="P247" s="7">
        <v>8.09</v>
      </c>
      <c r="Q247" s="8">
        <v>8090</v>
      </c>
      <c r="R247" s="8">
        <v>0</v>
      </c>
    </row>
    <row r="248" spans="2:18" hidden="1" x14ac:dyDescent="0.35">
      <c r="B248" t="s">
        <v>153</v>
      </c>
      <c r="C248" t="s">
        <v>27</v>
      </c>
      <c r="D248" t="s">
        <v>16</v>
      </c>
      <c r="E248" t="s">
        <v>329</v>
      </c>
      <c r="F248" t="s">
        <v>30</v>
      </c>
      <c r="G248" t="s">
        <v>31</v>
      </c>
      <c r="H248" s="3">
        <v>45122</v>
      </c>
      <c r="I248" s="3">
        <v>45122</v>
      </c>
      <c r="J248" t="s">
        <v>28</v>
      </c>
      <c r="K248" t="s">
        <v>336</v>
      </c>
      <c r="L248" t="s">
        <v>154</v>
      </c>
      <c r="M248" s="8">
        <v>500</v>
      </c>
      <c r="N248" s="8">
        <f>M248</f>
        <v>500</v>
      </c>
      <c r="O248" t="s">
        <v>21</v>
      </c>
      <c r="P248" s="7">
        <v>15.74</v>
      </c>
      <c r="Q248" s="8">
        <v>7870</v>
      </c>
      <c r="R248" s="8">
        <v>0</v>
      </c>
    </row>
    <row r="249" spans="2:18" hidden="1" x14ac:dyDescent="0.35">
      <c r="B249" t="s">
        <v>155</v>
      </c>
      <c r="C249" t="s">
        <v>27</v>
      </c>
      <c r="D249" t="s">
        <v>16</v>
      </c>
      <c r="E249" t="s">
        <v>330</v>
      </c>
      <c r="F249" t="s">
        <v>17</v>
      </c>
      <c r="G249" t="s">
        <v>18</v>
      </c>
      <c r="H249" s="3">
        <v>45124</v>
      </c>
      <c r="I249" s="3">
        <v>45124</v>
      </c>
      <c r="J249" t="s">
        <v>28</v>
      </c>
      <c r="K249" t="s">
        <v>336</v>
      </c>
      <c r="L249" t="s">
        <v>156</v>
      </c>
      <c r="M249" s="8">
        <v>10000</v>
      </c>
      <c r="N249" s="8">
        <f>M249</f>
        <v>10000</v>
      </c>
      <c r="O249" t="s">
        <v>21</v>
      </c>
      <c r="P249" s="7">
        <v>15.84</v>
      </c>
      <c r="Q249" s="8">
        <v>158400</v>
      </c>
      <c r="R249" s="8">
        <v>0</v>
      </c>
    </row>
    <row r="250" spans="2:18" hidden="1" x14ac:dyDescent="0.35">
      <c r="B250" t="s">
        <v>155</v>
      </c>
      <c r="C250" t="s">
        <v>27</v>
      </c>
      <c r="D250" t="s">
        <v>16</v>
      </c>
      <c r="E250" t="s">
        <v>330</v>
      </c>
      <c r="F250" t="s">
        <v>22</v>
      </c>
      <c r="G250" t="s">
        <v>23</v>
      </c>
      <c r="H250" s="3">
        <v>45124</v>
      </c>
      <c r="I250" s="3">
        <v>45124</v>
      </c>
      <c r="J250" t="s">
        <v>28</v>
      </c>
      <c r="K250" t="s">
        <v>336</v>
      </c>
      <c r="L250" t="s">
        <v>156</v>
      </c>
      <c r="M250" s="8">
        <v>7250</v>
      </c>
      <c r="N250" s="8">
        <f>M250</f>
        <v>7250</v>
      </c>
      <c r="O250" t="s">
        <v>21</v>
      </c>
      <c r="P250" s="7">
        <v>12.99</v>
      </c>
      <c r="Q250" s="8">
        <v>94177.5</v>
      </c>
      <c r="R250" s="8">
        <v>0</v>
      </c>
    </row>
    <row r="251" spans="2:18" hidden="1" x14ac:dyDescent="0.35">
      <c r="B251" t="s">
        <v>155</v>
      </c>
      <c r="C251" t="s">
        <v>27</v>
      </c>
      <c r="D251" t="s">
        <v>16</v>
      </c>
      <c r="E251" t="s">
        <v>330</v>
      </c>
      <c r="F251" t="s">
        <v>24</v>
      </c>
      <c r="G251" t="s">
        <v>25</v>
      </c>
      <c r="H251" s="3">
        <v>45124</v>
      </c>
      <c r="I251" s="3">
        <v>45124</v>
      </c>
      <c r="J251" t="s">
        <v>28</v>
      </c>
      <c r="K251" t="s">
        <v>336</v>
      </c>
      <c r="L251" t="s">
        <v>156</v>
      </c>
      <c r="M251" s="8">
        <v>1500</v>
      </c>
      <c r="N251" s="8">
        <f>M251/2</f>
        <v>750</v>
      </c>
      <c r="O251" t="s">
        <v>21</v>
      </c>
      <c r="P251" s="7">
        <v>8.09</v>
      </c>
      <c r="Q251" s="8">
        <v>12135</v>
      </c>
      <c r="R251" s="8">
        <v>0</v>
      </c>
    </row>
    <row r="252" spans="2:18" hidden="1" x14ac:dyDescent="0.35">
      <c r="B252" t="s">
        <v>157</v>
      </c>
      <c r="C252" t="s">
        <v>145</v>
      </c>
      <c r="D252" t="s">
        <v>16</v>
      </c>
      <c r="E252" t="s">
        <v>329</v>
      </c>
      <c r="F252" t="s">
        <v>30</v>
      </c>
      <c r="G252" t="s">
        <v>31</v>
      </c>
      <c r="H252" s="3">
        <v>45124</v>
      </c>
      <c r="I252" s="3">
        <v>45124</v>
      </c>
      <c r="J252" t="s">
        <v>119</v>
      </c>
      <c r="K252" t="s">
        <v>335</v>
      </c>
      <c r="L252" t="s">
        <v>158</v>
      </c>
      <c r="M252" s="8">
        <v>34500</v>
      </c>
      <c r="N252" s="8">
        <f t="shared" ref="N252:N253" si="26">M252</f>
        <v>34500</v>
      </c>
      <c r="O252" t="s">
        <v>21</v>
      </c>
      <c r="P252" s="7">
        <v>12.04</v>
      </c>
      <c r="Q252" s="8">
        <v>415380</v>
      </c>
      <c r="R252" s="8">
        <v>0</v>
      </c>
    </row>
    <row r="253" spans="2:18" hidden="1" x14ac:dyDescent="0.35">
      <c r="B253" t="s">
        <v>159</v>
      </c>
      <c r="C253" t="s">
        <v>160</v>
      </c>
      <c r="D253" t="s">
        <v>16</v>
      </c>
      <c r="E253" t="s">
        <v>329</v>
      </c>
      <c r="F253" t="s">
        <v>30</v>
      </c>
      <c r="G253" t="s">
        <v>31</v>
      </c>
      <c r="H253" s="3">
        <v>45125</v>
      </c>
      <c r="I253" s="3">
        <v>45125</v>
      </c>
      <c r="J253" t="s">
        <v>119</v>
      </c>
      <c r="K253" t="s">
        <v>335</v>
      </c>
      <c r="L253" t="s">
        <v>161</v>
      </c>
      <c r="M253" s="8">
        <v>23500</v>
      </c>
      <c r="N253" s="8">
        <f t="shared" si="26"/>
        <v>23500</v>
      </c>
      <c r="O253" t="s">
        <v>21</v>
      </c>
      <c r="P253" s="7">
        <v>12.04</v>
      </c>
      <c r="Q253" s="8">
        <v>282940</v>
      </c>
      <c r="R253" s="8">
        <v>0</v>
      </c>
    </row>
    <row r="254" spans="2:18" hidden="1" x14ac:dyDescent="0.35">
      <c r="B254" t="s">
        <v>162</v>
      </c>
      <c r="C254" t="s">
        <v>118</v>
      </c>
      <c r="D254" t="s">
        <v>16</v>
      </c>
      <c r="E254" t="s">
        <v>330</v>
      </c>
      <c r="F254" t="s">
        <v>74</v>
      </c>
      <c r="G254" t="s">
        <v>75</v>
      </c>
      <c r="H254" s="3">
        <v>45125</v>
      </c>
      <c r="I254" s="3">
        <v>45125</v>
      </c>
      <c r="J254" t="s">
        <v>119</v>
      </c>
      <c r="K254" t="s">
        <v>335</v>
      </c>
      <c r="L254" t="s">
        <v>163</v>
      </c>
      <c r="M254" s="8">
        <v>0</v>
      </c>
      <c r="N254" s="8">
        <f>M254/1000*450</f>
        <v>0</v>
      </c>
      <c r="O254" t="s">
        <v>21</v>
      </c>
      <c r="P254" s="7">
        <v>6.83</v>
      </c>
      <c r="Q254" s="8">
        <v>0</v>
      </c>
      <c r="R254" s="8">
        <v>0</v>
      </c>
    </row>
    <row r="255" spans="2:18" hidden="1" x14ac:dyDescent="0.35">
      <c r="B255" t="s">
        <v>162</v>
      </c>
      <c r="C255" t="s">
        <v>118</v>
      </c>
      <c r="D255" t="s">
        <v>16</v>
      </c>
      <c r="E255" t="s">
        <v>330</v>
      </c>
      <c r="F255" t="s">
        <v>17</v>
      </c>
      <c r="G255" t="s">
        <v>18</v>
      </c>
      <c r="H255" s="3">
        <v>45125</v>
      </c>
      <c r="I255" s="3">
        <v>45125</v>
      </c>
      <c r="J255" t="s">
        <v>119</v>
      </c>
      <c r="K255" t="s">
        <v>335</v>
      </c>
      <c r="L255" t="s">
        <v>163</v>
      </c>
      <c r="M255" s="8">
        <v>0</v>
      </c>
      <c r="N255" s="8">
        <f>M255</f>
        <v>0</v>
      </c>
      <c r="O255" t="s">
        <v>21</v>
      </c>
      <c r="P255" s="7">
        <v>11.84</v>
      </c>
      <c r="Q255" s="8">
        <v>0</v>
      </c>
      <c r="R255" s="8">
        <v>0</v>
      </c>
    </row>
    <row r="256" spans="2:18" hidden="1" x14ac:dyDescent="0.35">
      <c r="B256" t="s">
        <v>162</v>
      </c>
      <c r="C256" t="s">
        <v>118</v>
      </c>
      <c r="D256" t="s">
        <v>16</v>
      </c>
      <c r="E256" t="s">
        <v>329</v>
      </c>
      <c r="F256" t="s">
        <v>30</v>
      </c>
      <c r="G256" t="s">
        <v>31</v>
      </c>
      <c r="H256" s="3">
        <v>45125</v>
      </c>
      <c r="I256" s="3">
        <v>45125</v>
      </c>
      <c r="J256" t="s">
        <v>119</v>
      </c>
      <c r="K256" t="s">
        <v>335</v>
      </c>
      <c r="L256" t="s">
        <v>163</v>
      </c>
      <c r="M256" s="8">
        <v>23500</v>
      </c>
      <c r="N256" s="8">
        <f t="shared" ref="N256:N260" si="27">M256</f>
        <v>23500</v>
      </c>
      <c r="O256" t="s">
        <v>21</v>
      </c>
      <c r="P256" s="7">
        <v>12.04</v>
      </c>
      <c r="Q256" s="8">
        <v>282940</v>
      </c>
      <c r="R256" s="8">
        <v>0</v>
      </c>
    </row>
    <row r="257" spans="2:18" hidden="1" x14ac:dyDescent="0.35">
      <c r="B257" t="s">
        <v>164</v>
      </c>
      <c r="C257" t="s">
        <v>118</v>
      </c>
      <c r="D257" t="s">
        <v>16</v>
      </c>
      <c r="E257" t="s">
        <v>329</v>
      </c>
      <c r="F257" t="s">
        <v>30</v>
      </c>
      <c r="G257" t="s">
        <v>31</v>
      </c>
      <c r="H257" s="3">
        <v>45125</v>
      </c>
      <c r="I257" s="3">
        <v>45125</v>
      </c>
      <c r="J257" t="s">
        <v>119</v>
      </c>
      <c r="K257" t="s">
        <v>335</v>
      </c>
      <c r="L257" t="s">
        <v>125</v>
      </c>
      <c r="M257" s="8">
        <v>30600</v>
      </c>
      <c r="N257" s="8">
        <f t="shared" si="27"/>
        <v>30600</v>
      </c>
      <c r="O257" t="s">
        <v>21</v>
      </c>
      <c r="P257" s="7">
        <v>12.04</v>
      </c>
      <c r="Q257" s="8">
        <v>368424</v>
      </c>
      <c r="R257" s="8">
        <v>0</v>
      </c>
    </row>
    <row r="258" spans="2:18" hidden="1" x14ac:dyDescent="0.35">
      <c r="B258" t="s">
        <v>165</v>
      </c>
      <c r="C258" t="s">
        <v>118</v>
      </c>
      <c r="D258" t="s">
        <v>16</v>
      </c>
      <c r="E258" t="s">
        <v>329</v>
      </c>
      <c r="F258" t="s">
        <v>30</v>
      </c>
      <c r="G258" t="s">
        <v>31</v>
      </c>
      <c r="H258" s="3">
        <v>45125</v>
      </c>
      <c r="I258" s="3">
        <v>45125</v>
      </c>
      <c r="J258" t="s">
        <v>119</v>
      </c>
      <c r="K258" t="s">
        <v>335</v>
      </c>
      <c r="L258" t="s">
        <v>125</v>
      </c>
      <c r="M258" s="8">
        <v>30600</v>
      </c>
      <c r="N258" s="8">
        <f t="shared" si="27"/>
        <v>30600</v>
      </c>
      <c r="O258" t="s">
        <v>21</v>
      </c>
      <c r="P258" s="7">
        <v>12.04</v>
      </c>
      <c r="Q258" s="8">
        <v>368424</v>
      </c>
      <c r="R258" s="8">
        <v>0</v>
      </c>
    </row>
    <row r="259" spans="2:18" hidden="1" x14ac:dyDescent="0.35">
      <c r="B259" t="s">
        <v>166</v>
      </c>
      <c r="C259" t="s">
        <v>118</v>
      </c>
      <c r="D259" t="s">
        <v>16</v>
      </c>
      <c r="E259" t="s">
        <v>329</v>
      </c>
      <c r="F259" t="s">
        <v>30</v>
      </c>
      <c r="G259" t="s">
        <v>31</v>
      </c>
      <c r="H259" s="3">
        <v>45125</v>
      </c>
      <c r="I259" s="3">
        <v>45125</v>
      </c>
      <c r="J259" t="s">
        <v>119</v>
      </c>
      <c r="K259" t="s">
        <v>335</v>
      </c>
      <c r="L259" t="s">
        <v>125</v>
      </c>
      <c r="M259" s="8">
        <v>30600</v>
      </c>
      <c r="N259" s="8">
        <f t="shared" si="27"/>
        <v>30600</v>
      </c>
      <c r="O259" t="s">
        <v>21</v>
      </c>
      <c r="P259" s="7">
        <v>12.04</v>
      </c>
      <c r="Q259" s="8">
        <v>368424</v>
      </c>
      <c r="R259" s="8">
        <v>0</v>
      </c>
    </row>
    <row r="260" spans="2:18" hidden="1" x14ac:dyDescent="0.35">
      <c r="B260" t="s">
        <v>167</v>
      </c>
      <c r="C260" t="s">
        <v>160</v>
      </c>
      <c r="D260" t="s">
        <v>16</v>
      </c>
      <c r="E260" t="s">
        <v>329</v>
      </c>
      <c r="F260" t="s">
        <v>30</v>
      </c>
      <c r="G260" t="s">
        <v>31</v>
      </c>
      <c r="H260" s="3">
        <v>45125</v>
      </c>
      <c r="I260" s="3">
        <v>45125</v>
      </c>
      <c r="J260" t="s">
        <v>119</v>
      </c>
      <c r="K260" t="s">
        <v>335</v>
      </c>
      <c r="L260" t="s">
        <v>168</v>
      </c>
      <c r="M260" s="8">
        <v>23500</v>
      </c>
      <c r="N260" s="8">
        <f t="shared" si="27"/>
        <v>23500</v>
      </c>
      <c r="O260" t="s">
        <v>21</v>
      </c>
      <c r="P260" s="7">
        <v>12.04</v>
      </c>
      <c r="Q260" s="8">
        <v>282940</v>
      </c>
      <c r="R260" s="8">
        <v>0</v>
      </c>
    </row>
    <row r="261" spans="2:18" hidden="1" x14ac:dyDescent="0.35">
      <c r="B261" t="s">
        <v>169</v>
      </c>
      <c r="C261" t="s">
        <v>118</v>
      </c>
      <c r="D261" t="s">
        <v>16</v>
      </c>
      <c r="E261" t="s">
        <v>330</v>
      </c>
      <c r="F261" t="s">
        <v>17</v>
      </c>
      <c r="G261" t="s">
        <v>18</v>
      </c>
      <c r="H261" s="3">
        <v>45125</v>
      </c>
      <c r="I261" s="3">
        <v>45125</v>
      </c>
      <c r="J261" t="s">
        <v>119</v>
      </c>
      <c r="K261" t="s">
        <v>335</v>
      </c>
      <c r="L261" t="s">
        <v>170</v>
      </c>
      <c r="M261" s="8">
        <v>20000</v>
      </c>
      <c r="N261" s="8">
        <f>M261</f>
        <v>20000</v>
      </c>
      <c r="O261" t="s">
        <v>21</v>
      </c>
      <c r="P261" s="7">
        <v>11.84</v>
      </c>
      <c r="Q261" s="8">
        <v>236800</v>
      </c>
      <c r="R261" s="8">
        <v>0</v>
      </c>
    </row>
    <row r="262" spans="2:18" hidden="1" x14ac:dyDescent="0.35">
      <c r="B262" t="s">
        <v>169</v>
      </c>
      <c r="C262" t="s">
        <v>118</v>
      </c>
      <c r="D262" t="s">
        <v>16</v>
      </c>
      <c r="E262" t="s">
        <v>329</v>
      </c>
      <c r="F262" t="s">
        <v>30</v>
      </c>
      <c r="G262" t="s">
        <v>31</v>
      </c>
      <c r="H262" s="3">
        <v>45125</v>
      </c>
      <c r="I262" s="3">
        <v>45125</v>
      </c>
      <c r="J262" t="s">
        <v>119</v>
      </c>
      <c r="K262" t="s">
        <v>335</v>
      </c>
      <c r="L262" t="s">
        <v>170</v>
      </c>
      <c r="M262" s="8">
        <v>10600</v>
      </c>
      <c r="N262" s="8">
        <f>M262</f>
        <v>10600</v>
      </c>
      <c r="O262" t="s">
        <v>21</v>
      </c>
      <c r="P262" s="7">
        <v>12.04</v>
      </c>
      <c r="Q262" s="8">
        <v>127624</v>
      </c>
      <c r="R262" s="8">
        <v>0</v>
      </c>
    </row>
    <row r="263" spans="2:18" hidden="1" x14ac:dyDescent="0.35">
      <c r="B263" t="s">
        <v>171</v>
      </c>
      <c r="C263" t="s">
        <v>145</v>
      </c>
      <c r="D263" t="s">
        <v>16</v>
      </c>
      <c r="E263" t="s">
        <v>330</v>
      </c>
      <c r="F263" t="s">
        <v>17</v>
      </c>
      <c r="G263" t="s">
        <v>18</v>
      </c>
      <c r="H263" s="3">
        <v>45125</v>
      </c>
      <c r="I263" s="3">
        <v>45125</v>
      </c>
      <c r="J263" t="s">
        <v>119</v>
      </c>
      <c r="K263" t="s">
        <v>335</v>
      </c>
      <c r="L263" t="s">
        <v>172</v>
      </c>
      <c r="M263" s="8">
        <v>18500</v>
      </c>
      <c r="N263" s="8">
        <f t="shared" ref="N263:N265" si="28">M263</f>
        <v>18500</v>
      </c>
      <c r="O263" t="s">
        <v>21</v>
      </c>
      <c r="P263" s="7">
        <v>11.84</v>
      </c>
      <c r="Q263" s="8">
        <v>219040</v>
      </c>
      <c r="R263" s="8">
        <v>0</v>
      </c>
    </row>
    <row r="264" spans="2:18" hidden="1" x14ac:dyDescent="0.35">
      <c r="B264" t="s">
        <v>173</v>
      </c>
      <c r="C264" t="s">
        <v>145</v>
      </c>
      <c r="D264" t="s">
        <v>16</v>
      </c>
      <c r="E264" t="s">
        <v>330</v>
      </c>
      <c r="F264" t="s">
        <v>17</v>
      </c>
      <c r="G264" t="s">
        <v>18</v>
      </c>
      <c r="H264" s="3">
        <v>45125</v>
      </c>
      <c r="I264" s="3">
        <v>45125</v>
      </c>
      <c r="J264" t="s">
        <v>119</v>
      </c>
      <c r="K264" t="s">
        <v>335</v>
      </c>
      <c r="L264" t="s">
        <v>174</v>
      </c>
      <c r="M264" s="8">
        <v>5000</v>
      </c>
      <c r="N264" s="8">
        <f t="shared" si="28"/>
        <v>5000</v>
      </c>
      <c r="O264" t="s">
        <v>21</v>
      </c>
      <c r="P264" s="7">
        <v>11.84</v>
      </c>
      <c r="Q264" s="8">
        <v>59200</v>
      </c>
      <c r="R264" s="8">
        <v>0</v>
      </c>
    </row>
    <row r="265" spans="2:18" hidden="1" x14ac:dyDescent="0.35">
      <c r="B265" t="s">
        <v>175</v>
      </c>
      <c r="C265" t="s">
        <v>27</v>
      </c>
      <c r="D265" t="s">
        <v>16</v>
      </c>
      <c r="E265" t="s">
        <v>330</v>
      </c>
      <c r="F265" t="s">
        <v>17</v>
      </c>
      <c r="G265" t="s">
        <v>18</v>
      </c>
      <c r="H265" s="3">
        <v>45126</v>
      </c>
      <c r="I265" s="3">
        <v>45126</v>
      </c>
      <c r="J265" t="s">
        <v>28</v>
      </c>
      <c r="K265" t="s">
        <v>336</v>
      </c>
      <c r="L265" t="s">
        <v>176</v>
      </c>
      <c r="M265" s="8">
        <v>21225</v>
      </c>
      <c r="N265" s="8">
        <f t="shared" si="28"/>
        <v>21225</v>
      </c>
      <c r="O265" t="s">
        <v>21</v>
      </c>
      <c r="P265" s="7">
        <v>15.84</v>
      </c>
      <c r="Q265" s="8">
        <v>336204</v>
      </c>
      <c r="R265" s="8">
        <v>0</v>
      </c>
    </row>
    <row r="266" spans="2:18" hidden="1" x14ac:dyDescent="0.35">
      <c r="B266" t="s">
        <v>175</v>
      </c>
      <c r="C266" t="s">
        <v>27</v>
      </c>
      <c r="D266" t="s">
        <v>16</v>
      </c>
      <c r="E266" t="s">
        <v>330</v>
      </c>
      <c r="F266" t="s">
        <v>22</v>
      </c>
      <c r="G266" t="s">
        <v>23</v>
      </c>
      <c r="H266" s="3">
        <v>45126</v>
      </c>
      <c r="I266" s="3">
        <v>45126</v>
      </c>
      <c r="J266" t="s">
        <v>28</v>
      </c>
      <c r="K266" t="s">
        <v>336</v>
      </c>
      <c r="L266" t="s">
        <v>176</v>
      </c>
      <c r="M266" s="8">
        <v>0</v>
      </c>
      <c r="N266" s="8">
        <f>M266</f>
        <v>0</v>
      </c>
      <c r="O266" t="s">
        <v>21</v>
      </c>
      <c r="P266" s="7">
        <v>12.99</v>
      </c>
      <c r="Q266" s="8">
        <v>0</v>
      </c>
      <c r="R266" s="8">
        <v>0</v>
      </c>
    </row>
    <row r="267" spans="2:18" hidden="1" x14ac:dyDescent="0.35">
      <c r="B267" t="s">
        <v>175</v>
      </c>
      <c r="C267" t="s">
        <v>27</v>
      </c>
      <c r="D267" t="s">
        <v>16</v>
      </c>
      <c r="E267" t="s">
        <v>330</v>
      </c>
      <c r="F267" t="s">
        <v>24</v>
      </c>
      <c r="G267" t="s">
        <v>25</v>
      </c>
      <c r="H267" s="3">
        <v>45126</v>
      </c>
      <c r="I267" s="3">
        <v>45126</v>
      </c>
      <c r="J267" t="s">
        <v>28</v>
      </c>
      <c r="K267" t="s">
        <v>336</v>
      </c>
      <c r="L267" t="s">
        <v>176</v>
      </c>
      <c r="M267" s="8">
        <v>2500</v>
      </c>
      <c r="N267" s="8">
        <f>M267/2</f>
        <v>1250</v>
      </c>
      <c r="O267" t="s">
        <v>21</v>
      </c>
      <c r="P267" s="7">
        <v>8.09</v>
      </c>
      <c r="Q267" s="8">
        <v>20225</v>
      </c>
      <c r="R267" s="8">
        <v>0</v>
      </c>
    </row>
    <row r="268" spans="2:18" hidden="1" x14ac:dyDescent="0.35">
      <c r="B268" t="s">
        <v>175</v>
      </c>
      <c r="C268" t="s">
        <v>27</v>
      </c>
      <c r="D268" t="s">
        <v>16</v>
      </c>
      <c r="E268" t="s">
        <v>329</v>
      </c>
      <c r="F268" t="s">
        <v>30</v>
      </c>
      <c r="G268" t="s">
        <v>31</v>
      </c>
      <c r="H268" s="3">
        <v>45126</v>
      </c>
      <c r="I268" s="3">
        <v>45126</v>
      </c>
      <c r="J268" t="s">
        <v>28</v>
      </c>
      <c r="K268" t="s">
        <v>336</v>
      </c>
      <c r="L268" t="s">
        <v>176</v>
      </c>
      <c r="M268" s="8">
        <v>1875</v>
      </c>
      <c r="N268" s="8">
        <f>M268</f>
        <v>1875</v>
      </c>
      <c r="O268" t="s">
        <v>21</v>
      </c>
      <c r="P268" s="7">
        <v>15.74</v>
      </c>
      <c r="Q268" s="8">
        <v>29512.5</v>
      </c>
      <c r="R268" s="8">
        <v>0</v>
      </c>
    </row>
    <row r="269" spans="2:18" hidden="1" x14ac:dyDescent="0.35">
      <c r="B269" t="s">
        <v>177</v>
      </c>
      <c r="C269" t="s">
        <v>27</v>
      </c>
      <c r="D269" t="s">
        <v>16</v>
      </c>
      <c r="E269" t="s">
        <v>330</v>
      </c>
      <c r="F269" t="s">
        <v>17</v>
      </c>
      <c r="G269" t="s">
        <v>18</v>
      </c>
      <c r="H269" s="3">
        <v>45126</v>
      </c>
      <c r="I269" s="3">
        <v>45126</v>
      </c>
      <c r="J269" t="s">
        <v>28</v>
      </c>
      <c r="K269" t="s">
        <v>336</v>
      </c>
      <c r="L269" t="s">
        <v>178</v>
      </c>
      <c r="M269" s="8">
        <v>14750</v>
      </c>
      <c r="N269" s="8">
        <f>M269</f>
        <v>14750</v>
      </c>
      <c r="O269" t="s">
        <v>21</v>
      </c>
      <c r="P269" s="7">
        <v>15.84</v>
      </c>
      <c r="Q269" s="8">
        <v>233640</v>
      </c>
      <c r="R269" s="8">
        <v>0</v>
      </c>
    </row>
    <row r="270" spans="2:18" hidden="1" x14ac:dyDescent="0.35">
      <c r="B270" t="s">
        <v>177</v>
      </c>
      <c r="C270" t="s">
        <v>27</v>
      </c>
      <c r="D270" t="s">
        <v>16</v>
      </c>
      <c r="E270" t="s">
        <v>330</v>
      </c>
      <c r="F270" t="s">
        <v>22</v>
      </c>
      <c r="G270" t="s">
        <v>23</v>
      </c>
      <c r="H270" s="3">
        <v>45126</v>
      </c>
      <c r="I270" s="3">
        <v>45126</v>
      </c>
      <c r="J270" t="s">
        <v>28</v>
      </c>
      <c r="K270" t="s">
        <v>336</v>
      </c>
      <c r="L270" t="s">
        <v>178</v>
      </c>
      <c r="M270" s="8">
        <v>9500</v>
      </c>
      <c r="N270" s="8">
        <f>M270</f>
        <v>9500</v>
      </c>
      <c r="O270" t="s">
        <v>21</v>
      </c>
      <c r="P270" s="7">
        <v>12.99</v>
      </c>
      <c r="Q270" s="8">
        <v>123405</v>
      </c>
      <c r="R270" s="8">
        <v>0</v>
      </c>
    </row>
    <row r="271" spans="2:18" hidden="1" x14ac:dyDescent="0.35">
      <c r="B271" t="s">
        <v>177</v>
      </c>
      <c r="C271" t="s">
        <v>27</v>
      </c>
      <c r="D271" t="s">
        <v>16</v>
      </c>
      <c r="E271" t="s">
        <v>330</v>
      </c>
      <c r="F271" t="s">
        <v>24</v>
      </c>
      <c r="G271" t="s">
        <v>25</v>
      </c>
      <c r="H271" s="3">
        <v>45126</v>
      </c>
      <c r="I271" s="3">
        <v>45126</v>
      </c>
      <c r="J271" t="s">
        <v>28</v>
      </c>
      <c r="K271" t="s">
        <v>336</v>
      </c>
      <c r="L271" t="s">
        <v>178</v>
      </c>
      <c r="M271" s="8">
        <v>0</v>
      </c>
      <c r="N271" s="8">
        <f>M271/2</f>
        <v>0</v>
      </c>
      <c r="O271" t="s">
        <v>21</v>
      </c>
      <c r="P271" s="7">
        <v>8.09</v>
      </c>
      <c r="Q271" s="8">
        <v>0</v>
      </c>
      <c r="R271" s="8">
        <v>0</v>
      </c>
    </row>
    <row r="272" spans="2:18" hidden="1" x14ac:dyDescent="0.35">
      <c r="B272" t="s">
        <v>177</v>
      </c>
      <c r="C272" t="s">
        <v>27</v>
      </c>
      <c r="D272" t="s">
        <v>16</v>
      </c>
      <c r="E272" t="s">
        <v>329</v>
      </c>
      <c r="F272" t="s">
        <v>30</v>
      </c>
      <c r="G272" t="s">
        <v>31</v>
      </c>
      <c r="H272" s="3">
        <v>45126</v>
      </c>
      <c r="I272" s="3">
        <v>45126</v>
      </c>
      <c r="J272" t="s">
        <v>28</v>
      </c>
      <c r="K272" t="s">
        <v>336</v>
      </c>
      <c r="L272" t="s">
        <v>178</v>
      </c>
      <c r="M272" s="8">
        <v>0</v>
      </c>
      <c r="N272" s="8">
        <f>M272</f>
        <v>0</v>
      </c>
      <c r="O272" t="s">
        <v>21</v>
      </c>
      <c r="P272" s="7">
        <v>15.74</v>
      </c>
      <c r="Q272" s="8">
        <v>0</v>
      </c>
      <c r="R272" s="8">
        <v>0</v>
      </c>
    </row>
    <row r="273" spans="2:18" hidden="1" x14ac:dyDescent="0.35">
      <c r="B273" t="s">
        <v>179</v>
      </c>
      <c r="C273" t="s">
        <v>27</v>
      </c>
      <c r="D273" t="s">
        <v>16</v>
      </c>
      <c r="E273" t="s">
        <v>330</v>
      </c>
      <c r="F273" t="s">
        <v>17</v>
      </c>
      <c r="G273" t="s">
        <v>18</v>
      </c>
      <c r="H273" s="3">
        <v>45126</v>
      </c>
      <c r="I273" s="3">
        <v>45126</v>
      </c>
      <c r="J273" t="s">
        <v>28</v>
      </c>
      <c r="K273" t="s">
        <v>336</v>
      </c>
      <c r="L273" t="s">
        <v>180</v>
      </c>
      <c r="M273" s="8">
        <v>2000</v>
      </c>
      <c r="N273" s="8">
        <f>M273</f>
        <v>2000</v>
      </c>
      <c r="O273" t="s">
        <v>21</v>
      </c>
      <c r="P273" s="7">
        <v>15.84</v>
      </c>
      <c r="Q273" s="8">
        <v>31680</v>
      </c>
      <c r="R273" s="8">
        <v>0</v>
      </c>
    </row>
    <row r="274" spans="2:18" hidden="1" x14ac:dyDescent="0.35">
      <c r="B274" t="s">
        <v>179</v>
      </c>
      <c r="C274" t="s">
        <v>27</v>
      </c>
      <c r="D274" t="s">
        <v>16</v>
      </c>
      <c r="E274" t="s">
        <v>330</v>
      </c>
      <c r="F274" t="s">
        <v>22</v>
      </c>
      <c r="G274" t="s">
        <v>23</v>
      </c>
      <c r="H274" s="3">
        <v>45126</v>
      </c>
      <c r="I274" s="3">
        <v>45126</v>
      </c>
      <c r="J274" t="s">
        <v>28</v>
      </c>
      <c r="K274" t="s">
        <v>336</v>
      </c>
      <c r="L274" t="s">
        <v>180</v>
      </c>
      <c r="M274" s="8">
        <v>16000</v>
      </c>
      <c r="N274" s="8">
        <f>M274</f>
        <v>16000</v>
      </c>
      <c r="O274" t="s">
        <v>21</v>
      </c>
      <c r="P274" s="7">
        <v>12.99</v>
      </c>
      <c r="Q274" s="8">
        <v>207840</v>
      </c>
      <c r="R274" s="8">
        <v>0</v>
      </c>
    </row>
    <row r="275" spans="2:18" hidden="1" x14ac:dyDescent="0.35">
      <c r="B275" t="s">
        <v>179</v>
      </c>
      <c r="C275" t="s">
        <v>27</v>
      </c>
      <c r="D275" t="s">
        <v>16</v>
      </c>
      <c r="E275" t="s">
        <v>330</v>
      </c>
      <c r="F275" t="s">
        <v>24</v>
      </c>
      <c r="G275" t="s">
        <v>25</v>
      </c>
      <c r="H275" s="3">
        <v>45126</v>
      </c>
      <c r="I275" s="3">
        <v>45126</v>
      </c>
      <c r="J275" t="s">
        <v>28</v>
      </c>
      <c r="K275" t="s">
        <v>336</v>
      </c>
      <c r="L275" t="s">
        <v>180</v>
      </c>
      <c r="M275" s="8">
        <v>0</v>
      </c>
      <c r="N275" s="8">
        <f>M275/2</f>
        <v>0</v>
      </c>
      <c r="O275" t="s">
        <v>21</v>
      </c>
      <c r="P275" s="7">
        <v>8.09</v>
      </c>
      <c r="Q275" s="8">
        <v>0</v>
      </c>
      <c r="R275" s="8">
        <v>0</v>
      </c>
    </row>
    <row r="276" spans="2:18" hidden="1" x14ac:dyDescent="0.35">
      <c r="B276" t="s">
        <v>179</v>
      </c>
      <c r="C276" t="s">
        <v>27</v>
      </c>
      <c r="D276" t="s">
        <v>16</v>
      </c>
      <c r="E276" t="s">
        <v>329</v>
      </c>
      <c r="F276" t="s">
        <v>30</v>
      </c>
      <c r="G276" t="s">
        <v>31</v>
      </c>
      <c r="H276" s="3">
        <v>45126</v>
      </c>
      <c r="I276" s="3">
        <v>45126</v>
      </c>
      <c r="J276" t="s">
        <v>28</v>
      </c>
      <c r="K276" t="s">
        <v>336</v>
      </c>
      <c r="L276" t="s">
        <v>180</v>
      </c>
      <c r="M276" s="8">
        <v>0</v>
      </c>
      <c r="N276" s="8">
        <f t="shared" ref="N276:N285" si="29">M276</f>
        <v>0</v>
      </c>
      <c r="O276" t="s">
        <v>21</v>
      </c>
      <c r="P276" s="7">
        <v>15.74</v>
      </c>
      <c r="Q276" s="8">
        <v>0</v>
      </c>
      <c r="R276" s="8">
        <v>0</v>
      </c>
    </row>
    <row r="277" spans="2:18" hidden="1" x14ac:dyDescent="0.35">
      <c r="B277" t="s">
        <v>181</v>
      </c>
      <c r="C277" t="s">
        <v>118</v>
      </c>
      <c r="D277" t="s">
        <v>16</v>
      </c>
      <c r="E277" t="s">
        <v>330</v>
      </c>
      <c r="F277" t="s">
        <v>17</v>
      </c>
      <c r="G277" t="s">
        <v>18</v>
      </c>
      <c r="H277" s="3">
        <v>45127</v>
      </c>
      <c r="I277" s="3">
        <v>45125</v>
      </c>
      <c r="J277" t="s">
        <v>119</v>
      </c>
      <c r="K277" t="s">
        <v>335</v>
      </c>
      <c r="L277" t="s">
        <v>170</v>
      </c>
      <c r="M277" s="8">
        <v>0</v>
      </c>
      <c r="N277" s="8">
        <f t="shared" si="29"/>
        <v>0</v>
      </c>
      <c r="O277" t="s">
        <v>21</v>
      </c>
      <c r="P277" s="7">
        <v>11.84</v>
      </c>
      <c r="Q277" s="8">
        <v>0</v>
      </c>
      <c r="R277" s="8">
        <v>0</v>
      </c>
    </row>
    <row r="278" spans="2:18" hidden="1" x14ac:dyDescent="0.35">
      <c r="B278" t="s">
        <v>181</v>
      </c>
      <c r="C278" t="s">
        <v>118</v>
      </c>
      <c r="D278" t="s">
        <v>16</v>
      </c>
      <c r="E278" t="s">
        <v>329</v>
      </c>
      <c r="F278" t="s">
        <v>30</v>
      </c>
      <c r="G278" t="s">
        <v>31</v>
      </c>
      <c r="H278" s="3">
        <v>45127</v>
      </c>
      <c r="I278" s="3">
        <v>45125</v>
      </c>
      <c r="J278" t="s">
        <v>119</v>
      </c>
      <c r="K278" t="s">
        <v>335</v>
      </c>
      <c r="L278" t="s">
        <v>170</v>
      </c>
      <c r="M278" s="8">
        <v>30600</v>
      </c>
      <c r="N278" s="8">
        <f t="shared" si="29"/>
        <v>30600</v>
      </c>
      <c r="O278" t="s">
        <v>21</v>
      </c>
      <c r="P278" s="7">
        <v>12.04</v>
      </c>
      <c r="Q278" s="8">
        <v>368424</v>
      </c>
      <c r="R278" s="8">
        <v>0</v>
      </c>
    </row>
    <row r="279" spans="2:18" hidden="1" x14ac:dyDescent="0.35">
      <c r="B279" t="s">
        <v>182</v>
      </c>
      <c r="C279" t="s">
        <v>118</v>
      </c>
      <c r="D279" t="s">
        <v>16</v>
      </c>
      <c r="E279" t="s">
        <v>330</v>
      </c>
      <c r="F279" t="s">
        <v>17</v>
      </c>
      <c r="G279" t="s">
        <v>18</v>
      </c>
      <c r="H279" s="3">
        <v>45127</v>
      </c>
      <c r="I279" s="3">
        <v>45125</v>
      </c>
      <c r="J279" t="s">
        <v>119</v>
      </c>
      <c r="K279" t="s">
        <v>335</v>
      </c>
      <c r="L279" t="s">
        <v>170</v>
      </c>
      <c r="M279" s="8">
        <v>0</v>
      </c>
      <c r="N279" s="8">
        <f t="shared" si="29"/>
        <v>0</v>
      </c>
      <c r="O279" t="s">
        <v>21</v>
      </c>
      <c r="P279" s="7">
        <v>11.84</v>
      </c>
      <c r="Q279" s="8">
        <v>0</v>
      </c>
      <c r="R279" s="8">
        <v>0</v>
      </c>
    </row>
    <row r="280" spans="2:18" hidden="1" x14ac:dyDescent="0.35">
      <c r="B280" t="s">
        <v>182</v>
      </c>
      <c r="C280" t="s">
        <v>118</v>
      </c>
      <c r="D280" t="s">
        <v>16</v>
      </c>
      <c r="E280" t="s">
        <v>329</v>
      </c>
      <c r="F280" t="s">
        <v>30</v>
      </c>
      <c r="G280" t="s">
        <v>31</v>
      </c>
      <c r="H280" s="3">
        <v>45127</v>
      </c>
      <c r="I280" s="3">
        <v>45125</v>
      </c>
      <c r="J280" t="s">
        <v>119</v>
      </c>
      <c r="K280" t="s">
        <v>335</v>
      </c>
      <c r="L280" t="s">
        <v>170</v>
      </c>
      <c r="M280" s="8">
        <v>30600</v>
      </c>
      <c r="N280" s="8">
        <f t="shared" si="29"/>
        <v>30600</v>
      </c>
      <c r="O280" t="s">
        <v>21</v>
      </c>
      <c r="P280" s="7">
        <v>12.04</v>
      </c>
      <c r="Q280" s="8">
        <v>368424</v>
      </c>
      <c r="R280" s="8">
        <v>0</v>
      </c>
    </row>
    <row r="281" spans="2:18" hidden="1" x14ac:dyDescent="0.35">
      <c r="B281" t="s">
        <v>183</v>
      </c>
      <c r="C281" t="s">
        <v>118</v>
      </c>
      <c r="D281" t="s">
        <v>16</v>
      </c>
      <c r="E281" t="s">
        <v>330</v>
      </c>
      <c r="F281" t="s">
        <v>17</v>
      </c>
      <c r="G281" t="s">
        <v>18</v>
      </c>
      <c r="H281" s="3">
        <v>45127</v>
      </c>
      <c r="I281" s="3">
        <v>45125</v>
      </c>
      <c r="J281" t="s">
        <v>119</v>
      </c>
      <c r="K281" t="s">
        <v>335</v>
      </c>
      <c r="L281" t="s">
        <v>170</v>
      </c>
      <c r="M281" s="8">
        <v>0</v>
      </c>
      <c r="N281" s="8">
        <f t="shared" si="29"/>
        <v>0</v>
      </c>
      <c r="O281" t="s">
        <v>21</v>
      </c>
      <c r="P281" s="7">
        <v>11.84</v>
      </c>
      <c r="Q281" s="8">
        <v>0</v>
      </c>
      <c r="R281" s="8">
        <v>0</v>
      </c>
    </row>
    <row r="282" spans="2:18" hidden="1" x14ac:dyDescent="0.35">
      <c r="B282" t="s">
        <v>183</v>
      </c>
      <c r="C282" t="s">
        <v>118</v>
      </c>
      <c r="D282" t="s">
        <v>16</v>
      </c>
      <c r="E282" t="s">
        <v>329</v>
      </c>
      <c r="F282" t="s">
        <v>30</v>
      </c>
      <c r="G282" t="s">
        <v>31</v>
      </c>
      <c r="H282" s="3">
        <v>45127</v>
      </c>
      <c r="I282" s="3">
        <v>45125</v>
      </c>
      <c r="J282" t="s">
        <v>119</v>
      </c>
      <c r="K282" t="s">
        <v>335</v>
      </c>
      <c r="L282" t="s">
        <v>170</v>
      </c>
      <c r="M282" s="8">
        <v>30600</v>
      </c>
      <c r="N282" s="8">
        <f t="shared" si="29"/>
        <v>30600</v>
      </c>
      <c r="O282" t="s">
        <v>21</v>
      </c>
      <c r="P282" s="7">
        <v>12.04</v>
      </c>
      <c r="Q282" s="8">
        <v>368424</v>
      </c>
      <c r="R282" s="8">
        <v>0</v>
      </c>
    </row>
    <row r="283" spans="2:18" hidden="1" x14ac:dyDescent="0.35">
      <c r="B283" t="s">
        <v>184</v>
      </c>
      <c r="C283" t="s">
        <v>118</v>
      </c>
      <c r="D283" t="s">
        <v>16</v>
      </c>
      <c r="E283" t="s">
        <v>330</v>
      </c>
      <c r="F283" t="s">
        <v>17</v>
      </c>
      <c r="G283" t="s">
        <v>18</v>
      </c>
      <c r="H283" s="3">
        <v>45127</v>
      </c>
      <c r="I283" s="3">
        <v>45125</v>
      </c>
      <c r="J283" t="s">
        <v>119</v>
      </c>
      <c r="K283" t="s">
        <v>335</v>
      </c>
      <c r="L283" t="s">
        <v>170</v>
      </c>
      <c r="M283" s="8">
        <v>0</v>
      </c>
      <c r="N283" s="8">
        <f t="shared" si="29"/>
        <v>0</v>
      </c>
      <c r="O283" t="s">
        <v>21</v>
      </c>
      <c r="P283" s="7">
        <v>11.84</v>
      </c>
      <c r="Q283" s="8">
        <v>0</v>
      </c>
      <c r="R283" s="8">
        <v>0</v>
      </c>
    </row>
    <row r="284" spans="2:18" hidden="1" x14ac:dyDescent="0.35">
      <c r="B284" t="s">
        <v>184</v>
      </c>
      <c r="C284" t="s">
        <v>118</v>
      </c>
      <c r="D284" t="s">
        <v>16</v>
      </c>
      <c r="E284" t="s">
        <v>329</v>
      </c>
      <c r="F284" t="s">
        <v>30</v>
      </c>
      <c r="G284" t="s">
        <v>31</v>
      </c>
      <c r="H284" s="3">
        <v>45127</v>
      </c>
      <c r="I284" s="3">
        <v>45125</v>
      </c>
      <c r="J284" t="s">
        <v>119</v>
      </c>
      <c r="K284" t="s">
        <v>335</v>
      </c>
      <c r="L284" t="s">
        <v>170</v>
      </c>
      <c r="M284" s="8">
        <v>30600</v>
      </c>
      <c r="N284" s="8">
        <f t="shared" si="29"/>
        <v>30600</v>
      </c>
      <c r="O284" t="s">
        <v>21</v>
      </c>
      <c r="P284" s="7">
        <v>12.04</v>
      </c>
      <c r="Q284" s="8">
        <v>368424</v>
      </c>
      <c r="R284" s="8">
        <v>0</v>
      </c>
    </row>
    <row r="285" spans="2:18" hidden="1" x14ac:dyDescent="0.35">
      <c r="B285" t="s">
        <v>185</v>
      </c>
      <c r="C285" t="s">
        <v>118</v>
      </c>
      <c r="D285" t="s">
        <v>16</v>
      </c>
      <c r="E285" t="s">
        <v>330</v>
      </c>
      <c r="F285" t="s">
        <v>17</v>
      </c>
      <c r="G285" t="s">
        <v>18</v>
      </c>
      <c r="H285" s="3">
        <v>45127</v>
      </c>
      <c r="I285" s="3">
        <v>45125</v>
      </c>
      <c r="J285" t="s">
        <v>119</v>
      </c>
      <c r="K285" t="s">
        <v>335</v>
      </c>
      <c r="L285" t="s">
        <v>170</v>
      </c>
      <c r="M285" s="8">
        <v>0</v>
      </c>
      <c r="N285" s="8">
        <f t="shared" si="29"/>
        <v>0</v>
      </c>
      <c r="O285" t="s">
        <v>21</v>
      </c>
      <c r="P285" s="7">
        <v>11.84</v>
      </c>
      <c r="Q285" s="8">
        <v>0</v>
      </c>
      <c r="R285" s="8">
        <v>0</v>
      </c>
    </row>
    <row r="286" spans="2:18" hidden="1" x14ac:dyDescent="0.35">
      <c r="B286" t="s">
        <v>185</v>
      </c>
      <c r="C286" t="s">
        <v>118</v>
      </c>
      <c r="D286" t="s">
        <v>16</v>
      </c>
      <c r="E286" t="s">
        <v>329</v>
      </c>
      <c r="F286" t="s">
        <v>30</v>
      </c>
      <c r="G286" t="s">
        <v>31</v>
      </c>
      <c r="H286" s="3">
        <v>45127</v>
      </c>
      <c r="I286" s="3">
        <v>45125</v>
      </c>
      <c r="J286" t="s">
        <v>119</v>
      </c>
      <c r="K286" t="s">
        <v>335</v>
      </c>
      <c r="L286" t="s">
        <v>170</v>
      </c>
      <c r="M286" s="8">
        <v>30600</v>
      </c>
      <c r="N286" s="8">
        <f t="shared" ref="N286:N288" si="30">M286</f>
        <v>30600</v>
      </c>
      <c r="O286" t="s">
        <v>21</v>
      </c>
      <c r="P286" s="7">
        <v>12.04</v>
      </c>
      <c r="Q286" s="8">
        <v>368424</v>
      </c>
      <c r="R286" s="8">
        <v>0</v>
      </c>
    </row>
    <row r="287" spans="2:18" hidden="1" x14ac:dyDescent="0.35">
      <c r="B287" t="s">
        <v>186</v>
      </c>
      <c r="C287" t="s">
        <v>80</v>
      </c>
      <c r="D287" t="s">
        <v>16</v>
      </c>
      <c r="E287" t="s">
        <v>329</v>
      </c>
      <c r="F287" t="s">
        <v>30</v>
      </c>
      <c r="G287" t="s">
        <v>31</v>
      </c>
      <c r="H287" s="3">
        <v>45127</v>
      </c>
      <c r="I287" s="3">
        <v>45125</v>
      </c>
      <c r="J287" t="s">
        <v>81</v>
      </c>
      <c r="K287" t="s">
        <v>337</v>
      </c>
      <c r="L287" t="s">
        <v>187</v>
      </c>
      <c r="M287" s="8">
        <v>18500</v>
      </c>
      <c r="N287" s="8">
        <f t="shared" si="30"/>
        <v>18500</v>
      </c>
      <c r="O287" t="s">
        <v>21</v>
      </c>
      <c r="P287" s="7">
        <v>12.04</v>
      </c>
      <c r="Q287" s="8">
        <v>222740</v>
      </c>
      <c r="R287" s="8">
        <v>0</v>
      </c>
    </row>
    <row r="288" spans="2:18" hidden="1" x14ac:dyDescent="0.35">
      <c r="B288" t="s">
        <v>188</v>
      </c>
      <c r="C288" t="s">
        <v>80</v>
      </c>
      <c r="D288" t="s">
        <v>16</v>
      </c>
      <c r="E288" t="s">
        <v>329</v>
      </c>
      <c r="F288" t="s">
        <v>30</v>
      </c>
      <c r="G288" t="s">
        <v>31</v>
      </c>
      <c r="H288" s="3">
        <v>45127</v>
      </c>
      <c r="I288" s="3">
        <v>45125</v>
      </c>
      <c r="J288" t="s">
        <v>81</v>
      </c>
      <c r="K288" t="s">
        <v>337</v>
      </c>
      <c r="L288" t="s">
        <v>189</v>
      </c>
      <c r="M288" s="8">
        <v>5000</v>
      </c>
      <c r="N288" s="8">
        <f t="shared" si="30"/>
        <v>5000</v>
      </c>
      <c r="O288" t="s">
        <v>21</v>
      </c>
      <c r="P288" s="7">
        <v>12.04</v>
      </c>
      <c r="Q288" s="8">
        <v>60200</v>
      </c>
      <c r="R288" s="8">
        <v>0</v>
      </c>
    </row>
    <row r="289" spans="2:18" hidden="1" x14ac:dyDescent="0.35">
      <c r="B289" t="s">
        <v>190</v>
      </c>
      <c r="C289" t="s">
        <v>27</v>
      </c>
      <c r="D289" t="s">
        <v>16</v>
      </c>
      <c r="E289" t="s">
        <v>331</v>
      </c>
      <c r="F289" t="s">
        <v>41</v>
      </c>
      <c r="G289" t="s">
        <v>42</v>
      </c>
      <c r="H289" s="3">
        <v>45127</v>
      </c>
      <c r="I289" s="3">
        <v>45127</v>
      </c>
      <c r="J289" t="s">
        <v>28</v>
      </c>
      <c r="K289" t="s">
        <v>336</v>
      </c>
      <c r="L289" t="s">
        <v>62</v>
      </c>
      <c r="M289" s="8">
        <v>0</v>
      </c>
      <c r="N289" s="8">
        <f>M289*10</f>
        <v>0</v>
      </c>
      <c r="O289" t="s">
        <v>21</v>
      </c>
      <c r="P289" s="7">
        <v>487.98</v>
      </c>
      <c r="Q289" s="8">
        <v>0</v>
      </c>
      <c r="R289" s="8">
        <v>0</v>
      </c>
    </row>
    <row r="290" spans="2:18" hidden="1" x14ac:dyDescent="0.35">
      <c r="B290" t="s">
        <v>190</v>
      </c>
      <c r="C290" t="s">
        <v>27</v>
      </c>
      <c r="D290" t="s">
        <v>16</v>
      </c>
      <c r="E290" t="s">
        <v>331</v>
      </c>
      <c r="F290" t="s">
        <v>45</v>
      </c>
      <c r="G290" t="s">
        <v>46</v>
      </c>
      <c r="H290" s="3">
        <v>45127</v>
      </c>
      <c r="I290" s="3">
        <v>45127</v>
      </c>
      <c r="J290" t="s">
        <v>28</v>
      </c>
      <c r="K290" t="s">
        <v>336</v>
      </c>
      <c r="L290" t="s">
        <v>62</v>
      </c>
      <c r="M290" s="8">
        <v>0</v>
      </c>
      <c r="N290" s="8">
        <f>M290*5</f>
        <v>0</v>
      </c>
      <c r="O290" t="s">
        <v>21</v>
      </c>
      <c r="P290" s="7">
        <v>250.47</v>
      </c>
      <c r="Q290" s="8">
        <v>0</v>
      </c>
      <c r="R290" s="8">
        <v>0</v>
      </c>
    </row>
    <row r="291" spans="2:18" hidden="1" x14ac:dyDescent="0.35">
      <c r="B291" t="s">
        <v>190</v>
      </c>
      <c r="C291" t="s">
        <v>27</v>
      </c>
      <c r="D291" t="s">
        <v>16</v>
      </c>
      <c r="E291" t="s">
        <v>331</v>
      </c>
      <c r="F291" t="s">
        <v>47</v>
      </c>
      <c r="G291" t="s">
        <v>48</v>
      </c>
      <c r="H291" s="3">
        <v>45127</v>
      </c>
      <c r="I291" s="3">
        <v>45127</v>
      </c>
      <c r="J291" t="s">
        <v>28</v>
      </c>
      <c r="K291" t="s">
        <v>336</v>
      </c>
      <c r="L291" t="s">
        <v>62</v>
      </c>
      <c r="M291" s="8">
        <v>18000</v>
      </c>
      <c r="N291" s="8">
        <f>M291</f>
        <v>18000</v>
      </c>
      <c r="O291" t="s">
        <v>21</v>
      </c>
      <c r="P291" s="7">
        <v>52.87</v>
      </c>
      <c r="Q291" s="8">
        <v>951660</v>
      </c>
      <c r="R291" s="8">
        <v>0</v>
      </c>
    </row>
    <row r="292" spans="2:18" hidden="1" x14ac:dyDescent="0.35">
      <c r="B292" t="s">
        <v>191</v>
      </c>
      <c r="C292" t="s">
        <v>118</v>
      </c>
      <c r="D292" t="s">
        <v>16</v>
      </c>
      <c r="E292" t="s">
        <v>330</v>
      </c>
      <c r="F292" t="s">
        <v>17</v>
      </c>
      <c r="G292" t="s">
        <v>18</v>
      </c>
      <c r="H292" s="3">
        <v>45128</v>
      </c>
      <c r="I292" s="3">
        <v>45127</v>
      </c>
      <c r="J292" t="s">
        <v>119</v>
      </c>
      <c r="K292" t="s">
        <v>335</v>
      </c>
      <c r="L292" t="s">
        <v>163</v>
      </c>
      <c r="M292" s="8">
        <v>0</v>
      </c>
      <c r="N292" s="8">
        <f>M292</f>
        <v>0</v>
      </c>
      <c r="O292" t="s">
        <v>21</v>
      </c>
      <c r="P292" s="7">
        <v>11.84</v>
      </c>
      <c r="Q292" s="8">
        <v>0</v>
      </c>
      <c r="R292" s="8">
        <v>0</v>
      </c>
    </row>
    <row r="293" spans="2:18" hidden="1" x14ac:dyDescent="0.35">
      <c r="B293" t="s">
        <v>191</v>
      </c>
      <c r="C293" t="s">
        <v>118</v>
      </c>
      <c r="D293" t="s">
        <v>16</v>
      </c>
      <c r="E293" t="s">
        <v>329</v>
      </c>
      <c r="F293" t="s">
        <v>30</v>
      </c>
      <c r="G293" t="s">
        <v>31</v>
      </c>
      <c r="H293" s="3">
        <v>45128</v>
      </c>
      <c r="I293" s="3">
        <v>45127</v>
      </c>
      <c r="J293" t="s">
        <v>119</v>
      </c>
      <c r="K293" t="s">
        <v>335</v>
      </c>
      <c r="L293" t="s">
        <v>163</v>
      </c>
      <c r="M293" s="8">
        <v>23500</v>
      </c>
      <c r="N293" s="8">
        <f>M293</f>
        <v>23500</v>
      </c>
      <c r="O293" t="s">
        <v>21</v>
      </c>
      <c r="P293" s="7">
        <v>12.04</v>
      </c>
      <c r="Q293" s="8">
        <v>282940</v>
      </c>
      <c r="R293" s="8">
        <v>0</v>
      </c>
    </row>
    <row r="294" spans="2:18" hidden="1" x14ac:dyDescent="0.35">
      <c r="B294" t="s">
        <v>192</v>
      </c>
      <c r="C294" t="s">
        <v>27</v>
      </c>
      <c r="D294" t="s">
        <v>16</v>
      </c>
      <c r="E294" t="s">
        <v>331</v>
      </c>
      <c r="F294" t="s">
        <v>41</v>
      </c>
      <c r="G294" t="s">
        <v>42</v>
      </c>
      <c r="H294" s="3">
        <v>45128</v>
      </c>
      <c r="I294" s="3">
        <v>45128</v>
      </c>
      <c r="J294" t="s">
        <v>28</v>
      </c>
      <c r="K294" t="s">
        <v>336</v>
      </c>
      <c r="L294" t="s">
        <v>62</v>
      </c>
      <c r="M294" s="8">
        <v>0</v>
      </c>
      <c r="N294" s="8">
        <f>M294*10</f>
        <v>0</v>
      </c>
      <c r="O294" t="s">
        <v>21</v>
      </c>
      <c r="P294" s="7">
        <v>487.98</v>
      </c>
      <c r="Q294" s="8">
        <v>0</v>
      </c>
      <c r="R294" s="8">
        <v>0</v>
      </c>
    </row>
    <row r="295" spans="2:18" hidden="1" x14ac:dyDescent="0.35">
      <c r="B295" t="s">
        <v>192</v>
      </c>
      <c r="C295" t="s">
        <v>27</v>
      </c>
      <c r="D295" t="s">
        <v>16</v>
      </c>
      <c r="E295" t="s">
        <v>331</v>
      </c>
      <c r="F295" t="s">
        <v>45</v>
      </c>
      <c r="G295" t="s">
        <v>46</v>
      </c>
      <c r="H295" s="3">
        <v>45128</v>
      </c>
      <c r="I295" s="3">
        <v>45128</v>
      </c>
      <c r="J295" t="s">
        <v>28</v>
      </c>
      <c r="K295" t="s">
        <v>336</v>
      </c>
      <c r="L295" t="s">
        <v>62</v>
      </c>
      <c r="M295" s="8">
        <v>3600</v>
      </c>
      <c r="N295" s="8">
        <f>M295*5</f>
        <v>18000</v>
      </c>
      <c r="O295" t="s">
        <v>21</v>
      </c>
      <c r="P295" s="7">
        <v>250.47</v>
      </c>
      <c r="Q295" s="8">
        <v>901692</v>
      </c>
      <c r="R295" s="8">
        <v>0</v>
      </c>
    </row>
    <row r="296" spans="2:18" hidden="1" x14ac:dyDescent="0.35">
      <c r="B296" t="s">
        <v>192</v>
      </c>
      <c r="C296" t="s">
        <v>27</v>
      </c>
      <c r="D296" t="s">
        <v>16</v>
      </c>
      <c r="E296" t="s">
        <v>331</v>
      </c>
      <c r="F296" t="s">
        <v>47</v>
      </c>
      <c r="G296" t="s">
        <v>48</v>
      </c>
      <c r="H296" s="3">
        <v>45128</v>
      </c>
      <c r="I296" s="3">
        <v>45128</v>
      </c>
      <c r="J296" t="s">
        <v>28</v>
      </c>
      <c r="K296" t="s">
        <v>336</v>
      </c>
      <c r="L296" t="s">
        <v>62</v>
      </c>
      <c r="M296" s="8">
        <v>0</v>
      </c>
      <c r="N296" s="8">
        <f>M296</f>
        <v>0</v>
      </c>
      <c r="O296" t="s">
        <v>21</v>
      </c>
      <c r="P296" s="7">
        <v>52.87</v>
      </c>
      <c r="Q296" s="8">
        <v>0</v>
      </c>
      <c r="R296" s="8">
        <v>0</v>
      </c>
    </row>
    <row r="297" spans="2:18" hidden="1" x14ac:dyDescent="0.35">
      <c r="B297" t="s">
        <v>193</v>
      </c>
      <c r="C297" t="s">
        <v>118</v>
      </c>
      <c r="D297" t="s">
        <v>16</v>
      </c>
      <c r="E297" t="s">
        <v>330</v>
      </c>
      <c r="F297" t="s">
        <v>17</v>
      </c>
      <c r="G297" t="s">
        <v>18</v>
      </c>
      <c r="H297" s="3">
        <v>45128</v>
      </c>
      <c r="I297" s="3">
        <v>45127</v>
      </c>
      <c r="J297" t="s">
        <v>119</v>
      </c>
      <c r="K297" t="s">
        <v>335</v>
      </c>
      <c r="L297" t="s">
        <v>194</v>
      </c>
      <c r="M297" s="8">
        <v>0</v>
      </c>
      <c r="N297" s="8">
        <f>M297</f>
        <v>0</v>
      </c>
      <c r="O297" t="s">
        <v>21</v>
      </c>
      <c r="P297" s="7">
        <v>11.84</v>
      </c>
      <c r="Q297" s="8">
        <v>0</v>
      </c>
      <c r="R297" s="8">
        <v>0</v>
      </c>
    </row>
    <row r="298" spans="2:18" hidden="1" x14ac:dyDescent="0.35">
      <c r="B298" t="s">
        <v>193</v>
      </c>
      <c r="C298" t="s">
        <v>118</v>
      </c>
      <c r="D298" t="s">
        <v>16</v>
      </c>
      <c r="E298" t="s">
        <v>329</v>
      </c>
      <c r="F298" t="s">
        <v>30</v>
      </c>
      <c r="G298" t="s">
        <v>31</v>
      </c>
      <c r="H298" s="3">
        <v>45128</v>
      </c>
      <c r="I298" s="3">
        <v>45127</v>
      </c>
      <c r="J298" t="s">
        <v>119</v>
      </c>
      <c r="K298" t="s">
        <v>335</v>
      </c>
      <c r="L298" t="s">
        <v>194</v>
      </c>
      <c r="M298" s="8">
        <v>30600</v>
      </c>
      <c r="N298" s="8">
        <f t="shared" ref="N298:N299" si="31">M298</f>
        <v>30600</v>
      </c>
      <c r="O298" t="s">
        <v>21</v>
      </c>
      <c r="P298" s="7">
        <v>12.04</v>
      </c>
      <c r="Q298" s="8">
        <v>368424</v>
      </c>
      <c r="R298" s="8">
        <v>0</v>
      </c>
    </row>
    <row r="299" spans="2:18" hidden="1" x14ac:dyDescent="0.35">
      <c r="B299" t="s">
        <v>195</v>
      </c>
      <c r="C299" t="s">
        <v>118</v>
      </c>
      <c r="D299" t="s">
        <v>16</v>
      </c>
      <c r="E299" t="s">
        <v>329</v>
      </c>
      <c r="F299" t="s">
        <v>30</v>
      </c>
      <c r="G299" t="s">
        <v>31</v>
      </c>
      <c r="H299" s="3">
        <v>45128</v>
      </c>
      <c r="I299" s="3">
        <v>45127</v>
      </c>
      <c r="J299" t="s">
        <v>119</v>
      </c>
      <c r="K299" t="s">
        <v>335</v>
      </c>
      <c r="L299" t="s">
        <v>196</v>
      </c>
      <c r="M299" s="8">
        <v>23500</v>
      </c>
      <c r="N299" s="8">
        <f t="shared" si="31"/>
        <v>23500</v>
      </c>
      <c r="O299" t="s">
        <v>21</v>
      </c>
      <c r="P299" s="7">
        <v>12.04</v>
      </c>
      <c r="Q299" s="8">
        <v>282940</v>
      </c>
      <c r="R299" s="8">
        <v>0</v>
      </c>
    </row>
    <row r="300" spans="2:18" hidden="1" x14ac:dyDescent="0.35">
      <c r="B300" t="s">
        <v>197</v>
      </c>
      <c r="C300" t="s">
        <v>118</v>
      </c>
      <c r="D300" t="s">
        <v>16</v>
      </c>
      <c r="E300" t="s">
        <v>330</v>
      </c>
      <c r="F300" t="s">
        <v>17</v>
      </c>
      <c r="G300" t="s">
        <v>18</v>
      </c>
      <c r="H300" s="3">
        <v>45128</v>
      </c>
      <c r="I300" s="3">
        <v>45127</v>
      </c>
      <c r="J300" t="s">
        <v>119</v>
      </c>
      <c r="K300" t="s">
        <v>335</v>
      </c>
      <c r="L300" t="s">
        <v>198</v>
      </c>
      <c r="M300" s="8">
        <v>0</v>
      </c>
      <c r="N300" s="8">
        <f>M300</f>
        <v>0</v>
      </c>
      <c r="O300" t="s">
        <v>21</v>
      </c>
      <c r="P300" s="7">
        <v>11.84</v>
      </c>
      <c r="Q300" s="8">
        <v>0</v>
      </c>
      <c r="R300" s="8">
        <v>0</v>
      </c>
    </row>
    <row r="301" spans="2:18" hidden="1" x14ac:dyDescent="0.35">
      <c r="B301" t="s">
        <v>197</v>
      </c>
      <c r="C301" t="s">
        <v>118</v>
      </c>
      <c r="D301" t="s">
        <v>16</v>
      </c>
      <c r="E301" t="s">
        <v>329</v>
      </c>
      <c r="F301" t="s">
        <v>30</v>
      </c>
      <c r="G301" t="s">
        <v>31</v>
      </c>
      <c r="H301" s="3">
        <v>45128</v>
      </c>
      <c r="I301" s="3">
        <v>45127</v>
      </c>
      <c r="J301" t="s">
        <v>119</v>
      </c>
      <c r="K301" t="s">
        <v>335</v>
      </c>
      <c r="L301" t="s">
        <v>198</v>
      </c>
      <c r="M301" s="8">
        <v>23500</v>
      </c>
      <c r="N301" s="8">
        <f>M301</f>
        <v>23500</v>
      </c>
      <c r="O301" t="s">
        <v>21</v>
      </c>
      <c r="P301" s="7">
        <v>12.04</v>
      </c>
      <c r="Q301" s="8">
        <v>282940</v>
      </c>
      <c r="R301" s="8">
        <v>0</v>
      </c>
    </row>
    <row r="302" spans="2:18" hidden="1" x14ac:dyDescent="0.35">
      <c r="B302" t="s">
        <v>199</v>
      </c>
      <c r="C302" t="s">
        <v>27</v>
      </c>
      <c r="D302" t="s">
        <v>16</v>
      </c>
      <c r="E302" t="s">
        <v>331</v>
      </c>
      <c r="F302" t="s">
        <v>41</v>
      </c>
      <c r="G302" t="s">
        <v>42</v>
      </c>
      <c r="H302" s="3">
        <v>45128</v>
      </c>
      <c r="I302" s="3">
        <v>45128</v>
      </c>
      <c r="J302" t="s">
        <v>28</v>
      </c>
      <c r="K302" t="s">
        <v>336</v>
      </c>
      <c r="L302" t="s">
        <v>62</v>
      </c>
      <c r="M302" s="8">
        <v>762</v>
      </c>
      <c r="N302" s="8">
        <f>M302*10</f>
        <v>7620</v>
      </c>
      <c r="O302" t="s">
        <v>21</v>
      </c>
      <c r="P302" s="7">
        <v>487.98</v>
      </c>
      <c r="Q302" s="8">
        <v>371840.76</v>
      </c>
      <c r="R302" s="8">
        <v>0</v>
      </c>
    </row>
    <row r="303" spans="2:18" hidden="1" x14ac:dyDescent="0.35">
      <c r="B303" t="s">
        <v>199</v>
      </c>
      <c r="C303" t="s">
        <v>27</v>
      </c>
      <c r="D303" t="s">
        <v>16</v>
      </c>
      <c r="E303" t="s">
        <v>331</v>
      </c>
      <c r="F303" t="s">
        <v>45</v>
      </c>
      <c r="G303" t="s">
        <v>46</v>
      </c>
      <c r="H303" s="3">
        <v>45128</v>
      </c>
      <c r="I303" s="3">
        <v>45128</v>
      </c>
      <c r="J303" t="s">
        <v>28</v>
      </c>
      <c r="K303" t="s">
        <v>336</v>
      </c>
      <c r="L303" t="s">
        <v>62</v>
      </c>
      <c r="M303" s="8">
        <v>0</v>
      </c>
      <c r="N303" s="8">
        <f>M303*5</f>
        <v>0</v>
      </c>
      <c r="O303" t="s">
        <v>21</v>
      </c>
      <c r="P303" s="7">
        <v>250.47</v>
      </c>
      <c r="Q303" s="8">
        <v>0</v>
      </c>
      <c r="R303" s="8">
        <v>0</v>
      </c>
    </row>
    <row r="304" spans="2:18" hidden="1" x14ac:dyDescent="0.35">
      <c r="B304" t="s">
        <v>199</v>
      </c>
      <c r="C304" t="s">
        <v>27</v>
      </c>
      <c r="D304" t="s">
        <v>16</v>
      </c>
      <c r="E304" t="s">
        <v>331</v>
      </c>
      <c r="F304" t="s">
        <v>47</v>
      </c>
      <c r="G304" t="s">
        <v>48</v>
      </c>
      <c r="H304" s="3">
        <v>45128</v>
      </c>
      <c r="I304" s="3">
        <v>45128</v>
      </c>
      <c r="J304" t="s">
        <v>28</v>
      </c>
      <c r="K304" t="s">
        <v>336</v>
      </c>
      <c r="L304" t="s">
        <v>62</v>
      </c>
      <c r="M304" s="8">
        <v>9000</v>
      </c>
      <c r="N304" s="8">
        <f>M304</f>
        <v>9000</v>
      </c>
      <c r="O304" t="s">
        <v>21</v>
      </c>
      <c r="P304" s="7">
        <v>52.87</v>
      </c>
      <c r="Q304" s="8">
        <v>475830</v>
      </c>
      <c r="R304" s="8">
        <v>0</v>
      </c>
    </row>
    <row r="305" spans="2:19" hidden="1" x14ac:dyDescent="0.35">
      <c r="B305" t="s">
        <v>199</v>
      </c>
      <c r="C305" t="s">
        <v>27</v>
      </c>
      <c r="D305" t="s">
        <v>16</v>
      </c>
      <c r="E305" t="s">
        <v>331</v>
      </c>
      <c r="F305" t="s">
        <v>41</v>
      </c>
      <c r="G305" t="s">
        <v>42</v>
      </c>
      <c r="H305" s="3">
        <v>45128</v>
      </c>
      <c r="I305" s="3">
        <v>45128</v>
      </c>
      <c r="J305" t="s">
        <v>28</v>
      </c>
      <c r="K305" t="s">
        <v>336</v>
      </c>
      <c r="L305" t="s">
        <v>62</v>
      </c>
      <c r="M305" s="8">
        <v>138</v>
      </c>
      <c r="N305" s="8">
        <f>M305*10</f>
        <v>1380</v>
      </c>
      <c r="O305" t="s">
        <v>21</v>
      </c>
      <c r="P305" s="7">
        <v>487.98</v>
      </c>
      <c r="Q305" s="8">
        <v>67341.240000000005</v>
      </c>
      <c r="R305" s="8">
        <v>0</v>
      </c>
    </row>
    <row r="306" spans="2:19" hidden="1" x14ac:dyDescent="0.35">
      <c r="B306" t="s">
        <v>200</v>
      </c>
      <c r="C306" t="s">
        <v>201</v>
      </c>
      <c r="D306" t="s">
        <v>16</v>
      </c>
      <c r="E306" t="s">
        <v>331</v>
      </c>
      <c r="F306" t="s">
        <v>202</v>
      </c>
      <c r="G306" t="s">
        <v>203</v>
      </c>
      <c r="H306" s="3">
        <v>45128</v>
      </c>
      <c r="I306" s="3">
        <v>45128</v>
      </c>
      <c r="J306" t="s">
        <v>119</v>
      </c>
      <c r="K306" t="s">
        <v>335</v>
      </c>
      <c r="L306" t="s">
        <v>204</v>
      </c>
      <c r="M306" s="8">
        <v>1674</v>
      </c>
      <c r="N306" s="8">
        <f>M306*5</f>
        <v>8370</v>
      </c>
      <c r="O306" t="s">
        <v>21</v>
      </c>
      <c r="P306" s="7">
        <v>153.1</v>
      </c>
      <c r="Q306" s="8">
        <v>256289.4</v>
      </c>
      <c r="R306" s="8">
        <v>0</v>
      </c>
      <c r="S306">
        <f>Q306/N306</f>
        <v>30.62</v>
      </c>
    </row>
    <row r="307" spans="2:19" hidden="1" x14ac:dyDescent="0.35">
      <c r="B307" t="s">
        <v>200</v>
      </c>
      <c r="C307" t="s">
        <v>201</v>
      </c>
      <c r="D307" t="s">
        <v>16</v>
      </c>
      <c r="E307" t="s">
        <v>331</v>
      </c>
      <c r="F307" t="s">
        <v>205</v>
      </c>
      <c r="G307" t="s">
        <v>206</v>
      </c>
      <c r="H307" s="3">
        <v>45128</v>
      </c>
      <c r="I307" s="3">
        <v>45128</v>
      </c>
      <c r="J307" t="s">
        <v>119</v>
      </c>
      <c r="K307" t="s">
        <v>335</v>
      </c>
      <c r="L307" t="s">
        <v>204</v>
      </c>
      <c r="M307" s="8">
        <v>162</v>
      </c>
      <c r="N307" s="8">
        <f>M307*10</f>
        <v>1620</v>
      </c>
      <c r="O307" t="s">
        <v>21</v>
      </c>
      <c r="P307" s="7">
        <v>306.2</v>
      </c>
      <c r="Q307" s="8">
        <v>49604.4</v>
      </c>
      <c r="R307" s="8">
        <v>0</v>
      </c>
      <c r="S307">
        <f t="shared" ref="S307:S309" si="32">Q307/N307</f>
        <v>30.62</v>
      </c>
    </row>
    <row r="308" spans="2:19" hidden="1" x14ac:dyDescent="0.35">
      <c r="B308" t="s">
        <v>207</v>
      </c>
      <c r="C308" t="s">
        <v>208</v>
      </c>
      <c r="D308" t="s">
        <v>16</v>
      </c>
      <c r="E308" t="s">
        <v>331</v>
      </c>
      <c r="F308" t="s">
        <v>202</v>
      </c>
      <c r="G308" t="s">
        <v>203</v>
      </c>
      <c r="H308" s="3">
        <v>45128</v>
      </c>
      <c r="I308" s="3">
        <v>45128</v>
      </c>
      <c r="J308" t="s">
        <v>119</v>
      </c>
      <c r="K308" t="s">
        <v>335</v>
      </c>
      <c r="L308" t="s">
        <v>209</v>
      </c>
      <c r="M308" s="8">
        <v>1494</v>
      </c>
      <c r="N308" s="8">
        <f>M308*5</f>
        <v>7470</v>
      </c>
      <c r="O308" t="s">
        <v>21</v>
      </c>
      <c r="P308" s="7">
        <v>161</v>
      </c>
      <c r="Q308" s="8">
        <v>240534</v>
      </c>
      <c r="R308" s="8">
        <v>0</v>
      </c>
      <c r="S308">
        <f t="shared" si="32"/>
        <v>32.200000000000003</v>
      </c>
    </row>
    <row r="309" spans="2:19" hidden="1" x14ac:dyDescent="0.35">
      <c r="B309" t="s">
        <v>207</v>
      </c>
      <c r="C309" t="s">
        <v>208</v>
      </c>
      <c r="D309" t="s">
        <v>16</v>
      </c>
      <c r="E309" t="s">
        <v>331</v>
      </c>
      <c r="F309" t="s">
        <v>205</v>
      </c>
      <c r="G309" t="s">
        <v>206</v>
      </c>
      <c r="H309" s="3">
        <v>45128</v>
      </c>
      <c r="I309" s="3">
        <v>45128</v>
      </c>
      <c r="J309" t="s">
        <v>119</v>
      </c>
      <c r="K309" t="s">
        <v>335</v>
      </c>
      <c r="L309" t="s">
        <v>209</v>
      </c>
      <c r="M309" s="8">
        <v>153</v>
      </c>
      <c r="N309" s="8">
        <f>M309*10</f>
        <v>1530</v>
      </c>
      <c r="O309" t="s">
        <v>21</v>
      </c>
      <c r="P309" s="7">
        <v>322</v>
      </c>
      <c r="Q309" s="8">
        <v>49266</v>
      </c>
      <c r="R309" s="8">
        <v>0</v>
      </c>
      <c r="S309">
        <f t="shared" si="32"/>
        <v>32.200000000000003</v>
      </c>
    </row>
    <row r="310" spans="2:19" hidden="1" x14ac:dyDescent="0.35">
      <c r="B310" t="s">
        <v>210</v>
      </c>
      <c r="C310" t="s">
        <v>211</v>
      </c>
      <c r="D310" t="s">
        <v>16</v>
      </c>
      <c r="E310" t="s">
        <v>330</v>
      </c>
      <c r="F310" t="s">
        <v>212</v>
      </c>
      <c r="G310" t="s">
        <v>213</v>
      </c>
      <c r="H310" s="3">
        <v>45128</v>
      </c>
      <c r="I310" s="3">
        <v>45128</v>
      </c>
      <c r="J310" t="s">
        <v>19</v>
      </c>
      <c r="K310" t="s">
        <v>334</v>
      </c>
      <c r="L310" t="s">
        <v>214</v>
      </c>
      <c r="M310" s="8">
        <v>4500</v>
      </c>
      <c r="N310" s="8">
        <f>M310</f>
        <v>4500</v>
      </c>
      <c r="O310" t="s">
        <v>21</v>
      </c>
      <c r="P310" s="7">
        <v>8.3000000000000007</v>
      </c>
      <c r="Q310" s="8">
        <v>37350</v>
      </c>
      <c r="R310" s="8">
        <v>0</v>
      </c>
    </row>
    <row r="311" spans="2:19" hidden="1" x14ac:dyDescent="0.35">
      <c r="B311" t="s">
        <v>210</v>
      </c>
      <c r="C311" t="s">
        <v>211</v>
      </c>
      <c r="D311" t="s">
        <v>16</v>
      </c>
      <c r="E311" t="s">
        <v>330</v>
      </c>
      <c r="F311" t="s">
        <v>215</v>
      </c>
      <c r="G311" t="s">
        <v>216</v>
      </c>
      <c r="H311" s="3">
        <v>45128</v>
      </c>
      <c r="I311" s="3">
        <v>45128</v>
      </c>
      <c r="J311" t="s">
        <v>19</v>
      </c>
      <c r="K311" t="s">
        <v>334</v>
      </c>
      <c r="L311" t="s">
        <v>214</v>
      </c>
      <c r="M311" s="8">
        <v>3500</v>
      </c>
      <c r="N311" s="8">
        <f>M311</f>
        <v>3500</v>
      </c>
      <c r="O311" t="s">
        <v>21</v>
      </c>
      <c r="P311" s="7">
        <v>10.7</v>
      </c>
      <c r="Q311" s="8">
        <v>37450</v>
      </c>
      <c r="R311" s="8">
        <v>0</v>
      </c>
    </row>
    <row r="312" spans="2:19" hidden="1" x14ac:dyDescent="0.35">
      <c r="B312" t="s">
        <v>217</v>
      </c>
      <c r="C312" t="s">
        <v>50</v>
      </c>
      <c r="D312" t="s">
        <v>16</v>
      </c>
      <c r="E312" t="s">
        <v>331</v>
      </c>
      <c r="F312" t="s">
        <v>45</v>
      </c>
      <c r="G312" t="s">
        <v>46</v>
      </c>
      <c r="H312" s="3">
        <v>45129</v>
      </c>
      <c r="I312" s="3">
        <v>45129</v>
      </c>
      <c r="J312" t="s">
        <v>51</v>
      </c>
      <c r="K312" t="s">
        <v>333</v>
      </c>
      <c r="L312" t="s">
        <v>52</v>
      </c>
      <c r="M312" s="8">
        <v>240</v>
      </c>
      <c r="N312" s="8">
        <f>M312*5</f>
        <v>1200</v>
      </c>
      <c r="O312" t="s">
        <v>21</v>
      </c>
      <c r="P312" s="7">
        <v>254.03</v>
      </c>
      <c r="Q312" s="8">
        <v>60967.199999999997</v>
      </c>
      <c r="R312" s="8">
        <v>0</v>
      </c>
    </row>
    <row r="313" spans="2:19" hidden="1" x14ac:dyDescent="0.35">
      <c r="B313" t="s">
        <v>217</v>
      </c>
      <c r="C313" t="s">
        <v>50</v>
      </c>
      <c r="D313" t="s">
        <v>16</v>
      </c>
      <c r="E313" t="s">
        <v>331</v>
      </c>
      <c r="F313" t="s">
        <v>47</v>
      </c>
      <c r="G313" t="s">
        <v>48</v>
      </c>
      <c r="H313" s="3">
        <v>45129</v>
      </c>
      <c r="I313" s="3">
        <v>45129</v>
      </c>
      <c r="J313" t="s">
        <v>51</v>
      </c>
      <c r="K313" t="s">
        <v>333</v>
      </c>
      <c r="L313" t="s">
        <v>52</v>
      </c>
      <c r="M313" s="8">
        <v>16800</v>
      </c>
      <c r="N313" s="8">
        <f>M313</f>
        <v>16800</v>
      </c>
      <c r="O313" t="s">
        <v>21</v>
      </c>
      <c r="P313" s="7">
        <v>52.16</v>
      </c>
      <c r="Q313" s="8">
        <v>876288</v>
      </c>
      <c r="R313" s="8">
        <v>0</v>
      </c>
    </row>
    <row r="314" spans="2:19" hidden="1" x14ac:dyDescent="0.35">
      <c r="B314" t="s">
        <v>218</v>
      </c>
      <c r="C314" t="s">
        <v>27</v>
      </c>
      <c r="D314" t="s">
        <v>16</v>
      </c>
      <c r="E314" t="s">
        <v>330</v>
      </c>
      <c r="F314" t="s">
        <v>17</v>
      </c>
      <c r="G314" t="s">
        <v>18</v>
      </c>
      <c r="H314" s="3">
        <v>45129</v>
      </c>
      <c r="I314" s="3">
        <v>45129</v>
      </c>
      <c r="J314" t="s">
        <v>28</v>
      </c>
      <c r="K314" t="s">
        <v>336</v>
      </c>
      <c r="L314" t="s">
        <v>219</v>
      </c>
      <c r="M314" s="8">
        <v>9000</v>
      </c>
      <c r="N314" s="8">
        <f>M314</f>
        <v>9000</v>
      </c>
      <c r="O314" t="s">
        <v>21</v>
      </c>
      <c r="P314" s="7">
        <v>15.84</v>
      </c>
      <c r="Q314" s="8">
        <v>142560</v>
      </c>
      <c r="R314" s="8">
        <v>0</v>
      </c>
    </row>
    <row r="315" spans="2:19" hidden="1" x14ac:dyDescent="0.35">
      <c r="B315" t="s">
        <v>218</v>
      </c>
      <c r="C315" t="s">
        <v>27</v>
      </c>
      <c r="D315" t="s">
        <v>16</v>
      </c>
      <c r="E315" t="s">
        <v>330</v>
      </c>
      <c r="F315" t="s">
        <v>22</v>
      </c>
      <c r="G315" t="s">
        <v>23</v>
      </c>
      <c r="H315" s="3">
        <v>45129</v>
      </c>
      <c r="I315" s="3">
        <v>45129</v>
      </c>
      <c r="J315" t="s">
        <v>28</v>
      </c>
      <c r="K315" t="s">
        <v>336</v>
      </c>
      <c r="L315" t="s">
        <v>219</v>
      </c>
      <c r="M315" s="8">
        <v>9000</v>
      </c>
      <c r="N315" s="8">
        <f>M315</f>
        <v>9000</v>
      </c>
      <c r="O315" t="s">
        <v>21</v>
      </c>
      <c r="P315" s="7">
        <v>12.99</v>
      </c>
      <c r="Q315" s="8">
        <v>116910</v>
      </c>
      <c r="R315" s="8">
        <v>0</v>
      </c>
    </row>
    <row r="316" spans="2:19" hidden="1" x14ac:dyDescent="0.35">
      <c r="B316" t="s">
        <v>218</v>
      </c>
      <c r="C316" t="s">
        <v>27</v>
      </c>
      <c r="D316" t="s">
        <v>16</v>
      </c>
      <c r="E316" t="s">
        <v>330</v>
      </c>
      <c r="F316" t="s">
        <v>24</v>
      </c>
      <c r="G316" t="s">
        <v>25</v>
      </c>
      <c r="H316" s="3">
        <v>45129</v>
      </c>
      <c r="I316" s="3">
        <v>45129</v>
      </c>
      <c r="J316" t="s">
        <v>28</v>
      </c>
      <c r="K316" t="s">
        <v>336</v>
      </c>
      <c r="L316" t="s">
        <v>219</v>
      </c>
      <c r="M316" s="8">
        <v>0</v>
      </c>
      <c r="N316" s="8">
        <f>M316/2</f>
        <v>0</v>
      </c>
      <c r="O316" t="s">
        <v>21</v>
      </c>
      <c r="P316" s="7">
        <v>8.09</v>
      </c>
      <c r="Q316" s="8">
        <v>0</v>
      </c>
      <c r="R316" s="8">
        <v>0</v>
      </c>
    </row>
    <row r="317" spans="2:19" hidden="1" x14ac:dyDescent="0.35">
      <c r="B317" t="s">
        <v>220</v>
      </c>
      <c r="C317" t="s">
        <v>27</v>
      </c>
      <c r="D317" t="s">
        <v>16</v>
      </c>
      <c r="E317" t="s">
        <v>330</v>
      </c>
      <c r="F317" t="s">
        <v>17</v>
      </c>
      <c r="G317" t="s">
        <v>18</v>
      </c>
      <c r="H317" s="3">
        <v>45129</v>
      </c>
      <c r="I317" s="3">
        <v>45129</v>
      </c>
      <c r="J317" t="s">
        <v>28</v>
      </c>
      <c r="K317" t="s">
        <v>336</v>
      </c>
      <c r="L317" t="s">
        <v>221</v>
      </c>
      <c r="M317" s="8">
        <v>9925</v>
      </c>
      <c r="N317" s="8">
        <f>M317</f>
        <v>9925</v>
      </c>
      <c r="O317" t="s">
        <v>21</v>
      </c>
      <c r="P317" s="7">
        <v>15.84</v>
      </c>
      <c r="Q317" s="8">
        <v>157212</v>
      </c>
      <c r="R317" s="8">
        <v>0</v>
      </c>
    </row>
    <row r="318" spans="2:19" hidden="1" x14ac:dyDescent="0.35">
      <c r="B318" t="s">
        <v>220</v>
      </c>
      <c r="C318" t="s">
        <v>27</v>
      </c>
      <c r="D318" t="s">
        <v>16</v>
      </c>
      <c r="E318" t="s">
        <v>330</v>
      </c>
      <c r="F318" t="s">
        <v>22</v>
      </c>
      <c r="G318" t="s">
        <v>23</v>
      </c>
      <c r="H318" s="3">
        <v>45129</v>
      </c>
      <c r="I318" s="3">
        <v>45129</v>
      </c>
      <c r="J318" t="s">
        <v>28</v>
      </c>
      <c r="K318" t="s">
        <v>336</v>
      </c>
      <c r="L318" t="s">
        <v>221</v>
      </c>
      <c r="M318" s="8">
        <v>11750</v>
      </c>
      <c r="N318" s="8">
        <f>M318</f>
        <v>11750</v>
      </c>
      <c r="O318" t="s">
        <v>21</v>
      </c>
      <c r="P318" s="7">
        <v>12.99</v>
      </c>
      <c r="Q318" s="8">
        <v>152632.5</v>
      </c>
      <c r="R318" s="8">
        <v>0</v>
      </c>
    </row>
    <row r="319" spans="2:19" hidden="1" x14ac:dyDescent="0.35">
      <c r="B319" t="s">
        <v>220</v>
      </c>
      <c r="C319" t="s">
        <v>27</v>
      </c>
      <c r="D319" t="s">
        <v>16</v>
      </c>
      <c r="E319" t="s">
        <v>330</v>
      </c>
      <c r="F319" t="s">
        <v>24</v>
      </c>
      <c r="G319" t="s">
        <v>25</v>
      </c>
      <c r="H319" s="3">
        <v>45129</v>
      </c>
      <c r="I319" s="3">
        <v>45129</v>
      </c>
      <c r="J319" t="s">
        <v>28</v>
      </c>
      <c r="K319" t="s">
        <v>336</v>
      </c>
      <c r="L319" t="s">
        <v>221</v>
      </c>
      <c r="M319" s="8">
        <v>5000</v>
      </c>
      <c r="N319" s="8">
        <f>M319/2</f>
        <v>2500</v>
      </c>
      <c r="O319" t="s">
        <v>21</v>
      </c>
      <c r="P319" s="7">
        <v>8.09</v>
      </c>
      <c r="Q319" s="8">
        <v>40450</v>
      </c>
      <c r="R319" s="8">
        <v>0</v>
      </c>
    </row>
    <row r="320" spans="2:19" hidden="1" x14ac:dyDescent="0.35">
      <c r="B320" t="s">
        <v>222</v>
      </c>
      <c r="C320" t="s">
        <v>27</v>
      </c>
      <c r="D320" t="s">
        <v>16</v>
      </c>
      <c r="E320" t="s">
        <v>331</v>
      </c>
      <c r="F320" t="s">
        <v>41</v>
      </c>
      <c r="G320" t="s">
        <v>42</v>
      </c>
      <c r="H320" s="3">
        <v>45129</v>
      </c>
      <c r="I320" s="3">
        <v>45129</v>
      </c>
      <c r="J320" t="s">
        <v>28</v>
      </c>
      <c r="K320" t="s">
        <v>336</v>
      </c>
      <c r="L320" t="s">
        <v>62</v>
      </c>
      <c r="M320" s="8">
        <v>0</v>
      </c>
      <c r="N320" s="8">
        <f>M320*10</f>
        <v>0</v>
      </c>
      <c r="O320" t="s">
        <v>21</v>
      </c>
      <c r="P320" s="7">
        <v>487.98</v>
      </c>
      <c r="Q320" s="8">
        <v>0</v>
      </c>
      <c r="R320" s="8">
        <v>0</v>
      </c>
    </row>
    <row r="321" spans="2:19" hidden="1" x14ac:dyDescent="0.35">
      <c r="B321" t="s">
        <v>222</v>
      </c>
      <c r="C321" t="s">
        <v>27</v>
      </c>
      <c r="D321" t="s">
        <v>16</v>
      </c>
      <c r="E321" t="s">
        <v>331</v>
      </c>
      <c r="F321" t="s">
        <v>45</v>
      </c>
      <c r="G321" t="s">
        <v>46</v>
      </c>
      <c r="H321" s="3">
        <v>45129</v>
      </c>
      <c r="I321" s="3">
        <v>45129</v>
      </c>
      <c r="J321" t="s">
        <v>28</v>
      </c>
      <c r="K321" t="s">
        <v>336</v>
      </c>
      <c r="L321" t="s">
        <v>62</v>
      </c>
      <c r="M321" s="8">
        <v>0</v>
      </c>
      <c r="N321" s="8">
        <f>M321*5</f>
        <v>0</v>
      </c>
      <c r="O321" t="s">
        <v>21</v>
      </c>
      <c r="P321" s="7">
        <v>250.47</v>
      </c>
      <c r="Q321" s="8">
        <v>0</v>
      </c>
      <c r="R321" s="8">
        <v>0</v>
      </c>
    </row>
    <row r="322" spans="2:19" hidden="1" x14ac:dyDescent="0.35">
      <c r="B322" t="s">
        <v>222</v>
      </c>
      <c r="C322" t="s">
        <v>27</v>
      </c>
      <c r="D322" t="s">
        <v>16</v>
      </c>
      <c r="E322" t="s">
        <v>331</v>
      </c>
      <c r="F322" t="s">
        <v>47</v>
      </c>
      <c r="G322" t="s">
        <v>48</v>
      </c>
      <c r="H322" s="3">
        <v>45129</v>
      </c>
      <c r="I322" s="3">
        <v>45129</v>
      </c>
      <c r="J322" t="s">
        <v>28</v>
      </c>
      <c r="K322" t="s">
        <v>336</v>
      </c>
      <c r="L322" t="s">
        <v>62</v>
      </c>
      <c r="M322" s="8">
        <v>18000</v>
      </c>
      <c r="N322" s="8">
        <f>M322</f>
        <v>18000</v>
      </c>
      <c r="O322" t="s">
        <v>21</v>
      </c>
      <c r="P322" s="7">
        <v>52.87</v>
      </c>
      <c r="Q322" s="8">
        <v>951660</v>
      </c>
      <c r="R322" s="8">
        <v>0</v>
      </c>
    </row>
    <row r="323" spans="2:19" hidden="1" x14ac:dyDescent="0.35">
      <c r="B323" t="s">
        <v>222</v>
      </c>
      <c r="C323" t="s">
        <v>27</v>
      </c>
      <c r="D323" t="s">
        <v>16</v>
      </c>
      <c r="E323" t="s">
        <v>331</v>
      </c>
      <c r="F323" t="s">
        <v>41</v>
      </c>
      <c r="G323" t="s">
        <v>42</v>
      </c>
      <c r="H323" s="3">
        <v>45129</v>
      </c>
      <c r="I323" s="3">
        <v>45129</v>
      </c>
      <c r="J323" t="s">
        <v>28</v>
      </c>
      <c r="K323" t="s">
        <v>336</v>
      </c>
      <c r="L323" t="s">
        <v>62</v>
      </c>
      <c r="M323" s="8">
        <v>0</v>
      </c>
      <c r="N323" s="8">
        <f>M323*10</f>
        <v>0</v>
      </c>
      <c r="O323" t="s">
        <v>21</v>
      </c>
      <c r="P323" s="7">
        <v>487.98</v>
      </c>
      <c r="Q323" s="8">
        <v>0</v>
      </c>
      <c r="R323" s="8">
        <v>0</v>
      </c>
    </row>
    <row r="324" spans="2:19" hidden="1" x14ac:dyDescent="0.35">
      <c r="B324" t="s">
        <v>223</v>
      </c>
      <c r="C324" t="s">
        <v>211</v>
      </c>
      <c r="D324" t="s">
        <v>16</v>
      </c>
      <c r="E324" t="s">
        <v>330</v>
      </c>
      <c r="F324" t="s">
        <v>212</v>
      </c>
      <c r="G324" t="s">
        <v>213</v>
      </c>
      <c r="H324" s="3">
        <v>45129</v>
      </c>
      <c r="I324" s="3">
        <v>45129</v>
      </c>
      <c r="J324" t="s">
        <v>19</v>
      </c>
      <c r="K324" t="s">
        <v>334</v>
      </c>
      <c r="L324" t="s">
        <v>214</v>
      </c>
      <c r="M324" s="8">
        <v>6000</v>
      </c>
      <c r="N324" s="8">
        <f>M324</f>
        <v>6000</v>
      </c>
      <c r="O324" t="s">
        <v>21</v>
      </c>
      <c r="P324" s="7">
        <v>8.3000000000000007</v>
      </c>
      <c r="Q324" s="8">
        <v>49800</v>
      </c>
      <c r="R324" s="8">
        <v>0</v>
      </c>
    </row>
    <row r="325" spans="2:19" hidden="1" x14ac:dyDescent="0.35">
      <c r="B325" t="s">
        <v>223</v>
      </c>
      <c r="C325" t="s">
        <v>211</v>
      </c>
      <c r="D325" t="s">
        <v>16</v>
      </c>
      <c r="E325" t="s">
        <v>330</v>
      </c>
      <c r="F325" t="s">
        <v>215</v>
      </c>
      <c r="G325" t="s">
        <v>216</v>
      </c>
      <c r="H325" s="3">
        <v>45129</v>
      </c>
      <c r="I325" s="3">
        <v>45129</v>
      </c>
      <c r="J325" t="s">
        <v>19</v>
      </c>
      <c r="K325" t="s">
        <v>334</v>
      </c>
      <c r="L325" t="s">
        <v>214</v>
      </c>
      <c r="M325" s="8">
        <v>5000</v>
      </c>
      <c r="N325" s="8">
        <f>M325</f>
        <v>5000</v>
      </c>
      <c r="O325" t="s">
        <v>21</v>
      </c>
      <c r="P325" s="7">
        <v>10.7</v>
      </c>
      <c r="Q325" s="8">
        <v>53500</v>
      </c>
      <c r="R325" s="8">
        <v>0</v>
      </c>
    </row>
    <row r="326" spans="2:19" hidden="1" x14ac:dyDescent="0.35">
      <c r="B326" t="s">
        <v>224</v>
      </c>
      <c r="C326" t="s">
        <v>225</v>
      </c>
      <c r="D326" t="s">
        <v>16</v>
      </c>
      <c r="E326" t="s">
        <v>331</v>
      </c>
      <c r="F326" t="s">
        <v>202</v>
      </c>
      <c r="G326" t="s">
        <v>203</v>
      </c>
      <c r="H326" s="3">
        <v>45129</v>
      </c>
      <c r="I326" s="3">
        <v>45129</v>
      </c>
      <c r="J326" t="s">
        <v>119</v>
      </c>
      <c r="K326" t="s">
        <v>335</v>
      </c>
      <c r="L326" t="s">
        <v>226</v>
      </c>
      <c r="M326" s="8">
        <v>1494</v>
      </c>
      <c r="N326" s="8">
        <f>M326*5</f>
        <v>7470</v>
      </c>
      <c r="O326" t="s">
        <v>21</v>
      </c>
      <c r="P326" s="7">
        <v>161</v>
      </c>
      <c r="Q326" s="8">
        <v>240534</v>
      </c>
      <c r="R326" s="8">
        <v>0</v>
      </c>
      <c r="S326">
        <f t="shared" ref="S326:S327" si="33">Q326/N326</f>
        <v>32.200000000000003</v>
      </c>
    </row>
    <row r="327" spans="2:19" hidden="1" x14ac:dyDescent="0.35">
      <c r="B327" t="s">
        <v>224</v>
      </c>
      <c r="C327" t="s">
        <v>225</v>
      </c>
      <c r="D327" t="s">
        <v>16</v>
      </c>
      <c r="E327" t="s">
        <v>331</v>
      </c>
      <c r="F327" t="s">
        <v>205</v>
      </c>
      <c r="G327" t="s">
        <v>206</v>
      </c>
      <c r="H327" s="3">
        <v>45129</v>
      </c>
      <c r="I327" s="3">
        <v>45129</v>
      </c>
      <c r="J327" t="s">
        <v>119</v>
      </c>
      <c r="K327" t="s">
        <v>335</v>
      </c>
      <c r="L327" t="s">
        <v>226</v>
      </c>
      <c r="M327" s="8">
        <v>153</v>
      </c>
      <c r="N327" s="8">
        <f>M327*10</f>
        <v>1530</v>
      </c>
      <c r="O327" t="s">
        <v>21</v>
      </c>
      <c r="P327" s="7">
        <v>322</v>
      </c>
      <c r="Q327" s="8">
        <v>49266</v>
      </c>
      <c r="R327" s="8">
        <v>0</v>
      </c>
      <c r="S327">
        <f t="shared" si="33"/>
        <v>32.200000000000003</v>
      </c>
    </row>
    <row r="328" spans="2:19" hidden="1" x14ac:dyDescent="0.35">
      <c r="B328" t="s">
        <v>227</v>
      </c>
      <c r="C328" t="s">
        <v>27</v>
      </c>
      <c r="D328" t="s">
        <v>16</v>
      </c>
      <c r="E328" t="s">
        <v>330</v>
      </c>
      <c r="F328" t="s">
        <v>17</v>
      </c>
      <c r="G328" t="s">
        <v>18</v>
      </c>
      <c r="H328" s="3">
        <v>45131</v>
      </c>
      <c r="I328" s="3">
        <v>45131</v>
      </c>
      <c r="J328" t="s">
        <v>28</v>
      </c>
      <c r="K328" t="s">
        <v>336</v>
      </c>
      <c r="L328" t="s">
        <v>228</v>
      </c>
      <c r="M328" s="8">
        <v>14250</v>
      </c>
      <c r="N328" s="8">
        <f>M328</f>
        <v>14250</v>
      </c>
      <c r="O328" t="s">
        <v>21</v>
      </c>
      <c r="P328" s="7">
        <v>15.84</v>
      </c>
      <c r="Q328" s="8">
        <v>225720</v>
      </c>
      <c r="R328" s="8">
        <v>0</v>
      </c>
    </row>
    <row r="329" spans="2:19" hidden="1" x14ac:dyDescent="0.35">
      <c r="B329" t="s">
        <v>227</v>
      </c>
      <c r="C329" t="s">
        <v>27</v>
      </c>
      <c r="D329" t="s">
        <v>16</v>
      </c>
      <c r="E329" t="s">
        <v>330</v>
      </c>
      <c r="F329" t="s">
        <v>22</v>
      </c>
      <c r="G329" t="s">
        <v>23</v>
      </c>
      <c r="H329" s="3">
        <v>45131</v>
      </c>
      <c r="I329" s="3">
        <v>45131</v>
      </c>
      <c r="J329" t="s">
        <v>28</v>
      </c>
      <c r="K329" t="s">
        <v>336</v>
      </c>
      <c r="L329" t="s">
        <v>228</v>
      </c>
      <c r="M329" s="8">
        <v>3750</v>
      </c>
      <c r="N329" s="8">
        <f>M329</f>
        <v>3750</v>
      </c>
      <c r="O329" t="s">
        <v>21</v>
      </c>
      <c r="P329" s="7">
        <v>12.99</v>
      </c>
      <c r="Q329" s="8">
        <v>48712.5</v>
      </c>
      <c r="R329" s="8">
        <v>0</v>
      </c>
    </row>
    <row r="330" spans="2:19" hidden="1" x14ac:dyDescent="0.35">
      <c r="B330" t="s">
        <v>227</v>
      </c>
      <c r="C330" t="s">
        <v>27</v>
      </c>
      <c r="D330" t="s">
        <v>16</v>
      </c>
      <c r="E330" t="s">
        <v>330</v>
      </c>
      <c r="F330" t="s">
        <v>24</v>
      </c>
      <c r="G330" t="s">
        <v>25</v>
      </c>
      <c r="H330" s="3">
        <v>45131</v>
      </c>
      <c r="I330" s="3">
        <v>45131</v>
      </c>
      <c r="J330" t="s">
        <v>28</v>
      </c>
      <c r="K330" t="s">
        <v>336</v>
      </c>
      <c r="L330" t="s">
        <v>228</v>
      </c>
      <c r="M330" s="8">
        <v>0</v>
      </c>
      <c r="N330" s="8">
        <f>M330/2</f>
        <v>0</v>
      </c>
      <c r="O330" t="s">
        <v>21</v>
      </c>
      <c r="P330" s="7">
        <v>8.09</v>
      </c>
      <c r="Q330" s="8">
        <v>0</v>
      </c>
      <c r="R330" s="8">
        <v>0</v>
      </c>
    </row>
    <row r="331" spans="2:19" hidden="1" x14ac:dyDescent="0.35">
      <c r="B331" t="s">
        <v>229</v>
      </c>
      <c r="C331" t="s">
        <v>40</v>
      </c>
      <c r="D331" t="s">
        <v>16</v>
      </c>
      <c r="E331" t="s">
        <v>330</v>
      </c>
      <c r="F331" t="s">
        <v>17</v>
      </c>
      <c r="G331" t="s">
        <v>18</v>
      </c>
      <c r="H331" s="3">
        <v>45131</v>
      </c>
      <c r="I331" s="3">
        <v>45131</v>
      </c>
      <c r="J331" t="s">
        <v>43</v>
      </c>
      <c r="K331" t="s">
        <v>333</v>
      </c>
      <c r="L331" t="s">
        <v>44</v>
      </c>
      <c r="M331" s="8">
        <v>750000</v>
      </c>
      <c r="N331" s="8">
        <f t="shared" ref="N331:N333" si="34">M331</f>
        <v>750000</v>
      </c>
      <c r="O331" t="s">
        <v>21</v>
      </c>
      <c r="P331" s="7">
        <v>13.26</v>
      </c>
      <c r="Q331" s="8">
        <v>9945000</v>
      </c>
      <c r="R331" s="8">
        <v>0</v>
      </c>
    </row>
    <row r="332" spans="2:19" hidden="1" x14ac:dyDescent="0.35">
      <c r="B332" t="s">
        <v>230</v>
      </c>
      <c r="C332" t="s">
        <v>40</v>
      </c>
      <c r="D332" t="s">
        <v>16</v>
      </c>
      <c r="E332" t="s">
        <v>330</v>
      </c>
      <c r="F332" t="s">
        <v>17</v>
      </c>
      <c r="G332" t="s">
        <v>18</v>
      </c>
      <c r="H332" s="3">
        <v>45131</v>
      </c>
      <c r="I332" s="3">
        <v>45131</v>
      </c>
      <c r="J332" t="s">
        <v>43</v>
      </c>
      <c r="K332" t="s">
        <v>333</v>
      </c>
      <c r="L332" t="s">
        <v>44</v>
      </c>
      <c r="M332" s="8">
        <v>2000</v>
      </c>
      <c r="N332" s="8">
        <f t="shared" si="34"/>
        <v>2000</v>
      </c>
      <c r="O332" t="s">
        <v>21</v>
      </c>
      <c r="P332" s="7">
        <v>13.26</v>
      </c>
      <c r="Q332" s="8">
        <v>26520</v>
      </c>
      <c r="R332" s="8">
        <v>0</v>
      </c>
    </row>
    <row r="333" spans="2:19" hidden="1" x14ac:dyDescent="0.35">
      <c r="B333" t="s">
        <v>230</v>
      </c>
      <c r="C333" t="s">
        <v>40</v>
      </c>
      <c r="D333" t="s">
        <v>16</v>
      </c>
      <c r="E333" t="s">
        <v>330</v>
      </c>
      <c r="F333" t="s">
        <v>17</v>
      </c>
      <c r="G333" t="s">
        <v>18</v>
      </c>
      <c r="H333" s="3">
        <v>45131</v>
      </c>
      <c r="I333" s="3">
        <v>45131</v>
      </c>
      <c r="J333" t="s">
        <v>43</v>
      </c>
      <c r="K333" t="s">
        <v>333</v>
      </c>
      <c r="L333" t="s">
        <v>44</v>
      </c>
      <c r="M333" s="8">
        <v>0</v>
      </c>
      <c r="N333" s="8">
        <f t="shared" si="34"/>
        <v>0</v>
      </c>
      <c r="O333" t="s">
        <v>21</v>
      </c>
      <c r="P333" s="7">
        <v>13.26</v>
      </c>
      <c r="Q333" s="8">
        <v>0</v>
      </c>
      <c r="R333" s="8">
        <v>0</v>
      </c>
    </row>
    <row r="334" spans="2:19" hidden="1" x14ac:dyDescent="0.35">
      <c r="B334" t="s">
        <v>231</v>
      </c>
      <c r="C334" t="s">
        <v>40</v>
      </c>
      <c r="D334" t="s">
        <v>16</v>
      </c>
      <c r="E334" t="s">
        <v>330</v>
      </c>
      <c r="F334" t="s">
        <v>74</v>
      </c>
      <c r="G334" t="s">
        <v>75</v>
      </c>
      <c r="H334" s="3">
        <v>45131</v>
      </c>
      <c r="I334" s="3">
        <v>45131</v>
      </c>
      <c r="J334" t="s">
        <v>43</v>
      </c>
      <c r="K334" t="s">
        <v>333</v>
      </c>
      <c r="L334" t="s">
        <v>44</v>
      </c>
      <c r="M334" s="8">
        <v>44500</v>
      </c>
      <c r="N334" s="8">
        <f>M334/1000*450</f>
        <v>20025</v>
      </c>
      <c r="O334" t="s">
        <v>21</v>
      </c>
      <c r="P334" s="7">
        <v>7.69</v>
      </c>
      <c r="Q334" s="8">
        <v>342205</v>
      </c>
      <c r="R334" s="8">
        <v>0</v>
      </c>
    </row>
    <row r="335" spans="2:19" hidden="1" x14ac:dyDescent="0.35">
      <c r="B335" t="s">
        <v>232</v>
      </c>
      <c r="C335" t="s">
        <v>40</v>
      </c>
      <c r="D335" t="s">
        <v>16</v>
      </c>
      <c r="E335" t="s">
        <v>329</v>
      </c>
      <c r="F335" t="s">
        <v>30</v>
      </c>
      <c r="G335" t="s">
        <v>31</v>
      </c>
      <c r="H335" s="3">
        <v>45131</v>
      </c>
      <c r="I335" s="3">
        <v>45131</v>
      </c>
      <c r="J335" t="s">
        <v>43</v>
      </c>
      <c r="K335" t="s">
        <v>333</v>
      </c>
      <c r="L335" t="s">
        <v>44</v>
      </c>
      <c r="M335" s="8">
        <v>39000</v>
      </c>
      <c r="N335" s="8">
        <f>M335</f>
        <v>39000</v>
      </c>
      <c r="O335" t="s">
        <v>21</v>
      </c>
      <c r="P335" s="7">
        <v>13.04</v>
      </c>
      <c r="Q335" s="8">
        <v>508560</v>
      </c>
      <c r="R335" s="8">
        <v>0</v>
      </c>
    </row>
    <row r="336" spans="2:19" hidden="1" x14ac:dyDescent="0.35">
      <c r="B336" t="s">
        <v>233</v>
      </c>
      <c r="C336" t="s">
        <v>27</v>
      </c>
      <c r="D336" t="s">
        <v>16</v>
      </c>
      <c r="E336" t="s">
        <v>330</v>
      </c>
      <c r="F336" t="s">
        <v>17</v>
      </c>
      <c r="G336" t="s">
        <v>18</v>
      </c>
      <c r="H336" s="3">
        <v>45132</v>
      </c>
      <c r="I336" s="3">
        <v>45132</v>
      </c>
      <c r="J336" t="s">
        <v>28</v>
      </c>
      <c r="K336" t="s">
        <v>336</v>
      </c>
      <c r="L336" t="s">
        <v>102</v>
      </c>
      <c r="M336" s="8">
        <v>12200</v>
      </c>
      <c r="N336" s="8">
        <f>M336</f>
        <v>12200</v>
      </c>
      <c r="O336" t="s">
        <v>21</v>
      </c>
      <c r="P336" s="7">
        <v>15.84</v>
      </c>
      <c r="Q336" s="8">
        <v>193248</v>
      </c>
      <c r="R336" s="8">
        <v>0</v>
      </c>
    </row>
    <row r="337" spans="2:19" hidden="1" x14ac:dyDescent="0.35">
      <c r="B337" t="s">
        <v>233</v>
      </c>
      <c r="C337" t="s">
        <v>27</v>
      </c>
      <c r="D337" t="s">
        <v>16</v>
      </c>
      <c r="E337" t="s">
        <v>330</v>
      </c>
      <c r="F337" t="s">
        <v>22</v>
      </c>
      <c r="G337" t="s">
        <v>23</v>
      </c>
      <c r="H337" s="3">
        <v>45132</v>
      </c>
      <c r="I337" s="3">
        <v>45132</v>
      </c>
      <c r="J337" t="s">
        <v>28</v>
      </c>
      <c r="K337" t="s">
        <v>336</v>
      </c>
      <c r="L337" t="s">
        <v>102</v>
      </c>
      <c r="M337" s="8">
        <v>12000</v>
      </c>
      <c r="N337" s="8">
        <f>M337</f>
        <v>12000</v>
      </c>
      <c r="O337" t="s">
        <v>21</v>
      </c>
      <c r="P337" s="7">
        <v>12.99</v>
      </c>
      <c r="Q337" s="8">
        <v>155880</v>
      </c>
      <c r="R337" s="8">
        <v>0</v>
      </c>
    </row>
    <row r="338" spans="2:19" hidden="1" x14ac:dyDescent="0.35">
      <c r="B338" t="s">
        <v>233</v>
      </c>
      <c r="C338" t="s">
        <v>27</v>
      </c>
      <c r="D338" t="s">
        <v>16</v>
      </c>
      <c r="E338" t="s">
        <v>330</v>
      </c>
      <c r="F338" t="s">
        <v>24</v>
      </c>
      <c r="G338" t="s">
        <v>25</v>
      </c>
      <c r="H338" s="3">
        <v>45132</v>
      </c>
      <c r="I338" s="3">
        <v>45132</v>
      </c>
      <c r="J338" t="s">
        <v>28</v>
      </c>
      <c r="K338" t="s">
        <v>336</v>
      </c>
      <c r="L338" t="s">
        <v>102</v>
      </c>
      <c r="M338" s="8">
        <v>0</v>
      </c>
      <c r="N338" s="8">
        <f>M338/2</f>
        <v>0</v>
      </c>
      <c r="O338" t="s">
        <v>21</v>
      </c>
      <c r="P338" s="7">
        <v>8.09</v>
      </c>
      <c r="Q338" s="8">
        <v>0</v>
      </c>
      <c r="R338" s="8">
        <v>0</v>
      </c>
    </row>
    <row r="339" spans="2:19" hidden="1" x14ac:dyDescent="0.35">
      <c r="B339" t="s">
        <v>234</v>
      </c>
      <c r="C339" t="s">
        <v>27</v>
      </c>
      <c r="D339" t="s">
        <v>16</v>
      </c>
      <c r="E339" t="s">
        <v>330</v>
      </c>
      <c r="F339" t="s">
        <v>17</v>
      </c>
      <c r="G339" t="s">
        <v>18</v>
      </c>
      <c r="H339" s="3">
        <v>45132</v>
      </c>
      <c r="I339" s="3">
        <v>45132</v>
      </c>
      <c r="J339" t="s">
        <v>28</v>
      </c>
      <c r="K339" t="s">
        <v>336</v>
      </c>
      <c r="L339" t="s">
        <v>58</v>
      </c>
      <c r="M339" s="8">
        <v>8750</v>
      </c>
      <c r="N339" s="8">
        <f>M339</f>
        <v>8750</v>
      </c>
      <c r="O339" t="s">
        <v>21</v>
      </c>
      <c r="P339" s="7">
        <v>15.84</v>
      </c>
      <c r="Q339" s="8">
        <v>138600</v>
      </c>
      <c r="R339" s="8">
        <v>0</v>
      </c>
    </row>
    <row r="340" spans="2:19" hidden="1" x14ac:dyDescent="0.35">
      <c r="B340" t="s">
        <v>234</v>
      </c>
      <c r="C340" t="s">
        <v>27</v>
      </c>
      <c r="D340" t="s">
        <v>16</v>
      </c>
      <c r="E340" t="s">
        <v>330</v>
      </c>
      <c r="F340" t="s">
        <v>22</v>
      </c>
      <c r="G340" t="s">
        <v>23</v>
      </c>
      <c r="H340" s="3">
        <v>45132</v>
      </c>
      <c r="I340" s="3">
        <v>45132</v>
      </c>
      <c r="J340" t="s">
        <v>28</v>
      </c>
      <c r="K340" t="s">
        <v>336</v>
      </c>
      <c r="L340" t="s">
        <v>58</v>
      </c>
      <c r="M340" s="8">
        <v>8000</v>
      </c>
      <c r="N340" s="8">
        <f>M340</f>
        <v>8000</v>
      </c>
      <c r="O340" t="s">
        <v>21</v>
      </c>
      <c r="P340" s="7">
        <v>12.99</v>
      </c>
      <c r="Q340" s="8">
        <v>103920</v>
      </c>
      <c r="R340" s="8">
        <v>0</v>
      </c>
    </row>
    <row r="341" spans="2:19" hidden="1" x14ac:dyDescent="0.35">
      <c r="B341" t="s">
        <v>234</v>
      </c>
      <c r="C341" t="s">
        <v>27</v>
      </c>
      <c r="D341" t="s">
        <v>16</v>
      </c>
      <c r="E341" t="s">
        <v>330</v>
      </c>
      <c r="F341" t="s">
        <v>24</v>
      </c>
      <c r="G341" t="s">
        <v>25</v>
      </c>
      <c r="H341" s="3">
        <v>45132</v>
      </c>
      <c r="I341" s="3">
        <v>45132</v>
      </c>
      <c r="J341" t="s">
        <v>28</v>
      </c>
      <c r="K341" t="s">
        <v>336</v>
      </c>
      <c r="L341" t="s">
        <v>58</v>
      </c>
      <c r="M341" s="8">
        <v>2500</v>
      </c>
      <c r="N341" s="8">
        <f>M341/2</f>
        <v>1250</v>
      </c>
      <c r="O341" t="s">
        <v>21</v>
      </c>
      <c r="P341" s="7">
        <v>8.09</v>
      </c>
      <c r="Q341" s="8">
        <v>20225</v>
      </c>
      <c r="R341" s="8">
        <v>0</v>
      </c>
    </row>
    <row r="342" spans="2:19" hidden="1" x14ac:dyDescent="0.35">
      <c r="B342" t="s">
        <v>235</v>
      </c>
      <c r="C342" t="s">
        <v>27</v>
      </c>
      <c r="D342" t="s">
        <v>16</v>
      </c>
      <c r="E342" t="s">
        <v>330</v>
      </c>
      <c r="F342" t="s">
        <v>17</v>
      </c>
      <c r="G342" t="s">
        <v>18</v>
      </c>
      <c r="H342" s="3">
        <v>45132</v>
      </c>
      <c r="I342" s="3">
        <v>45132</v>
      </c>
      <c r="J342" t="s">
        <v>28</v>
      </c>
      <c r="K342" t="s">
        <v>336</v>
      </c>
      <c r="L342" t="s">
        <v>236</v>
      </c>
      <c r="M342" s="8">
        <v>10500</v>
      </c>
      <c r="N342" s="8">
        <f>M342</f>
        <v>10500</v>
      </c>
      <c r="O342" t="s">
        <v>21</v>
      </c>
      <c r="P342" s="7">
        <v>15.84</v>
      </c>
      <c r="Q342" s="8">
        <v>166320</v>
      </c>
      <c r="R342" s="8">
        <v>0</v>
      </c>
    </row>
    <row r="343" spans="2:19" hidden="1" x14ac:dyDescent="0.35">
      <c r="B343" t="s">
        <v>235</v>
      </c>
      <c r="C343" t="s">
        <v>27</v>
      </c>
      <c r="D343" t="s">
        <v>16</v>
      </c>
      <c r="E343" t="s">
        <v>330</v>
      </c>
      <c r="F343" t="s">
        <v>22</v>
      </c>
      <c r="G343" t="s">
        <v>23</v>
      </c>
      <c r="H343" s="3">
        <v>45132</v>
      </c>
      <c r="I343" s="3">
        <v>45132</v>
      </c>
      <c r="J343" t="s">
        <v>28</v>
      </c>
      <c r="K343" t="s">
        <v>336</v>
      </c>
      <c r="L343" t="s">
        <v>236</v>
      </c>
      <c r="M343" s="8">
        <v>7500</v>
      </c>
      <c r="N343" s="8">
        <f>M343</f>
        <v>7500</v>
      </c>
      <c r="O343" t="s">
        <v>21</v>
      </c>
      <c r="P343" s="7">
        <v>12.99</v>
      </c>
      <c r="Q343" s="8">
        <v>97425</v>
      </c>
      <c r="R343" s="8">
        <v>0</v>
      </c>
    </row>
    <row r="344" spans="2:19" hidden="1" x14ac:dyDescent="0.35">
      <c r="B344" t="s">
        <v>235</v>
      </c>
      <c r="C344" t="s">
        <v>27</v>
      </c>
      <c r="D344" t="s">
        <v>16</v>
      </c>
      <c r="E344" t="s">
        <v>330</v>
      </c>
      <c r="F344" t="s">
        <v>24</v>
      </c>
      <c r="G344" t="s">
        <v>25</v>
      </c>
      <c r="H344" s="3">
        <v>45132</v>
      </c>
      <c r="I344" s="3">
        <v>45132</v>
      </c>
      <c r="J344" t="s">
        <v>28</v>
      </c>
      <c r="K344" t="s">
        <v>336</v>
      </c>
      <c r="L344" t="s">
        <v>236</v>
      </c>
      <c r="M344" s="8">
        <v>0</v>
      </c>
      <c r="N344" s="8">
        <f>M344/2</f>
        <v>0</v>
      </c>
      <c r="O344" t="s">
        <v>21</v>
      </c>
      <c r="P344" s="7">
        <v>8.09</v>
      </c>
      <c r="Q344" s="8">
        <v>0</v>
      </c>
      <c r="R344" s="8">
        <v>0</v>
      </c>
    </row>
    <row r="345" spans="2:19" hidden="1" x14ac:dyDescent="0.35">
      <c r="B345" t="s">
        <v>237</v>
      </c>
      <c r="C345" t="s">
        <v>118</v>
      </c>
      <c r="D345" t="s">
        <v>16</v>
      </c>
      <c r="E345" t="s">
        <v>330</v>
      </c>
      <c r="F345" t="s">
        <v>17</v>
      </c>
      <c r="G345" t="s">
        <v>18</v>
      </c>
      <c r="H345" s="3">
        <v>45132</v>
      </c>
      <c r="I345" s="3">
        <v>45132</v>
      </c>
      <c r="J345" t="s">
        <v>119</v>
      </c>
      <c r="K345" t="s">
        <v>335</v>
      </c>
      <c r="L345" t="s">
        <v>238</v>
      </c>
      <c r="M345" s="8">
        <v>23500</v>
      </c>
      <c r="N345" s="8">
        <f>M345</f>
        <v>23500</v>
      </c>
      <c r="O345" t="s">
        <v>21</v>
      </c>
      <c r="P345" s="7">
        <v>11.84</v>
      </c>
      <c r="Q345" s="8">
        <v>278240</v>
      </c>
      <c r="R345" s="8">
        <v>0</v>
      </c>
    </row>
    <row r="346" spans="2:19" hidden="1" x14ac:dyDescent="0.35">
      <c r="B346" t="s">
        <v>237</v>
      </c>
      <c r="C346" t="s">
        <v>118</v>
      </c>
      <c r="D346" t="s">
        <v>16</v>
      </c>
      <c r="E346" t="s">
        <v>329</v>
      </c>
      <c r="F346" t="s">
        <v>30</v>
      </c>
      <c r="G346" t="s">
        <v>31</v>
      </c>
      <c r="H346" s="3">
        <v>45132</v>
      </c>
      <c r="I346" s="3">
        <v>45132</v>
      </c>
      <c r="J346" t="s">
        <v>119</v>
      </c>
      <c r="K346" t="s">
        <v>335</v>
      </c>
      <c r="L346" t="s">
        <v>238</v>
      </c>
      <c r="M346" s="8">
        <v>0</v>
      </c>
      <c r="N346" s="8">
        <f t="shared" ref="N346:N347" si="35">M346</f>
        <v>0</v>
      </c>
      <c r="O346" t="s">
        <v>21</v>
      </c>
      <c r="P346" s="7">
        <v>12.04</v>
      </c>
      <c r="Q346" s="8">
        <v>0</v>
      </c>
      <c r="R346" s="8">
        <v>0</v>
      </c>
    </row>
    <row r="347" spans="2:19" hidden="1" x14ac:dyDescent="0.35">
      <c r="B347" t="s">
        <v>239</v>
      </c>
      <c r="C347" t="s">
        <v>118</v>
      </c>
      <c r="D347" t="s">
        <v>16</v>
      </c>
      <c r="E347" t="s">
        <v>329</v>
      </c>
      <c r="F347" t="s">
        <v>30</v>
      </c>
      <c r="G347" t="s">
        <v>31</v>
      </c>
      <c r="H347" s="3">
        <v>45132</v>
      </c>
      <c r="I347" s="3">
        <v>45132</v>
      </c>
      <c r="J347" t="s">
        <v>119</v>
      </c>
      <c r="K347" t="s">
        <v>335</v>
      </c>
      <c r="L347" t="s">
        <v>240</v>
      </c>
      <c r="M347" s="8">
        <v>30600</v>
      </c>
      <c r="N347" s="8">
        <f t="shared" si="35"/>
        <v>30600</v>
      </c>
      <c r="O347" t="s">
        <v>21</v>
      </c>
      <c r="P347" s="7">
        <v>12.04</v>
      </c>
      <c r="Q347" s="8">
        <v>368424</v>
      </c>
      <c r="R347" s="8">
        <v>0</v>
      </c>
    </row>
    <row r="348" spans="2:19" hidden="1" x14ac:dyDescent="0.35">
      <c r="B348" t="s">
        <v>241</v>
      </c>
      <c r="C348" t="s">
        <v>27</v>
      </c>
      <c r="D348" t="s">
        <v>16</v>
      </c>
      <c r="E348" t="s">
        <v>330</v>
      </c>
      <c r="F348" t="s">
        <v>17</v>
      </c>
      <c r="G348" t="s">
        <v>18</v>
      </c>
      <c r="H348" s="3">
        <v>45132</v>
      </c>
      <c r="I348" s="3">
        <v>45132</v>
      </c>
      <c r="J348" t="s">
        <v>28</v>
      </c>
      <c r="K348" t="s">
        <v>336</v>
      </c>
      <c r="L348" t="s">
        <v>242</v>
      </c>
      <c r="M348" s="8">
        <v>10500</v>
      </c>
      <c r="N348" s="8">
        <f>M348</f>
        <v>10500</v>
      </c>
      <c r="O348" t="s">
        <v>21</v>
      </c>
      <c r="P348" s="7">
        <v>15.84</v>
      </c>
      <c r="Q348" s="8">
        <v>166320</v>
      </c>
      <c r="R348" s="8">
        <v>0</v>
      </c>
    </row>
    <row r="349" spans="2:19" hidden="1" x14ac:dyDescent="0.35">
      <c r="B349" t="s">
        <v>241</v>
      </c>
      <c r="C349" t="s">
        <v>27</v>
      </c>
      <c r="D349" t="s">
        <v>16</v>
      </c>
      <c r="E349" t="s">
        <v>330</v>
      </c>
      <c r="F349" t="s">
        <v>22</v>
      </c>
      <c r="G349" t="s">
        <v>23</v>
      </c>
      <c r="H349" s="3">
        <v>45132</v>
      </c>
      <c r="I349" s="3">
        <v>45132</v>
      </c>
      <c r="J349" t="s">
        <v>28</v>
      </c>
      <c r="K349" t="s">
        <v>336</v>
      </c>
      <c r="L349" t="s">
        <v>242</v>
      </c>
      <c r="M349" s="8">
        <v>7500</v>
      </c>
      <c r="N349" s="8">
        <f>M349</f>
        <v>7500</v>
      </c>
      <c r="O349" t="s">
        <v>21</v>
      </c>
      <c r="P349" s="7">
        <v>12.99</v>
      </c>
      <c r="Q349" s="8">
        <v>97425</v>
      </c>
      <c r="R349" s="8">
        <v>0</v>
      </c>
    </row>
    <row r="350" spans="2:19" hidden="1" x14ac:dyDescent="0.35">
      <c r="B350" t="s">
        <v>241</v>
      </c>
      <c r="C350" t="s">
        <v>27</v>
      </c>
      <c r="D350" t="s">
        <v>16</v>
      </c>
      <c r="E350" t="s">
        <v>330</v>
      </c>
      <c r="F350" t="s">
        <v>24</v>
      </c>
      <c r="G350" t="s">
        <v>25</v>
      </c>
      <c r="H350" s="3">
        <v>45132</v>
      </c>
      <c r="I350" s="3">
        <v>45132</v>
      </c>
      <c r="J350" t="s">
        <v>28</v>
      </c>
      <c r="K350" t="s">
        <v>336</v>
      </c>
      <c r="L350" t="s">
        <v>242</v>
      </c>
      <c r="M350" s="8">
        <v>0</v>
      </c>
      <c r="N350" s="8">
        <f>M350/2</f>
        <v>0</v>
      </c>
      <c r="O350" t="s">
        <v>21</v>
      </c>
      <c r="P350" s="7">
        <v>8.09</v>
      </c>
      <c r="Q350" s="8">
        <v>0</v>
      </c>
      <c r="R350" s="8">
        <v>0</v>
      </c>
    </row>
    <row r="351" spans="2:19" hidden="1" x14ac:dyDescent="0.35">
      <c r="B351" t="s">
        <v>243</v>
      </c>
      <c r="C351" t="s">
        <v>244</v>
      </c>
      <c r="D351" t="s">
        <v>16</v>
      </c>
      <c r="E351" t="s">
        <v>331</v>
      </c>
      <c r="F351" t="s">
        <v>202</v>
      </c>
      <c r="G351" t="s">
        <v>203</v>
      </c>
      <c r="H351" s="3">
        <v>45132</v>
      </c>
      <c r="I351" s="3">
        <v>45132</v>
      </c>
      <c r="J351" t="s">
        <v>119</v>
      </c>
      <c r="K351" t="s">
        <v>335</v>
      </c>
      <c r="L351" t="s">
        <v>245</v>
      </c>
      <c r="M351" s="8">
        <v>588</v>
      </c>
      <c r="N351" s="8">
        <f>M351*5</f>
        <v>2940</v>
      </c>
      <c r="O351" t="s">
        <v>21</v>
      </c>
      <c r="P351" s="7">
        <v>152.5</v>
      </c>
      <c r="Q351" s="8">
        <v>89670</v>
      </c>
      <c r="R351" s="8">
        <v>0</v>
      </c>
      <c r="S351">
        <f t="shared" ref="S351:S352" si="36">Q351/N351</f>
        <v>30.5</v>
      </c>
    </row>
    <row r="352" spans="2:19" hidden="1" x14ac:dyDescent="0.35">
      <c r="B352" t="s">
        <v>243</v>
      </c>
      <c r="C352" t="s">
        <v>244</v>
      </c>
      <c r="D352" t="s">
        <v>16</v>
      </c>
      <c r="E352" t="s">
        <v>331</v>
      </c>
      <c r="F352" t="s">
        <v>205</v>
      </c>
      <c r="G352" t="s">
        <v>206</v>
      </c>
      <c r="H352" s="3">
        <v>45132</v>
      </c>
      <c r="I352" s="3">
        <v>45132</v>
      </c>
      <c r="J352" t="s">
        <v>119</v>
      </c>
      <c r="K352" t="s">
        <v>335</v>
      </c>
      <c r="L352" t="s">
        <v>245</v>
      </c>
      <c r="M352" s="8">
        <v>117</v>
      </c>
      <c r="N352" s="8">
        <f>M352*10</f>
        <v>1170</v>
      </c>
      <c r="O352" t="s">
        <v>21</v>
      </c>
      <c r="P352" s="7">
        <v>305</v>
      </c>
      <c r="Q352" s="8">
        <v>35685</v>
      </c>
      <c r="R352" s="8">
        <v>0</v>
      </c>
      <c r="S352">
        <f t="shared" si="36"/>
        <v>30.5</v>
      </c>
    </row>
    <row r="353" spans="2:19" hidden="1" x14ac:dyDescent="0.35">
      <c r="B353" t="s">
        <v>246</v>
      </c>
      <c r="C353" t="s">
        <v>80</v>
      </c>
      <c r="D353" t="s">
        <v>16</v>
      </c>
      <c r="E353" t="s">
        <v>329</v>
      </c>
      <c r="F353" t="s">
        <v>30</v>
      </c>
      <c r="G353" t="s">
        <v>31</v>
      </c>
      <c r="H353" s="3">
        <v>45132</v>
      </c>
      <c r="I353" s="3">
        <v>45132</v>
      </c>
      <c r="J353" t="s">
        <v>81</v>
      </c>
      <c r="K353" t="s">
        <v>337</v>
      </c>
      <c r="L353" t="s">
        <v>247</v>
      </c>
      <c r="M353" s="8">
        <v>23500</v>
      </c>
      <c r="N353" s="8">
        <f t="shared" ref="N353:N356" si="37">M353</f>
        <v>23500</v>
      </c>
      <c r="O353" t="s">
        <v>21</v>
      </c>
      <c r="P353" s="7">
        <v>12.04</v>
      </c>
      <c r="Q353" s="8">
        <v>282940</v>
      </c>
      <c r="R353" s="8">
        <v>0</v>
      </c>
    </row>
    <row r="354" spans="2:19" hidden="1" x14ac:dyDescent="0.35">
      <c r="B354" t="s">
        <v>248</v>
      </c>
      <c r="C354" t="s">
        <v>118</v>
      </c>
      <c r="D354" t="s">
        <v>16</v>
      </c>
      <c r="E354" t="s">
        <v>329</v>
      </c>
      <c r="F354" t="s">
        <v>30</v>
      </c>
      <c r="G354" t="s">
        <v>31</v>
      </c>
      <c r="H354" s="3">
        <v>45132</v>
      </c>
      <c r="I354" s="3">
        <v>45132</v>
      </c>
      <c r="J354" t="s">
        <v>119</v>
      </c>
      <c r="K354" t="s">
        <v>335</v>
      </c>
      <c r="L354" t="s">
        <v>249</v>
      </c>
      <c r="M354" s="8">
        <v>23500</v>
      </c>
      <c r="N354" s="8">
        <f t="shared" si="37"/>
        <v>23500</v>
      </c>
      <c r="O354" t="s">
        <v>21</v>
      </c>
      <c r="P354" s="7">
        <v>12.04</v>
      </c>
      <c r="Q354" s="8">
        <v>282940</v>
      </c>
      <c r="R354" s="8">
        <v>0</v>
      </c>
    </row>
    <row r="355" spans="2:19" hidden="1" x14ac:dyDescent="0.35">
      <c r="B355" t="s">
        <v>250</v>
      </c>
      <c r="C355" t="s">
        <v>118</v>
      </c>
      <c r="D355" t="s">
        <v>16</v>
      </c>
      <c r="E355" t="s">
        <v>329</v>
      </c>
      <c r="F355" t="s">
        <v>30</v>
      </c>
      <c r="G355" t="s">
        <v>31</v>
      </c>
      <c r="H355" s="3">
        <v>45132</v>
      </c>
      <c r="I355" s="3">
        <v>45132</v>
      </c>
      <c r="J355" t="s">
        <v>119</v>
      </c>
      <c r="K355" t="s">
        <v>335</v>
      </c>
      <c r="L355" t="s">
        <v>240</v>
      </c>
      <c r="M355" s="8">
        <v>30600</v>
      </c>
      <c r="N355" s="8">
        <f t="shared" si="37"/>
        <v>30600</v>
      </c>
      <c r="O355" t="s">
        <v>21</v>
      </c>
      <c r="P355" s="7">
        <v>12.04</v>
      </c>
      <c r="Q355" s="8">
        <v>368424</v>
      </c>
      <c r="R355" s="8">
        <v>0</v>
      </c>
    </row>
    <row r="356" spans="2:19" hidden="1" x14ac:dyDescent="0.35">
      <c r="B356" t="s">
        <v>251</v>
      </c>
      <c r="C356" t="s">
        <v>118</v>
      </c>
      <c r="D356" t="s">
        <v>16</v>
      </c>
      <c r="E356" t="s">
        <v>329</v>
      </c>
      <c r="F356" t="s">
        <v>30</v>
      </c>
      <c r="G356" t="s">
        <v>31</v>
      </c>
      <c r="H356" s="3">
        <v>45132</v>
      </c>
      <c r="I356" s="3">
        <v>45132</v>
      </c>
      <c r="J356" t="s">
        <v>119</v>
      </c>
      <c r="K356" t="s">
        <v>335</v>
      </c>
      <c r="L356" t="s">
        <v>240</v>
      </c>
      <c r="M356" s="8">
        <v>30600</v>
      </c>
      <c r="N356" s="8">
        <f t="shared" si="37"/>
        <v>30600</v>
      </c>
      <c r="O356" t="s">
        <v>21</v>
      </c>
      <c r="P356" s="7">
        <v>12.04</v>
      </c>
      <c r="Q356" s="8">
        <v>368424</v>
      </c>
      <c r="R356" s="8">
        <v>0</v>
      </c>
    </row>
    <row r="357" spans="2:19" hidden="1" x14ac:dyDescent="0.35">
      <c r="B357" t="s">
        <v>252</v>
      </c>
      <c r="C357" t="s">
        <v>118</v>
      </c>
      <c r="D357" t="s">
        <v>16</v>
      </c>
      <c r="E357" t="s">
        <v>330</v>
      </c>
      <c r="F357" t="s">
        <v>17</v>
      </c>
      <c r="G357" t="s">
        <v>18</v>
      </c>
      <c r="H357" s="3">
        <v>45132</v>
      </c>
      <c r="I357" s="3">
        <v>45132</v>
      </c>
      <c r="J357" t="s">
        <v>119</v>
      </c>
      <c r="K357" t="s">
        <v>335</v>
      </c>
      <c r="L357" t="s">
        <v>253</v>
      </c>
      <c r="M357" s="8">
        <v>0</v>
      </c>
      <c r="N357" s="8">
        <f>M357</f>
        <v>0</v>
      </c>
      <c r="O357" t="s">
        <v>21</v>
      </c>
      <c r="P357" s="7">
        <v>11.84</v>
      </c>
      <c r="Q357" s="8">
        <v>0</v>
      </c>
      <c r="R357" s="8">
        <v>0</v>
      </c>
    </row>
    <row r="358" spans="2:19" hidden="1" x14ac:dyDescent="0.35">
      <c r="B358" t="s">
        <v>252</v>
      </c>
      <c r="C358" t="s">
        <v>118</v>
      </c>
      <c r="D358" t="s">
        <v>16</v>
      </c>
      <c r="E358" t="s">
        <v>329</v>
      </c>
      <c r="F358" t="s">
        <v>30</v>
      </c>
      <c r="G358" t="s">
        <v>31</v>
      </c>
      <c r="H358" s="3">
        <v>45132</v>
      </c>
      <c r="I358" s="3">
        <v>45132</v>
      </c>
      <c r="J358" t="s">
        <v>119</v>
      </c>
      <c r="K358" t="s">
        <v>335</v>
      </c>
      <c r="L358" t="s">
        <v>253</v>
      </c>
      <c r="M358" s="8">
        <v>23500</v>
      </c>
      <c r="N358" s="8">
        <f>M358</f>
        <v>23500</v>
      </c>
      <c r="O358" t="s">
        <v>21</v>
      </c>
      <c r="P358" s="7">
        <v>12.04</v>
      </c>
      <c r="Q358" s="8">
        <v>282940</v>
      </c>
      <c r="R358" s="8">
        <v>0</v>
      </c>
    </row>
    <row r="359" spans="2:19" hidden="1" x14ac:dyDescent="0.35">
      <c r="B359" t="s">
        <v>254</v>
      </c>
      <c r="C359" t="s">
        <v>255</v>
      </c>
      <c r="D359" t="s">
        <v>16</v>
      </c>
      <c r="E359" t="s">
        <v>331</v>
      </c>
      <c r="F359" t="s">
        <v>202</v>
      </c>
      <c r="G359" t="s">
        <v>203</v>
      </c>
      <c r="H359" s="3">
        <v>45132</v>
      </c>
      <c r="I359" s="3">
        <v>45132</v>
      </c>
      <c r="J359" t="s">
        <v>119</v>
      </c>
      <c r="K359" t="s">
        <v>335</v>
      </c>
      <c r="L359" t="s">
        <v>256</v>
      </c>
      <c r="M359" s="8">
        <v>1680</v>
      </c>
      <c r="N359" s="8">
        <f>M359*5</f>
        <v>8400</v>
      </c>
      <c r="O359" t="s">
        <v>21</v>
      </c>
      <c r="P359" s="7">
        <v>165</v>
      </c>
      <c r="Q359" s="8">
        <v>277200</v>
      </c>
      <c r="R359" s="8">
        <v>0</v>
      </c>
      <c r="S359">
        <f t="shared" ref="S359:S360" si="38">Q359/N359</f>
        <v>33</v>
      </c>
    </row>
    <row r="360" spans="2:19" hidden="1" x14ac:dyDescent="0.35">
      <c r="B360" t="s">
        <v>254</v>
      </c>
      <c r="C360" t="s">
        <v>255</v>
      </c>
      <c r="D360" t="s">
        <v>16</v>
      </c>
      <c r="E360" t="s">
        <v>331</v>
      </c>
      <c r="F360" t="s">
        <v>205</v>
      </c>
      <c r="G360" t="s">
        <v>206</v>
      </c>
      <c r="H360" s="3">
        <v>45132</v>
      </c>
      <c r="I360" s="3">
        <v>45132</v>
      </c>
      <c r="J360" t="s">
        <v>119</v>
      </c>
      <c r="K360" t="s">
        <v>335</v>
      </c>
      <c r="L360" t="s">
        <v>256</v>
      </c>
      <c r="M360" s="8">
        <v>60</v>
      </c>
      <c r="N360" s="8">
        <f>M360*10</f>
        <v>600</v>
      </c>
      <c r="O360" t="s">
        <v>21</v>
      </c>
      <c r="P360" s="7">
        <v>330</v>
      </c>
      <c r="Q360" s="8">
        <v>19800</v>
      </c>
      <c r="R360" s="8">
        <v>0</v>
      </c>
      <c r="S360">
        <f t="shared" si="38"/>
        <v>33</v>
      </c>
    </row>
    <row r="361" spans="2:19" hidden="1" x14ac:dyDescent="0.35">
      <c r="B361" t="s">
        <v>257</v>
      </c>
      <c r="C361" t="s">
        <v>86</v>
      </c>
      <c r="D361" t="s">
        <v>16</v>
      </c>
      <c r="E361" t="s">
        <v>329</v>
      </c>
      <c r="F361" t="s">
        <v>30</v>
      </c>
      <c r="G361" t="s">
        <v>31</v>
      </c>
      <c r="H361" s="3">
        <v>45133</v>
      </c>
      <c r="I361" s="3">
        <v>45131</v>
      </c>
      <c r="J361" t="s">
        <v>87</v>
      </c>
      <c r="K361" t="s">
        <v>338</v>
      </c>
      <c r="L361" t="s">
        <v>88</v>
      </c>
      <c r="M361" s="8">
        <v>117000</v>
      </c>
      <c r="N361" s="8">
        <f>M361</f>
        <v>117000</v>
      </c>
      <c r="O361" t="s">
        <v>21</v>
      </c>
      <c r="P361" s="7">
        <v>8.24</v>
      </c>
      <c r="Q361" s="8">
        <v>964080</v>
      </c>
      <c r="R361" s="8">
        <v>0</v>
      </c>
    </row>
    <row r="362" spans="2:19" hidden="1" x14ac:dyDescent="0.35">
      <c r="B362" t="s">
        <v>258</v>
      </c>
      <c r="C362" t="s">
        <v>86</v>
      </c>
      <c r="D362" t="s">
        <v>16</v>
      </c>
      <c r="E362" t="s">
        <v>330</v>
      </c>
      <c r="F362" t="s">
        <v>17</v>
      </c>
      <c r="G362" t="s">
        <v>18</v>
      </c>
      <c r="H362" s="3">
        <v>45133</v>
      </c>
      <c r="I362" s="3">
        <v>45131</v>
      </c>
      <c r="J362" t="s">
        <v>87</v>
      </c>
      <c r="K362" t="s">
        <v>338</v>
      </c>
      <c r="L362" t="s">
        <v>88</v>
      </c>
      <c r="M362" s="8">
        <v>496000</v>
      </c>
      <c r="N362" s="8">
        <f t="shared" ref="N362:N363" si="39">M362</f>
        <v>496000</v>
      </c>
      <c r="O362" t="s">
        <v>21</v>
      </c>
      <c r="P362" s="7">
        <v>8.24</v>
      </c>
      <c r="Q362" s="8">
        <v>4087040</v>
      </c>
      <c r="R362" s="8">
        <v>0</v>
      </c>
    </row>
    <row r="363" spans="2:19" hidden="1" x14ac:dyDescent="0.35">
      <c r="B363" t="s">
        <v>259</v>
      </c>
      <c r="C363" t="s">
        <v>27</v>
      </c>
      <c r="D363" t="s">
        <v>16</v>
      </c>
      <c r="E363" t="s">
        <v>330</v>
      </c>
      <c r="F363" t="s">
        <v>17</v>
      </c>
      <c r="G363" t="s">
        <v>18</v>
      </c>
      <c r="H363" s="3">
        <v>45133</v>
      </c>
      <c r="I363" s="3">
        <v>45133</v>
      </c>
      <c r="J363" t="s">
        <v>28</v>
      </c>
      <c r="K363" t="s">
        <v>336</v>
      </c>
      <c r="L363" t="s">
        <v>260</v>
      </c>
      <c r="M363" s="8">
        <v>9500</v>
      </c>
      <c r="N363" s="8">
        <f t="shared" si="39"/>
        <v>9500</v>
      </c>
      <c r="O363" t="s">
        <v>21</v>
      </c>
      <c r="P363" s="7">
        <v>15.84</v>
      </c>
      <c r="Q363" s="8">
        <v>150480</v>
      </c>
      <c r="R363" s="8">
        <v>0</v>
      </c>
    </row>
    <row r="364" spans="2:19" hidden="1" x14ac:dyDescent="0.35">
      <c r="B364" t="s">
        <v>259</v>
      </c>
      <c r="C364" t="s">
        <v>27</v>
      </c>
      <c r="D364" t="s">
        <v>16</v>
      </c>
      <c r="E364" t="s">
        <v>330</v>
      </c>
      <c r="F364" t="s">
        <v>22</v>
      </c>
      <c r="G364" t="s">
        <v>23</v>
      </c>
      <c r="H364" s="3">
        <v>45133</v>
      </c>
      <c r="I364" s="3">
        <v>45133</v>
      </c>
      <c r="J364" t="s">
        <v>28</v>
      </c>
      <c r="K364" t="s">
        <v>336</v>
      </c>
      <c r="L364" t="s">
        <v>260</v>
      </c>
      <c r="M364" s="8">
        <v>7250</v>
      </c>
      <c r="N364" s="8">
        <f>M364</f>
        <v>7250</v>
      </c>
      <c r="O364" t="s">
        <v>21</v>
      </c>
      <c r="P364" s="7">
        <v>12.99</v>
      </c>
      <c r="Q364" s="8">
        <v>94177.5</v>
      </c>
      <c r="R364" s="8">
        <v>0</v>
      </c>
    </row>
    <row r="365" spans="2:19" hidden="1" x14ac:dyDescent="0.35">
      <c r="B365" t="s">
        <v>259</v>
      </c>
      <c r="C365" t="s">
        <v>27</v>
      </c>
      <c r="D365" t="s">
        <v>16</v>
      </c>
      <c r="E365" t="s">
        <v>330</v>
      </c>
      <c r="F365" t="s">
        <v>24</v>
      </c>
      <c r="G365" t="s">
        <v>25</v>
      </c>
      <c r="H365" s="3">
        <v>45133</v>
      </c>
      <c r="I365" s="3">
        <v>45133</v>
      </c>
      <c r="J365" t="s">
        <v>28</v>
      </c>
      <c r="K365" t="s">
        <v>336</v>
      </c>
      <c r="L365" t="s">
        <v>260</v>
      </c>
      <c r="M365" s="8">
        <v>2500</v>
      </c>
      <c r="N365" s="8">
        <f>M365/2</f>
        <v>1250</v>
      </c>
      <c r="O365" t="s">
        <v>21</v>
      </c>
      <c r="P365" s="7">
        <v>8.09</v>
      </c>
      <c r="Q365" s="8">
        <v>20225</v>
      </c>
      <c r="R365" s="8">
        <v>0</v>
      </c>
    </row>
    <row r="366" spans="2:19" hidden="1" x14ac:dyDescent="0.35">
      <c r="B366" t="s">
        <v>261</v>
      </c>
      <c r="C366" t="s">
        <v>27</v>
      </c>
      <c r="D366" t="s">
        <v>16</v>
      </c>
      <c r="E366" t="s">
        <v>331</v>
      </c>
      <c r="F366" t="s">
        <v>45</v>
      </c>
      <c r="G366" t="s">
        <v>46</v>
      </c>
      <c r="H366" s="3">
        <v>45133</v>
      </c>
      <c r="I366" s="3">
        <v>45133</v>
      </c>
      <c r="J366" t="s">
        <v>28</v>
      </c>
      <c r="K366" t="s">
        <v>336</v>
      </c>
      <c r="L366" t="s">
        <v>62</v>
      </c>
      <c r="M366" s="8">
        <v>0</v>
      </c>
      <c r="N366" s="8">
        <f>M366*5</f>
        <v>0</v>
      </c>
      <c r="O366" t="s">
        <v>21</v>
      </c>
      <c r="P366" s="7">
        <v>250.47</v>
      </c>
      <c r="Q366" s="8">
        <v>0</v>
      </c>
      <c r="R366" s="8">
        <v>0</v>
      </c>
    </row>
    <row r="367" spans="2:19" hidden="1" x14ac:dyDescent="0.35">
      <c r="B367" t="s">
        <v>261</v>
      </c>
      <c r="C367" t="s">
        <v>27</v>
      </c>
      <c r="D367" t="s">
        <v>16</v>
      </c>
      <c r="E367" t="s">
        <v>331</v>
      </c>
      <c r="F367" t="s">
        <v>47</v>
      </c>
      <c r="G367" t="s">
        <v>48</v>
      </c>
      <c r="H367" s="3">
        <v>45133</v>
      </c>
      <c r="I367" s="3">
        <v>45133</v>
      </c>
      <c r="J367" t="s">
        <v>28</v>
      </c>
      <c r="K367" t="s">
        <v>336</v>
      </c>
      <c r="L367" t="s">
        <v>62</v>
      </c>
      <c r="M367" s="8">
        <v>17820</v>
      </c>
      <c r="N367" s="8">
        <f t="shared" ref="N367:N368" si="40">M367</f>
        <v>17820</v>
      </c>
      <c r="O367" t="s">
        <v>21</v>
      </c>
      <c r="P367" s="7">
        <v>52.87</v>
      </c>
      <c r="Q367" s="8">
        <v>942143.4</v>
      </c>
      <c r="R367" s="8">
        <v>0</v>
      </c>
    </row>
    <row r="368" spans="2:19" hidden="1" x14ac:dyDescent="0.35">
      <c r="B368" t="s">
        <v>261</v>
      </c>
      <c r="C368" t="s">
        <v>27</v>
      </c>
      <c r="D368" t="s">
        <v>16</v>
      </c>
      <c r="E368" t="s">
        <v>331</v>
      </c>
      <c r="F368" t="s">
        <v>47</v>
      </c>
      <c r="G368" t="s">
        <v>48</v>
      </c>
      <c r="H368" s="3">
        <v>45133</v>
      </c>
      <c r="I368" s="3">
        <v>45133</v>
      </c>
      <c r="J368" t="s">
        <v>28</v>
      </c>
      <c r="K368" t="s">
        <v>336</v>
      </c>
      <c r="L368" t="s">
        <v>62</v>
      </c>
      <c r="M368" s="8">
        <v>180</v>
      </c>
      <c r="N368" s="8">
        <f t="shared" si="40"/>
        <v>180</v>
      </c>
      <c r="O368" t="s">
        <v>21</v>
      </c>
      <c r="P368" s="7">
        <v>52.87</v>
      </c>
      <c r="Q368" s="8">
        <v>9516.6</v>
      </c>
      <c r="R368" s="8">
        <v>0</v>
      </c>
    </row>
    <row r="369" spans="2:19" hidden="1" x14ac:dyDescent="0.35">
      <c r="B369" t="s">
        <v>262</v>
      </c>
      <c r="C369" t="s">
        <v>27</v>
      </c>
      <c r="D369" t="s">
        <v>16</v>
      </c>
      <c r="E369" t="s">
        <v>330</v>
      </c>
      <c r="F369" t="s">
        <v>17</v>
      </c>
      <c r="G369" t="s">
        <v>18</v>
      </c>
      <c r="H369" s="3">
        <v>45133</v>
      </c>
      <c r="I369" s="3">
        <v>45133</v>
      </c>
      <c r="J369" t="s">
        <v>28</v>
      </c>
      <c r="K369" t="s">
        <v>336</v>
      </c>
      <c r="L369" t="s">
        <v>134</v>
      </c>
      <c r="M369" s="8">
        <v>10000</v>
      </c>
      <c r="N369" s="8">
        <f>M369</f>
        <v>10000</v>
      </c>
      <c r="O369" t="s">
        <v>21</v>
      </c>
      <c r="P369" s="7">
        <v>15.84</v>
      </c>
      <c r="Q369" s="8">
        <v>158400</v>
      </c>
      <c r="R369" s="8">
        <v>0</v>
      </c>
    </row>
    <row r="370" spans="2:19" hidden="1" x14ac:dyDescent="0.35">
      <c r="B370" t="s">
        <v>262</v>
      </c>
      <c r="C370" t="s">
        <v>27</v>
      </c>
      <c r="D370" t="s">
        <v>16</v>
      </c>
      <c r="E370" t="s">
        <v>330</v>
      </c>
      <c r="F370" t="s">
        <v>22</v>
      </c>
      <c r="G370" t="s">
        <v>23</v>
      </c>
      <c r="H370" s="3">
        <v>45133</v>
      </c>
      <c r="I370" s="3">
        <v>45133</v>
      </c>
      <c r="J370" t="s">
        <v>28</v>
      </c>
      <c r="K370" t="s">
        <v>336</v>
      </c>
      <c r="L370" t="s">
        <v>134</v>
      </c>
      <c r="M370" s="8">
        <v>8000</v>
      </c>
      <c r="N370" s="8">
        <f>M370</f>
        <v>8000</v>
      </c>
      <c r="O370" t="s">
        <v>21</v>
      </c>
      <c r="P370" s="7">
        <v>12.99</v>
      </c>
      <c r="Q370" s="8">
        <v>103920</v>
      </c>
      <c r="R370" s="8">
        <v>0</v>
      </c>
    </row>
    <row r="371" spans="2:19" hidden="1" x14ac:dyDescent="0.35">
      <c r="B371" t="s">
        <v>263</v>
      </c>
      <c r="C371" t="s">
        <v>211</v>
      </c>
      <c r="D371" t="s">
        <v>16</v>
      </c>
      <c r="E371" t="s">
        <v>330</v>
      </c>
      <c r="F371" t="s">
        <v>212</v>
      </c>
      <c r="G371" t="s">
        <v>213</v>
      </c>
      <c r="H371" s="3">
        <v>45133</v>
      </c>
      <c r="I371" s="3">
        <v>45133</v>
      </c>
      <c r="J371" t="s">
        <v>19</v>
      </c>
      <c r="K371" t="s">
        <v>334</v>
      </c>
      <c r="L371" t="s">
        <v>214</v>
      </c>
      <c r="M371" s="8">
        <v>12000</v>
      </c>
      <c r="N371" s="8">
        <f>M371</f>
        <v>12000</v>
      </c>
      <c r="O371" t="s">
        <v>21</v>
      </c>
      <c r="P371" s="7">
        <v>8.3000000000000007</v>
      </c>
      <c r="Q371" s="8">
        <v>99600</v>
      </c>
      <c r="R371" s="8">
        <v>0</v>
      </c>
    </row>
    <row r="372" spans="2:19" hidden="1" x14ac:dyDescent="0.35">
      <c r="B372" t="s">
        <v>263</v>
      </c>
      <c r="C372" t="s">
        <v>211</v>
      </c>
      <c r="D372" t="s">
        <v>16</v>
      </c>
      <c r="E372" t="s">
        <v>330</v>
      </c>
      <c r="F372" t="s">
        <v>215</v>
      </c>
      <c r="G372" t="s">
        <v>216</v>
      </c>
      <c r="H372" s="3">
        <v>45133</v>
      </c>
      <c r="I372" s="3">
        <v>45133</v>
      </c>
      <c r="J372" t="s">
        <v>19</v>
      </c>
      <c r="K372" t="s">
        <v>334</v>
      </c>
      <c r="L372" t="s">
        <v>214</v>
      </c>
      <c r="M372" s="8">
        <v>3000</v>
      </c>
      <c r="N372" s="8">
        <f>M372</f>
        <v>3000</v>
      </c>
      <c r="O372" t="s">
        <v>21</v>
      </c>
      <c r="P372" s="7">
        <v>10.7</v>
      </c>
      <c r="Q372" s="8">
        <v>32100</v>
      </c>
      <c r="R372" s="8">
        <v>0</v>
      </c>
    </row>
    <row r="373" spans="2:19" hidden="1" x14ac:dyDescent="0.35">
      <c r="B373" t="s">
        <v>263</v>
      </c>
      <c r="C373" t="s">
        <v>211</v>
      </c>
      <c r="D373" t="s">
        <v>16</v>
      </c>
      <c r="E373" t="s">
        <v>330</v>
      </c>
      <c r="F373" t="s">
        <v>264</v>
      </c>
      <c r="G373" t="s">
        <v>265</v>
      </c>
      <c r="H373" s="3">
        <v>45133</v>
      </c>
      <c r="I373" s="3">
        <v>45133</v>
      </c>
      <c r="J373" t="s">
        <v>19</v>
      </c>
      <c r="K373" t="s">
        <v>334</v>
      </c>
      <c r="L373" t="s">
        <v>214</v>
      </c>
      <c r="M373" s="8">
        <v>8000</v>
      </c>
      <c r="N373" s="8">
        <f>M373/2</f>
        <v>4000</v>
      </c>
      <c r="O373" t="s">
        <v>21</v>
      </c>
      <c r="P373" s="7">
        <v>7.29</v>
      </c>
      <c r="Q373" s="8">
        <v>58320</v>
      </c>
      <c r="R373" s="8">
        <v>0</v>
      </c>
    </row>
    <row r="374" spans="2:19" hidden="1" x14ac:dyDescent="0.35">
      <c r="B374" t="s">
        <v>266</v>
      </c>
      <c r="C374" t="s">
        <v>86</v>
      </c>
      <c r="D374" t="s">
        <v>16</v>
      </c>
      <c r="E374" t="s">
        <v>330</v>
      </c>
      <c r="F374" t="s">
        <v>74</v>
      </c>
      <c r="G374" t="s">
        <v>75</v>
      </c>
      <c r="H374" s="3">
        <v>45133</v>
      </c>
      <c r="I374" s="3">
        <v>45131</v>
      </c>
      <c r="J374" t="s">
        <v>87</v>
      </c>
      <c r="K374" t="s">
        <v>338</v>
      </c>
      <c r="L374" t="s">
        <v>88</v>
      </c>
      <c r="M374" s="8">
        <v>1355550</v>
      </c>
      <c r="N374" s="8">
        <f>M374/1000*450</f>
        <v>609997.5</v>
      </c>
      <c r="O374" t="s">
        <v>21</v>
      </c>
      <c r="P374" s="7">
        <v>3.79</v>
      </c>
      <c r="Q374" s="8">
        <v>5137534.5</v>
      </c>
      <c r="R374" s="8">
        <v>0</v>
      </c>
    </row>
    <row r="375" spans="2:19" hidden="1" x14ac:dyDescent="0.35">
      <c r="B375" t="s">
        <v>267</v>
      </c>
      <c r="C375" t="s">
        <v>27</v>
      </c>
      <c r="D375" t="s">
        <v>16</v>
      </c>
      <c r="E375" t="s">
        <v>331</v>
      </c>
      <c r="F375" t="s">
        <v>45</v>
      </c>
      <c r="G375" t="s">
        <v>46</v>
      </c>
      <c r="H375" s="3">
        <v>45133</v>
      </c>
      <c r="I375" s="3">
        <v>45133</v>
      </c>
      <c r="J375" t="s">
        <v>28</v>
      </c>
      <c r="K375" t="s">
        <v>336</v>
      </c>
      <c r="L375" t="s">
        <v>62</v>
      </c>
      <c r="M375" s="8">
        <v>2592</v>
      </c>
      <c r="N375" s="8">
        <f>M375*5</f>
        <v>12960</v>
      </c>
      <c r="O375" t="s">
        <v>21</v>
      </c>
      <c r="P375" s="7">
        <v>250.47</v>
      </c>
      <c r="Q375" s="8">
        <v>649218.24</v>
      </c>
      <c r="R375" s="8">
        <v>0</v>
      </c>
    </row>
    <row r="376" spans="2:19" hidden="1" x14ac:dyDescent="0.35">
      <c r="B376" t="s">
        <v>267</v>
      </c>
      <c r="C376" t="s">
        <v>27</v>
      </c>
      <c r="D376" t="s">
        <v>16</v>
      </c>
      <c r="E376" t="s">
        <v>331</v>
      </c>
      <c r="F376" t="s">
        <v>47</v>
      </c>
      <c r="G376" t="s">
        <v>48</v>
      </c>
      <c r="H376" s="3">
        <v>45133</v>
      </c>
      <c r="I376" s="3">
        <v>45133</v>
      </c>
      <c r="J376" t="s">
        <v>28</v>
      </c>
      <c r="K376" t="s">
        <v>336</v>
      </c>
      <c r="L376" t="s">
        <v>62</v>
      </c>
      <c r="M376" s="8">
        <v>0</v>
      </c>
      <c r="N376" s="8">
        <f t="shared" ref="N376:N377" si="41">M376</f>
        <v>0</v>
      </c>
      <c r="O376" t="s">
        <v>21</v>
      </c>
      <c r="P376" s="7">
        <v>52.87</v>
      </c>
      <c r="Q376" s="8">
        <v>0</v>
      </c>
      <c r="R376" s="8">
        <v>0</v>
      </c>
    </row>
    <row r="377" spans="2:19" hidden="1" x14ac:dyDescent="0.35">
      <c r="B377" t="s">
        <v>267</v>
      </c>
      <c r="C377" t="s">
        <v>27</v>
      </c>
      <c r="D377" t="s">
        <v>16</v>
      </c>
      <c r="E377" t="s">
        <v>331</v>
      </c>
      <c r="F377" t="s">
        <v>47</v>
      </c>
      <c r="G377" t="s">
        <v>48</v>
      </c>
      <c r="H377" s="3">
        <v>45133</v>
      </c>
      <c r="I377" s="3">
        <v>45133</v>
      </c>
      <c r="J377" t="s">
        <v>28</v>
      </c>
      <c r="K377" t="s">
        <v>336</v>
      </c>
      <c r="L377" t="s">
        <v>62</v>
      </c>
      <c r="M377" s="8">
        <v>0</v>
      </c>
      <c r="N377" s="8">
        <f t="shared" si="41"/>
        <v>0</v>
      </c>
      <c r="O377" t="s">
        <v>21</v>
      </c>
      <c r="P377" s="7">
        <v>52.87</v>
      </c>
      <c r="Q377" s="8">
        <v>0</v>
      </c>
      <c r="R377" s="8">
        <v>0</v>
      </c>
    </row>
    <row r="378" spans="2:19" hidden="1" x14ac:dyDescent="0.35">
      <c r="B378" t="s">
        <v>267</v>
      </c>
      <c r="C378" t="s">
        <v>27</v>
      </c>
      <c r="D378" t="s">
        <v>16</v>
      </c>
      <c r="E378" t="s">
        <v>331</v>
      </c>
      <c r="F378" t="s">
        <v>45</v>
      </c>
      <c r="G378" t="s">
        <v>46</v>
      </c>
      <c r="H378" s="3">
        <v>45133</v>
      </c>
      <c r="I378" s="3">
        <v>45133</v>
      </c>
      <c r="J378" t="s">
        <v>28</v>
      </c>
      <c r="K378" t="s">
        <v>336</v>
      </c>
      <c r="L378" t="s">
        <v>62</v>
      </c>
      <c r="M378" s="8">
        <v>1008</v>
      </c>
      <c r="N378" s="8">
        <f t="shared" ref="N378:N379" si="42">M378*5</f>
        <v>5040</v>
      </c>
      <c r="O378" t="s">
        <v>21</v>
      </c>
      <c r="P378" s="7">
        <v>250.47</v>
      </c>
      <c r="Q378" s="8">
        <v>252473.76</v>
      </c>
      <c r="R378" s="8">
        <v>0</v>
      </c>
    </row>
    <row r="379" spans="2:19" hidden="1" x14ac:dyDescent="0.35">
      <c r="B379" t="s">
        <v>268</v>
      </c>
      <c r="C379" t="s">
        <v>27</v>
      </c>
      <c r="D379" t="s">
        <v>16</v>
      </c>
      <c r="E379" t="s">
        <v>331</v>
      </c>
      <c r="F379" t="s">
        <v>45</v>
      </c>
      <c r="G379" t="s">
        <v>46</v>
      </c>
      <c r="H379" s="3">
        <v>45133</v>
      </c>
      <c r="I379" s="3">
        <v>45133</v>
      </c>
      <c r="J379" t="s">
        <v>28</v>
      </c>
      <c r="K379" t="s">
        <v>336</v>
      </c>
      <c r="L379" t="s">
        <v>62</v>
      </c>
      <c r="M379" s="8">
        <v>1800</v>
      </c>
      <c r="N379" s="8">
        <f t="shared" si="42"/>
        <v>9000</v>
      </c>
      <c r="O379" t="s">
        <v>21</v>
      </c>
      <c r="P379" s="7">
        <v>250.47</v>
      </c>
      <c r="Q379" s="8">
        <v>450846</v>
      </c>
      <c r="R379" s="8">
        <v>0</v>
      </c>
    </row>
    <row r="380" spans="2:19" hidden="1" x14ac:dyDescent="0.35">
      <c r="B380" t="s">
        <v>268</v>
      </c>
      <c r="C380" t="s">
        <v>27</v>
      </c>
      <c r="D380" t="s">
        <v>16</v>
      </c>
      <c r="E380" t="s">
        <v>331</v>
      </c>
      <c r="F380" t="s">
        <v>47</v>
      </c>
      <c r="G380" t="s">
        <v>48</v>
      </c>
      <c r="H380" s="3">
        <v>45133</v>
      </c>
      <c r="I380" s="3">
        <v>45133</v>
      </c>
      <c r="J380" t="s">
        <v>28</v>
      </c>
      <c r="K380" t="s">
        <v>336</v>
      </c>
      <c r="L380" t="s">
        <v>62</v>
      </c>
      <c r="M380" s="8">
        <v>9000</v>
      </c>
      <c r="N380" s="8">
        <f t="shared" ref="N380:N381" si="43">M380</f>
        <v>9000</v>
      </c>
      <c r="O380" t="s">
        <v>21</v>
      </c>
      <c r="P380" s="7">
        <v>52.87</v>
      </c>
      <c r="Q380" s="8">
        <v>475830</v>
      </c>
      <c r="R380" s="8">
        <v>0</v>
      </c>
    </row>
    <row r="381" spans="2:19" hidden="1" x14ac:dyDescent="0.35">
      <c r="B381" t="s">
        <v>268</v>
      </c>
      <c r="C381" t="s">
        <v>27</v>
      </c>
      <c r="D381" t="s">
        <v>16</v>
      </c>
      <c r="E381" t="s">
        <v>331</v>
      </c>
      <c r="F381" t="s">
        <v>47</v>
      </c>
      <c r="G381" t="s">
        <v>48</v>
      </c>
      <c r="H381" s="3">
        <v>45133</v>
      </c>
      <c r="I381" s="3">
        <v>45133</v>
      </c>
      <c r="J381" t="s">
        <v>28</v>
      </c>
      <c r="K381" t="s">
        <v>336</v>
      </c>
      <c r="L381" t="s">
        <v>62</v>
      </c>
      <c r="M381" s="8">
        <v>0</v>
      </c>
      <c r="N381" s="8">
        <f t="shared" si="43"/>
        <v>0</v>
      </c>
      <c r="O381" t="s">
        <v>21</v>
      </c>
      <c r="P381" s="7">
        <v>52.87</v>
      </c>
      <c r="Q381" s="8">
        <v>0</v>
      </c>
      <c r="R381" s="8">
        <v>0</v>
      </c>
    </row>
    <row r="382" spans="2:19" hidden="1" x14ac:dyDescent="0.35">
      <c r="B382" t="s">
        <v>268</v>
      </c>
      <c r="C382" t="s">
        <v>27</v>
      </c>
      <c r="D382" t="s">
        <v>16</v>
      </c>
      <c r="E382" t="s">
        <v>331</v>
      </c>
      <c r="F382" t="s">
        <v>45</v>
      </c>
      <c r="G382" t="s">
        <v>46</v>
      </c>
      <c r="H382" s="3">
        <v>45133</v>
      </c>
      <c r="I382" s="3">
        <v>45133</v>
      </c>
      <c r="J382" t="s">
        <v>28</v>
      </c>
      <c r="K382" t="s">
        <v>336</v>
      </c>
      <c r="L382" t="s">
        <v>62</v>
      </c>
      <c r="M382" s="8">
        <v>0</v>
      </c>
      <c r="N382" s="8">
        <f>M382*5</f>
        <v>0</v>
      </c>
      <c r="O382" t="s">
        <v>21</v>
      </c>
      <c r="P382" s="7">
        <v>250.47</v>
      </c>
      <c r="Q382" s="8">
        <v>0</v>
      </c>
      <c r="R382" s="8">
        <v>0</v>
      </c>
    </row>
    <row r="383" spans="2:19" hidden="1" x14ac:dyDescent="0.35">
      <c r="B383" t="s">
        <v>269</v>
      </c>
      <c r="C383" t="s">
        <v>86</v>
      </c>
      <c r="D383" t="s">
        <v>16</v>
      </c>
      <c r="E383" t="s">
        <v>329</v>
      </c>
      <c r="F383" t="s">
        <v>30</v>
      </c>
      <c r="G383" t="s">
        <v>31</v>
      </c>
      <c r="H383" s="3">
        <v>45133</v>
      </c>
      <c r="I383" s="3">
        <v>45132</v>
      </c>
      <c r="J383" t="s">
        <v>87</v>
      </c>
      <c r="K383" t="s">
        <v>338</v>
      </c>
      <c r="L383" t="s">
        <v>88</v>
      </c>
      <c r="M383" s="8">
        <v>60000</v>
      </c>
      <c r="N383" s="8">
        <f>M383</f>
        <v>60000</v>
      </c>
      <c r="O383" t="s">
        <v>21</v>
      </c>
      <c r="P383" s="7">
        <v>8.24</v>
      </c>
      <c r="Q383" s="8">
        <v>494400</v>
      </c>
      <c r="R383" s="8">
        <v>0</v>
      </c>
    </row>
    <row r="384" spans="2:19" hidden="1" x14ac:dyDescent="0.35">
      <c r="B384" t="s">
        <v>270</v>
      </c>
      <c r="C384" t="s">
        <v>244</v>
      </c>
      <c r="D384" t="s">
        <v>16</v>
      </c>
      <c r="E384" t="s">
        <v>331</v>
      </c>
      <c r="F384" t="s">
        <v>271</v>
      </c>
      <c r="G384" t="s">
        <v>272</v>
      </c>
      <c r="H384" s="3">
        <v>45133</v>
      </c>
      <c r="I384" s="3">
        <v>45132</v>
      </c>
      <c r="J384" t="s">
        <v>119</v>
      </c>
      <c r="K384" t="s">
        <v>335</v>
      </c>
      <c r="L384" t="s">
        <v>245</v>
      </c>
      <c r="M384" s="8">
        <v>1500</v>
      </c>
      <c r="N384" s="8">
        <f>M384</f>
        <v>1500</v>
      </c>
      <c r="O384" t="s">
        <v>21</v>
      </c>
      <c r="P384" s="7">
        <v>35.4</v>
      </c>
      <c r="Q384" s="8">
        <v>53100</v>
      </c>
      <c r="R384" s="8">
        <v>0</v>
      </c>
      <c r="S384">
        <f>Q384/N384</f>
        <v>35.4</v>
      </c>
    </row>
    <row r="385" spans="2:18" hidden="1" x14ac:dyDescent="0.35">
      <c r="B385" t="s">
        <v>273</v>
      </c>
      <c r="C385" t="s">
        <v>27</v>
      </c>
      <c r="D385" t="s">
        <v>16</v>
      </c>
      <c r="E385" t="s">
        <v>330</v>
      </c>
      <c r="F385" t="s">
        <v>17</v>
      </c>
      <c r="G385" t="s">
        <v>18</v>
      </c>
      <c r="H385" s="3">
        <v>45134</v>
      </c>
      <c r="I385" s="3">
        <v>45134</v>
      </c>
      <c r="J385" t="s">
        <v>28</v>
      </c>
      <c r="K385" t="s">
        <v>336</v>
      </c>
      <c r="L385" t="s">
        <v>180</v>
      </c>
      <c r="M385" s="8">
        <v>18000</v>
      </c>
      <c r="N385" s="8">
        <f>M385</f>
        <v>18000</v>
      </c>
      <c r="O385" t="s">
        <v>21</v>
      </c>
      <c r="P385" s="7">
        <v>15.84</v>
      </c>
      <c r="Q385" s="8">
        <v>285120</v>
      </c>
      <c r="R385" s="8">
        <v>0</v>
      </c>
    </row>
    <row r="386" spans="2:18" hidden="1" x14ac:dyDescent="0.35">
      <c r="B386" t="s">
        <v>273</v>
      </c>
      <c r="C386" t="s">
        <v>27</v>
      </c>
      <c r="D386" t="s">
        <v>16</v>
      </c>
      <c r="E386" t="s">
        <v>330</v>
      </c>
      <c r="F386" t="s">
        <v>22</v>
      </c>
      <c r="G386" t="s">
        <v>23</v>
      </c>
      <c r="H386" s="3">
        <v>45134</v>
      </c>
      <c r="I386" s="3">
        <v>45134</v>
      </c>
      <c r="J386" t="s">
        <v>28</v>
      </c>
      <c r="K386" t="s">
        <v>336</v>
      </c>
      <c r="L386" t="s">
        <v>180</v>
      </c>
      <c r="M386" s="8">
        <v>0</v>
      </c>
      <c r="N386" s="8">
        <f>M386</f>
        <v>0</v>
      </c>
      <c r="O386" t="s">
        <v>21</v>
      </c>
      <c r="P386" s="7">
        <v>12.99</v>
      </c>
      <c r="Q386" s="8">
        <v>0</v>
      </c>
      <c r="R386" s="8">
        <v>0</v>
      </c>
    </row>
    <row r="387" spans="2:18" hidden="1" x14ac:dyDescent="0.35">
      <c r="B387" t="s">
        <v>273</v>
      </c>
      <c r="C387" t="s">
        <v>27</v>
      </c>
      <c r="D387" t="s">
        <v>16</v>
      </c>
      <c r="E387" t="s">
        <v>330</v>
      </c>
      <c r="F387" t="s">
        <v>24</v>
      </c>
      <c r="G387" t="s">
        <v>25</v>
      </c>
      <c r="H387" s="3">
        <v>45134</v>
      </c>
      <c r="I387" s="3">
        <v>45134</v>
      </c>
      <c r="J387" t="s">
        <v>28</v>
      </c>
      <c r="K387" t="s">
        <v>336</v>
      </c>
      <c r="L387" t="s">
        <v>180</v>
      </c>
      <c r="M387" s="8">
        <v>0</v>
      </c>
      <c r="N387" s="8">
        <f>M387/2</f>
        <v>0</v>
      </c>
      <c r="O387" t="s">
        <v>21</v>
      </c>
      <c r="P387" s="7">
        <v>8.09</v>
      </c>
      <c r="Q387" s="8">
        <v>0</v>
      </c>
      <c r="R387" s="8">
        <v>0</v>
      </c>
    </row>
    <row r="388" spans="2:18" hidden="1" x14ac:dyDescent="0.35">
      <c r="B388" t="s">
        <v>274</v>
      </c>
      <c r="C388" t="s">
        <v>86</v>
      </c>
      <c r="D388" t="s">
        <v>16</v>
      </c>
      <c r="E388" t="s">
        <v>330</v>
      </c>
      <c r="F388" t="s">
        <v>17</v>
      </c>
      <c r="G388" t="s">
        <v>18</v>
      </c>
      <c r="H388" s="3">
        <v>45134</v>
      </c>
      <c r="I388" s="3">
        <v>45133</v>
      </c>
      <c r="J388" t="s">
        <v>87</v>
      </c>
      <c r="K388" t="s">
        <v>338</v>
      </c>
      <c r="L388" t="s">
        <v>88</v>
      </c>
      <c r="M388" s="8">
        <v>180000</v>
      </c>
      <c r="N388" s="8">
        <f>M388</f>
        <v>180000</v>
      </c>
      <c r="O388" t="s">
        <v>21</v>
      </c>
      <c r="P388" s="7">
        <v>8.24</v>
      </c>
      <c r="Q388" s="8">
        <v>1483200</v>
      </c>
      <c r="R388" s="8">
        <v>0</v>
      </c>
    </row>
    <row r="389" spans="2:18" hidden="1" x14ac:dyDescent="0.35">
      <c r="B389" t="s">
        <v>274</v>
      </c>
      <c r="C389" t="s">
        <v>86</v>
      </c>
      <c r="D389" t="s">
        <v>16</v>
      </c>
      <c r="E389" t="s">
        <v>330</v>
      </c>
      <c r="F389" t="s">
        <v>74</v>
      </c>
      <c r="G389" t="s">
        <v>75</v>
      </c>
      <c r="H389" s="3">
        <v>45134</v>
      </c>
      <c r="I389" s="3">
        <v>45133</v>
      </c>
      <c r="J389" t="s">
        <v>87</v>
      </c>
      <c r="K389" t="s">
        <v>338</v>
      </c>
      <c r="L389" t="s">
        <v>88</v>
      </c>
      <c r="M389" s="8">
        <v>133300</v>
      </c>
      <c r="N389" s="8">
        <f>M389/1000*450</f>
        <v>59985.000000000007</v>
      </c>
      <c r="O389" t="s">
        <v>21</v>
      </c>
      <c r="P389" s="7">
        <v>3.79</v>
      </c>
      <c r="Q389" s="8">
        <v>505207</v>
      </c>
      <c r="R389" s="8">
        <v>0</v>
      </c>
    </row>
    <row r="390" spans="2:18" hidden="1" x14ac:dyDescent="0.35">
      <c r="B390" t="s">
        <v>274</v>
      </c>
      <c r="C390" t="s">
        <v>86</v>
      </c>
      <c r="D390" t="s">
        <v>16</v>
      </c>
      <c r="E390" t="s">
        <v>329</v>
      </c>
      <c r="F390" t="s">
        <v>30</v>
      </c>
      <c r="G390" t="s">
        <v>31</v>
      </c>
      <c r="H390" s="3">
        <v>45134</v>
      </c>
      <c r="I390" s="3">
        <v>45133</v>
      </c>
      <c r="J390" t="s">
        <v>87</v>
      </c>
      <c r="K390" t="s">
        <v>338</v>
      </c>
      <c r="L390" t="s">
        <v>88</v>
      </c>
      <c r="M390" s="8">
        <v>60000</v>
      </c>
      <c r="N390" s="8">
        <f>M390</f>
        <v>60000</v>
      </c>
      <c r="O390" t="s">
        <v>21</v>
      </c>
      <c r="P390" s="7">
        <v>8.24</v>
      </c>
      <c r="Q390" s="8">
        <v>494400</v>
      </c>
      <c r="R390" s="8">
        <v>0</v>
      </c>
    </row>
    <row r="391" spans="2:18" hidden="1" x14ac:dyDescent="0.35">
      <c r="B391" t="s">
        <v>275</v>
      </c>
      <c r="C391" t="s">
        <v>27</v>
      </c>
      <c r="D391" t="s">
        <v>16</v>
      </c>
      <c r="E391" t="s">
        <v>331</v>
      </c>
      <c r="F391" t="s">
        <v>45</v>
      </c>
      <c r="G391" t="s">
        <v>46</v>
      </c>
      <c r="H391" s="3">
        <v>45134</v>
      </c>
      <c r="I391" s="3">
        <v>45134</v>
      </c>
      <c r="J391" t="s">
        <v>28</v>
      </c>
      <c r="K391" t="s">
        <v>336</v>
      </c>
      <c r="L391" t="s">
        <v>62</v>
      </c>
      <c r="M391" s="8">
        <v>0</v>
      </c>
      <c r="N391" s="8">
        <f>M391*5</f>
        <v>0</v>
      </c>
      <c r="O391" t="s">
        <v>21</v>
      </c>
      <c r="P391" s="7">
        <v>250.47</v>
      </c>
      <c r="Q391" s="8">
        <v>0</v>
      </c>
      <c r="R391" s="8">
        <v>0</v>
      </c>
    </row>
    <row r="392" spans="2:18" hidden="1" x14ac:dyDescent="0.35">
      <c r="B392" t="s">
        <v>275</v>
      </c>
      <c r="C392" t="s">
        <v>27</v>
      </c>
      <c r="D392" t="s">
        <v>16</v>
      </c>
      <c r="E392" t="s">
        <v>331</v>
      </c>
      <c r="F392" t="s">
        <v>47</v>
      </c>
      <c r="G392" t="s">
        <v>48</v>
      </c>
      <c r="H392" s="3">
        <v>45134</v>
      </c>
      <c r="I392" s="3">
        <v>45134</v>
      </c>
      <c r="J392" t="s">
        <v>28</v>
      </c>
      <c r="K392" t="s">
        <v>336</v>
      </c>
      <c r="L392" t="s">
        <v>62</v>
      </c>
      <c r="M392" s="8">
        <v>18000</v>
      </c>
      <c r="N392" s="8">
        <f t="shared" ref="N392:N393" si="44">M392</f>
        <v>18000</v>
      </c>
      <c r="O392" t="s">
        <v>21</v>
      </c>
      <c r="P392" s="7">
        <v>52.87</v>
      </c>
      <c r="Q392" s="8">
        <v>951660</v>
      </c>
      <c r="R392" s="8">
        <v>0</v>
      </c>
    </row>
    <row r="393" spans="2:18" hidden="1" x14ac:dyDescent="0.35">
      <c r="B393" t="s">
        <v>275</v>
      </c>
      <c r="C393" t="s">
        <v>27</v>
      </c>
      <c r="D393" t="s">
        <v>16</v>
      </c>
      <c r="E393" t="s">
        <v>331</v>
      </c>
      <c r="F393" t="s">
        <v>47</v>
      </c>
      <c r="G393" t="s">
        <v>48</v>
      </c>
      <c r="H393" s="3">
        <v>45134</v>
      </c>
      <c r="I393" s="3">
        <v>45134</v>
      </c>
      <c r="J393" t="s">
        <v>28</v>
      </c>
      <c r="K393" t="s">
        <v>336</v>
      </c>
      <c r="L393" t="s">
        <v>62</v>
      </c>
      <c r="M393" s="8">
        <v>0</v>
      </c>
      <c r="N393" s="8">
        <f t="shared" si="44"/>
        <v>0</v>
      </c>
      <c r="O393" t="s">
        <v>21</v>
      </c>
      <c r="P393" s="7">
        <v>52.87</v>
      </c>
      <c r="Q393" s="8">
        <v>0</v>
      </c>
      <c r="R393" s="8">
        <v>0</v>
      </c>
    </row>
    <row r="394" spans="2:18" hidden="1" x14ac:dyDescent="0.35">
      <c r="B394" t="s">
        <v>275</v>
      </c>
      <c r="C394" t="s">
        <v>27</v>
      </c>
      <c r="D394" t="s">
        <v>16</v>
      </c>
      <c r="E394" t="s">
        <v>331</v>
      </c>
      <c r="F394" t="s">
        <v>45</v>
      </c>
      <c r="G394" t="s">
        <v>46</v>
      </c>
      <c r="H394" s="3">
        <v>45134</v>
      </c>
      <c r="I394" s="3">
        <v>45134</v>
      </c>
      <c r="J394" t="s">
        <v>28</v>
      </c>
      <c r="K394" t="s">
        <v>336</v>
      </c>
      <c r="L394" t="s">
        <v>62</v>
      </c>
      <c r="M394" s="8">
        <v>0</v>
      </c>
      <c r="N394" s="8">
        <f>M394*5</f>
        <v>0</v>
      </c>
      <c r="O394" t="s">
        <v>21</v>
      </c>
      <c r="P394" s="7">
        <v>250.47</v>
      </c>
      <c r="Q394" s="8">
        <v>0</v>
      </c>
      <c r="R394" s="8">
        <v>0</v>
      </c>
    </row>
    <row r="395" spans="2:18" hidden="1" x14ac:dyDescent="0.35">
      <c r="B395" t="s">
        <v>276</v>
      </c>
      <c r="C395" t="s">
        <v>211</v>
      </c>
      <c r="D395" t="s">
        <v>16</v>
      </c>
      <c r="E395" t="s">
        <v>330</v>
      </c>
      <c r="F395" t="s">
        <v>215</v>
      </c>
      <c r="G395" t="s">
        <v>216</v>
      </c>
      <c r="H395" s="3">
        <v>45135</v>
      </c>
      <c r="I395" s="3">
        <v>45133</v>
      </c>
      <c r="J395" t="s">
        <v>19</v>
      </c>
      <c r="K395" t="s">
        <v>334</v>
      </c>
      <c r="L395" t="s">
        <v>214</v>
      </c>
      <c r="M395" s="8">
        <v>25000</v>
      </c>
      <c r="N395" s="8">
        <f>M395</f>
        <v>25000</v>
      </c>
      <c r="O395" t="s">
        <v>21</v>
      </c>
      <c r="P395" s="7">
        <v>10.7</v>
      </c>
      <c r="Q395" s="8">
        <v>267500</v>
      </c>
      <c r="R395" s="8">
        <v>0</v>
      </c>
    </row>
    <row r="396" spans="2:18" hidden="1" x14ac:dyDescent="0.35">
      <c r="B396" t="s">
        <v>277</v>
      </c>
      <c r="C396" t="s">
        <v>27</v>
      </c>
      <c r="D396" t="s">
        <v>16</v>
      </c>
      <c r="E396" t="s">
        <v>330</v>
      </c>
      <c r="F396" t="s">
        <v>17</v>
      </c>
      <c r="G396" t="s">
        <v>18</v>
      </c>
      <c r="H396" s="3">
        <v>45135</v>
      </c>
      <c r="I396" s="3">
        <v>45135</v>
      </c>
      <c r="J396" t="s">
        <v>28</v>
      </c>
      <c r="K396" t="s">
        <v>336</v>
      </c>
      <c r="L396" t="s">
        <v>278</v>
      </c>
      <c r="M396" s="8">
        <v>5000</v>
      </c>
      <c r="N396" s="8">
        <f>M396</f>
        <v>5000</v>
      </c>
      <c r="O396" t="s">
        <v>21</v>
      </c>
      <c r="P396" s="7">
        <v>15.84</v>
      </c>
      <c r="Q396" s="8">
        <v>79200</v>
      </c>
      <c r="R396" s="8">
        <v>0</v>
      </c>
    </row>
    <row r="397" spans="2:18" hidden="1" x14ac:dyDescent="0.35">
      <c r="B397" t="s">
        <v>277</v>
      </c>
      <c r="C397" t="s">
        <v>27</v>
      </c>
      <c r="D397" t="s">
        <v>16</v>
      </c>
      <c r="E397" t="s">
        <v>330</v>
      </c>
      <c r="F397" t="s">
        <v>22</v>
      </c>
      <c r="G397" t="s">
        <v>23</v>
      </c>
      <c r="H397" s="3">
        <v>45135</v>
      </c>
      <c r="I397" s="3">
        <v>45135</v>
      </c>
      <c r="J397" t="s">
        <v>28</v>
      </c>
      <c r="K397" t="s">
        <v>336</v>
      </c>
      <c r="L397" t="s">
        <v>278</v>
      </c>
      <c r="M397" s="8">
        <v>9000</v>
      </c>
      <c r="N397" s="8">
        <f>M397</f>
        <v>9000</v>
      </c>
      <c r="O397" t="s">
        <v>21</v>
      </c>
      <c r="P397" s="7">
        <v>12.99</v>
      </c>
      <c r="Q397" s="8">
        <v>116910</v>
      </c>
      <c r="R397" s="8">
        <v>0</v>
      </c>
    </row>
    <row r="398" spans="2:18" x14ac:dyDescent="0.35">
      <c r="B398" t="s">
        <v>277</v>
      </c>
      <c r="C398" t="s">
        <v>27</v>
      </c>
      <c r="D398" t="s">
        <v>16</v>
      </c>
      <c r="E398" t="s">
        <v>330</v>
      </c>
      <c r="F398" t="s">
        <v>24</v>
      </c>
      <c r="G398" t="s">
        <v>279</v>
      </c>
      <c r="H398" s="3">
        <v>45135</v>
      </c>
      <c r="I398" s="3">
        <v>45135</v>
      </c>
      <c r="J398" t="s">
        <v>28</v>
      </c>
      <c r="K398" t="s">
        <v>336</v>
      </c>
      <c r="L398" t="s">
        <v>278</v>
      </c>
      <c r="M398" s="8">
        <v>8000</v>
      </c>
      <c r="N398" s="8">
        <f>M398/2</f>
        <v>4000</v>
      </c>
      <c r="O398" t="s">
        <v>21</v>
      </c>
      <c r="P398" s="7">
        <v>8.09</v>
      </c>
      <c r="Q398" s="8">
        <v>64720</v>
      </c>
      <c r="R398" s="8">
        <v>0</v>
      </c>
    </row>
    <row r="399" spans="2:18" hidden="1" x14ac:dyDescent="0.35">
      <c r="B399" t="s">
        <v>280</v>
      </c>
      <c r="C399" t="s">
        <v>27</v>
      </c>
      <c r="D399" t="s">
        <v>16</v>
      </c>
      <c r="E399" t="s">
        <v>330</v>
      </c>
      <c r="F399" t="s">
        <v>17</v>
      </c>
      <c r="G399" t="s">
        <v>18</v>
      </c>
      <c r="H399" s="3">
        <v>45135</v>
      </c>
      <c r="I399" s="3">
        <v>45135</v>
      </c>
      <c r="J399" t="s">
        <v>28</v>
      </c>
      <c r="K399" t="s">
        <v>336</v>
      </c>
      <c r="L399" t="s">
        <v>281</v>
      </c>
      <c r="M399" s="8">
        <v>2125</v>
      </c>
      <c r="N399" s="8">
        <f>M399</f>
        <v>2125</v>
      </c>
      <c r="O399" t="s">
        <v>21</v>
      </c>
      <c r="P399" s="7">
        <v>15.84</v>
      </c>
      <c r="Q399" s="8">
        <v>33660</v>
      </c>
      <c r="R399" s="8">
        <v>0</v>
      </c>
    </row>
    <row r="400" spans="2:18" hidden="1" x14ac:dyDescent="0.35">
      <c r="B400" t="s">
        <v>280</v>
      </c>
      <c r="C400" t="s">
        <v>27</v>
      </c>
      <c r="D400" t="s">
        <v>16</v>
      </c>
      <c r="E400" t="s">
        <v>330</v>
      </c>
      <c r="F400" t="s">
        <v>22</v>
      </c>
      <c r="G400" t="s">
        <v>23</v>
      </c>
      <c r="H400" s="3">
        <v>45135</v>
      </c>
      <c r="I400" s="3">
        <v>45135</v>
      </c>
      <c r="J400" t="s">
        <v>28</v>
      </c>
      <c r="K400" t="s">
        <v>336</v>
      </c>
      <c r="L400" t="s">
        <v>281</v>
      </c>
      <c r="M400" s="8">
        <v>4000</v>
      </c>
      <c r="N400" s="8">
        <f>M400</f>
        <v>4000</v>
      </c>
      <c r="O400" t="s">
        <v>21</v>
      </c>
      <c r="P400" s="7">
        <v>12.99</v>
      </c>
      <c r="Q400" s="8">
        <v>51960</v>
      </c>
      <c r="R400" s="8">
        <v>0</v>
      </c>
    </row>
    <row r="401" spans="2:18" x14ac:dyDescent="0.35">
      <c r="B401" t="s">
        <v>280</v>
      </c>
      <c r="C401" t="s">
        <v>27</v>
      </c>
      <c r="D401" t="s">
        <v>16</v>
      </c>
      <c r="E401" t="s">
        <v>330</v>
      </c>
      <c r="F401" t="s">
        <v>24</v>
      </c>
      <c r="G401" t="s">
        <v>279</v>
      </c>
      <c r="H401" s="3">
        <v>45135</v>
      </c>
      <c r="I401" s="3">
        <v>45135</v>
      </c>
      <c r="J401" t="s">
        <v>28</v>
      </c>
      <c r="K401" t="s">
        <v>336</v>
      </c>
      <c r="L401" t="s">
        <v>281</v>
      </c>
      <c r="M401" s="8">
        <v>0</v>
      </c>
      <c r="N401" s="8">
        <f>M401/2</f>
        <v>0</v>
      </c>
      <c r="O401" t="s">
        <v>21</v>
      </c>
      <c r="P401" s="7">
        <v>8.09</v>
      </c>
      <c r="Q401" s="8">
        <v>0</v>
      </c>
      <c r="R401" s="8">
        <v>0</v>
      </c>
    </row>
    <row r="402" spans="2:18" hidden="1" x14ac:dyDescent="0.35">
      <c r="B402" t="s">
        <v>282</v>
      </c>
      <c r="C402" t="s">
        <v>27</v>
      </c>
      <c r="D402" t="s">
        <v>16</v>
      </c>
      <c r="E402" t="s">
        <v>330</v>
      </c>
      <c r="F402" t="s">
        <v>17</v>
      </c>
      <c r="G402" t="s">
        <v>18</v>
      </c>
      <c r="H402" s="3">
        <v>45135</v>
      </c>
      <c r="I402" s="3">
        <v>45135</v>
      </c>
      <c r="J402" t="s">
        <v>28</v>
      </c>
      <c r="K402" t="s">
        <v>336</v>
      </c>
      <c r="L402" t="s">
        <v>283</v>
      </c>
      <c r="M402" s="8">
        <v>7500</v>
      </c>
      <c r="N402" s="8">
        <f>M402</f>
        <v>7500</v>
      </c>
      <c r="O402" t="s">
        <v>21</v>
      </c>
      <c r="P402" s="7">
        <v>15.84</v>
      </c>
      <c r="Q402" s="8">
        <v>118800</v>
      </c>
      <c r="R402" s="8">
        <v>0</v>
      </c>
    </row>
    <row r="403" spans="2:18" hidden="1" x14ac:dyDescent="0.35">
      <c r="B403" t="s">
        <v>282</v>
      </c>
      <c r="C403" t="s">
        <v>27</v>
      </c>
      <c r="D403" t="s">
        <v>16</v>
      </c>
      <c r="E403" t="s">
        <v>330</v>
      </c>
      <c r="F403" t="s">
        <v>22</v>
      </c>
      <c r="G403" t="s">
        <v>23</v>
      </c>
      <c r="H403" s="3">
        <v>45135</v>
      </c>
      <c r="I403" s="3">
        <v>45135</v>
      </c>
      <c r="J403" t="s">
        <v>28</v>
      </c>
      <c r="K403" t="s">
        <v>336</v>
      </c>
      <c r="L403" t="s">
        <v>283</v>
      </c>
      <c r="M403" s="8">
        <v>10500</v>
      </c>
      <c r="N403" s="8">
        <f>M403</f>
        <v>10500</v>
      </c>
      <c r="O403" t="s">
        <v>21</v>
      </c>
      <c r="P403" s="7">
        <v>12.99</v>
      </c>
      <c r="Q403" s="8">
        <v>136395</v>
      </c>
      <c r="R403" s="8">
        <v>0</v>
      </c>
    </row>
    <row r="404" spans="2:18" hidden="1" x14ac:dyDescent="0.35">
      <c r="B404" t="s">
        <v>284</v>
      </c>
      <c r="C404" t="s">
        <v>285</v>
      </c>
      <c r="D404" t="s">
        <v>16</v>
      </c>
      <c r="E404" t="s">
        <v>331</v>
      </c>
      <c r="F404" t="s">
        <v>286</v>
      </c>
      <c r="G404" t="s">
        <v>272</v>
      </c>
      <c r="H404" s="3">
        <v>45135</v>
      </c>
      <c r="I404" s="3">
        <v>45135</v>
      </c>
      <c r="J404" t="s">
        <v>19</v>
      </c>
      <c r="K404" t="s">
        <v>334</v>
      </c>
      <c r="L404" t="s">
        <v>287</v>
      </c>
      <c r="M404" s="8">
        <v>12690</v>
      </c>
      <c r="N404" s="8">
        <f>M404</f>
        <v>12690</v>
      </c>
      <c r="O404" t="s">
        <v>21</v>
      </c>
      <c r="P404" s="7">
        <v>51</v>
      </c>
      <c r="Q404" s="8">
        <v>647190</v>
      </c>
      <c r="R404" s="8">
        <v>0</v>
      </c>
    </row>
    <row r="405" spans="2:18" hidden="1" x14ac:dyDescent="0.35">
      <c r="B405" t="s">
        <v>284</v>
      </c>
      <c r="C405" t="s">
        <v>285</v>
      </c>
      <c r="D405" t="s">
        <v>16</v>
      </c>
      <c r="E405" t="s">
        <v>331</v>
      </c>
      <c r="F405" t="s">
        <v>288</v>
      </c>
      <c r="G405" t="s">
        <v>203</v>
      </c>
      <c r="H405" s="3">
        <v>45135</v>
      </c>
      <c r="I405" s="3">
        <v>45135</v>
      </c>
      <c r="J405" t="s">
        <v>19</v>
      </c>
      <c r="K405" t="s">
        <v>334</v>
      </c>
      <c r="L405" t="s">
        <v>287</v>
      </c>
      <c r="M405" s="8">
        <v>516</v>
      </c>
      <c r="N405" s="8">
        <f>M405*5</f>
        <v>2580</v>
      </c>
      <c r="O405" t="s">
        <v>21</v>
      </c>
      <c r="P405" s="7">
        <v>260.77</v>
      </c>
      <c r="Q405" s="8">
        <v>134557.32</v>
      </c>
      <c r="R405" s="8">
        <v>0</v>
      </c>
    </row>
    <row r="406" spans="2:18" hidden="1" x14ac:dyDescent="0.35">
      <c r="B406" t="s">
        <v>284</v>
      </c>
      <c r="C406" t="s">
        <v>285</v>
      </c>
      <c r="D406" t="s">
        <v>16</v>
      </c>
      <c r="E406" t="s">
        <v>331</v>
      </c>
      <c r="F406" t="s">
        <v>289</v>
      </c>
      <c r="G406" t="s">
        <v>206</v>
      </c>
      <c r="H406" s="3">
        <v>45135</v>
      </c>
      <c r="I406" s="3">
        <v>45135</v>
      </c>
      <c r="J406" t="s">
        <v>19</v>
      </c>
      <c r="K406" t="s">
        <v>334</v>
      </c>
      <c r="L406" t="s">
        <v>287</v>
      </c>
      <c r="M406" s="8">
        <v>270</v>
      </c>
      <c r="N406" s="8">
        <f>M406*10</f>
        <v>2700</v>
      </c>
      <c r="O406" t="s">
        <v>21</v>
      </c>
      <c r="P406" s="7">
        <v>471.17</v>
      </c>
      <c r="Q406" s="8">
        <v>127215.9</v>
      </c>
      <c r="R406" s="8">
        <v>0</v>
      </c>
    </row>
    <row r="407" spans="2:18" hidden="1" x14ac:dyDescent="0.35">
      <c r="B407" t="s">
        <v>290</v>
      </c>
      <c r="C407" t="s">
        <v>118</v>
      </c>
      <c r="D407" t="s">
        <v>16</v>
      </c>
      <c r="E407" t="s">
        <v>330</v>
      </c>
      <c r="F407" t="s">
        <v>74</v>
      </c>
      <c r="G407" t="s">
        <v>75</v>
      </c>
      <c r="H407" s="3">
        <v>45135</v>
      </c>
      <c r="I407" s="3">
        <v>45134</v>
      </c>
      <c r="J407" t="s">
        <v>119</v>
      </c>
      <c r="K407" t="s">
        <v>335</v>
      </c>
      <c r="L407" t="s">
        <v>291</v>
      </c>
      <c r="M407" s="8">
        <v>10000</v>
      </c>
      <c r="N407" s="8">
        <f>M407/1000*450</f>
        <v>4500</v>
      </c>
      <c r="O407" t="s">
        <v>21</v>
      </c>
      <c r="P407" s="7">
        <v>6.83</v>
      </c>
      <c r="Q407" s="8">
        <v>68300</v>
      </c>
      <c r="R407" s="8">
        <v>0</v>
      </c>
    </row>
    <row r="408" spans="2:18" hidden="1" x14ac:dyDescent="0.35">
      <c r="B408" t="s">
        <v>290</v>
      </c>
      <c r="C408" t="s">
        <v>118</v>
      </c>
      <c r="D408" t="s">
        <v>16</v>
      </c>
      <c r="E408" t="s">
        <v>330</v>
      </c>
      <c r="F408" t="s">
        <v>17</v>
      </c>
      <c r="G408" t="s">
        <v>18</v>
      </c>
      <c r="H408" s="3">
        <v>45135</v>
      </c>
      <c r="I408" s="3">
        <v>45134</v>
      </c>
      <c r="J408" t="s">
        <v>119</v>
      </c>
      <c r="K408" t="s">
        <v>335</v>
      </c>
      <c r="L408" t="s">
        <v>291</v>
      </c>
      <c r="M408" s="8">
        <v>7500</v>
      </c>
      <c r="N408" s="8">
        <f>M408</f>
        <v>7500</v>
      </c>
      <c r="O408" t="s">
        <v>21</v>
      </c>
      <c r="P408" s="7">
        <v>11.84</v>
      </c>
      <c r="Q408" s="8">
        <v>88800</v>
      </c>
      <c r="R408" s="8">
        <v>0</v>
      </c>
    </row>
    <row r="409" spans="2:18" hidden="1" x14ac:dyDescent="0.35">
      <c r="B409" t="s">
        <v>290</v>
      </c>
      <c r="C409" t="s">
        <v>118</v>
      </c>
      <c r="D409" t="s">
        <v>16</v>
      </c>
      <c r="E409" t="s">
        <v>329</v>
      </c>
      <c r="F409" t="s">
        <v>30</v>
      </c>
      <c r="G409" t="s">
        <v>31</v>
      </c>
      <c r="H409" s="3">
        <v>45135</v>
      </c>
      <c r="I409" s="3">
        <v>45134</v>
      </c>
      <c r="J409" t="s">
        <v>119</v>
      </c>
      <c r="K409" t="s">
        <v>335</v>
      </c>
      <c r="L409" t="s">
        <v>291</v>
      </c>
      <c r="M409" s="8">
        <v>11500</v>
      </c>
      <c r="N409" s="8">
        <f>M409</f>
        <v>11500</v>
      </c>
      <c r="O409" t="s">
        <v>21</v>
      </c>
      <c r="P409" s="7">
        <v>12.04</v>
      </c>
      <c r="Q409" s="8">
        <v>138460</v>
      </c>
      <c r="R409" s="8">
        <v>0</v>
      </c>
    </row>
    <row r="410" spans="2:18" hidden="1" x14ac:dyDescent="0.35">
      <c r="B410" t="s">
        <v>292</v>
      </c>
      <c r="C410" t="s">
        <v>145</v>
      </c>
      <c r="D410" t="s">
        <v>16</v>
      </c>
      <c r="E410" t="s">
        <v>330</v>
      </c>
      <c r="F410" t="s">
        <v>74</v>
      </c>
      <c r="G410" t="s">
        <v>75</v>
      </c>
      <c r="H410" s="3">
        <v>45135</v>
      </c>
      <c r="I410" s="3">
        <v>45135</v>
      </c>
      <c r="J410" t="s">
        <v>119</v>
      </c>
      <c r="K410" t="s">
        <v>335</v>
      </c>
      <c r="L410" t="s">
        <v>293</v>
      </c>
      <c r="M410" s="8">
        <v>10000</v>
      </c>
      <c r="N410" s="8">
        <f>M410/1000*450</f>
        <v>4500</v>
      </c>
      <c r="O410" t="s">
        <v>21</v>
      </c>
      <c r="P410" s="7">
        <v>6.83</v>
      </c>
      <c r="Q410" s="8">
        <v>68300</v>
      </c>
      <c r="R410" s="8">
        <v>0</v>
      </c>
    </row>
    <row r="411" spans="2:18" hidden="1" x14ac:dyDescent="0.35">
      <c r="B411" t="s">
        <v>292</v>
      </c>
      <c r="C411" t="s">
        <v>145</v>
      </c>
      <c r="D411" t="s">
        <v>16</v>
      </c>
      <c r="E411" t="s">
        <v>330</v>
      </c>
      <c r="F411" t="s">
        <v>17</v>
      </c>
      <c r="G411" t="s">
        <v>18</v>
      </c>
      <c r="H411" s="3">
        <v>45135</v>
      </c>
      <c r="I411" s="3">
        <v>45135</v>
      </c>
      <c r="J411" t="s">
        <v>119</v>
      </c>
      <c r="K411" t="s">
        <v>335</v>
      </c>
      <c r="L411" t="s">
        <v>293</v>
      </c>
      <c r="M411" s="8">
        <v>19000</v>
      </c>
      <c r="N411" s="8">
        <f t="shared" ref="N411:N412" si="45">M411</f>
        <v>19000</v>
      </c>
      <c r="O411" t="s">
        <v>21</v>
      </c>
      <c r="P411" s="7">
        <v>11.84</v>
      </c>
      <c r="Q411" s="8">
        <v>224960</v>
      </c>
      <c r="R411" s="8">
        <v>0</v>
      </c>
    </row>
    <row r="412" spans="2:18" hidden="1" x14ac:dyDescent="0.35">
      <c r="B412" t="s">
        <v>294</v>
      </c>
      <c r="C412" t="s">
        <v>295</v>
      </c>
      <c r="D412" t="s">
        <v>16</v>
      </c>
      <c r="E412" t="s">
        <v>330</v>
      </c>
      <c r="F412" t="s">
        <v>17</v>
      </c>
      <c r="G412" t="s">
        <v>18</v>
      </c>
      <c r="H412" s="3">
        <v>45135</v>
      </c>
      <c r="I412" s="3">
        <v>45135</v>
      </c>
      <c r="J412" t="s">
        <v>81</v>
      </c>
      <c r="K412" t="s">
        <v>337</v>
      </c>
      <c r="L412" t="s">
        <v>296</v>
      </c>
      <c r="M412" s="8">
        <v>23500</v>
      </c>
      <c r="N412" s="8">
        <f t="shared" si="45"/>
        <v>23500</v>
      </c>
      <c r="O412" t="s">
        <v>21</v>
      </c>
      <c r="P412" s="7">
        <v>11.84</v>
      </c>
      <c r="Q412" s="8">
        <v>278240</v>
      </c>
      <c r="R412" s="8">
        <v>0</v>
      </c>
    </row>
    <row r="413" spans="2:18" hidden="1" x14ac:dyDescent="0.35">
      <c r="B413" t="s">
        <v>297</v>
      </c>
      <c r="C413" t="s">
        <v>118</v>
      </c>
      <c r="D413" t="s">
        <v>16</v>
      </c>
      <c r="E413" t="s">
        <v>329</v>
      </c>
      <c r="F413" t="s">
        <v>30</v>
      </c>
      <c r="G413" t="s">
        <v>31</v>
      </c>
      <c r="H413" s="3">
        <v>45135</v>
      </c>
      <c r="I413" s="3">
        <v>45135</v>
      </c>
      <c r="J413" t="s">
        <v>119</v>
      </c>
      <c r="K413" t="s">
        <v>335</v>
      </c>
      <c r="L413" t="s">
        <v>240</v>
      </c>
      <c r="M413" s="8">
        <v>30600</v>
      </c>
      <c r="N413" s="8">
        <f t="shared" ref="N413:N421" si="46">M413</f>
        <v>30600</v>
      </c>
      <c r="O413" t="s">
        <v>21</v>
      </c>
      <c r="P413" s="7">
        <v>12.04</v>
      </c>
      <c r="Q413" s="8">
        <v>368424</v>
      </c>
      <c r="R413" s="8">
        <v>0</v>
      </c>
    </row>
    <row r="414" spans="2:18" hidden="1" x14ac:dyDescent="0.35">
      <c r="B414" t="s">
        <v>298</v>
      </c>
      <c r="C414" t="s">
        <v>118</v>
      </c>
      <c r="D414" t="s">
        <v>16</v>
      </c>
      <c r="E414" t="s">
        <v>329</v>
      </c>
      <c r="F414" t="s">
        <v>30</v>
      </c>
      <c r="G414" t="s">
        <v>31</v>
      </c>
      <c r="H414" s="3">
        <v>45135</v>
      </c>
      <c r="I414" s="3">
        <v>45135</v>
      </c>
      <c r="J414" t="s">
        <v>119</v>
      </c>
      <c r="K414" t="s">
        <v>335</v>
      </c>
      <c r="L414" t="s">
        <v>240</v>
      </c>
      <c r="M414" s="8">
        <v>30600</v>
      </c>
      <c r="N414" s="8">
        <f t="shared" si="46"/>
        <v>30600</v>
      </c>
      <c r="O414" t="s">
        <v>21</v>
      </c>
      <c r="P414" s="7">
        <v>12.04</v>
      </c>
      <c r="Q414" s="8">
        <v>368424</v>
      </c>
      <c r="R414" s="8">
        <v>0</v>
      </c>
    </row>
    <row r="415" spans="2:18" hidden="1" x14ac:dyDescent="0.35">
      <c r="B415" t="s">
        <v>299</v>
      </c>
      <c r="C415" t="s">
        <v>118</v>
      </c>
      <c r="D415" t="s">
        <v>16</v>
      </c>
      <c r="E415" t="s">
        <v>329</v>
      </c>
      <c r="F415" t="s">
        <v>30</v>
      </c>
      <c r="G415" t="s">
        <v>31</v>
      </c>
      <c r="H415" s="3">
        <v>45135</v>
      </c>
      <c r="I415" s="3">
        <v>45135</v>
      </c>
      <c r="J415" t="s">
        <v>119</v>
      </c>
      <c r="K415" t="s">
        <v>335</v>
      </c>
      <c r="L415" t="s">
        <v>240</v>
      </c>
      <c r="M415" s="8">
        <v>30600</v>
      </c>
      <c r="N415" s="8">
        <f t="shared" si="46"/>
        <v>30600</v>
      </c>
      <c r="O415" t="s">
        <v>21</v>
      </c>
      <c r="P415" s="7">
        <v>12.04</v>
      </c>
      <c r="Q415" s="8">
        <v>368424</v>
      </c>
      <c r="R415" s="8">
        <v>0</v>
      </c>
    </row>
    <row r="416" spans="2:18" hidden="1" x14ac:dyDescent="0.35">
      <c r="B416" t="s">
        <v>300</v>
      </c>
      <c r="C416" t="s">
        <v>118</v>
      </c>
      <c r="D416" t="s">
        <v>16</v>
      </c>
      <c r="E416" t="s">
        <v>329</v>
      </c>
      <c r="F416" t="s">
        <v>30</v>
      </c>
      <c r="G416" t="s">
        <v>31</v>
      </c>
      <c r="H416" s="3">
        <v>45135</v>
      </c>
      <c r="I416" s="3">
        <v>45135</v>
      </c>
      <c r="J416" t="s">
        <v>119</v>
      </c>
      <c r="K416" t="s">
        <v>335</v>
      </c>
      <c r="L416" t="s">
        <v>240</v>
      </c>
      <c r="M416" s="8">
        <v>30600</v>
      </c>
      <c r="N416" s="8">
        <f t="shared" si="46"/>
        <v>30600</v>
      </c>
      <c r="O416" t="s">
        <v>21</v>
      </c>
      <c r="P416" s="7">
        <v>12.04</v>
      </c>
      <c r="Q416" s="8">
        <v>368424</v>
      </c>
      <c r="R416" s="8">
        <v>0</v>
      </c>
    </row>
    <row r="417" spans="2:18" hidden="1" x14ac:dyDescent="0.35">
      <c r="B417" t="s">
        <v>301</v>
      </c>
      <c r="C417" t="s">
        <v>118</v>
      </c>
      <c r="D417" t="s">
        <v>16</v>
      </c>
      <c r="E417" t="s">
        <v>329</v>
      </c>
      <c r="F417" t="s">
        <v>30</v>
      </c>
      <c r="G417" t="s">
        <v>31</v>
      </c>
      <c r="H417" s="3">
        <v>45135</v>
      </c>
      <c r="I417" s="3">
        <v>45135</v>
      </c>
      <c r="J417" t="s">
        <v>119</v>
      </c>
      <c r="K417" t="s">
        <v>335</v>
      </c>
      <c r="L417" t="s">
        <v>302</v>
      </c>
      <c r="M417" s="8">
        <v>30600</v>
      </c>
      <c r="N417" s="8">
        <f t="shared" si="46"/>
        <v>30600</v>
      </c>
      <c r="O417" t="s">
        <v>21</v>
      </c>
      <c r="P417" s="7">
        <v>12.04</v>
      </c>
      <c r="Q417" s="8">
        <v>368424</v>
      </c>
      <c r="R417" s="8">
        <v>0</v>
      </c>
    </row>
    <row r="418" spans="2:18" hidden="1" x14ac:dyDescent="0.35">
      <c r="B418" t="s">
        <v>303</v>
      </c>
      <c r="C418" t="s">
        <v>118</v>
      </c>
      <c r="D418" t="s">
        <v>16</v>
      </c>
      <c r="E418" t="s">
        <v>329</v>
      </c>
      <c r="F418" t="s">
        <v>30</v>
      </c>
      <c r="G418" t="s">
        <v>31</v>
      </c>
      <c r="H418" s="3">
        <v>45135</v>
      </c>
      <c r="I418" s="3">
        <v>45135</v>
      </c>
      <c r="J418" t="s">
        <v>119</v>
      </c>
      <c r="K418" t="s">
        <v>335</v>
      </c>
      <c r="L418" t="s">
        <v>302</v>
      </c>
      <c r="M418" s="8">
        <v>30600</v>
      </c>
      <c r="N418" s="8">
        <f t="shared" si="46"/>
        <v>30600</v>
      </c>
      <c r="O418" t="s">
        <v>21</v>
      </c>
      <c r="P418" s="7">
        <v>12.04</v>
      </c>
      <c r="Q418" s="8">
        <v>368424</v>
      </c>
      <c r="R418" s="8">
        <v>0</v>
      </c>
    </row>
    <row r="419" spans="2:18" hidden="1" x14ac:dyDescent="0.35">
      <c r="B419" t="s">
        <v>304</v>
      </c>
      <c r="C419" t="s">
        <v>118</v>
      </c>
      <c r="D419" t="s">
        <v>16</v>
      </c>
      <c r="E419" t="s">
        <v>329</v>
      </c>
      <c r="F419" t="s">
        <v>30</v>
      </c>
      <c r="G419" t="s">
        <v>31</v>
      </c>
      <c r="H419" s="3">
        <v>45135</v>
      </c>
      <c r="I419" s="3">
        <v>45135</v>
      </c>
      <c r="J419" t="s">
        <v>119</v>
      </c>
      <c r="K419" t="s">
        <v>335</v>
      </c>
      <c r="L419" t="s">
        <v>302</v>
      </c>
      <c r="M419" s="8">
        <v>30600</v>
      </c>
      <c r="N419" s="8">
        <f t="shared" si="46"/>
        <v>30600</v>
      </c>
      <c r="O419" t="s">
        <v>21</v>
      </c>
      <c r="P419" s="7">
        <v>12.04</v>
      </c>
      <c r="Q419" s="8">
        <v>368424</v>
      </c>
      <c r="R419" s="8">
        <v>0</v>
      </c>
    </row>
    <row r="420" spans="2:18" hidden="1" x14ac:dyDescent="0.35">
      <c r="B420" t="s">
        <v>305</v>
      </c>
      <c r="C420" t="s">
        <v>118</v>
      </c>
      <c r="D420" t="s">
        <v>16</v>
      </c>
      <c r="E420" t="s">
        <v>329</v>
      </c>
      <c r="F420" t="s">
        <v>30</v>
      </c>
      <c r="G420" t="s">
        <v>31</v>
      </c>
      <c r="H420" s="3">
        <v>45135</v>
      </c>
      <c r="I420" s="3">
        <v>45135</v>
      </c>
      <c r="J420" t="s">
        <v>119</v>
      </c>
      <c r="K420" t="s">
        <v>335</v>
      </c>
      <c r="L420" t="s">
        <v>302</v>
      </c>
      <c r="M420" s="8">
        <v>30600</v>
      </c>
      <c r="N420" s="8">
        <f t="shared" si="46"/>
        <v>30600</v>
      </c>
      <c r="O420" t="s">
        <v>21</v>
      </c>
      <c r="P420" s="7">
        <v>12.04</v>
      </c>
      <c r="Q420" s="8">
        <v>368424</v>
      </c>
      <c r="R420" s="8">
        <v>0</v>
      </c>
    </row>
    <row r="421" spans="2:18" hidden="1" x14ac:dyDescent="0.35">
      <c r="B421" t="s">
        <v>306</v>
      </c>
      <c r="C421" t="s">
        <v>118</v>
      </c>
      <c r="D421" t="s">
        <v>16</v>
      </c>
      <c r="E421" t="s">
        <v>329</v>
      </c>
      <c r="F421" t="s">
        <v>30</v>
      </c>
      <c r="G421" t="s">
        <v>31</v>
      </c>
      <c r="H421" s="3">
        <v>45135</v>
      </c>
      <c r="I421" s="3">
        <v>45135</v>
      </c>
      <c r="J421" t="s">
        <v>119</v>
      </c>
      <c r="K421" t="s">
        <v>335</v>
      </c>
      <c r="L421" t="s">
        <v>302</v>
      </c>
      <c r="M421" s="8">
        <v>30600</v>
      </c>
      <c r="N421" s="8">
        <f t="shared" si="46"/>
        <v>30600</v>
      </c>
      <c r="O421" t="s">
        <v>21</v>
      </c>
      <c r="P421" s="7">
        <v>12.04</v>
      </c>
      <c r="Q421" s="8">
        <v>368424</v>
      </c>
      <c r="R421" s="8">
        <v>0</v>
      </c>
    </row>
    <row r="422" spans="2:18" hidden="1" x14ac:dyDescent="0.35">
      <c r="B422" t="s">
        <v>307</v>
      </c>
      <c r="C422" t="s">
        <v>27</v>
      </c>
      <c r="D422" t="s">
        <v>16</v>
      </c>
      <c r="E422" t="s">
        <v>331</v>
      </c>
      <c r="F422" t="s">
        <v>45</v>
      </c>
      <c r="G422" t="s">
        <v>46</v>
      </c>
      <c r="H422" s="3">
        <v>45136</v>
      </c>
      <c r="I422" s="3">
        <v>45136</v>
      </c>
      <c r="J422" t="s">
        <v>28</v>
      </c>
      <c r="K422" t="s">
        <v>336</v>
      </c>
      <c r="L422" t="s">
        <v>62</v>
      </c>
      <c r="M422" s="8">
        <v>0</v>
      </c>
      <c r="N422" s="8">
        <f>M422*5</f>
        <v>0</v>
      </c>
      <c r="O422" t="s">
        <v>21</v>
      </c>
      <c r="P422" s="7">
        <v>250.47</v>
      </c>
      <c r="Q422" s="8">
        <v>0</v>
      </c>
      <c r="R422" s="8">
        <v>0</v>
      </c>
    </row>
    <row r="423" spans="2:18" hidden="1" x14ac:dyDescent="0.35">
      <c r="B423" t="s">
        <v>307</v>
      </c>
      <c r="C423" t="s">
        <v>27</v>
      </c>
      <c r="D423" t="s">
        <v>16</v>
      </c>
      <c r="E423" t="s">
        <v>331</v>
      </c>
      <c r="F423" t="s">
        <v>47</v>
      </c>
      <c r="G423" t="s">
        <v>48</v>
      </c>
      <c r="H423" s="3">
        <v>45136</v>
      </c>
      <c r="I423" s="3">
        <v>45136</v>
      </c>
      <c r="J423" t="s">
        <v>28</v>
      </c>
      <c r="K423" t="s">
        <v>336</v>
      </c>
      <c r="L423" t="s">
        <v>62</v>
      </c>
      <c r="M423" s="8">
        <v>4230</v>
      </c>
      <c r="N423" s="8">
        <f t="shared" ref="N423:N424" si="47">M423</f>
        <v>4230</v>
      </c>
      <c r="O423" t="s">
        <v>21</v>
      </c>
      <c r="P423" s="7">
        <v>52.87</v>
      </c>
      <c r="Q423" s="8">
        <v>223640.1</v>
      </c>
      <c r="R423" s="8">
        <v>0</v>
      </c>
    </row>
    <row r="424" spans="2:18" hidden="1" x14ac:dyDescent="0.35">
      <c r="B424" t="s">
        <v>307</v>
      </c>
      <c r="C424" t="s">
        <v>27</v>
      </c>
      <c r="D424" t="s">
        <v>16</v>
      </c>
      <c r="E424" t="s">
        <v>331</v>
      </c>
      <c r="F424" t="s">
        <v>47</v>
      </c>
      <c r="G424" t="s">
        <v>48</v>
      </c>
      <c r="H424" s="3">
        <v>45136</v>
      </c>
      <c r="I424" s="3">
        <v>45136</v>
      </c>
      <c r="J424" t="s">
        <v>28</v>
      </c>
      <c r="K424" t="s">
        <v>336</v>
      </c>
      <c r="L424" t="s">
        <v>62</v>
      </c>
      <c r="M424" s="8">
        <v>13770</v>
      </c>
      <c r="N424" s="8">
        <f t="shared" si="47"/>
        <v>13770</v>
      </c>
      <c r="O424" t="s">
        <v>21</v>
      </c>
      <c r="P424" s="7">
        <v>52.87</v>
      </c>
      <c r="Q424" s="8">
        <v>728019.9</v>
      </c>
      <c r="R424" s="8">
        <v>0</v>
      </c>
    </row>
    <row r="425" spans="2:18" hidden="1" x14ac:dyDescent="0.35">
      <c r="B425" t="s">
        <v>308</v>
      </c>
      <c r="C425" t="s">
        <v>27</v>
      </c>
      <c r="D425" t="s">
        <v>16</v>
      </c>
      <c r="E425" t="s">
        <v>331</v>
      </c>
      <c r="F425" t="s">
        <v>45</v>
      </c>
      <c r="G425" t="s">
        <v>46</v>
      </c>
      <c r="H425" s="3">
        <v>45136</v>
      </c>
      <c r="I425" s="3">
        <v>45136</v>
      </c>
      <c r="J425" t="s">
        <v>28</v>
      </c>
      <c r="K425" t="s">
        <v>336</v>
      </c>
      <c r="L425" t="s">
        <v>62</v>
      </c>
      <c r="M425" s="8">
        <v>3000</v>
      </c>
      <c r="N425" s="8">
        <f>M425*5</f>
        <v>15000</v>
      </c>
      <c r="O425" t="s">
        <v>21</v>
      </c>
      <c r="P425" s="7">
        <v>250.47</v>
      </c>
      <c r="Q425" s="8">
        <v>751410</v>
      </c>
      <c r="R425" s="8">
        <v>0</v>
      </c>
    </row>
    <row r="426" spans="2:18" hidden="1" x14ac:dyDescent="0.35">
      <c r="B426" t="s">
        <v>308</v>
      </c>
      <c r="C426" t="s">
        <v>27</v>
      </c>
      <c r="D426" t="s">
        <v>16</v>
      </c>
      <c r="E426" t="s">
        <v>331</v>
      </c>
      <c r="F426" t="s">
        <v>47</v>
      </c>
      <c r="G426" t="s">
        <v>48</v>
      </c>
      <c r="H426" s="3">
        <v>45136</v>
      </c>
      <c r="I426" s="3">
        <v>45136</v>
      </c>
      <c r="J426" t="s">
        <v>28</v>
      </c>
      <c r="K426" t="s">
        <v>336</v>
      </c>
      <c r="L426" t="s">
        <v>62</v>
      </c>
      <c r="M426" s="8">
        <v>3000</v>
      </c>
      <c r="N426" s="8">
        <f t="shared" ref="N426:N427" si="48">M426</f>
        <v>3000</v>
      </c>
      <c r="O426" t="s">
        <v>21</v>
      </c>
      <c r="P426" s="7">
        <v>52.87</v>
      </c>
      <c r="Q426" s="8">
        <v>158610</v>
      </c>
      <c r="R426" s="8">
        <v>0</v>
      </c>
    </row>
    <row r="427" spans="2:18" hidden="1" x14ac:dyDescent="0.35">
      <c r="B427" t="s">
        <v>308</v>
      </c>
      <c r="C427" t="s">
        <v>27</v>
      </c>
      <c r="D427" t="s">
        <v>16</v>
      </c>
      <c r="E427" t="s">
        <v>331</v>
      </c>
      <c r="F427" t="s">
        <v>47</v>
      </c>
      <c r="G427" t="s">
        <v>48</v>
      </c>
      <c r="H427" s="3">
        <v>45136</v>
      </c>
      <c r="I427" s="3">
        <v>45136</v>
      </c>
      <c r="J427" t="s">
        <v>28</v>
      </c>
      <c r="K427" t="s">
        <v>336</v>
      </c>
      <c r="L427" t="s">
        <v>62</v>
      </c>
      <c r="M427" s="8">
        <v>0</v>
      </c>
      <c r="N427" s="8">
        <f t="shared" si="48"/>
        <v>0</v>
      </c>
      <c r="O427" t="s">
        <v>21</v>
      </c>
      <c r="P427" s="7">
        <v>52.87</v>
      </c>
      <c r="Q427" s="8">
        <v>0</v>
      </c>
      <c r="R427" s="8">
        <v>0</v>
      </c>
    </row>
    <row r="428" spans="2:18" hidden="1" x14ac:dyDescent="0.35">
      <c r="B428" t="s">
        <v>309</v>
      </c>
      <c r="C428" t="s">
        <v>33</v>
      </c>
      <c r="D428" t="s">
        <v>16</v>
      </c>
      <c r="E428" t="s">
        <v>331</v>
      </c>
      <c r="F428" t="s">
        <v>41</v>
      </c>
      <c r="G428" t="s">
        <v>42</v>
      </c>
      <c r="H428" s="3">
        <v>45136</v>
      </c>
      <c r="I428" s="3">
        <v>45136</v>
      </c>
      <c r="J428" t="s">
        <v>19</v>
      </c>
      <c r="K428" t="s">
        <v>334</v>
      </c>
      <c r="L428" t="s">
        <v>152</v>
      </c>
      <c r="M428" s="8">
        <v>30</v>
      </c>
      <c r="N428" s="8">
        <f>M428*10</f>
        <v>300</v>
      </c>
      <c r="O428" t="s">
        <v>21</v>
      </c>
      <c r="P428" s="7">
        <v>498.05</v>
      </c>
      <c r="Q428" s="8">
        <v>14941.5</v>
      </c>
      <c r="R428" s="8">
        <v>0</v>
      </c>
    </row>
    <row r="429" spans="2:18" hidden="1" x14ac:dyDescent="0.35">
      <c r="B429" t="s">
        <v>309</v>
      </c>
      <c r="C429" t="s">
        <v>33</v>
      </c>
      <c r="D429" t="s">
        <v>16</v>
      </c>
      <c r="E429" t="s">
        <v>331</v>
      </c>
      <c r="F429" t="s">
        <v>45</v>
      </c>
      <c r="G429" t="s">
        <v>46</v>
      </c>
      <c r="H429" s="3">
        <v>45136</v>
      </c>
      <c r="I429" s="3">
        <v>45136</v>
      </c>
      <c r="J429" t="s">
        <v>19</v>
      </c>
      <c r="K429" t="s">
        <v>334</v>
      </c>
      <c r="L429" t="s">
        <v>152</v>
      </c>
      <c r="M429" s="8">
        <v>780</v>
      </c>
      <c r="N429" s="8">
        <f>M429*5</f>
        <v>3900</v>
      </c>
      <c r="O429" t="s">
        <v>21</v>
      </c>
      <c r="P429" s="7">
        <v>271.42</v>
      </c>
      <c r="Q429" s="8">
        <v>211707.6</v>
      </c>
      <c r="R429" s="8">
        <v>0</v>
      </c>
    </row>
    <row r="430" spans="2:18" hidden="1" x14ac:dyDescent="0.35">
      <c r="B430" t="s">
        <v>309</v>
      </c>
      <c r="C430" t="s">
        <v>33</v>
      </c>
      <c r="D430" t="s">
        <v>16</v>
      </c>
      <c r="E430" t="s">
        <v>331</v>
      </c>
      <c r="F430" t="s">
        <v>47</v>
      </c>
      <c r="G430" t="s">
        <v>48</v>
      </c>
      <c r="H430" s="3">
        <v>45136</v>
      </c>
      <c r="I430" s="3">
        <v>45136</v>
      </c>
      <c r="J430" t="s">
        <v>19</v>
      </c>
      <c r="K430" t="s">
        <v>334</v>
      </c>
      <c r="L430" t="s">
        <v>152</v>
      </c>
      <c r="M430" s="8">
        <v>4230</v>
      </c>
      <c r="N430" s="8">
        <f t="shared" ref="N430:N432" si="49">M430</f>
        <v>4230</v>
      </c>
      <c r="O430" t="s">
        <v>21</v>
      </c>
      <c r="P430" s="7">
        <v>53.08</v>
      </c>
      <c r="Q430" s="8">
        <v>224528.4</v>
      </c>
      <c r="R430" s="8">
        <v>0</v>
      </c>
    </row>
    <row r="431" spans="2:18" hidden="1" x14ac:dyDescent="0.35">
      <c r="B431" t="s">
        <v>309</v>
      </c>
      <c r="C431" t="s">
        <v>33</v>
      </c>
      <c r="D431" t="s">
        <v>16</v>
      </c>
      <c r="E431" t="s">
        <v>331</v>
      </c>
      <c r="F431" t="s">
        <v>47</v>
      </c>
      <c r="G431" t="s">
        <v>48</v>
      </c>
      <c r="H431" s="3">
        <v>45136</v>
      </c>
      <c r="I431" s="3">
        <v>45136</v>
      </c>
      <c r="J431" t="s">
        <v>19</v>
      </c>
      <c r="K431" t="s">
        <v>334</v>
      </c>
      <c r="L431" t="s">
        <v>152</v>
      </c>
      <c r="M431" s="8">
        <v>3000</v>
      </c>
      <c r="N431" s="8">
        <f t="shared" si="49"/>
        <v>3000</v>
      </c>
      <c r="O431" t="s">
        <v>21</v>
      </c>
      <c r="P431" s="7">
        <v>53.08</v>
      </c>
      <c r="Q431" s="8">
        <v>159240</v>
      </c>
      <c r="R431" s="8">
        <v>0</v>
      </c>
    </row>
    <row r="432" spans="2:18" hidden="1" x14ac:dyDescent="0.35">
      <c r="B432" t="s">
        <v>309</v>
      </c>
      <c r="C432" t="s">
        <v>33</v>
      </c>
      <c r="D432" t="s">
        <v>16</v>
      </c>
      <c r="E432" t="s">
        <v>331</v>
      </c>
      <c r="F432" t="s">
        <v>47</v>
      </c>
      <c r="G432" t="s">
        <v>48</v>
      </c>
      <c r="H432" s="3">
        <v>45136</v>
      </c>
      <c r="I432" s="3">
        <v>45136</v>
      </c>
      <c r="J432" t="s">
        <v>19</v>
      </c>
      <c r="K432" t="s">
        <v>334</v>
      </c>
      <c r="L432" t="s">
        <v>152</v>
      </c>
      <c r="M432" s="8">
        <v>6570</v>
      </c>
      <c r="N432" s="8">
        <f t="shared" si="49"/>
        <v>6570</v>
      </c>
      <c r="O432" t="s">
        <v>21</v>
      </c>
      <c r="P432" s="7">
        <v>53.08</v>
      </c>
      <c r="Q432" s="8">
        <v>348735.6</v>
      </c>
      <c r="R432" s="8">
        <v>0</v>
      </c>
    </row>
    <row r="433" spans="2:18" hidden="1" x14ac:dyDescent="0.35">
      <c r="B433" t="s">
        <v>310</v>
      </c>
      <c r="C433" t="s">
        <v>118</v>
      </c>
      <c r="D433" t="s">
        <v>16</v>
      </c>
      <c r="E433" t="s">
        <v>330</v>
      </c>
      <c r="F433" t="s">
        <v>74</v>
      </c>
      <c r="G433" t="s">
        <v>75</v>
      </c>
      <c r="H433" s="3">
        <v>45138</v>
      </c>
      <c r="I433" s="3">
        <v>45135</v>
      </c>
      <c r="J433" t="s">
        <v>119</v>
      </c>
      <c r="K433" t="s">
        <v>335</v>
      </c>
      <c r="L433" t="s">
        <v>311</v>
      </c>
      <c r="M433" s="8">
        <v>1000</v>
      </c>
      <c r="N433" s="8">
        <f>M433/1000*450</f>
        <v>450</v>
      </c>
      <c r="O433" t="s">
        <v>21</v>
      </c>
      <c r="P433" s="7">
        <v>6.83</v>
      </c>
      <c r="Q433" s="8">
        <v>6830</v>
      </c>
      <c r="R433" s="8">
        <v>0</v>
      </c>
    </row>
    <row r="434" spans="2:18" hidden="1" x14ac:dyDescent="0.35">
      <c r="B434" t="s">
        <v>310</v>
      </c>
      <c r="C434" t="s">
        <v>118</v>
      </c>
      <c r="D434" t="s">
        <v>16</v>
      </c>
      <c r="E434" t="s">
        <v>330</v>
      </c>
      <c r="F434" t="s">
        <v>17</v>
      </c>
      <c r="G434" t="s">
        <v>18</v>
      </c>
      <c r="H434" s="3">
        <v>45138</v>
      </c>
      <c r="I434" s="3">
        <v>45135</v>
      </c>
      <c r="J434" t="s">
        <v>119</v>
      </c>
      <c r="K434" t="s">
        <v>335</v>
      </c>
      <c r="L434" t="s">
        <v>311</v>
      </c>
      <c r="M434" s="8">
        <v>22500</v>
      </c>
      <c r="N434" s="8">
        <f>M434</f>
        <v>22500</v>
      </c>
      <c r="O434" t="s">
        <v>21</v>
      </c>
      <c r="P434" s="7">
        <v>11.84</v>
      </c>
      <c r="Q434" s="8">
        <v>266400</v>
      </c>
      <c r="R434" s="8">
        <v>0</v>
      </c>
    </row>
    <row r="435" spans="2:18" hidden="1" x14ac:dyDescent="0.35">
      <c r="B435" t="s">
        <v>310</v>
      </c>
      <c r="C435" t="s">
        <v>118</v>
      </c>
      <c r="D435" t="s">
        <v>16</v>
      </c>
      <c r="E435" t="s">
        <v>329</v>
      </c>
      <c r="F435" t="s">
        <v>30</v>
      </c>
      <c r="G435" t="s">
        <v>31</v>
      </c>
      <c r="H435" s="3">
        <v>45138</v>
      </c>
      <c r="I435" s="3">
        <v>45135</v>
      </c>
      <c r="J435" t="s">
        <v>119</v>
      </c>
      <c r="K435" t="s">
        <v>335</v>
      </c>
      <c r="L435" t="s">
        <v>311</v>
      </c>
      <c r="M435" s="8">
        <v>7650</v>
      </c>
      <c r="N435" s="8">
        <f>M435</f>
        <v>7650</v>
      </c>
      <c r="O435" t="s">
        <v>21</v>
      </c>
      <c r="P435" s="7">
        <v>12.04</v>
      </c>
      <c r="Q435" s="8">
        <v>92106</v>
      </c>
      <c r="R435" s="8">
        <v>0</v>
      </c>
    </row>
    <row r="436" spans="2:18" hidden="1" x14ac:dyDescent="0.35">
      <c r="B436" t="s">
        <v>312</v>
      </c>
      <c r="C436" t="s">
        <v>27</v>
      </c>
      <c r="D436" t="s">
        <v>16</v>
      </c>
      <c r="E436" t="s">
        <v>331</v>
      </c>
      <c r="F436" t="s">
        <v>45</v>
      </c>
      <c r="G436" t="s">
        <v>46</v>
      </c>
      <c r="H436" s="3">
        <v>45138</v>
      </c>
      <c r="I436" s="3">
        <v>45138</v>
      </c>
      <c r="J436" t="s">
        <v>28</v>
      </c>
      <c r="K436" t="s">
        <v>336</v>
      </c>
      <c r="L436" t="s">
        <v>62</v>
      </c>
      <c r="M436" s="8">
        <v>0</v>
      </c>
      <c r="N436" s="8">
        <f>M436*5</f>
        <v>0</v>
      </c>
      <c r="O436" t="s">
        <v>21</v>
      </c>
      <c r="P436" s="7">
        <v>250.47</v>
      </c>
      <c r="Q436" s="8">
        <v>0</v>
      </c>
      <c r="R436" s="8">
        <v>0</v>
      </c>
    </row>
    <row r="437" spans="2:18" hidden="1" x14ac:dyDescent="0.35">
      <c r="B437" t="s">
        <v>312</v>
      </c>
      <c r="C437" t="s">
        <v>27</v>
      </c>
      <c r="D437" t="s">
        <v>16</v>
      </c>
      <c r="E437" t="s">
        <v>331</v>
      </c>
      <c r="F437" t="s">
        <v>47</v>
      </c>
      <c r="G437" t="s">
        <v>48</v>
      </c>
      <c r="H437" s="3">
        <v>45138</v>
      </c>
      <c r="I437" s="3">
        <v>45138</v>
      </c>
      <c r="J437" t="s">
        <v>28</v>
      </c>
      <c r="K437" t="s">
        <v>336</v>
      </c>
      <c r="L437" t="s">
        <v>62</v>
      </c>
      <c r="M437" s="8">
        <v>18000</v>
      </c>
      <c r="N437" s="8">
        <f t="shared" ref="N437:N438" si="50">M437</f>
        <v>18000</v>
      </c>
      <c r="O437" t="s">
        <v>21</v>
      </c>
      <c r="P437" s="7">
        <v>52.87</v>
      </c>
      <c r="Q437" s="8">
        <v>951660</v>
      </c>
      <c r="R437" s="8">
        <v>0</v>
      </c>
    </row>
    <row r="438" spans="2:18" hidden="1" x14ac:dyDescent="0.35">
      <c r="B438" t="s">
        <v>312</v>
      </c>
      <c r="C438" t="s">
        <v>27</v>
      </c>
      <c r="D438" t="s">
        <v>16</v>
      </c>
      <c r="E438" t="s">
        <v>331</v>
      </c>
      <c r="F438" t="s">
        <v>47</v>
      </c>
      <c r="G438" t="s">
        <v>48</v>
      </c>
      <c r="H438" s="3">
        <v>45138</v>
      </c>
      <c r="I438" s="3">
        <v>45138</v>
      </c>
      <c r="J438" t="s">
        <v>28</v>
      </c>
      <c r="K438" t="s">
        <v>336</v>
      </c>
      <c r="L438" t="s">
        <v>62</v>
      </c>
      <c r="M438" s="8">
        <v>0</v>
      </c>
      <c r="N438" s="8">
        <f t="shared" si="50"/>
        <v>0</v>
      </c>
      <c r="O438" t="s">
        <v>21</v>
      </c>
      <c r="P438" s="7">
        <v>52.87</v>
      </c>
      <c r="Q438" s="8">
        <v>0</v>
      </c>
      <c r="R438" s="8">
        <v>0</v>
      </c>
    </row>
    <row r="439" spans="2:18" hidden="1" x14ac:dyDescent="0.35">
      <c r="B439" t="s">
        <v>313</v>
      </c>
      <c r="C439" t="s">
        <v>118</v>
      </c>
      <c r="D439" t="s">
        <v>16</v>
      </c>
      <c r="E439" t="s">
        <v>330</v>
      </c>
      <c r="F439" t="s">
        <v>74</v>
      </c>
      <c r="G439" t="s">
        <v>75</v>
      </c>
      <c r="H439" s="3">
        <v>45138</v>
      </c>
      <c r="I439" s="3">
        <v>45135</v>
      </c>
      <c r="J439" t="s">
        <v>119</v>
      </c>
      <c r="K439" t="s">
        <v>335</v>
      </c>
      <c r="L439" t="s">
        <v>311</v>
      </c>
      <c r="M439" s="8">
        <v>0</v>
      </c>
      <c r="N439" s="8">
        <f>M439/1000*450</f>
        <v>0</v>
      </c>
      <c r="O439" t="s">
        <v>21</v>
      </c>
      <c r="P439" s="7">
        <v>6.83</v>
      </c>
      <c r="Q439" s="8">
        <v>0</v>
      </c>
      <c r="R439" s="8">
        <v>0</v>
      </c>
    </row>
    <row r="440" spans="2:18" hidden="1" x14ac:dyDescent="0.35">
      <c r="B440" t="s">
        <v>313</v>
      </c>
      <c r="C440" t="s">
        <v>118</v>
      </c>
      <c r="D440" t="s">
        <v>16</v>
      </c>
      <c r="E440" t="s">
        <v>330</v>
      </c>
      <c r="F440" t="s">
        <v>17</v>
      </c>
      <c r="G440" t="s">
        <v>18</v>
      </c>
      <c r="H440" s="3">
        <v>45138</v>
      </c>
      <c r="I440" s="3">
        <v>45135</v>
      </c>
      <c r="J440" t="s">
        <v>119</v>
      </c>
      <c r="K440" t="s">
        <v>335</v>
      </c>
      <c r="L440" t="s">
        <v>311</v>
      </c>
      <c r="M440" s="8">
        <v>0</v>
      </c>
      <c r="N440" s="8">
        <f>M440</f>
        <v>0</v>
      </c>
      <c r="O440" t="s">
        <v>21</v>
      </c>
      <c r="P440" s="7">
        <v>11.84</v>
      </c>
      <c r="Q440" s="8">
        <v>0</v>
      </c>
      <c r="R440" s="8">
        <v>0</v>
      </c>
    </row>
    <row r="441" spans="2:18" hidden="1" x14ac:dyDescent="0.35">
      <c r="B441" t="s">
        <v>313</v>
      </c>
      <c r="C441" t="s">
        <v>118</v>
      </c>
      <c r="D441" t="s">
        <v>16</v>
      </c>
      <c r="E441" t="s">
        <v>329</v>
      </c>
      <c r="F441" t="s">
        <v>30</v>
      </c>
      <c r="G441" t="s">
        <v>31</v>
      </c>
      <c r="H441" s="3">
        <v>45138</v>
      </c>
      <c r="I441" s="3">
        <v>45135</v>
      </c>
      <c r="J441" t="s">
        <v>119</v>
      </c>
      <c r="K441" t="s">
        <v>335</v>
      </c>
      <c r="L441" t="s">
        <v>311</v>
      </c>
      <c r="M441" s="8">
        <v>23500</v>
      </c>
      <c r="N441" s="8">
        <f>M441</f>
        <v>23500</v>
      </c>
      <c r="O441" t="s">
        <v>21</v>
      </c>
      <c r="P441" s="7">
        <v>12.04</v>
      </c>
      <c r="Q441" s="8">
        <v>282940</v>
      </c>
      <c r="R441" s="8">
        <v>0</v>
      </c>
    </row>
    <row r="442" spans="2:18" hidden="1" x14ac:dyDescent="0.35">
      <c r="B442" t="s">
        <v>314</v>
      </c>
      <c r="C442" t="s">
        <v>118</v>
      </c>
      <c r="D442" t="s">
        <v>16</v>
      </c>
      <c r="E442" t="s">
        <v>330</v>
      </c>
      <c r="F442" t="s">
        <v>74</v>
      </c>
      <c r="G442" t="s">
        <v>75</v>
      </c>
      <c r="H442" s="3">
        <v>45138</v>
      </c>
      <c r="I442" s="3">
        <v>45135</v>
      </c>
      <c r="J442" t="s">
        <v>119</v>
      </c>
      <c r="K442" t="s">
        <v>335</v>
      </c>
      <c r="L442" t="s">
        <v>311</v>
      </c>
      <c r="M442" s="8">
        <v>0</v>
      </c>
      <c r="N442" s="8">
        <f>M442/1000*450</f>
        <v>0</v>
      </c>
      <c r="O442" t="s">
        <v>21</v>
      </c>
      <c r="P442" s="7">
        <v>6.83</v>
      </c>
      <c r="Q442" s="8">
        <v>0</v>
      </c>
      <c r="R442" s="8">
        <v>0</v>
      </c>
    </row>
    <row r="443" spans="2:18" hidden="1" x14ac:dyDescent="0.35">
      <c r="B443" t="s">
        <v>314</v>
      </c>
      <c r="C443" t="s">
        <v>118</v>
      </c>
      <c r="D443" t="s">
        <v>16</v>
      </c>
      <c r="E443" t="s">
        <v>330</v>
      </c>
      <c r="F443" t="s">
        <v>17</v>
      </c>
      <c r="G443" t="s">
        <v>18</v>
      </c>
      <c r="H443" s="3">
        <v>45138</v>
      </c>
      <c r="I443" s="3">
        <v>45135</v>
      </c>
      <c r="J443" t="s">
        <v>119</v>
      </c>
      <c r="K443" t="s">
        <v>335</v>
      </c>
      <c r="L443" t="s">
        <v>311</v>
      </c>
      <c r="M443" s="8">
        <v>0</v>
      </c>
      <c r="N443" s="8">
        <f>M443</f>
        <v>0</v>
      </c>
      <c r="O443" t="s">
        <v>21</v>
      </c>
      <c r="P443" s="7">
        <v>11.84</v>
      </c>
      <c r="Q443" s="8">
        <v>0</v>
      </c>
      <c r="R443" s="8">
        <v>0</v>
      </c>
    </row>
    <row r="444" spans="2:18" hidden="1" x14ac:dyDescent="0.35">
      <c r="B444" t="s">
        <v>314</v>
      </c>
      <c r="C444" t="s">
        <v>118</v>
      </c>
      <c r="D444" t="s">
        <v>16</v>
      </c>
      <c r="E444" t="s">
        <v>329</v>
      </c>
      <c r="F444" t="s">
        <v>30</v>
      </c>
      <c r="G444" t="s">
        <v>31</v>
      </c>
      <c r="H444" s="3">
        <v>45138</v>
      </c>
      <c r="I444" s="3">
        <v>45135</v>
      </c>
      <c r="J444" t="s">
        <v>119</v>
      </c>
      <c r="K444" t="s">
        <v>335</v>
      </c>
      <c r="L444" t="s">
        <v>311</v>
      </c>
      <c r="M444" s="8">
        <v>23500</v>
      </c>
      <c r="N444" s="8">
        <f>M444</f>
        <v>23500</v>
      </c>
      <c r="O444" t="s">
        <v>21</v>
      </c>
      <c r="P444" s="7">
        <v>12.04</v>
      </c>
      <c r="Q444" s="8">
        <v>282940</v>
      </c>
      <c r="R444" s="8">
        <v>0</v>
      </c>
    </row>
    <row r="445" spans="2:18" hidden="1" x14ac:dyDescent="0.35">
      <c r="B445" t="s">
        <v>315</v>
      </c>
      <c r="C445" t="s">
        <v>118</v>
      </c>
      <c r="D445" t="s">
        <v>16</v>
      </c>
      <c r="E445" t="s">
        <v>330</v>
      </c>
      <c r="F445" t="s">
        <v>74</v>
      </c>
      <c r="G445" t="s">
        <v>75</v>
      </c>
      <c r="H445" s="3">
        <v>45138</v>
      </c>
      <c r="I445" s="3">
        <v>45135</v>
      </c>
      <c r="J445" t="s">
        <v>119</v>
      </c>
      <c r="K445" t="s">
        <v>335</v>
      </c>
      <c r="L445" t="s">
        <v>316</v>
      </c>
      <c r="M445" s="8">
        <v>0</v>
      </c>
      <c r="N445" s="8">
        <f>M445/1000*450</f>
        <v>0</v>
      </c>
      <c r="O445" t="s">
        <v>21</v>
      </c>
      <c r="P445" s="7">
        <v>6.83</v>
      </c>
      <c r="Q445" s="8">
        <v>0</v>
      </c>
      <c r="R445" s="8">
        <v>0</v>
      </c>
    </row>
    <row r="446" spans="2:18" hidden="1" x14ac:dyDescent="0.35">
      <c r="B446" t="s">
        <v>315</v>
      </c>
      <c r="C446" t="s">
        <v>118</v>
      </c>
      <c r="D446" t="s">
        <v>16</v>
      </c>
      <c r="E446" t="s">
        <v>330</v>
      </c>
      <c r="F446" t="s">
        <v>17</v>
      </c>
      <c r="G446" t="s">
        <v>18</v>
      </c>
      <c r="H446" s="3">
        <v>45138</v>
      </c>
      <c r="I446" s="3">
        <v>45135</v>
      </c>
      <c r="J446" t="s">
        <v>119</v>
      </c>
      <c r="K446" t="s">
        <v>335</v>
      </c>
      <c r="L446" t="s">
        <v>316</v>
      </c>
      <c r="M446" s="8">
        <v>0</v>
      </c>
      <c r="N446" s="8">
        <f>M446</f>
        <v>0</v>
      </c>
      <c r="O446" t="s">
        <v>21</v>
      </c>
      <c r="P446" s="7">
        <v>11.84</v>
      </c>
      <c r="Q446" s="8">
        <v>0</v>
      </c>
      <c r="R446" s="8">
        <v>0</v>
      </c>
    </row>
    <row r="447" spans="2:18" hidden="1" x14ac:dyDescent="0.35">
      <c r="B447" t="s">
        <v>315</v>
      </c>
      <c r="C447" t="s">
        <v>118</v>
      </c>
      <c r="D447" t="s">
        <v>16</v>
      </c>
      <c r="E447" t="s">
        <v>329</v>
      </c>
      <c r="F447" t="s">
        <v>30</v>
      </c>
      <c r="G447" t="s">
        <v>31</v>
      </c>
      <c r="H447" s="3">
        <v>45138</v>
      </c>
      <c r="I447" s="3">
        <v>45135</v>
      </c>
      <c r="J447" t="s">
        <v>119</v>
      </c>
      <c r="K447" t="s">
        <v>335</v>
      </c>
      <c r="L447" t="s">
        <v>316</v>
      </c>
      <c r="M447" s="8">
        <v>23500</v>
      </c>
      <c r="N447" s="8">
        <f>M447</f>
        <v>23500</v>
      </c>
      <c r="O447" t="s">
        <v>21</v>
      </c>
      <c r="P447" s="7">
        <v>12.04</v>
      </c>
      <c r="Q447" s="8">
        <v>282940</v>
      </c>
      <c r="R447" s="8">
        <v>0</v>
      </c>
    </row>
    <row r="448" spans="2:18" hidden="1" x14ac:dyDescent="0.35">
      <c r="B448" t="s">
        <v>317</v>
      </c>
      <c r="C448" t="s">
        <v>27</v>
      </c>
      <c r="D448" t="s">
        <v>16</v>
      </c>
      <c r="E448" t="s">
        <v>330</v>
      </c>
      <c r="F448" t="s">
        <v>17</v>
      </c>
      <c r="G448" t="s">
        <v>18</v>
      </c>
      <c r="H448" s="3">
        <v>45138</v>
      </c>
      <c r="I448" s="3">
        <v>45138</v>
      </c>
      <c r="J448" t="s">
        <v>28</v>
      </c>
      <c r="K448" t="s">
        <v>336</v>
      </c>
      <c r="L448" t="s">
        <v>318</v>
      </c>
      <c r="M448" s="8">
        <v>7500</v>
      </c>
      <c r="N448" s="8">
        <f>M448</f>
        <v>7500</v>
      </c>
      <c r="O448" t="s">
        <v>21</v>
      </c>
      <c r="P448" s="7">
        <v>15.84</v>
      </c>
      <c r="Q448" s="8">
        <v>118800</v>
      </c>
      <c r="R448" s="8">
        <v>0</v>
      </c>
    </row>
    <row r="449" spans="2:19" hidden="1" x14ac:dyDescent="0.35">
      <c r="B449" t="s">
        <v>317</v>
      </c>
      <c r="C449" t="s">
        <v>27</v>
      </c>
      <c r="D449" t="s">
        <v>16</v>
      </c>
      <c r="E449" t="s">
        <v>330</v>
      </c>
      <c r="F449" t="s">
        <v>22</v>
      </c>
      <c r="G449" t="s">
        <v>23</v>
      </c>
      <c r="H449" s="3">
        <v>45138</v>
      </c>
      <c r="I449" s="3">
        <v>45138</v>
      </c>
      <c r="J449" t="s">
        <v>28</v>
      </c>
      <c r="K449" t="s">
        <v>336</v>
      </c>
      <c r="L449" t="s">
        <v>318</v>
      </c>
      <c r="M449" s="8">
        <v>3000</v>
      </c>
      <c r="N449" s="8">
        <f>M449</f>
        <v>3000</v>
      </c>
      <c r="O449" t="s">
        <v>21</v>
      </c>
      <c r="P449" s="7">
        <v>12.99</v>
      </c>
      <c r="Q449" s="8">
        <v>38970</v>
      </c>
      <c r="R449" s="8">
        <v>0</v>
      </c>
    </row>
    <row r="450" spans="2:19" x14ac:dyDescent="0.35">
      <c r="B450" t="s">
        <v>317</v>
      </c>
      <c r="C450" t="s">
        <v>27</v>
      </c>
      <c r="D450" t="s">
        <v>16</v>
      </c>
      <c r="E450" t="s">
        <v>330</v>
      </c>
      <c r="F450" t="s">
        <v>24</v>
      </c>
      <c r="G450" t="s">
        <v>279</v>
      </c>
      <c r="H450" s="3">
        <v>45138</v>
      </c>
      <c r="I450" s="3">
        <v>45138</v>
      </c>
      <c r="J450" t="s">
        <v>28</v>
      </c>
      <c r="K450" t="s">
        <v>336</v>
      </c>
      <c r="L450" t="s">
        <v>318</v>
      </c>
      <c r="M450" s="8">
        <v>0</v>
      </c>
      <c r="N450" s="8">
        <f>M450/2</f>
        <v>0</v>
      </c>
      <c r="O450" t="s">
        <v>21</v>
      </c>
      <c r="P450" s="7">
        <v>8.09</v>
      </c>
      <c r="Q450" s="8">
        <v>0</v>
      </c>
      <c r="R450" s="8">
        <v>0</v>
      </c>
    </row>
    <row r="451" spans="2:19" hidden="1" x14ac:dyDescent="0.35">
      <c r="B451" t="s">
        <v>317</v>
      </c>
      <c r="C451" t="s">
        <v>27</v>
      </c>
      <c r="D451" t="s">
        <v>16</v>
      </c>
      <c r="E451" t="s">
        <v>329</v>
      </c>
      <c r="F451" t="s">
        <v>30</v>
      </c>
      <c r="G451" t="s">
        <v>31</v>
      </c>
      <c r="H451" s="3">
        <v>45138</v>
      </c>
      <c r="I451" s="3">
        <v>45138</v>
      </c>
      <c r="J451" t="s">
        <v>28</v>
      </c>
      <c r="K451" t="s">
        <v>336</v>
      </c>
      <c r="L451" t="s">
        <v>318</v>
      </c>
      <c r="M451" s="8">
        <v>7500</v>
      </c>
      <c r="N451" s="8">
        <f t="shared" ref="N451:N453" si="51">M451</f>
        <v>7500</v>
      </c>
      <c r="O451" t="s">
        <v>21</v>
      </c>
      <c r="P451" s="7">
        <v>15.74</v>
      </c>
      <c r="Q451" s="8">
        <v>118050</v>
      </c>
      <c r="R451" s="8">
        <v>0</v>
      </c>
    </row>
    <row r="452" spans="2:19" hidden="1" x14ac:dyDescent="0.35">
      <c r="B452" t="s">
        <v>319</v>
      </c>
      <c r="C452" t="s">
        <v>80</v>
      </c>
      <c r="D452" t="s">
        <v>16</v>
      </c>
      <c r="E452" t="s">
        <v>329</v>
      </c>
      <c r="F452" t="s">
        <v>30</v>
      </c>
      <c r="G452" t="s">
        <v>31</v>
      </c>
      <c r="H452" s="3">
        <v>45138</v>
      </c>
      <c r="I452" s="3">
        <v>45138</v>
      </c>
      <c r="J452" t="s">
        <v>81</v>
      </c>
      <c r="K452" t="s">
        <v>337</v>
      </c>
      <c r="L452" t="s">
        <v>320</v>
      </c>
      <c r="M452" s="8">
        <v>18500</v>
      </c>
      <c r="N452" s="8">
        <f t="shared" si="51"/>
        <v>18500</v>
      </c>
      <c r="O452" t="s">
        <v>21</v>
      </c>
      <c r="P452" s="7">
        <v>12.04</v>
      </c>
      <c r="Q452" s="8">
        <v>222740</v>
      </c>
      <c r="R452" s="8">
        <v>0</v>
      </c>
    </row>
    <row r="453" spans="2:19" hidden="1" x14ac:dyDescent="0.35">
      <c r="B453" t="s">
        <v>321</v>
      </c>
      <c r="C453" t="s">
        <v>80</v>
      </c>
      <c r="D453" t="s">
        <v>16</v>
      </c>
      <c r="E453" t="s">
        <v>329</v>
      </c>
      <c r="F453" t="s">
        <v>30</v>
      </c>
      <c r="G453" t="s">
        <v>31</v>
      </c>
      <c r="H453" s="3">
        <v>45138</v>
      </c>
      <c r="I453" s="3">
        <v>45138</v>
      </c>
      <c r="J453" t="s">
        <v>81</v>
      </c>
      <c r="K453" t="s">
        <v>337</v>
      </c>
      <c r="L453" t="s">
        <v>322</v>
      </c>
      <c r="M453" s="8">
        <v>5000</v>
      </c>
      <c r="N453" s="8">
        <f t="shared" si="51"/>
        <v>5000</v>
      </c>
      <c r="O453" t="s">
        <v>21</v>
      </c>
      <c r="P453" s="7">
        <v>12.04</v>
      </c>
      <c r="Q453" s="8">
        <v>60200</v>
      </c>
      <c r="R453" s="8">
        <v>0</v>
      </c>
    </row>
    <row r="454" spans="2:19" hidden="1" x14ac:dyDescent="0.35">
      <c r="B454" t="s">
        <v>323</v>
      </c>
      <c r="C454" t="s">
        <v>324</v>
      </c>
      <c r="D454" t="s">
        <v>16</v>
      </c>
      <c r="E454" t="s">
        <v>331</v>
      </c>
      <c r="F454" t="s">
        <v>202</v>
      </c>
      <c r="G454" t="s">
        <v>203</v>
      </c>
      <c r="H454" s="3">
        <v>45138</v>
      </c>
      <c r="I454" s="3">
        <v>45138</v>
      </c>
      <c r="J454" t="s">
        <v>81</v>
      </c>
      <c r="K454" t="s">
        <v>337</v>
      </c>
      <c r="L454" t="s">
        <v>325</v>
      </c>
      <c r="M454" s="8">
        <v>1500</v>
      </c>
      <c r="N454" s="8">
        <f>M454*5</f>
        <v>7500</v>
      </c>
      <c r="O454" t="s">
        <v>21</v>
      </c>
      <c r="P454" s="7">
        <v>160</v>
      </c>
      <c r="Q454" s="8">
        <v>240000</v>
      </c>
      <c r="R454" s="8">
        <v>0</v>
      </c>
    </row>
    <row r="455" spans="2:19" hidden="1" x14ac:dyDescent="0.35">
      <c r="B455" t="s">
        <v>323</v>
      </c>
      <c r="C455" t="s">
        <v>324</v>
      </c>
      <c r="D455" t="s">
        <v>16</v>
      </c>
      <c r="E455" t="s">
        <v>331</v>
      </c>
      <c r="F455" t="s">
        <v>205</v>
      </c>
      <c r="G455" t="s">
        <v>206</v>
      </c>
      <c r="H455" s="3">
        <v>45138</v>
      </c>
      <c r="I455" s="3">
        <v>45138</v>
      </c>
      <c r="J455" t="s">
        <v>81</v>
      </c>
      <c r="K455" t="s">
        <v>337</v>
      </c>
      <c r="L455" t="s">
        <v>325</v>
      </c>
      <c r="M455" s="8">
        <v>150</v>
      </c>
      <c r="N455" s="8">
        <f>M455*10</f>
        <v>1500</v>
      </c>
      <c r="O455" t="s">
        <v>21</v>
      </c>
      <c r="P455" s="7">
        <v>320</v>
      </c>
      <c r="Q455" s="8">
        <v>48000</v>
      </c>
      <c r="R455" s="8">
        <v>0</v>
      </c>
    </row>
    <row r="456" spans="2:19" hidden="1" x14ac:dyDescent="0.35">
      <c r="B456" t="s">
        <v>326</v>
      </c>
      <c r="C456" t="s">
        <v>208</v>
      </c>
      <c r="D456" t="s">
        <v>16</v>
      </c>
      <c r="E456" t="s">
        <v>331</v>
      </c>
      <c r="F456" t="s">
        <v>271</v>
      </c>
      <c r="G456" t="s">
        <v>272</v>
      </c>
      <c r="H456" s="3">
        <v>45138</v>
      </c>
      <c r="I456" s="3">
        <v>45132</v>
      </c>
      <c r="J456" t="s">
        <v>119</v>
      </c>
      <c r="K456" t="s">
        <v>335</v>
      </c>
      <c r="L456" t="s">
        <v>209</v>
      </c>
      <c r="M456" s="8">
        <v>3000</v>
      </c>
      <c r="N456" s="8">
        <f>M456</f>
        <v>3000</v>
      </c>
      <c r="O456" t="s">
        <v>21</v>
      </c>
      <c r="P456" s="7">
        <v>35.799999999999997</v>
      </c>
      <c r="Q456" s="8">
        <v>107400</v>
      </c>
      <c r="R456" s="8">
        <v>0</v>
      </c>
      <c r="S456">
        <f>Q456/N456</f>
        <v>35.799999999999997</v>
      </c>
    </row>
    <row r="457" spans="2:19" hidden="1" x14ac:dyDescent="0.35">
      <c r="B457" t="s">
        <v>327</v>
      </c>
      <c r="C457" t="s">
        <v>50</v>
      </c>
      <c r="D457" t="s">
        <v>16</v>
      </c>
      <c r="E457" t="s">
        <v>331</v>
      </c>
      <c r="F457" t="s">
        <v>41</v>
      </c>
      <c r="G457" t="s">
        <v>42</v>
      </c>
      <c r="H457" s="3">
        <v>45138</v>
      </c>
      <c r="I457" s="3">
        <v>45138</v>
      </c>
      <c r="J457" t="s">
        <v>51</v>
      </c>
      <c r="K457" t="s">
        <v>333</v>
      </c>
      <c r="L457" t="s">
        <v>52</v>
      </c>
      <c r="M457" s="8">
        <v>120</v>
      </c>
      <c r="N457" s="8">
        <f>M457*10</f>
        <v>1200</v>
      </c>
      <c r="O457" t="s">
        <v>21</v>
      </c>
      <c r="P457" s="7">
        <v>498.04</v>
      </c>
      <c r="Q457" s="8">
        <v>59764.800000000003</v>
      </c>
      <c r="R457" s="8">
        <v>0</v>
      </c>
    </row>
    <row r="458" spans="2:19" hidden="1" x14ac:dyDescent="0.35">
      <c r="B458" t="s">
        <v>327</v>
      </c>
      <c r="C458" t="s">
        <v>50</v>
      </c>
      <c r="D458" t="s">
        <v>16</v>
      </c>
      <c r="E458" t="s">
        <v>331</v>
      </c>
      <c r="F458" t="s">
        <v>45</v>
      </c>
      <c r="G458" t="s">
        <v>46</v>
      </c>
      <c r="H458" s="3">
        <v>45138</v>
      </c>
      <c r="I458" s="3">
        <v>45138</v>
      </c>
      <c r="J458" t="s">
        <v>51</v>
      </c>
      <c r="K458" t="s">
        <v>333</v>
      </c>
      <c r="L458" t="s">
        <v>52</v>
      </c>
      <c r="M458" s="8">
        <v>2160</v>
      </c>
      <c r="N458" s="8">
        <f>M458*5</f>
        <v>10800</v>
      </c>
      <c r="O458" t="s">
        <v>21</v>
      </c>
      <c r="P458" s="7">
        <v>254.03</v>
      </c>
      <c r="Q458" s="8">
        <v>548704.80000000005</v>
      </c>
      <c r="R458" s="8">
        <v>0</v>
      </c>
    </row>
    <row r="459" spans="2:19" hidden="1" x14ac:dyDescent="0.35">
      <c r="B459" t="s">
        <v>327</v>
      </c>
      <c r="C459" t="s">
        <v>50</v>
      </c>
      <c r="D459" t="s">
        <v>16</v>
      </c>
      <c r="E459" t="s">
        <v>331</v>
      </c>
      <c r="F459" t="s">
        <v>47</v>
      </c>
      <c r="G459" t="s">
        <v>48</v>
      </c>
      <c r="H459" s="3">
        <v>45138</v>
      </c>
      <c r="I459" s="3">
        <v>45138</v>
      </c>
      <c r="J459" t="s">
        <v>51</v>
      </c>
      <c r="K459" t="s">
        <v>333</v>
      </c>
      <c r="L459" t="s">
        <v>52</v>
      </c>
      <c r="M459" s="8">
        <v>5610</v>
      </c>
      <c r="N459" s="8">
        <f t="shared" ref="N459:N460" si="52">M459</f>
        <v>5610</v>
      </c>
      <c r="O459" t="s">
        <v>21</v>
      </c>
      <c r="P459" s="7">
        <v>52.16</v>
      </c>
      <c r="Q459" s="8">
        <v>292617.59999999998</v>
      </c>
      <c r="R459" s="8">
        <v>0</v>
      </c>
    </row>
    <row r="460" spans="2:19" hidden="1" x14ac:dyDescent="0.35">
      <c r="B460" t="s">
        <v>327</v>
      </c>
      <c r="C460" t="s">
        <v>50</v>
      </c>
      <c r="D460" t="s">
        <v>16</v>
      </c>
      <c r="E460" t="s">
        <v>331</v>
      </c>
      <c r="F460" t="s">
        <v>47</v>
      </c>
      <c r="G460" t="s">
        <v>48</v>
      </c>
      <c r="H460" s="3">
        <v>45138</v>
      </c>
      <c r="I460" s="3">
        <v>45138</v>
      </c>
      <c r="J460" t="s">
        <v>51</v>
      </c>
      <c r="K460" t="s">
        <v>333</v>
      </c>
      <c r="L460" t="s">
        <v>52</v>
      </c>
      <c r="M460" s="8">
        <v>390</v>
      </c>
      <c r="N460" s="8">
        <f t="shared" si="52"/>
        <v>390</v>
      </c>
      <c r="O460" t="s">
        <v>21</v>
      </c>
      <c r="P460" s="7">
        <v>52.16</v>
      </c>
      <c r="Q460" s="8">
        <v>20342.400000000001</v>
      </c>
      <c r="R460" s="8">
        <v>0</v>
      </c>
    </row>
  </sheetData>
  <autoFilter ref="B2:R460" xr:uid="{D553AC4A-C8FB-45DF-A1F5-E9A8B76A1124}">
    <filterColumn colId="3">
      <filters>
        <filter val="Annapurna Salt"/>
      </filters>
    </filterColumn>
    <filterColumn colId="5">
      <filters>
        <filter val="ANNAPURNA SALT POLY 500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119E0-EF0B-446F-920F-4BA5EF07581F}">
  <dimension ref="B2:W99"/>
  <sheetViews>
    <sheetView workbookViewId="0"/>
  </sheetViews>
  <sheetFormatPr defaultRowHeight="14.5" x14ac:dyDescent="0.35"/>
  <cols>
    <col min="1" max="1" width="1.81640625" bestFit="1" customWidth="1"/>
    <col min="2" max="2" width="17.7265625" bestFit="1" customWidth="1"/>
    <col min="3" max="3" width="14.36328125" bestFit="1" customWidth="1"/>
    <col min="4" max="4" width="9.453125" bestFit="1" customWidth="1"/>
    <col min="5" max="5" width="10.26953125" bestFit="1" customWidth="1"/>
    <col min="6" max="6" width="9.6328125" customWidth="1"/>
    <col min="7" max="7" width="11.7265625" bestFit="1" customWidth="1"/>
    <col min="8" max="8" width="15" bestFit="1" customWidth="1"/>
    <col min="9" max="9" width="11.26953125" bestFit="1" customWidth="1"/>
    <col min="10" max="10" width="12.1796875" bestFit="1" customWidth="1"/>
    <col min="14" max="14" width="17.6328125" bestFit="1" customWidth="1"/>
    <col min="15" max="15" width="14.36328125" bestFit="1" customWidth="1"/>
    <col min="16" max="16" width="9.453125" bestFit="1" customWidth="1"/>
    <col min="17" max="17" width="10.26953125" bestFit="1" customWidth="1"/>
    <col min="18" max="18" width="9.453125" bestFit="1" customWidth="1"/>
    <col min="19" max="19" width="11.7265625" bestFit="1" customWidth="1"/>
    <col min="20" max="20" width="15" bestFit="1" customWidth="1"/>
    <col min="21" max="21" width="9.90625" customWidth="1"/>
    <col min="22" max="22" width="9.81640625" customWidth="1"/>
  </cols>
  <sheetData>
    <row r="2" spans="2:20" x14ac:dyDescent="0.35">
      <c r="B2" t="s">
        <v>350</v>
      </c>
      <c r="E2">
        <v>1000</v>
      </c>
      <c r="N2" t="s">
        <v>351</v>
      </c>
      <c r="P2">
        <f>10^7</f>
        <v>10000000</v>
      </c>
    </row>
    <row r="3" spans="2:20" x14ac:dyDescent="0.35">
      <c r="C3" t="s">
        <v>333</v>
      </c>
      <c r="D3" t="s">
        <v>336</v>
      </c>
      <c r="E3" t="s">
        <v>334</v>
      </c>
      <c r="F3" t="s">
        <v>344</v>
      </c>
      <c r="G3" t="s">
        <v>340</v>
      </c>
      <c r="O3" t="s">
        <v>333</v>
      </c>
      <c r="P3" t="s">
        <v>336</v>
      </c>
      <c r="Q3" t="s">
        <v>334</v>
      </c>
      <c r="R3" t="s">
        <v>344</v>
      </c>
      <c r="S3" t="s">
        <v>340</v>
      </c>
    </row>
    <row r="4" spans="2:20" x14ac:dyDescent="0.35">
      <c r="B4" t="s">
        <v>341</v>
      </c>
      <c r="C4" s="24">
        <v>813.36317782802359</v>
      </c>
      <c r="D4" s="24">
        <v>1691.76</v>
      </c>
      <c r="E4" s="24">
        <v>333.1168852976275</v>
      </c>
      <c r="F4" s="24">
        <v>0</v>
      </c>
      <c r="G4" s="8">
        <f>SUM(C4:F4)</f>
        <v>2838.240063125651</v>
      </c>
      <c r="N4" t="s">
        <v>341</v>
      </c>
      <c r="O4" s="26">
        <v>4.1977108149710727</v>
      </c>
      <c r="P4" s="26">
        <v>8.678402653805307</v>
      </c>
      <c r="Q4" s="26">
        <v>1.7218911221486246</v>
      </c>
      <c r="R4" s="26">
        <v>0</v>
      </c>
      <c r="S4" s="7">
        <f>SUM(O4:R4)</f>
        <v>14.598004590925004</v>
      </c>
      <c r="T4" s="13"/>
    </row>
    <row r="5" spans="2:20" x14ac:dyDescent="0.35">
      <c r="B5" t="s">
        <v>343</v>
      </c>
      <c r="C5" s="24">
        <v>1359.5571430260727</v>
      </c>
      <c r="D5" s="24">
        <v>2037.2135581965731</v>
      </c>
      <c r="E5" s="24">
        <v>311.24553160750565</v>
      </c>
      <c r="F5" s="24">
        <v>51.279368367615533</v>
      </c>
      <c r="G5" s="8">
        <f>SUM(C5:F5)</f>
        <v>3759.2956011977667</v>
      </c>
      <c r="N5" t="s">
        <v>343</v>
      </c>
      <c r="O5" s="26">
        <v>7.005414132564507</v>
      </c>
      <c r="P5" s="26">
        <v>10.386293709205328</v>
      </c>
      <c r="Q5" s="26">
        <v>1.5941064949720278</v>
      </c>
      <c r="R5" s="7">
        <v>0.27886562916769986</v>
      </c>
      <c r="S5" s="7">
        <f>SUM(O5:R5)</f>
        <v>19.264679965909565</v>
      </c>
      <c r="T5" s="13"/>
    </row>
    <row r="23" spans="2:19" x14ac:dyDescent="0.35">
      <c r="B23" s="14" t="s">
        <v>352</v>
      </c>
      <c r="C23" s="14" t="s">
        <v>333</v>
      </c>
      <c r="D23" s="14" t="s">
        <v>336</v>
      </c>
      <c r="E23" s="14" t="s">
        <v>334</v>
      </c>
      <c r="F23" s="14" t="s">
        <v>344</v>
      </c>
      <c r="G23" s="14" t="s">
        <v>342</v>
      </c>
      <c r="N23" s="14" t="s">
        <v>353</v>
      </c>
      <c r="O23" s="14" t="s">
        <v>333</v>
      </c>
      <c r="P23" s="14" t="s">
        <v>336</v>
      </c>
      <c r="Q23" s="14" t="s">
        <v>334</v>
      </c>
      <c r="R23" s="14" t="s">
        <v>344</v>
      </c>
      <c r="S23" s="14" t="s">
        <v>342</v>
      </c>
    </row>
    <row r="24" spans="2:19" x14ac:dyDescent="0.35">
      <c r="B24" s="15" t="s">
        <v>341</v>
      </c>
      <c r="C24" s="16">
        <f>C4</f>
        <v>813.36317782802359</v>
      </c>
      <c r="D24" s="16">
        <f t="shared" ref="D24:F25" si="0">D4</f>
        <v>1691.76</v>
      </c>
      <c r="E24" s="16">
        <f t="shared" si="0"/>
        <v>333.1168852976275</v>
      </c>
      <c r="F24" s="16">
        <f t="shared" si="0"/>
        <v>0</v>
      </c>
      <c r="G24" s="16">
        <f>SUM(C24:F24)</f>
        <v>2838.240063125651</v>
      </c>
      <c r="N24" s="15" t="s">
        <v>341</v>
      </c>
      <c r="O24" s="17">
        <f>O4</f>
        <v>4.1977108149710727</v>
      </c>
      <c r="P24" s="17">
        <f t="shared" ref="P24:R25" si="1">P4</f>
        <v>8.678402653805307</v>
      </c>
      <c r="Q24" s="17">
        <f t="shared" si="1"/>
        <v>1.7218911221486246</v>
      </c>
      <c r="R24" s="17">
        <f t="shared" si="1"/>
        <v>0</v>
      </c>
      <c r="S24" s="17">
        <f>SUM(O24:R24)</f>
        <v>14.598004590925004</v>
      </c>
    </row>
    <row r="25" spans="2:19" x14ac:dyDescent="0.35">
      <c r="B25" s="15" t="s">
        <v>343</v>
      </c>
      <c r="C25" s="16">
        <f>C5</f>
        <v>1359.5571430260727</v>
      </c>
      <c r="D25" s="16">
        <f t="shared" si="0"/>
        <v>2037.2135581965731</v>
      </c>
      <c r="E25" s="16">
        <f t="shared" si="0"/>
        <v>311.24553160750565</v>
      </c>
      <c r="F25" s="16">
        <f t="shared" si="0"/>
        <v>51.279368367615533</v>
      </c>
      <c r="G25" s="16">
        <f>SUM(C25:F25)</f>
        <v>3759.2956011977667</v>
      </c>
      <c r="N25" s="15" t="s">
        <v>343</v>
      </c>
      <c r="O25" s="17">
        <f>O5</f>
        <v>7.005414132564507</v>
      </c>
      <c r="P25" s="17">
        <f t="shared" si="1"/>
        <v>10.386293709205328</v>
      </c>
      <c r="Q25" s="17">
        <f t="shared" si="1"/>
        <v>1.5941064949720278</v>
      </c>
      <c r="R25" s="17">
        <f t="shared" si="1"/>
        <v>0.27886562916769986</v>
      </c>
      <c r="S25" s="17">
        <f>SUM(O25:R25)</f>
        <v>19.264679965909565</v>
      </c>
    </row>
    <row r="26" spans="2:19" x14ac:dyDescent="0.35">
      <c r="B26" s="15" t="s">
        <v>354</v>
      </c>
      <c r="C26" s="18">
        <f>C24-C25</f>
        <v>-546.19396519804911</v>
      </c>
      <c r="D26" s="18">
        <f t="shared" ref="D26:G26" si="2">D24-D25</f>
        <v>-345.45355819657311</v>
      </c>
      <c r="E26" s="18">
        <f t="shared" si="2"/>
        <v>21.87135369012185</v>
      </c>
      <c r="F26" s="18">
        <f t="shared" si="2"/>
        <v>-51.279368367615533</v>
      </c>
      <c r="G26" s="18">
        <f t="shared" si="2"/>
        <v>-921.05553807211572</v>
      </c>
      <c r="N26" s="15" t="s">
        <v>354</v>
      </c>
      <c r="O26" s="19">
        <f>O24-O25</f>
        <v>-2.8077033175934343</v>
      </c>
      <c r="P26" s="19">
        <f t="shared" ref="P26:S26" si="3">P24-P25</f>
        <v>-1.7078910554000206</v>
      </c>
      <c r="Q26" s="19">
        <f t="shared" si="3"/>
        <v>0.12778462717659678</v>
      </c>
      <c r="R26" s="19">
        <f t="shared" si="3"/>
        <v>-0.27886562916769986</v>
      </c>
      <c r="S26" s="19">
        <f t="shared" si="3"/>
        <v>-4.6666753749845604</v>
      </c>
    </row>
    <row r="27" spans="2:19" x14ac:dyDescent="0.35">
      <c r="B27" s="15" t="s">
        <v>355</v>
      </c>
      <c r="C27" s="20">
        <f>C26/C25</f>
        <v>-0.40174402966420558</v>
      </c>
      <c r="D27" s="20">
        <f t="shared" ref="D27:G27" si="4">D26/D25</f>
        <v>-0.16957159783600845</v>
      </c>
      <c r="E27" s="20">
        <f t="shared" si="4"/>
        <v>7.0270418268052734E-2</v>
      </c>
      <c r="F27" s="20">
        <f t="shared" si="4"/>
        <v>-1</v>
      </c>
      <c r="G27" s="20">
        <f t="shared" si="4"/>
        <v>-0.24500747900182521</v>
      </c>
      <c r="N27" s="15" t="s">
        <v>355</v>
      </c>
      <c r="O27" s="20">
        <f>O26/O25</f>
        <v>-0.40079048354070745</v>
      </c>
      <c r="P27" s="20">
        <f t="shared" ref="P27:S27" si="5">P26/P25</f>
        <v>-0.16443700738852823</v>
      </c>
      <c r="Q27" s="20">
        <f t="shared" si="5"/>
        <v>8.0160659014715974E-2</v>
      </c>
      <c r="R27" s="20">
        <f t="shared" si="5"/>
        <v>-1</v>
      </c>
      <c r="S27" s="20">
        <f t="shared" si="5"/>
        <v>-0.24223996366628597</v>
      </c>
    </row>
    <row r="29" spans="2:19" x14ac:dyDescent="0.35">
      <c r="C29" s="21">
        <f>C24/$G$24</f>
        <v>0.28657307336162968</v>
      </c>
      <c r="D29" s="21">
        <f t="shared" ref="D29:F29" si="6">D24/$G$24</f>
        <v>0.59605951659244993</v>
      </c>
      <c r="E29" s="21">
        <f t="shared" si="6"/>
        <v>0.11736741004592048</v>
      </c>
      <c r="F29" s="21">
        <f t="shared" si="6"/>
        <v>0</v>
      </c>
    </row>
    <row r="30" spans="2:19" x14ac:dyDescent="0.35">
      <c r="C30" s="21">
        <f>C25/$G$25</f>
        <v>0.36165209849230739</v>
      </c>
      <c r="D30" s="21">
        <f t="shared" ref="D30:F30" si="7">D25/$G$25</f>
        <v>0.5419136387006882</v>
      </c>
      <c r="E30" s="21">
        <f t="shared" si="7"/>
        <v>8.2793577474550892E-2</v>
      </c>
      <c r="F30" s="21">
        <f t="shared" si="7"/>
        <v>1.3640685332453552E-2</v>
      </c>
    </row>
    <row r="31" spans="2:19" x14ac:dyDescent="0.35">
      <c r="C31" s="21"/>
      <c r="D31" s="21"/>
      <c r="E31" s="21"/>
      <c r="F31" s="21"/>
    </row>
    <row r="32" spans="2:19" x14ac:dyDescent="0.35">
      <c r="C32" s="7">
        <f>(O24*10^7)/(C24*1000)</f>
        <v>51.60930479027207</v>
      </c>
      <c r="D32" s="7">
        <f t="shared" ref="D32:F32" si="8">(P24*10^7)/(D24*1000)</f>
        <v>51.298072148563072</v>
      </c>
      <c r="E32" s="7">
        <f t="shared" si="8"/>
        <v>51.690298455155734</v>
      </c>
      <c r="F32" s="7" t="e">
        <f t="shared" si="8"/>
        <v>#DIV/0!</v>
      </c>
    </row>
    <row r="34" spans="2:23" x14ac:dyDescent="0.35">
      <c r="B34" t="s">
        <v>356</v>
      </c>
      <c r="N34" t="s">
        <v>357</v>
      </c>
    </row>
    <row r="35" spans="2:23" x14ac:dyDescent="0.35">
      <c r="C35" t="s">
        <v>333</v>
      </c>
      <c r="D35" t="s">
        <v>338</v>
      </c>
      <c r="E35" t="s">
        <v>337</v>
      </c>
      <c r="F35" t="s">
        <v>336</v>
      </c>
      <c r="G35" t="s">
        <v>344</v>
      </c>
      <c r="H35" t="s">
        <v>335</v>
      </c>
      <c r="I35" t="s">
        <v>334</v>
      </c>
      <c r="J35" t="s">
        <v>340</v>
      </c>
      <c r="O35" t="s">
        <v>333</v>
      </c>
      <c r="P35" t="s">
        <v>338</v>
      </c>
      <c r="Q35" t="s">
        <v>337</v>
      </c>
      <c r="R35" t="s">
        <v>336</v>
      </c>
      <c r="S35" t="s">
        <v>344</v>
      </c>
      <c r="T35" t="s">
        <v>335</v>
      </c>
      <c r="U35" t="s">
        <v>334</v>
      </c>
      <c r="V35" t="s">
        <v>340</v>
      </c>
    </row>
    <row r="36" spans="2:23" x14ac:dyDescent="0.35">
      <c r="B36" t="s">
        <v>341</v>
      </c>
      <c r="C36" s="24">
        <v>4147.6174499999997</v>
      </c>
      <c r="D36" s="24">
        <v>8939.1139494999989</v>
      </c>
      <c r="E36" s="24">
        <v>94</v>
      </c>
      <c r="F36" s="24">
        <v>2607.9499999999998</v>
      </c>
      <c r="G36" s="24">
        <v>132.25</v>
      </c>
      <c r="H36" s="24">
        <v>622.5</v>
      </c>
      <c r="I36" s="24">
        <v>571.45000000000005</v>
      </c>
      <c r="J36" s="8">
        <f>SUM(C36:I36)</f>
        <v>17114.881399499998</v>
      </c>
      <c r="N36" t="s">
        <v>341</v>
      </c>
      <c r="O36" s="26">
        <v>5.0995687591986751</v>
      </c>
      <c r="P36" s="26">
        <v>7.4372571360154875</v>
      </c>
      <c r="Q36" s="26">
        <v>0.11129600000000001</v>
      </c>
      <c r="R36" s="26">
        <v>3.8243404249999999</v>
      </c>
      <c r="S36" s="26">
        <v>0.18649974999999999</v>
      </c>
      <c r="T36" s="26">
        <v>0.74360155526416472</v>
      </c>
      <c r="U36" s="26">
        <v>0.80797604999999995</v>
      </c>
      <c r="V36" s="7">
        <f>SUM(O36:U36)</f>
        <v>18.210539675478326</v>
      </c>
      <c r="W36" s="13"/>
    </row>
    <row r="37" spans="2:23" x14ac:dyDescent="0.35">
      <c r="B37" t="s">
        <v>343</v>
      </c>
      <c r="C37" s="8">
        <v>3559.3502469908681</v>
      </c>
      <c r="D37" s="8">
        <v>14220.175140000016</v>
      </c>
      <c r="E37" s="8">
        <v>0</v>
      </c>
      <c r="F37" s="8">
        <v>3638.5256141501459</v>
      </c>
      <c r="G37" s="8">
        <v>218.43669118934702</v>
      </c>
      <c r="H37" s="8">
        <v>765.40683719088224</v>
      </c>
      <c r="I37" s="8">
        <v>881.45958883917956</v>
      </c>
      <c r="J37" s="8">
        <f>SUM(C37:I37)</f>
        <v>23283.354118360439</v>
      </c>
      <c r="N37" t="s">
        <v>343</v>
      </c>
      <c r="O37" s="26">
        <v>4.7711406166710324</v>
      </c>
      <c r="P37" s="26">
        <v>11.850207046349968</v>
      </c>
      <c r="Q37" s="26">
        <v>0</v>
      </c>
      <c r="R37" s="26">
        <v>5.2962331865146073</v>
      </c>
      <c r="S37" s="26">
        <v>0.29815695279424748</v>
      </c>
      <c r="T37" s="26">
        <v>0.9231792926277349</v>
      </c>
      <c r="U37" s="26">
        <v>1.2494479453367824</v>
      </c>
      <c r="V37" s="7">
        <f>SUM(O37:U37)</f>
        <v>24.388365040294378</v>
      </c>
    </row>
    <row r="56" spans="2:22" x14ac:dyDescent="0.35">
      <c r="B56" s="14" t="s">
        <v>352</v>
      </c>
      <c r="C56" s="14" t="s">
        <v>333</v>
      </c>
      <c r="D56" s="14" t="s">
        <v>338</v>
      </c>
      <c r="E56" s="14" t="s">
        <v>337</v>
      </c>
      <c r="F56" s="14" t="s">
        <v>336</v>
      </c>
      <c r="G56" s="14" t="s">
        <v>344</v>
      </c>
      <c r="H56" s="14" t="s">
        <v>335</v>
      </c>
      <c r="I56" s="14" t="s">
        <v>334</v>
      </c>
      <c r="J56" s="14" t="s">
        <v>342</v>
      </c>
      <c r="N56" s="14" t="s">
        <v>353</v>
      </c>
      <c r="O56" s="14" t="s">
        <v>333</v>
      </c>
      <c r="P56" s="14" t="s">
        <v>338</v>
      </c>
      <c r="Q56" s="14" t="s">
        <v>337</v>
      </c>
      <c r="R56" s="14" t="s">
        <v>336</v>
      </c>
      <c r="S56" s="14" t="s">
        <v>344</v>
      </c>
      <c r="T56" s="14" t="s">
        <v>335</v>
      </c>
      <c r="U56" s="14" t="s">
        <v>334</v>
      </c>
      <c r="V56" s="14" t="s">
        <v>342</v>
      </c>
    </row>
    <row r="57" spans="2:22" x14ac:dyDescent="0.35">
      <c r="B57" s="15" t="s">
        <v>341</v>
      </c>
      <c r="C57" s="16">
        <f>C36</f>
        <v>4147.6174499999997</v>
      </c>
      <c r="D57" s="16">
        <f t="shared" ref="D57:I58" si="9">D36</f>
        <v>8939.1139494999989</v>
      </c>
      <c r="E57" s="16">
        <f t="shared" si="9"/>
        <v>94</v>
      </c>
      <c r="F57" s="16">
        <f t="shared" si="9"/>
        <v>2607.9499999999998</v>
      </c>
      <c r="G57" s="16">
        <f t="shared" si="9"/>
        <v>132.25</v>
      </c>
      <c r="H57" s="16">
        <f t="shared" si="9"/>
        <v>622.5</v>
      </c>
      <c r="I57" s="16">
        <f t="shared" si="9"/>
        <v>571.45000000000005</v>
      </c>
      <c r="J57" s="16">
        <f>SUM(C57:I57)</f>
        <v>17114.881399499998</v>
      </c>
      <c r="N57" s="15" t="s">
        <v>341</v>
      </c>
      <c r="O57" s="17">
        <f>O36</f>
        <v>5.0995687591986751</v>
      </c>
      <c r="P57" s="17">
        <f t="shared" ref="P57:U58" si="10">P36</f>
        <v>7.4372571360154875</v>
      </c>
      <c r="Q57" s="17">
        <f t="shared" si="10"/>
        <v>0.11129600000000001</v>
      </c>
      <c r="R57" s="17">
        <f t="shared" si="10"/>
        <v>3.8243404249999999</v>
      </c>
      <c r="S57" s="17">
        <f t="shared" si="10"/>
        <v>0.18649974999999999</v>
      </c>
      <c r="T57" s="17">
        <f t="shared" si="10"/>
        <v>0.74360155526416472</v>
      </c>
      <c r="U57" s="17">
        <f t="shared" si="10"/>
        <v>0.80797604999999995</v>
      </c>
      <c r="V57" s="17">
        <f>SUM(O57:U57)</f>
        <v>18.210539675478326</v>
      </c>
    </row>
    <row r="58" spans="2:22" x14ac:dyDescent="0.35">
      <c r="B58" s="15" t="s">
        <v>343</v>
      </c>
      <c r="C58" s="16">
        <f>C37</f>
        <v>3559.3502469908681</v>
      </c>
      <c r="D58" s="16">
        <f t="shared" si="9"/>
        <v>14220.175140000016</v>
      </c>
      <c r="E58" s="16">
        <f t="shared" si="9"/>
        <v>0</v>
      </c>
      <c r="F58" s="16">
        <f t="shared" si="9"/>
        <v>3638.5256141501459</v>
      </c>
      <c r="G58" s="16">
        <f t="shared" si="9"/>
        <v>218.43669118934702</v>
      </c>
      <c r="H58" s="16">
        <f t="shared" si="9"/>
        <v>765.40683719088224</v>
      </c>
      <c r="I58" s="16">
        <f t="shared" si="9"/>
        <v>881.45958883917956</v>
      </c>
      <c r="J58" s="16">
        <f>SUM(C58:I58)</f>
        <v>23283.354118360439</v>
      </c>
      <c r="N58" s="15" t="s">
        <v>343</v>
      </c>
      <c r="O58" s="17">
        <f>O37</f>
        <v>4.7711406166710324</v>
      </c>
      <c r="P58" s="17">
        <f t="shared" si="10"/>
        <v>11.850207046349968</v>
      </c>
      <c r="Q58" s="17">
        <f t="shared" si="10"/>
        <v>0</v>
      </c>
      <c r="R58" s="17">
        <f t="shared" si="10"/>
        <v>5.2962331865146073</v>
      </c>
      <c r="S58" s="17">
        <f t="shared" si="10"/>
        <v>0.29815695279424748</v>
      </c>
      <c r="T58" s="17">
        <f t="shared" si="10"/>
        <v>0.9231792926277349</v>
      </c>
      <c r="U58" s="17">
        <f t="shared" si="10"/>
        <v>1.2494479453367824</v>
      </c>
      <c r="V58" s="17">
        <f>SUM(O58:U58)</f>
        <v>24.388365040294378</v>
      </c>
    </row>
    <row r="59" spans="2:22" x14ac:dyDescent="0.35">
      <c r="B59" s="15" t="s">
        <v>354</v>
      </c>
      <c r="C59" s="18">
        <f>C57-C58</f>
        <v>588.26720300913166</v>
      </c>
      <c r="D59" s="18">
        <f t="shared" ref="D59:J59" si="11">D57-D58</f>
        <v>-5281.0611905000169</v>
      </c>
      <c r="E59" s="18">
        <f t="shared" si="11"/>
        <v>94</v>
      </c>
      <c r="F59" s="18">
        <f t="shared" si="11"/>
        <v>-1030.5756141501461</v>
      </c>
      <c r="G59" s="18">
        <f t="shared" si="11"/>
        <v>-86.186691189347016</v>
      </c>
      <c r="H59" s="18">
        <f t="shared" si="11"/>
        <v>-142.90683719088224</v>
      </c>
      <c r="I59" s="18">
        <f t="shared" si="11"/>
        <v>-310.00958883917951</v>
      </c>
      <c r="J59" s="18">
        <f t="shared" si="11"/>
        <v>-6168.4727188604411</v>
      </c>
      <c r="N59" s="15" t="s">
        <v>354</v>
      </c>
      <c r="O59" s="19">
        <f>O57-O58</f>
        <v>0.32842814252764274</v>
      </c>
      <c r="P59" s="19">
        <f t="shared" ref="P59:V59" si="12">P57-P58</f>
        <v>-4.4129499103344809</v>
      </c>
      <c r="Q59" s="19">
        <f t="shared" si="12"/>
        <v>0.11129600000000001</v>
      </c>
      <c r="R59" s="19">
        <f t="shared" si="12"/>
        <v>-1.4718927615146074</v>
      </c>
      <c r="S59" s="19">
        <f t="shared" si="12"/>
        <v>-0.11165720279424748</v>
      </c>
      <c r="T59" s="19">
        <f t="shared" si="12"/>
        <v>-0.17957773736357019</v>
      </c>
      <c r="U59" s="19">
        <f t="shared" si="12"/>
        <v>-0.44147189533678244</v>
      </c>
      <c r="V59" s="19">
        <f t="shared" si="12"/>
        <v>-6.1778253648160515</v>
      </c>
    </row>
    <row r="60" spans="2:22" x14ac:dyDescent="0.35">
      <c r="B60" s="15" t="s">
        <v>355</v>
      </c>
      <c r="C60" s="20">
        <f>C59/C58</f>
        <v>0.16527376127327234</v>
      </c>
      <c r="D60" s="20">
        <f t="shared" ref="D60:J60" si="13">D59/D58</f>
        <v>-0.3713780694335394</v>
      </c>
      <c r="E60" s="20">
        <v>1</v>
      </c>
      <c r="F60" s="20">
        <f t="shared" si="13"/>
        <v>-0.2832398953417451</v>
      </c>
      <c r="G60" s="20">
        <f t="shared" si="13"/>
        <v>-0.3945614206115125</v>
      </c>
      <c r="H60" s="20">
        <f t="shared" si="13"/>
        <v>-0.18670702983966575</v>
      </c>
      <c r="I60" s="20">
        <f t="shared" si="13"/>
        <v>-0.35170028525918062</v>
      </c>
      <c r="J60" s="20">
        <f t="shared" si="13"/>
        <v>-0.26493058893075028</v>
      </c>
      <c r="N60" s="15" t="s">
        <v>355</v>
      </c>
      <c r="O60" s="20">
        <f>O59/O58</f>
        <v>6.8836399702844414E-2</v>
      </c>
      <c r="P60" s="20">
        <f t="shared" ref="P60" si="14">P59/P58</f>
        <v>-0.37239432974242692</v>
      </c>
      <c r="Q60" s="20">
        <v>1</v>
      </c>
      <c r="R60" s="20">
        <f t="shared" ref="R60:V60" si="15">R59/R58</f>
        <v>-0.27791313367061993</v>
      </c>
      <c r="S60" s="20">
        <f t="shared" si="15"/>
        <v>-0.37449136016392021</v>
      </c>
      <c r="T60" s="20">
        <f t="shared" si="15"/>
        <v>-0.19452097636681237</v>
      </c>
      <c r="U60" s="20">
        <f t="shared" si="15"/>
        <v>-0.35333356382268966</v>
      </c>
      <c r="V60" s="20">
        <f t="shared" si="15"/>
        <v>-0.25331035330203844</v>
      </c>
    </row>
    <row r="62" spans="2:22" x14ac:dyDescent="0.35">
      <c r="B62" s="14" t="s">
        <v>358</v>
      </c>
      <c r="C62" s="14" t="s">
        <v>333</v>
      </c>
      <c r="D62" s="14" t="s">
        <v>338</v>
      </c>
      <c r="E62" s="14" t="s">
        <v>337</v>
      </c>
      <c r="F62" s="14" t="s">
        <v>336</v>
      </c>
      <c r="G62" s="14" t="s">
        <v>344</v>
      </c>
      <c r="H62" s="14" t="s">
        <v>335</v>
      </c>
      <c r="I62" s="14" t="s">
        <v>334</v>
      </c>
      <c r="J62" s="14" t="s">
        <v>342</v>
      </c>
    </row>
    <row r="63" spans="2:22" x14ac:dyDescent="0.35">
      <c r="B63" s="15" t="s">
        <v>359</v>
      </c>
      <c r="C63" s="20">
        <f>C57/$J$57</f>
        <v>0.24233983006865417</v>
      </c>
      <c r="D63" s="20">
        <f t="shared" ref="D63:J63" si="16">D57/$J$57</f>
        <v>0.52230066576804612</v>
      </c>
      <c r="E63" s="20">
        <f t="shared" si="16"/>
        <v>5.492296312538056E-3</v>
      </c>
      <c r="F63" s="20">
        <f t="shared" si="16"/>
        <v>0.15237908689663426</v>
      </c>
      <c r="G63" s="20">
        <f t="shared" si="16"/>
        <v>7.7271934822676367E-3</v>
      </c>
      <c r="H63" s="20">
        <f t="shared" si="16"/>
        <v>3.6371855899520633E-2</v>
      </c>
      <c r="I63" s="20">
        <f t="shared" si="16"/>
        <v>3.3389071572339064E-2</v>
      </c>
      <c r="J63" s="20">
        <f t="shared" si="16"/>
        <v>1</v>
      </c>
    </row>
    <row r="64" spans="2:22" x14ac:dyDescent="0.35">
      <c r="B64" s="15" t="s">
        <v>360</v>
      </c>
      <c r="C64" s="20">
        <f>C58/$J$58</f>
        <v>0.15287102660969662</v>
      </c>
      <c r="D64" s="20">
        <f t="shared" ref="D64:J64" si="17">D58/$J$58</f>
        <v>0.61074427110939666</v>
      </c>
      <c r="E64" s="20">
        <f t="shared" si="17"/>
        <v>0</v>
      </c>
      <c r="F64" s="20">
        <f t="shared" si="17"/>
        <v>0.15627154041697677</v>
      </c>
      <c r="G64" s="20">
        <f t="shared" si="17"/>
        <v>9.3816676961115102E-3</v>
      </c>
      <c r="H64" s="20">
        <f t="shared" si="17"/>
        <v>3.2873564233913757E-2</v>
      </c>
      <c r="I64" s="20">
        <f t="shared" si="17"/>
        <v>3.785792993390464E-2</v>
      </c>
      <c r="J64" s="20">
        <f t="shared" si="17"/>
        <v>1</v>
      </c>
    </row>
    <row r="65" spans="2:22" x14ac:dyDescent="0.35">
      <c r="B65" s="15" t="s">
        <v>361</v>
      </c>
      <c r="C65" s="17">
        <f>(O57*10^7)/(C57*1000)</f>
        <v>12.295176256428075</v>
      </c>
      <c r="D65" s="17">
        <f t="shared" ref="D65:J66" si="18">(P57*10^7)/(D57*1000)</f>
        <v>8.3199041627962291</v>
      </c>
      <c r="E65" s="17">
        <f t="shared" si="18"/>
        <v>11.84</v>
      </c>
      <c r="F65" s="17">
        <f t="shared" si="18"/>
        <v>14.664163135796315</v>
      </c>
      <c r="G65" s="17">
        <f t="shared" si="18"/>
        <v>14.102060491493384</v>
      </c>
      <c r="H65" s="17">
        <f t="shared" si="18"/>
        <v>11.945406510267706</v>
      </c>
      <c r="I65" s="17">
        <f t="shared" si="18"/>
        <v>14.139050660600226</v>
      </c>
      <c r="J65" s="17">
        <f t="shared" si="18"/>
        <v>10.640178713718893</v>
      </c>
    </row>
    <row r="66" spans="2:22" x14ac:dyDescent="0.35">
      <c r="B66" s="15" t="s">
        <v>362</v>
      </c>
      <c r="C66" s="17">
        <f>(O58*10^7)/(C58*1000)</f>
        <v>13.40452690966457</v>
      </c>
      <c r="D66" s="17">
        <f t="shared" si="18"/>
        <v>8.3333762978885186</v>
      </c>
      <c r="E66" s="17">
        <v>0</v>
      </c>
      <c r="F66" s="17">
        <f t="shared" si="18"/>
        <v>14.555987089709284</v>
      </c>
      <c r="G66" s="17">
        <f t="shared" si="18"/>
        <v>13.649581998831723</v>
      </c>
      <c r="H66" s="17">
        <f t="shared" si="18"/>
        <v>12.061288817537781</v>
      </c>
      <c r="I66" s="17">
        <f t="shared" si="18"/>
        <v>14.174761510986768</v>
      </c>
      <c r="J66" s="17">
        <f t="shared" si="18"/>
        <v>10.474592670934197</v>
      </c>
    </row>
    <row r="68" spans="2:22" x14ac:dyDescent="0.35">
      <c r="B68" t="s">
        <v>363</v>
      </c>
      <c r="N68" t="s">
        <v>364</v>
      </c>
    </row>
    <row r="69" spans="2:22" x14ac:dyDescent="0.35">
      <c r="C69" t="s">
        <v>333</v>
      </c>
      <c r="D69" t="s">
        <v>338</v>
      </c>
      <c r="E69" t="s">
        <v>337</v>
      </c>
      <c r="F69" t="s">
        <v>336</v>
      </c>
      <c r="G69" t="s">
        <v>335</v>
      </c>
      <c r="H69" t="s">
        <v>345</v>
      </c>
      <c r="I69" t="s">
        <v>340</v>
      </c>
      <c r="O69" t="s">
        <v>333</v>
      </c>
      <c r="P69" t="s">
        <v>338</v>
      </c>
      <c r="Q69" t="s">
        <v>337</v>
      </c>
      <c r="R69" t="s">
        <v>336</v>
      </c>
      <c r="S69" t="s">
        <v>335</v>
      </c>
      <c r="T69" t="s">
        <v>345</v>
      </c>
      <c r="U69" t="s">
        <v>340</v>
      </c>
    </row>
    <row r="70" spans="2:22" x14ac:dyDescent="0.35">
      <c r="B70" t="s">
        <v>341</v>
      </c>
      <c r="C70" s="8">
        <v>227</v>
      </c>
      <c r="D70" s="8">
        <v>430</v>
      </c>
      <c r="E70" s="8">
        <v>188</v>
      </c>
      <c r="F70" s="8">
        <v>43</v>
      </c>
      <c r="G70" s="8">
        <v>2770.7</v>
      </c>
      <c r="H70" s="8">
        <v>0</v>
      </c>
      <c r="I70" s="8">
        <f>SUM(C70:H70)</f>
        <v>3658.7</v>
      </c>
      <c r="N70" t="s">
        <v>341</v>
      </c>
      <c r="O70" s="26">
        <v>0.28400779231788076</v>
      </c>
      <c r="P70" s="26">
        <v>0.35431999999999997</v>
      </c>
      <c r="Q70" s="26">
        <v>0.226352</v>
      </c>
      <c r="R70" s="26">
        <v>6.7681999999999992E-2</v>
      </c>
      <c r="S70" s="26">
        <v>3.3359213489834434</v>
      </c>
      <c r="T70" s="26">
        <v>0</v>
      </c>
      <c r="U70" s="7">
        <f>SUM(O70:T70)</f>
        <v>4.2682831413013238</v>
      </c>
      <c r="V70" s="13"/>
    </row>
    <row r="71" spans="2:22" x14ac:dyDescent="0.35">
      <c r="B71" t="s">
        <v>343</v>
      </c>
      <c r="C71" s="8">
        <v>244.70794254584882</v>
      </c>
      <c r="D71" s="8">
        <v>0</v>
      </c>
      <c r="E71" s="8">
        <v>0</v>
      </c>
      <c r="F71" s="8">
        <v>58.336963949559618</v>
      </c>
      <c r="G71" s="8">
        <v>3068.1381305404157</v>
      </c>
      <c r="H71" s="8">
        <v>156.65603304412048</v>
      </c>
      <c r="I71" s="8">
        <f>SUM(C71:H71)</f>
        <v>3527.8390700799446</v>
      </c>
      <c r="N71" t="s">
        <v>343</v>
      </c>
      <c r="O71" s="26">
        <v>0.31909836299441036</v>
      </c>
      <c r="P71" s="26">
        <v>0</v>
      </c>
      <c r="Q71" s="26">
        <v>0</v>
      </c>
      <c r="R71" s="26">
        <v>9.1821097843399951E-2</v>
      </c>
      <c r="S71" s="26">
        <v>3.6940283529608329</v>
      </c>
      <c r="T71" s="26">
        <v>8.1461137182942664E-2</v>
      </c>
      <c r="U71" s="7">
        <f>SUM(O71:T71)</f>
        <v>4.1864089509815852</v>
      </c>
      <c r="V71" s="13"/>
    </row>
    <row r="89" spans="2:21" x14ac:dyDescent="0.35">
      <c r="B89" s="14" t="s">
        <v>352</v>
      </c>
      <c r="C89" s="14" t="s">
        <v>333</v>
      </c>
      <c r="D89" s="14" t="s">
        <v>338</v>
      </c>
      <c r="E89" s="14" t="s">
        <v>337</v>
      </c>
      <c r="F89" s="14" t="s">
        <v>336</v>
      </c>
      <c r="G89" s="14" t="s">
        <v>335</v>
      </c>
      <c r="H89" s="14" t="s">
        <v>345</v>
      </c>
      <c r="I89" s="14" t="s">
        <v>342</v>
      </c>
      <c r="N89" s="14" t="s">
        <v>353</v>
      </c>
      <c r="O89" s="14" t="s">
        <v>333</v>
      </c>
      <c r="P89" s="14" t="s">
        <v>338</v>
      </c>
      <c r="Q89" s="14" t="s">
        <v>337</v>
      </c>
      <c r="R89" s="14" t="s">
        <v>336</v>
      </c>
      <c r="S89" s="14" t="s">
        <v>335</v>
      </c>
      <c r="T89" s="14" t="s">
        <v>345</v>
      </c>
      <c r="U89" s="14" t="s">
        <v>342</v>
      </c>
    </row>
    <row r="90" spans="2:21" x14ac:dyDescent="0.35">
      <c r="B90" s="15" t="s">
        <v>341</v>
      </c>
      <c r="C90" s="16">
        <f>C70</f>
        <v>227</v>
      </c>
      <c r="D90" s="16">
        <f t="shared" ref="D90:H91" si="19">D70</f>
        <v>430</v>
      </c>
      <c r="E90" s="16">
        <f t="shared" si="19"/>
        <v>188</v>
      </c>
      <c r="F90" s="16">
        <f t="shared" si="19"/>
        <v>43</v>
      </c>
      <c r="G90" s="16">
        <f t="shared" si="19"/>
        <v>2770.7</v>
      </c>
      <c r="H90" s="16">
        <f t="shared" si="19"/>
        <v>0</v>
      </c>
      <c r="I90" s="16">
        <f>SUM(C90:H90)</f>
        <v>3658.7</v>
      </c>
      <c r="N90" s="15" t="s">
        <v>341</v>
      </c>
      <c r="O90" s="17">
        <f>O70</f>
        <v>0.28400779231788076</v>
      </c>
      <c r="P90" s="17">
        <f t="shared" ref="P90:T91" si="20">P70</f>
        <v>0.35431999999999997</v>
      </c>
      <c r="Q90" s="17">
        <f t="shared" si="20"/>
        <v>0.226352</v>
      </c>
      <c r="R90" s="17">
        <f t="shared" si="20"/>
        <v>6.7681999999999992E-2</v>
      </c>
      <c r="S90" s="17">
        <f t="shared" si="20"/>
        <v>3.3359213489834434</v>
      </c>
      <c r="T90" s="17">
        <f t="shared" si="20"/>
        <v>0</v>
      </c>
      <c r="U90" s="17">
        <f>SUM(O90:T90)</f>
        <v>4.2682831413013238</v>
      </c>
    </row>
    <row r="91" spans="2:21" x14ac:dyDescent="0.35">
      <c r="B91" s="15" t="s">
        <v>343</v>
      </c>
      <c r="C91" s="16">
        <f>C71</f>
        <v>244.70794254584882</v>
      </c>
      <c r="D91" s="16">
        <f t="shared" si="19"/>
        <v>0</v>
      </c>
      <c r="E91" s="16">
        <f t="shared" si="19"/>
        <v>0</v>
      </c>
      <c r="F91" s="16">
        <f t="shared" si="19"/>
        <v>58.336963949559618</v>
      </c>
      <c r="G91" s="16">
        <f t="shared" si="19"/>
        <v>3068.1381305404157</v>
      </c>
      <c r="H91" s="16">
        <f t="shared" si="19"/>
        <v>156.65603304412048</v>
      </c>
      <c r="I91" s="16">
        <f>SUM(C91:H91)</f>
        <v>3527.8390700799446</v>
      </c>
      <c r="N91" s="15" t="s">
        <v>343</v>
      </c>
      <c r="O91" s="17">
        <f>O71</f>
        <v>0.31909836299441036</v>
      </c>
      <c r="P91" s="17">
        <f t="shared" si="20"/>
        <v>0</v>
      </c>
      <c r="Q91" s="17">
        <f t="shared" si="20"/>
        <v>0</v>
      </c>
      <c r="R91" s="17">
        <f t="shared" si="20"/>
        <v>9.1821097843399951E-2</v>
      </c>
      <c r="S91" s="17">
        <f t="shared" si="20"/>
        <v>3.6940283529608329</v>
      </c>
      <c r="T91" s="17">
        <f t="shared" si="20"/>
        <v>8.1461137182942664E-2</v>
      </c>
      <c r="U91" s="17">
        <f>SUM(O91:T91)</f>
        <v>4.1864089509815852</v>
      </c>
    </row>
    <row r="92" spans="2:21" x14ac:dyDescent="0.35">
      <c r="B92" s="15" t="s">
        <v>354</v>
      </c>
      <c r="C92" s="18">
        <f>C90-C91</f>
        <v>-17.707942545848823</v>
      </c>
      <c r="D92" s="18">
        <f t="shared" ref="D92:I92" si="21">D90-D91</f>
        <v>430</v>
      </c>
      <c r="E92" s="18">
        <f t="shared" si="21"/>
        <v>188</v>
      </c>
      <c r="F92" s="18">
        <f t="shared" si="21"/>
        <v>-15.336963949559618</v>
      </c>
      <c r="G92" s="18">
        <f t="shared" si="21"/>
        <v>-297.43813054041584</v>
      </c>
      <c r="H92" s="18">
        <f t="shared" si="21"/>
        <v>-156.65603304412048</v>
      </c>
      <c r="I92" s="18">
        <f t="shared" si="21"/>
        <v>130.86092992005524</v>
      </c>
      <c r="N92" s="15" t="s">
        <v>354</v>
      </c>
      <c r="O92" s="19">
        <f>O90-O91</f>
        <v>-3.5090570676529598E-2</v>
      </c>
      <c r="P92" s="19">
        <f t="shared" ref="P92:U92" si="22">P90-P91</f>
        <v>0.35431999999999997</v>
      </c>
      <c r="Q92" s="19">
        <f t="shared" si="22"/>
        <v>0.226352</v>
      </c>
      <c r="R92" s="19">
        <f t="shared" si="22"/>
        <v>-2.4139097843399959E-2</v>
      </c>
      <c r="S92" s="19">
        <f t="shared" si="22"/>
        <v>-0.35810700397738948</v>
      </c>
      <c r="T92" s="19">
        <f t="shared" si="22"/>
        <v>-8.1461137182942664E-2</v>
      </c>
      <c r="U92" s="19">
        <f t="shared" si="22"/>
        <v>8.1874190319738638E-2</v>
      </c>
    </row>
    <row r="93" spans="2:21" x14ac:dyDescent="0.35">
      <c r="B93" s="15" t="s">
        <v>355</v>
      </c>
      <c r="C93" s="20">
        <f>C92/C91</f>
        <v>-7.2363579055187546E-2</v>
      </c>
      <c r="D93" s="20">
        <v>1</v>
      </c>
      <c r="E93" s="20">
        <v>1</v>
      </c>
      <c r="F93" s="20">
        <f t="shared" ref="F93:I93" si="23">F92/F91</f>
        <v>-0.26290301913586978</v>
      </c>
      <c r="G93" s="20">
        <f t="shared" si="23"/>
        <v>-9.6944178483915164E-2</v>
      </c>
      <c r="H93" s="20">
        <f t="shared" si="23"/>
        <v>-1</v>
      </c>
      <c r="I93" s="20">
        <f t="shared" si="23"/>
        <v>3.7093792352917557E-2</v>
      </c>
      <c r="N93" s="15" t="s">
        <v>355</v>
      </c>
      <c r="O93" s="20">
        <f>O92/O91</f>
        <v>-0.10996788058465934</v>
      </c>
      <c r="P93" s="20">
        <v>1</v>
      </c>
      <c r="Q93" s="20">
        <v>1</v>
      </c>
      <c r="R93" s="20">
        <f t="shared" ref="R93:U93" si="24">R92/R91</f>
        <v>-0.26289271649277129</v>
      </c>
      <c r="S93" s="20">
        <f t="shared" si="24"/>
        <v>-9.6942137352670835E-2</v>
      </c>
      <c r="T93" s="20">
        <f t="shared" si="24"/>
        <v>-1</v>
      </c>
      <c r="U93" s="20">
        <f t="shared" si="24"/>
        <v>1.9557141043409446E-2</v>
      </c>
    </row>
    <row r="95" spans="2:21" x14ac:dyDescent="0.35">
      <c r="B95" s="14" t="s">
        <v>358</v>
      </c>
      <c r="C95" s="14" t="str">
        <f>C89</f>
        <v>Andhra Pradesh</v>
      </c>
      <c r="D95" s="14" t="str">
        <f t="shared" ref="D95:I95" si="25">D89</f>
        <v>Bihar</v>
      </c>
      <c r="E95" s="14" t="str">
        <f t="shared" si="25"/>
        <v>Gujarat</v>
      </c>
      <c r="F95" s="14" t="str">
        <f t="shared" si="25"/>
        <v>Karnataka</v>
      </c>
      <c r="G95" s="14" t="str">
        <f t="shared" si="25"/>
        <v>Maharashtra</v>
      </c>
      <c r="H95" s="14" t="str">
        <f t="shared" si="25"/>
        <v>Madhya Pradesh</v>
      </c>
      <c r="I95" s="14" t="str">
        <f t="shared" si="25"/>
        <v>Total</v>
      </c>
      <c r="J95" s="9"/>
    </row>
    <row r="96" spans="2:21" x14ac:dyDescent="0.35">
      <c r="B96" s="15" t="s">
        <v>359</v>
      </c>
      <c r="C96" s="20">
        <f>C90/$I$90</f>
        <v>6.2043895372673359E-2</v>
      </c>
      <c r="D96" s="20">
        <f t="shared" ref="D96:I96" si="26">D90/$I$90</f>
        <v>0.1175280837455927</v>
      </c>
      <c r="E96" s="20">
        <f t="shared" si="26"/>
        <v>5.1384371498073088E-2</v>
      </c>
      <c r="F96" s="20">
        <f t="shared" si="26"/>
        <v>1.1752808374559271E-2</v>
      </c>
      <c r="G96" s="20">
        <f t="shared" si="26"/>
        <v>0.7572908410091016</v>
      </c>
      <c r="H96" s="20">
        <f t="shared" si="26"/>
        <v>0</v>
      </c>
      <c r="I96" s="20">
        <f t="shared" si="26"/>
        <v>1</v>
      </c>
      <c r="J96" s="22"/>
    </row>
    <row r="97" spans="2:10" x14ac:dyDescent="0.35">
      <c r="B97" s="15" t="s">
        <v>360</v>
      </c>
      <c r="C97" s="20">
        <f>C91/$I$91</f>
        <v>6.9364825799807101E-2</v>
      </c>
      <c r="D97" s="20">
        <f t="shared" ref="D97:I97" si="27">D91/$I$91</f>
        <v>0</v>
      </c>
      <c r="E97" s="20">
        <f t="shared" si="27"/>
        <v>0</v>
      </c>
      <c r="F97" s="20">
        <f t="shared" si="27"/>
        <v>1.6536174919180097E-2</v>
      </c>
      <c r="G97" s="20">
        <f t="shared" si="27"/>
        <v>0.86969333623001355</v>
      </c>
      <c r="H97" s="20">
        <f t="shared" si="27"/>
        <v>4.4405663050999231E-2</v>
      </c>
      <c r="I97" s="20">
        <f t="shared" si="27"/>
        <v>1</v>
      </c>
      <c r="J97" s="22"/>
    </row>
    <row r="98" spans="2:10" x14ac:dyDescent="0.35">
      <c r="B98" s="15" t="s">
        <v>361</v>
      </c>
      <c r="C98" s="17">
        <f>(O90*10^7)/(C90*1000)</f>
        <v>12.511356489774482</v>
      </c>
      <c r="D98" s="17">
        <f t="shared" ref="D98:H99" si="28">(P90*10^7)/(D90*1000)</f>
        <v>8.2399999999999984</v>
      </c>
      <c r="E98" s="17">
        <f t="shared" si="28"/>
        <v>12.04</v>
      </c>
      <c r="F98" s="17">
        <f t="shared" si="28"/>
        <v>15.739999999999997</v>
      </c>
      <c r="G98" s="17">
        <f t="shared" si="28"/>
        <v>12.039994762996512</v>
      </c>
      <c r="H98" s="17">
        <v>0</v>
      </c>
      <c r="I98" s="17">
        <f t="shared" ref="I98:I99" si="29">(U90*10^7)/(I90*1000)</f>
        <v>11.666119499552638</v>
      </c>
      <c r="J98" s="23"/>
    </row>
    <row r="99" spans="2:10" x14ac:dyDescent="0.35">
      <c r="B99" s="15" t="s">
        <v>362</v>
      </c>
      <c r="C99" s="17">
        <f>(O91*10^7)/(C91*1000)</f>
        <v>13.039967549668875</v>
      </c>
      <c r="D99" s="17">
        <v>0</v>
      </c>
      <c r="E99" s="17">
        <v>0</v>
      </c>
      <c r="F99" s="17">
        <f t="shared" si="28"/>
        <v>15.73978</v>
      </c>
      <c r="G99" s="17">
        <f t="shared" si="28"/>
        <v>12.039967549668875</v>
      </c>
      <c r="H99" s="17">
        <f t="shared" si="28"/>
        <v>5.2000000000000011</v>
      </c>
      <c r="I99" s="17">
        <f t="shared" si="29"/>
        <v>11.86677982702515</v>
      </c>
      <c r="J99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A8B3-BA88-43B6-9F27-C75A3A7A0CDC}">
  <dimension ref="B2:V104"/>
  <sheetViews>
    <sheetView topLeftCell="J22" workbookViewId="0">
      <selection activeCell="N26" sqref="N26:U30"/>
    </sheetView>
  </sheetViews>
  <sheetFormatPr defaultRowHeight="14.5" x14ac:dyDescent="0.35"/>
  <cols>
    <col min="1" max="1" width="1.81640625" bestFit="1" customWidth="1"/>
    <col min="2" max="2" width="17.7265625" bestFit="1" customWidth="1"/>
    <col min="3" max="3" width="14.36328125" bestFit="1" customWidth="1"/>
    <col min="4" max="4" width="9.453125" bestFit="1" customWidth="1"/>
    <col min="5" max="5" width="11.7265625" bestFit="1" customWidth="1"/>
    <col min="6" max="6" width="12.6328125" bestFit="1" customWidth="1"/>
    <col min="7" max="7" width="9" customWidth="1"/>
    <col min="8" max="8" width="9.08984375" customWidth="1"/>
    <col min="9" max="9" width="9.7265625" customWidth="1"/>
    <col min="10" max="10" width="11.1796875" bestFit="1" customWidth="1"/>
    <col min="12" max="12" width="12.1796875" bestFit="1" customWidth="1"/>
    <col min="14" max="14" width="17.6328125" bestFit="1" customWidth="1"/>
    <col min="15" max="15" width="14.36328125" bestFit="1" customWidth="1"/>
    <col min="16" max="16" width="9.81640625" customWidth="1"/>
    <col min="17" max="17" width="13.7265625" bestFit="1" customWidth="1"/>
    <col min="18" max="18" width="11.7265625" bestFit="1" customWidth="1"/>
    <col min="19" max="19" width="8.6328125" customWidth="1"/>
    <col min="20" max="20" width="9.08984375" customWidth="1"/>
    <col min="21" max="21" width="8.6328125" customWidth="1"/>
    <col min="22" max="22" width="9.26953125" customWidth="1"/>
  </cols>
  <sheetData>
    <row r="2" spans="2:21" x14ac:dyDescent="0.35">
      <c r="B2" s="9" t="s">
        <v>331</v>
      </c>
      <c r="C2">
        <v>1000</v>
      </c>
      <c r="O2">
        <f>10^7</f>
        <v>10000000</v>
      </c>
    </row>
    <row r="3" spans="2:21" x14ac:dyDescent="0.35">
      <c r="C3" s="9" t="s">
        <v>333</v>
      </c>
      <c r="D3" s="9" t="s">
        <v>336</v>
      </c>
      <c r="E3" s="9" t="s">
        <v>335</v>
      </c>
      <c r="F3" s="9" t="s">
        <v>334</v>
      </c>
      <c r="G3" s="9" t="s">
        <v>344</v>
      </c>
      <c r="H3" s="9" t="s">
        <v>337</v>
      </c>
      <c r="I3" s="9" t="s">
        <v>342</v>
      </c>
      <c r="O3" s="9" t="s">
        <v>333</v>
      </c>
      <c r="P3" s="9" t="s">
        <v>336</v>
      </c>
      <c r="Q3" s="9" t="s">
        <v>335</v>
      </c>
      <c r="R3" s="9" t="s">
        <v>334</v>
      </c>
      <c r="S3" s="9" t="s">
        <v>344</v>
      </c>
      <c r="T3" s="9" t="s">
        <v>337</v>
      </c>
      <c r="U3" s="9" t="s">
        <v>342</v>
      </c>
    </row>
    <row r="4" spans="2:21" x14ac:dyDescent="0.35">
      <c r="B4" t="s">
        <v>341</v>
      </c>
      <c r="C4" s="24">
        <v>354</v>
      </c>
      <c r="D4" s="24">
        <v>450</v>
      </c>
      <c r="E4" s="8">
        <v>45.6</v>
      </c>
      <c r="F4" s="24">
        <v>53.97</v>
      </c>
      <c r="G4" s="24">
        <v>0</v>
      </c>
      <c r="H4" s="8">
        <v>9</v>
      </c>
      <c r="I4" s="8">
        <f>SUM(C4:H4)</f>
        <v>912.57</v>
      </c>
      <c r="N4" t="s">
        <v>341</v>
      </c>
      <c r="O4" s="26">
        <v>1.8300424500000001</v>
      </c>
      <c r="P4" s="26">
        <v>2.3045982</v>
      </c>
      <c r="Q4" s="26">
        <v>0.14683487999999997</v>
      </c>
      <c r="R4" s="26">
        <v>0.28272691200000005</v>
      </c>
      <c r="S4" s="26">
        <v>0</v>
      </c>
      <c r="T4" s="26">
        <v>2.8799999999999999E-2</v>
      </c>
      <c r="U4" s="7">
        <f>SUM(O4:T4)</f>
        <v>4.5930024420000004</v>
      </c>
    </row>
    <row r="5" spans="2:21" x14ac:dyDescent="0.35">
      <c r="B5" t="s">
        <v>346</v>
      </c>
      <c r="C5" s="8">
        <v>558.66066533151775</v>
      </c>
      <c r="D5" s="8">
        <v>482.03972542681993</v>
      </c>
      <c r="E5" s="8">
        <v>0</v>
      </c>
      <c r="F5" s="8">
        <v>70.717559830088931</v>
      </c>
      <c r="G5" s="8">
        <v>25.947784368028501</v>
      </c>
      <c r="H5" s="8">
        <v>0</v>
      </c>
      <c r="I5" s="8">
        <f t="shared" ref="I5:I8" si="0">SUM(C5:H5)</f>
        <v>1137.3657349564551</v>
      </c>
      <c r="N5" t="s">
        <v>346</v>
      </c>
      <c r="O5" s="7">
        <v>2.8930429918281475</v>
      </c>
      <c r="P5" s="7">
        <v>2.4610707544942305</v>
      </c>
      <c r="Q5" s="7">
        <v>0</v>
      </c>
      <c r="R5" s="7">
        <v>0.36596020844341254</v>
      </c>
      <c r="S5" s="7">
        <v>0.14027761371754302</v>
      </c>
      <c r="T5" s="7">
        <v>0</v>
      </c>
      <c r="U5" s="7">
        <f t="shared" ref="U5:U8" si="1">SUM(O5:T5)</f>
        <v>5.8603515684833329</v>
      </c>
    </row>
    <row r="6" spans="2:21" x14ac:dyDescent="0.35">
      <c r="B6" t="s">
        <v>347</v>
      </c>
      <c r="C6" s="8">
        <v>0</v>
      </c>
      <c r="D6" s="8">
        <v>0</v>
      </c>
      <c r="E6" s="8">
        <v>461</v>
      </c>
      <c r="F6" s="8">
        <v>0</v>
      </c>
      <c r="G6" s="8">
        <v>0</v>
      </c>
      <c r="H6" s="8">
        <v>0</v>
      </c>
      <c r="I6" s="8">
        <f t="shared" si="0"/>
        <v>461</v>
      </c>
      <c r="N6" t="s">
        <v>347</v>
      </c>
      <c r="O6" s="7">
        <v>0</v>
      </c>
      <c r="P6" s="7">
        <v>0</v>
      </c>
      <c r="Q6" s="7">
        <f>(1.9149)</f>
        <v>1.9149</v>
      </c>
      <c r="R6" s="7">
        <v>0</v>
      </c>
      <c r="S6" s="7">
        <v>0</v>
      </c>
      <c r="T6" s="7">
        <v>0</v>
      </c>
      <c r="U6" s="7">
        <f t="shared" si="1"/>
        <v>1.9149</v>
      </c>
    </row>
    <row r="7" spans="2:21" x14ac:dyDescent="0.35">
      <c r="B7" t="s">
        <v>348</v>
      </c>
      <c r="C7" s="12">
        <f t="shared" ref="C7:H7" si="2">C5*10%</f>
        <v>55.866066533151781</v>
      </c>
      <c r="D7" s="12">
        <f t="shared" si="2"/>
        <v>48.203972542681996</v>
      </c>
      <c r="E7" s="12">
        <f t="shared" si="2"/>
        <v>0</v>
      </c>
      <c r="F7" s="12">
        <f t="shared" si="2"/>
        <v>7.0717559830088934</v>
      </c>
      <c r="G7" s="12">
        <f t="shared" si="2"/>
        <v>2.5947784368028501</v>
      </c>
      <c r="H7" s="12">
        <f t="shared" si="2"/>
        <v>0</v>
      </c>
      <c r="I7" s="8">
        <f t="shared" si="0"/>
        <v>113.73657349564553</v>
      </c>
      <c r="N7" t="s">
        <v>348</v>
      </c>
      <c r="O7" s="7">
        <f t="shared" ref="O7:T7" si="3">O5*10%</f>
        <v>0.28930429918281475</v>
      </c>
      <c r="P7" s="7">
        <f t="shared" si="3"/>
        <v>0.24610707544942306</v>
      </c>
      <c r="Q7" s="7">
        <f t="shared" si="3"/>
        <v>0</v>
      </c>
      <c r="R7" s="7">
        <f t="shared" si="3"/>
        <v>3.6596020844341257E-2</v>
      </c>
      <c r="S7" s="7">
        <f t="shared" si="3"/>
        <v>1.4027761371754302E-2</v>
      </c>
      <c r="T7" s="7">
        <f t="shared" si="3"/>
        <v>0</v>
      </c>
      <c r="U7" s="7">
        <f t="shared" si="1"/>
        <v>0.58603515684833329</v>
      </c>
    </row>
    <row r="8" spans="2:21" x14ac:dyDescent="0.35">
      <c r="B8" t="s">
        <v>343</v>
      </c>
      <c r="C8" s="25">
        <f t="shared" ref="C8:H8" si="4">C5+C6+C7</f>
        <v>614.5267318646695</v>
      </c>
      <c r="D8" s="25">
        <f t="shared" si="4"/>
        <v>530.24369796950191</v>
      </c>
      <c r="E8" s="25">
        <f t="shared" si="4"/>
        <v>461</v>
      </c>
      <c r="F8" s="25">
        <f t="shared" si="4"/>
        <v>77.789315813097829</v>
      </c>
      <c r="G8" s="25">
        <f t="shared" si="4"/>
        <v>28.542562804831352</v>
      </c>
      <c r="H8" s="25">
        <f t="shared" si="4"/>
        <v>0</v>
      </c>
      <c r="I8" s="8">
        <f t="shared" si="0"/>
        <v>1712.1023084521005</v>
      </c>
      <c r="N8" t="s">
        <v>343</v>
      </c>
      <c r="O8" s="26">
        <f>O5+O6+O7</f>
        <v>3.182347291010962</v>
      </c>
      <c r="P8" s="26">
        <f t="shared" ref="P8" si="5">P5+P6+P7</f>
        <v>2.7071778299436535</v>
      </c>
      <c r="Q8" s="7">
        <f t="shared" ref="Q8" si="6">Q5+Q6+Q7</f>
        <v>1.9149</v>
      </c>
      <c r="R8" s="26">
        <f t="shared" ref="R8" si="7">R5+R6+R7</f>
        <v>0.40255622928775381</v>
      </c>
      <c r="S8" s="7">
        <f t="shared" ref="S8" si="8">S5+S6+S7</f>
        <v>0.15430537508929731</v>
      </c>
      <c r="T8" s="26">
        <f t="shared" ref="T8" si="9">T5+T6+T7</f>
        <v>0</v>
      </c>
      <c r="U8" s="7">
        <f t="shared" si="1"/>
        <v>8.3612867253316665</v>
      </c>
    </row>
    <row r="25" spans="2:21" x14ac:dyDescent="0.35">
      <c r="I25">
        <v>1000</v>
      </c>
    </row>
    <row r="26" spans="2:21" x14ac:dyDescent="0.35">
      <c r="B26" s="14" t="s">
        <v>352</v>
      </c>
      <c r="C26" s="14" t="s">
        <v>333</v>
      </c>
      <c r="D26" s="14" t="s">
        <v>336</v>
      </c>
      <c r="E26" s="14" t="s">
        <v>335</v>
      </c>
      <c r="F26" s="14" t="s">
        <v>334</v>
      </c>
      <c r="G26" s="14" t="s">
        <v>344</v>
      </c>
      <c r="H26" s="14" t="s">
        <v>337</v>
      </c>
      <c r="I26" s="14" t="s">
        <v>342</v>
      </c>
      <c r="N26" s="14" t="s">
        <v>353</v>
      </c>
      <c r="O26" s="14" t="s">
        <v>333</v>
      </c>
      <c r="P26" s="14" t="s">
        <v>336</v>
      </c>
      <c r="Q26" s="14" t="s">
        <v>335</v>
      </c>
      <c r="R26" s="14" t="s">
        <v>334</v>
      </c>
      <c r="S26" s="14" t="s">
        <v>344</v>
      </c>
      <c r="T26" s="14" t="s">
        <v>337</v>
      </c>
      <c r="U26" s="14" t="s">
        <v>342</v>
      </c>
    </row>
    <row r="27" spans="2:21" x14ac:dyDescent="0.35">
      <c r="B27" s="15" t="s">
        <v>341</v>
      </c>
      <c r="C27" s="16">
        <f>C4</f>
        <v>354</v>
      </c>
      <c r="D27" s="16">
        <f t="shared" ref="D27:H27" si="10">D4</f>
        <v>450</v>
      </c>
      <c r="E27" s="16">
        <f t="shared" si="10"/>
        <v>45.6</v>
      </c>
      <c r="F27" s="16">
        <f t="shared" si="10"/>
        <v>53.97</v>
      </c>
      <c r="G27" s="16">
        <f t="shared" si="10"/>
        <v>0</v>
      </c>
      <c r="H27" s="16">
        <f t="shared" si="10"/>
        <v>9</v>
      </c>
      <c r="I27" s="16">
        <f>SUM(C27:H27)</f>
        <v>912.57</v>
      </c>
      <c r="N27" s="15" t="s">
        <v>341</v>
      </c>
      <c r="O27" s="17">
        <f>O4</f>
        <v>1.8300424500000001</v>
      </c>
      <c r="P27" s="17">
        <f t="shared" ref="P27:T27" si="11">P4</f>
        <v>2.3045982</v>
      </c>
      <c r="Q27" s="17">
        <f t="shared" si="11"/>
        <v>0.14683487999999997</v>
      </c>
      <c r="R27" s="17">
        <f t="shared" si="11"/>
        <v>0.28272691200000005</v>
      </c>
      <c r="S27" s="17">
        <f t="shared" si="11"/>
        <v>0</v>
      </c>
      <c r="T27" s="17">
        <f t="shared" si="11"/>
        <v>2.8799999999999999E-2</v>
      </c>
      <c r="U27" s="17">
        <f>SUM(O27:T27)</f>
        <v>4.5930024420000004</v>
      </c>
    </row>
    <row r="28" spans="2:21" x14ac:dyDescent="0.35">
      <c r="B28" s="15" t="s">
        <v>343</v>
      </c>
      <c r="C28" s="16">
        <f>C8</f>
        <v>614.5267318646695</v>
      </c>
      <c r="D28" s="16">
        <f t="shared" ref="D28:H28" si="12">D8</f>
        <v>530.24369796950191</v>
      </c>
      <c r="E28" s="16">
        <f t="shared" si="12"/>
        <v>461</v>
      </c>
      <c r="F28" s="16">
        <f t="shared" si="12"/>
        <v>77.789315813097829</v>
      </c>
      <c r="G28" s="16">
        <f t="shared" si="12"/>
        <v>28.542562804831352</v>
      </c>
      <c r="H28" s="16">
        <f t="shared" si="12"/>
        <v>0</v>
      </c>
      <c r="I28" s="16">
        <f>SUM(C28:H28)</f>
        <v>1712.1023084521005</v>
      </c>
      <c r="N28" s="15" t="s">
        <v>343</v>
      </c>
      <c r="O28" s="17">
        <f>O8</f>
        <v>3.182347291010962</v>
      </c>
      <c r="P28" s="17">
        <f t="shared" ref="P28:T28" si="13">P8</f>
        <v>2.7071778299436535</v>
      </c>
      <c r="Q28" s="17">
        <f t="shared" si="13"/>
        <v>1.9149</v>
      </c>
      <c r="R28" s="17">
        <f t="shared" si="13"/>
        <v>0.40255622928775381</v>
      </c>
      <c r="S28" s="17">
        <f t="shared" si="13"/>
        <v>0.15430537508929731</v>
      </c>
      <c r="T28" s="17">
        <f t="shared" si="13"/>
        <v>0</v>
      </c>
      <c r="U28" s="17">
        <f>SUM(O28:T28)</f>
        <v>8.3612867253316665</v>
      </c>
    </row>
    <row r="29" spans="2:21" x14ac:dyDescent="0.35">
      <c r="B29" s="15" t="s">
        <v>354</v>
      </c>
      <c r="C29" s="18">
        <f>C27-C28</f>
        <v>-260.5267318646695</v>
      </c>
      <c r="D29" s="18">
        <f t="shared" ref="D29:H29" si="14">D27-D28</f>
        <v>-80.243697969501909</v>
      </c>
      <c r="E29" s="18">
        <f t="shared" si="14"/>
        <v>-415.4</v>
      </c>
      <c r="F29" s="18">
        <f t="shared" si="14"/>
        <v>-23.81931581309783</v>
      </c>
      <c r="G29" s="18">
        <f t="shared" si="14"/>
        <v>-28.542562804831352</v>
      </c>
      <c r="H29" s="18">
        <f t="shared" si="14"/>
        <v>9</v>
      </c>
      <c r="I29" s="16">
        <f>SUM(C29:H29)</f>
        <v>-799.53230845210066</v>
      </c>
      <c r="N29" s="15" t="s">
        <v>354</v>
      </c>
      <c r="O29" s="19">
        <f>O27-O28</f>
        <v>-1.3523048410109619</v>
      </c>
      <c r="P29" s="19">
        <f t="shared" ref="P29" si="15">P27-P28</f>
        <v>-0.40257962994365348</v>
      </c>
      <c r="Q29" s="19">
        <f t="shared" ref="Q29" si="16">Q27-Q28</f>
        <v>-1.7680651200000002</v>
      </c>
      <c r="R29" s="19">
        <f t="shared" ref="R29" si="17">R27-R28</f>
        <v>-0.11982931728775376</v>
      </c>
      <c r="S29" s="19">
        <f t="shared" ref="S29" si="18">S27-S28</f>
        <v>-0.15430537508929731</v>
      </c>
      <c r="T29" s="19">
        <f t="shared" ref="T29" si="19">T27-T28</f>
        <v>2.8799999999999999E-2</v>
      </c>
      <c r="U29" s="17">
        <f>SUM(O29:T29)</f>
        <v>-3.7682842833316665</v>
      </c>
    </row>
    <row r="30" spans="2:21" x14ac:dyDescent="0.35">
      <c r="B30" s="15" t="s">
        <v>355</v>
      </c>
      <c r="C30" s="20">
        <f>C29/C28</f>
        <v>-0.42394694706631975</v>
      </c>
      <c r="D30" s="20">
        <f t="shared" ref="D30:I30" si="20">D29/D28</f>
        <v>-0.15133361938441614</v>
      </c>
      <c r="E30" s="20">
        <f t="shared" si="20"/>
        <v>-0.90108459869848156</v>
      </c>
      <c r="F30" s="20">
        <f t="shared" si="20"/>
        <v>-0.30620292213814837</v>
      </c>
      <c r="G30" s="20">
        <f t="shared" si="20"/>
        <v>-1</v>
      </c>
      <c r="H30" s="20">
        <v>1</v>
      </c>
      <c r="I30" s="20">
        <f t="shared" si="20"/>
        <v>-0.46698862825256754</v>
      </c>
      <c r="N30" s="15" t="s">
        <v>355</v>
      </c>
      <c r="O30" s="20">
        <f>O29/O28</f>
        <v>-0.42493942909083449</v>
      </c>
      <c r="P30" s="20">
        <f t="shared" ref="P30" si="21">P29/P28</f>
        <v>-0.14870823242226119</v>
      </c>
      <c r="Q30" s="20">
        <f t="shared" ref="Q30" si="22">Q29/Q28</f>
        <v>-0.9233198182672725</v>
      </c>
      <c r="R30" s="20">
        <f t="shared" ref="R30" si="23">R29/R28</f>
        <v>-0.29767100486749093</v>
      </c>
      <c r="S30" s="20">
        <f t="shared" ref="S30" si="24">S29/S28</f>
        <v>-1</v>
      </c>
      <c r="T30" s="20">
        <v>1</v>
      </c>
      <c r="U30" s="20">
        <f t="shared" ref="U30" si="25">U29/U28</f>
        <v>-0.45068234197915158</v>
      </c>
    </row>
    <row r="32" spans="2:21" x14ac:dyDescent="0.35">
      <c r="B32" t="s">
        <v>365</v>
      </c>
      <c r="C32" s="21">
        <f>C27/$I$27</f>
        <v>0.38791544758210328</v>
      </c>
      <c r="D32" s="21">
        <f t="shared" ref="D32:H32" si="26">D27/$I$27</f>
        <v>0.49311285709589397</v>
      </c>
      <c r="E32" s="21">
        <f t="shared" si="26"/>
        <v>4.996876951905059E-2</v>
      </c>
      <c r="F32" s="21">
        <f t="shared" si="26"/>
        <v>5.9140668661034221E-2</v>
      </c>
      <c r="G32" s="21">
        <f t="shared" si="26"/>
        <v>0</v>
      </c>
      <c r="H32" s="21">
        <f t="shared" si="26"/>
        <v>9.8622571419178795E-3</v>
      </c>
      <c r="I32" s="21">
        <f>SUM(C32:H32)</f>
        <v>0.99999999999999989</v>
      </c>
      <c r="J32" s="30"/>
    </row>
    <row r="33" spans="2:22" x14ac:dyDescent="0.35">
      <c r="B33" t="s">
        <v>366</v>
      </c>
      <c r="C33" s="21">
        <f>C28/$I$28</f>
        <v>0.35893108071342927</v>
      </c>
      <c r="D33" s="21">
        <f t="shared" ref="D33:H33" si="27">D28/$I$28</f>
        <v>0.30970327845004281</v>
      </c>
      <c r="E33" s="21">
        <f t="shared" si="27"/>
        <v>0.26925961008532651</v>
      </c>
      <c r="F33" s="21">
        <f t="shared" si="27"/>
        <v>4.5434969294227863E-2</v>
      </c>
      <c r="G33" s="21">
        <f t="shared" si="27"/>
        <v>1.6671061456973609E-2</v>
      </c>
      <c r="H33" s="21">
        <f t="shared" si="27"/>
        <v>0</v>
      </c>
      <c r="I33" s="21">
        <f>SUM(C33:H33)</f>
        <v>1</v>
      </c>
      <c r="J33" s="30"/>
    </row>
    <row r="34" spans="2:22" x14ac:dyDescent="0.35">
      <c r="B34" t="s">
        <v>361</v>
      </c>
      <c r="C34" s="7">
        <f>(O27*10^7)/(C27*1000)</f>
        <v>51.696114406779664</v>
      </c>
      <c r="D34" s="7">
        <f t="shared" ref="D34:I35" si="28">(P27*10^7)/(D27*1000)</f>
        <v>51.213293333333333</v>
      </c>
      <c r="E34" s="7">
        <f t="shared" si="28"/>
        <v>32.200631578947366</v>
      </c>
      <c r="F34" s="7">
        <f t="shared" si="28"/>
        <v>52.385938854919409</v>
      </c>
      <c r="G34" s="7">
        <v>0</v>
      </c>
      <c r="H34" s="7">
        <f t="shared" si="28"/>
        <v>32</v>
      </c>
      <c r="I34" s="7">
        <f t="shared" si="28"/>
        <v>50.330412373845299</v>
      </c>
      <c r="J34" s="7"/>
    </row>
    <row r="35" spans="2:22" x14ac:dyDescent="0.35">
      <c r="B35" t="s">
        <v>362</v>
      </c>
      <c r="C35" s="7">
        <f t="shared" ref="C35:I35" si="29">(O28*10^7)/(C28*1000)</f>
        <v>51.78533538085005</v>
      </c>
      <c r="D35" s="7">
        <f t="shared" si="29"/>
        <v>51.055351347134021</v>
      </c>
      <c r="E35" s="7">
        <f t="shared" si="29"/>
        <v>41.537960954446852</v>
      </c>
      <c r="F35" s="7">
        <f t="shared" si="29"/>
        <v>51.749552632004658</v>
      </c>
      <c r="G35" s="7">
        <f t="shared" si="29"/>
        <v>54.061499713395847</v>
      </c>
      <c r="H35" s="7" t="e">
        <f t="shared" si="28"/>
        <v>#DIV/0!</v>
      </c>
      <c r="I35" s="7">
        <f t="shared" si="29"/>
        <v>48.836373177319331</v>
      </c>
      <c r="J35" s="7"/>
    </row>
    <row r="39" spans="2:22" x14ac:dyDescent="0.35">
      <c r="B39" t="s">
        <v>330</v>
      </c>
    </row>
    <row r="40" spans="2:22" x14ac:dyDescent="0.35">
      <c r="C40" s="9" t="s">
        <v>333</v>
      </c>
      <c r="D40" s="9" t="s">
        <v>338</v>
      </c>
      <c r="E40" s="9" t="s">
        <v>336</v>
      </c>
      <c r="F40" s="9" t="s">
        <v>335</v>
      </c>
      <c r="G40" s="9" t="s">
        <v>334</v>
      </c>
      <c r="H40" s="9" t="s">
        <v>344</v>
      </c>
      <c r="I40" s="9" t="s">
        <v>337</v>
      </c>
      <c r="J40" s="9" t="s">
        <v>342</v>
      </c>
      <c r="O40" s="9" t="s">
        <v>333</v>
      </c>
      <c r="P40" s="9" t="s">
        <v>338</v>
      </c>
      <c r="Q40" s="9" t="s">
        <v>336</v>
      </c>
      <c r="R40" s="9" t="s">
        <v>335</v>
      </c>
      <c r="S40" s="9" t="s">
        <v>334</v>
      </c>
      <c r="T40" s="9" t="s">
        <v>344</v>
      </c>
      <c r="U40" s="9" t="s">
        <v>337</v>
      </c>
      <c r="V40" s="9" t="s">
        <v>340</v>
      </c>
    </row>
    <row r="41" spans="2:22" x14ac:dyDescent="0.35">
      <c r="B41" t="s">
        <v>341</v>
      </c>
      <c r="C41" s="24">
        <v>1172.825</v>
      </c>
      <c r="D41" s="24">
        <v>2705.9584</v>
      </c>
      <c r="E41" s="24">
        <v>724.72500000000002</v>
      </c>
      <c r="F41" s="24">
        <v>165.95</v>
      </c>
      <c r="G41" s="24">
        <v>105.125</v>
      </c>
      <c r="H41" s="24">
        <v>0</v>
      </c>
      <c r="I41" s="24">
        <v>47</v>
      </c>
      <c r="J41" s="8">
        <f>SUM(C41:I41)</f>
        <v>4921.5834000000004</v>
      </c>
      <c r="N41" t="s">
        <v>341</v>
      </c>
      <c r="O41" s="26">
        <v>1.5662792999999999</v>
      </c>
      <c r="P41" s="26">
        <v>2.2538534079999999</v>
      </c>
      <c r="Q41" s="26">
        <v>1.0555003999999999</v>
      </c>
      <c r="R41" s="26">
        <v>0.20219239999999999</v>
      </c>
      <c r="S41" s="26">
        <v>0.122695</v>
      </c>
      <c r="T41" s="26">
        <v>0</v>
      </c>
      <c r="U41" s="26">
        <v>5.6023499999999997E-2</v>
      </c>
      <c r="V41" s="7">
        <f>SUM(O41:U41)</f>
        <v>5.2565440080000005</v>
      </c>
    </row>
    <row r="42" spans="2:22" x14ac:dyDescent="0.35">
      <c r="B42" t="s">
        <v>346</v>
      </c>
      <c r="C42" s="8">
        <v>950.36010919276976</v>
      </c>
      <c r="D42" s="8">
        <v>2656.9578709999996</v>
      </c>
      <c r="E42" s="8">
        <v>1375.7529339822856</v>
      </c>
      <c r="F42" s="8">
        <v>198.589204</v>
      </c>
      <c r="G42" s="8">
        <v>350.21939572633022</v>
      </c>
      <c r="H42" s="8">
        <v>67.428425167478068</v>
      </c>
      <c r="I42" s="8">
        <v>0</v>
      </c>
      <c r="J42" s="8">
        <f>SUM(C42:I42)</f>
        <v>5599.3079390688627</v>
      </c>
      <c r="N42" t="s">
        <v>346</v>
      </c>
      <c r="O42" s="7">
        <v>1.275713701443782</v>
      </c>
      <c r="P42" s="7">
        <v>2.2132170986349329</v>
      </c>
      <c r="Q42" s="7">
        <v>1.998502696121633</v>
      </c>
      <c r="R42" s="7">
        <v>0.24150448914976433</v>
      </c>
      <c r="S42" s="7">
        <v>0.48565463480446713</v>
      </c>
      <c r="T42" s="7">
        <v>9.3051017410568301E-2</v>
      </c>
      <c r="U42" s="7">
        <v>0</v>
      </c>
      <c r="V42" s="7">
        <f>SUM(O42:U42)</f>
        <v>6.307643637565147</v>
      </c>
    </row>
    <row r="43" spans="2:22" x14ac:dyDescent="0.35">
      <c r="B43" t="s">
        <v>349</v>
      </c>
      <c r="C43" s="8">
        <v>0</v>
      </c>
      <c r="D43" s="8">
        <f>J43/(D42+G42)*D42</f>
        <v>476.11185135372062</v>
      </c>
      <c r="E43" s="8">
        <v>0</v>
      </c>
      <c r="F43" s="8">
        <v>0</v>
      </c>
      <c r="G43" s="8">
        <f>J43/(D42+G42)*G42</f>
        <v>62.757338646279351</v>
      </c>
      <c r="H43" s="8">
        <v>0</v>
      </c>
      <c r="I43" s="8">
        <v>0</v>
      </c>
      <c r="J43" s="8">
        <f>538.86919</f>
        <v>538.86919</v>
      </c>
      <c r="N43" t="s">
        <v>349</v>
      </c>
      <c r="O43" s="7">
        <v>0</v>
      </c>
      <c r="P43" s="7">
        <f>V43/(P42+S42)*P42</f>
        <v>0.43947068723612343</v>
      </c>
      <c r="Q43" s="7">
        <v>0</v>
      </c>
      <c r="R43" s="7">
        <v>0</v>
      </c>
      <c r="S43" s="7">
        <f>V43/(P42+S42)*S42</f>
        <v>9.6434722218876584E-2</v>
      </c>
      <c r="T43" s="7">
        <v>0</v>
      </c>
      <c r="U43" s="7">
        <v>0</v>
      </c>
      <c r="V43" s="7">
        <f>0.535905409455</f>
        <v>0.53590540945499998</v>
      </c>
    </row>
    <row r="44" spans="2:22" x14ac:dyDescent="0.35">
      <c r="B44" t="s">
        <v>343</v>
      </c>
      <c r="C44" s="12">
        <f>C42+C43</f>
        <v>950.36010919276976</v>
      </c>
      <c r="D44" s="12">
        <f t="shared" ref="D44" si="30">D42+D43</f>
        <v>3133.0697223537204</v>
      </c>
      <c r="E44" s="12">
        <f>E42+E43</f>
        <v>1375.7529339822856</v>
      </c>
      <c r="F44" s="12">
        <f>F42+F43</f>
        <v>198.589204</v>
      </c>
      <c r="G44" s="12">
        <f>G42+G43</f>
        <v>412.9767343726096</v>
      </c>
      <c r="H44" s="12">
        <f>H42+H43</f>
        <v>67.428425167478068</v>
      </c>
      <c r="I44" s="12">
        <f>I42+I43</f>
        <v>0</v>
      </c>
      <c r="J44" s="8">
        <f>SUM(C44:I44)</f>
        <v>6138.1771290688639</v>
      </c>
      <c r="N44" t="s">
        <v>343</v>
      </c>
      <c r="O44" s="26">
        <f>O42+O43</f>
        <v>1.275713701443782</v>
      </c>
      <c r="P44" s="26">
        <f t="shared" ref="P44" si="31">P42+P43</f>
        <v>2.6526877858710565</v>
      </c>
      <c r="Q44" s="26">
        <f t="shared" ref="Q44" si="32">Q42+Q43</f>
        <v>1.998502696121633</v>
      </c>
      <c r="R44" s="26">
        <f t="shared" ref="R44" si="33">R42+R43</f>
        <v>0.24150448914976433</v>
      </c>
      <c r="S44" s="26">
        <f t="shared" ref="S44" si="34">S42+S43</f>
        <v>0.58208935702334375</v>
      </c>
      <c r="T44" s="26">
        <f t="shared" ref="T44" si="35">T42+T43</f>
        <v>9.3051017410568301E-2</v>
      </c>
      <c r="U44" s="26">
        <f t="shared" ref="U44" si="36">U42+U43</f>
        <v>0</v>
      </c>
      <c r="V44" s="7">
        <f>SUM(O44:U44)</f>
        <v>6.8435490470201481</v>
      </c>
    </row>
    <row r="63" spans="2:22" x14ac:dyDescent="0.35">
      <c r="B63" s="14" t="s">
        <v>353</v>
      </c>
      <c r="C63" s="14" t="s">
        <v>333</v>
      </c>
      <c r="D63" s="14" t="s">
        <v>338</v>
      </c>
      <c r="E63" s="14" t="s">
        <v>336</v>
      </c>
      <c r="F63" s="14" t="s">
        <v>335</v>
      </c>
      <c r="G63" s="14" t="s">
        <v>334</v>
      </c>
      <c r="H63" s="14" t="s">
        <v>344</v>
      </c>
      <c r="I63" s="14" t="s">
        <v>337</v>
      </c>
      <c r="J63" s="14" t="s">
        <v>342</v>
      </c>
      <c r="N63" s="14" t="s">
        <v>353</v>
      </c>
      <c r="O63" s="14" t="s">
        <v>333</v>
      </c>
      <c r="P63" s="14" t="s">
        <v>338</v>
      </c>
      <c r="Q63" s="14" t="s">
        <v>336</v>
      </c>
      <c r="R63" s="14" t="s">
        <v>335</v>
      </c>
      <c r="S63" s="14" t="s">
        <v>334</v>
      </c>
      <c r="T63" s="14" t="s">
        <v>344</v>
      </c>
      <c r="U63" s="14" t="s">
        <v>337</v>
      </c>
      <c r="V63" s="14" t="s">
        <v>342</v>
      </c>
    </row>
    <row r="64" spans="2:22" x14ac:dyDescent="0.35">
      <c r="B64" s="15" t="s">
        <v>341</v>
      </c>
      <c r="C64" s="16">
        <f>C41</f>
        <v>1172.825</v>
      </c>
      <c r="D64" s="16">
        <f t="shared" ref="D64:I64" si="37">D41</f>
        <v>2705.9584</v>
      </c>
      <c r="E64" s="16">
        <f t="shared" si="37"/>
        <v>724.72500000000002</v>
      </c>
      <c r="F64" s="16">
        <f t="shared" si="37"/>
        <v>165.95</v>
      </c>
      <c r="G64" s="16">
        <f t="shared" si="37"/>
        <v>105.125</v>
      </c>
      <c r="H64" s="16">
        <f t="shared" si="37"/>
        <v>0</v>
      </c>
      <c r="I64" s="16">
        <f t="shared" si="37"/>
        <v>47</v>
      </c>
      <c r="J64" s="16">
        <f>SUM(C64:I64)</f>
        <v>4921.5834000000004</v>
      </c>
      <c r="N64" s="15" t="s">
        <v>341</v>
      </c>
      <c r="O64" s="17">
        <f>O41</f>
        <v>1.5662792999999999</v>
      </c>
      <c r="P64" s="17">
        <f t="shared" ref="P64:U64" si="38">P41</f>
        <v>2.2538534079999999</v>
      </c>
      <c r="Q64" s="17">
        <f t="shared" si="38"/>
        <v>1.0555003999999999</v>
      </c>
      <c r="R64" s="17">
        <f t="shared" si="38"/>
        <v>0.20219239999999999</v>
      </c>
      <c r="S64" s="17">
        <f t="shared" si="38"/>
        <v>0.122695</v>
      </c>
      <c r="T64" s="17">
        <f t="shared" si="38"/>
        <v>0</v>
      </c>
      <c r="U64" s="17">
        <f t="shared" si="38"/>
        <v>5.6023499999999997E-2</v>
      </c>
      <c r="V64" s="17">
        <f>SUM(O64:U64)</f>
        <v>5.2565440080000005</v>
      </c>
    </row>
    <row r="65" spans="2:22" x14ac:dyDescent="0.35">
      <c r="B65" s="15" t="s">
        <v>343</v>
      </c>
      <c r="C65" s="16">
        <f>C44</f>
        <v>950.36010919276976</v>
      </c>
      <c r="D65" s="16">
        <f t="shared" ref="D65:I65" si="39">D44</f>
        <v>3133.0697223537204</v>
      </c>
      <c r="E65" s="16">
        <f t="shared" si="39"/>
        <v>1375.7529339822856</v>
      </c>
      <c r="F65" s="16">
        <f t="shared" si="39"/>
        <v>198.589204</v>
      </c>
      <c r="G65" s="16">
        <f t="shared" si="39"/>
        <v>412.9767343726096</v>
      </c>
      <c r="H65" s="16">
        <f t="shared" si="39"/>
        <v>67.428425167478068</v>
      </c>
      <c r="I65" s="16">
        <f t="shared" si="39"/>
        <v>0</v>
      </c>
      <c r="J65" s="16">
        <f>SUM(C65:I65)</f>
        <v>6138.1771290688639</v>
      </c>
      <c r="N65" s="15" t="s">
        <v>343</v>
      </c>
      <c r="O65" s="17">
        <f>O44</f>
        <v>1.275713701443782</v>
      </c>
      <c r="P65" s="17">
        <f t="shared" ref="P65:U65" si="40">P44</f>
        <v>2.6526877858710565</v>
      </c>
      <c r="Q65" s="17">
        <f t="shared" si="40"/>
        <v>1.998502696121633</v>
      </c>
      <c r="R65" s="17">
        <f t="shared" si="40"/>
        <v>0.24150448914976433</v>
      </c>
      <c r="S65" s="17">
        <f t="shared" si="40"/>
        <v>0.58208935702334375</v>
      </c>
      <c r="T65" s="17">
        <f t="shared" si="40"/>
        <v>9.3051017410568301E-2</v>
      </c>
      <c r="U65" s="17">
        <f t="shared" si="40"/>
        <v>0</v>
      </c>
      <c r="V65" s="17">
        <f>SUM(O65:U65)</f>
        <v>6.8435490470201481</v>
      </c>
    </row>
    <row r="66" spans="2:22" x14ac:dyDescent="0.35">
      <c r="B66" s="15" t="s">
        <v>354</v>
      </c>
      <c r="C66" s="18">
        <f>C64-C65</f>
        <v>222.46489080723029</v>
      </c>
      <c r="D66" s="18">
        <f t="shared" ref="D66" si="41">D64-D65</f>
        <v>-427.11132235372042</v>
      </c>
      <c r="E66" s="18">
        <f t="shared" ref="E66" si="42">E64-E65</f>
        <v>-651.02793398228562</v>
      </c>
      <c r="F66" s="18">
        <f t="shared" ref="F66" si="43">F64-F65</f>
        <v>-32.639204000000007</v>
      </c>
      <c r="G66" s="18">
        <f t="shared" ref="G66" si="44">G64-G65</f>
        <v>-307.8517343726096</v>
      </c>
      <c r="H66" s="18">
        <f t="shared" ref="H66" si="45">H64-H65</f>
        <v>-67.428425167478068</v>
      </c>
      <c r="I66" s="18">
        <f t="shared" ref="I66" si="46">I64-I65</f>
        <v>47</v>
      </c>
      <c r="J66" s="16">
        <f>SUM(D66:I66)</f>
        <v>-1439.0586198760936</v>
      </c>
      <c r="N66" s="15" t="s">
        <v>354</v>
      </c>
      <c r="O66" s="19">
        <f>O64-O65</f>
        <v>0.29056559855621789</v>
      </c>
      <c r="P66" s="19">
        <f t="shared" ref="P66" si="47">P64-P65</f>
        <v>-0.39883437787105658</v>
      </c>
      <c r="Q66" s="19">
        <f t="shared" ref="Q66" si="48">Q64-Q65</f>
        <v>-0.94300229612163311</v>
      </c>
      <c r="R66" s="19">
        <f t="shared" ref="R66" si="49">R64-R65</f>
        <v>-3.9312089149764334E-2</v>
      </c>
      <c r="S66" s="19">
        <f t="shared" ref="S66" si="50">S64-S65</f>
        <v>-0.45939435702334375</v>
      </c>
      <c r="T66" s="19">
        <f t="shared" ref="T66:U66" si="51">T64-T65</f>
        <v>-9.3051017410568301E-2</v>
      </c>
      <c r="U66" s="19">
        <f t="shared" si="51"/>
        <v>5.6023499999999997E-2</v>
      </c>
      <c r="V66" s="17">
        <f>SUM(P66:U66)</f>
        <v>-1.8775706375763659</v>
      </c>
    </row>
    <row r="67" spans="2:22" x14ac:dyDescent="0.35">
      <c r="B67" s="15" t="s">
        <v>355</v>
      </c>
      <c r="C67" s="20">
        <f>C66/C65</f>
        <v>0.23408483653232315</v>
      </c>
      <c r="D67" s="20">
        <f t="shared" ref="D67" si="52">D66/D65</f>
        <v>-0.13632359321798074</v>
      </c>
      <c r="E67" s="20">
        <f t="shared" ref="E67" si="53">E66/E65</f>
        <v>-0.47321573365488334</v>
      </c>
      <c r="F67" s="20">
        <f t="shared" ref="F67" si="54">F66/F65</f>
        <v>-0.16435537956031088</v>
      </c>
      <c r="G67" s="20">
        <f t="shared" ref="G67" si="55">G66/G65</f>
        <v>-0.74544570855860703</v>
      </c>
      <c r="H67" s="20">
        <v>-1</v>
      </c>
      <c r="I67" s="20">
        <v>1</v>
      </c>
      <c r="J67" s="20">
        <f t="shared" ref="J67" si="56">J66/J65</f>
        <v>-0.2344439708429191</v>
      </c>
      <c r="N67" s="15" t="s">
        <v>355</v>
      </c>
      <c r="O67" s="20">
        <f>O66/O65</f>
        <v>0.22776709086636904</v>
      </c>
      <c r="P67" s="20">
        <f t="shared" ref="P67" si="57">P66/P65</f>
        <v>-0.1503510439469575</v>
      </c>
      <c r="Q67" s="20">
        <f t="shared" ref="Q67" si="58">Q66/Q65</f>
        <v>-0.47185440277446594</v>
      </c>
      <c r="R67" s="20">
        <f t="shared" ref="R67" si="59">R66/R65</f>
        <v>-0.16277995199246878</v>
      </c>
      <c r="S67" s="20">
        <f t="shared" ref="S67" si="60">S66/S65</f>
        <v>-0.78921621136069064</v>
      </c>
      <c r="T67" s="20">
        <v>-1</v>
      </c>
      <c r="U67" s="20">
        <v>1</v>
      </c>
      <c r="V67" s="20">
        <f t="shared" ref="V67" si="61">V66/V65</f>
        <v>-0.27435627693702391</v>
      </c>
    </row>
    <row r="69" spans="2:22" x14ac:dyDescent="0.35">
      <c r="B69" t="s">
        <v>365</v>
      </c>
      <c r="C69" s="21">
        <f>C64/$J$64</f>
        <v>0.23830237236252055</v>
      </c>
      <c r="D69" s="21">
        <f t="shared" ref="D69:I69" si="62">D64/$J$64</f>
        <v>0.54981459828558421</v>
      </c>
      <c r="E69" s="21">
        <f t="shared" si="62"/>
        <v>0.14725443848010378</v>
      </c>
      <c r="F69" s="21">
        <f t="shared" si="62"/>
        <v>3.3718823092584387E-2</v>
      </c>
      <c r="G69" s="21">
        <f t="shared" si="62"/>
        <v>2.1359995646929399E-2</v>
      </c>
      <c r="H69" s="21">
        <f t="shared" si="62"/>
        <v>0</v>
      </c>
      <c r="I69" s="21">
        <f t="shared" si="62"/>
        <v>9.5497721322775914E-3</v>
      </c>
      <c r="J69" s="30">
        <f>SUM(C69:I69)</f>
        <v>0.99999999999999989</v>
      </c>
    </row>
    <row r="70" spans="2:22" x14ac:dyDescent="0.35">
      <c r="B70" t="s">
        <v>366</v>
      </c>
      <c r="C70" s="21">
        <f>C65/$J$65</f>
        <v>0.15482774270102165</v>
      </c>
      <c r="D70" s="21">
        <f t="shared" ref="D70:I70" si="63">D65/$J$65</f>
        <v>0.51042347857905401</v>
      </c>
      <c r="E70" s="21">
        <f t="shared" si="63"/>
        <v>0.2241305366485867</v>
      </c>
      <c r="F70" s="21">
        <f t="shared" si="63"/>
        <v>3.2353123708263723E-2</v>
      </c>
      <c r="G70" s="21">
        <f t="shared" si="63"/>
        <v>6.7280028856915128E-2</v>
      </c>
      <c r="H70" s="21">
        <f t="shared" si="63"/>
        <v>1.0985089506158757E-2</v>
      </c>
      <c r="I70" s="21">
        <f t="shared" si="63"/>
        <v>0</v>
      </c>
      <c r="J70" s="30">
        <f>SUM(C70:I70)</f>
        <v>0.99999999999999989</v>
      </c>
    </row>
    <row r="71" spans="2:22" x14ac:dyDescent="0.35">
      <c r="B71" t="s">
        <v>361</v>
      </c>
      <c r="C71" s="7">
        <f>(O64*10^7)/(C64*1000)</f>
        <v>13.354757103574702</v>
      </c>
      <c r="D71" s="7">
        <f t="shared" ref="D71:J71" si="64">(P64*10^7)/(D64*1000)</f>
        <v>8.3292241595436209</v>
      </c>
      <c r="E71" s="7">
        <f t="shared" si="64"/>
        <v>14.564150539859945</v>
      </c>
      <c r="F71" s="7">
        <f t="shared" si="64"/>
        <v>12.183934920156673</v>
      </c>
      <c r="G71" s="7">
        <f t="shared" si="64"/>
        <v>11.671343638525565</v>
      </c>
      <c r="H71" s="7">
        <v>0</v>
      </c>
      <c r="I71" s="7">
        <f t="shared" si="64"/>
        <v>11.919893617021277</v>
      </c>
      <c r="J71" s="7">
        <f t="shared" si="64"/>
        <v>10.680595208444503</v>
      </c>
    </row>
    <row r="72" spans="2:22" x14ac:dyDescent="0.35">
      <c r="B72" t="s">
        <v>362</v>
      </c>
      <c r="C72" s="7">
        <f>(O65*10^7)/(C65*1000)</f>
        <v>13.423476944201349</v>
      </c>
      <c r="D72" s="7">
        <f t="shared" ref="D72" si="65">(P65*10^7)/(D65*1000)</f>
        <v>8.4667371649751324</v>
      </c>
      <c r="E72" s="7">
        <f t="shared" ref="E72" si="66">(Q65*10^7)/(E65*1000)</f>
        <v>14.526610460038938</v>
      </c>
      <c r="F72" s="7">
        <f t="shared" ref="F72" si="67">(R65*10^7)/(F65*1000)</f>
        <v>12.161007964449283</v>
      </c>
      <c r="G72" s="7">
        <f t="shared" ref="G72" si="68">(S65*10^7)/(G65*1000)</f>
        <v>14.094967308694725</v>
      </c>
      <c r="H72" s="7">
        <v>0</v>
      </c>
      <c r="I72" s="7">
        <v>0</v>
      </c>
      <c r="J72" s="7">
        <f t="shared" ref="J72" si="69">(V65*10^7)/(J65*1000)</f>
        <v>11.149155365052632</v>
      </c>
      <c r="K72" s="13">
        <f>J72-J71</f>
        <v>0.46856015660812922</v>
      </c>
      <c r="L72" s="8">
        <f>K72*J64*1000</f>
        <v>2306057.888663969</v>
      </c>
    </row>
    <row r="74" spans="2:22" x14ac:dyDescent="0.35">
      <c r="B74" t="s">
        <v>329</v>
      </c>
      <c r="C74" s="9"/>
      <c r="D74" s="9"/>
      <c r="E74" s="9"/>
      <c r="F74" s="9"/>
      <c r="G74" s="9"/>
      <c r="H74" s="9"/>
      <c r="I74" s="9"/>
      <c r="J74" s="9"/>
    </row>
    <row r="75" spans="2:22" x14ac:dyDescent="0.35">
      <c r="C75" s="11" t="s">
        <v>333</v>
      </c>
      <c r="D75" s="11" t="s">
        <v>338</v>
      </c>
      <c r="E75" s="11" t="s">
        <v>336</v>
      </c>
      <c r="F75" s="11" t="s">
        <v>335</v>
      </c>
      <c r="G75" s="11" t="s">
        <v>345</v>
      </c>
      <c r="H75" s="11" t="s">
        <v>337</v>
      </c>
      <c r="I75" s="11" t="s">
        <v>342</v>
      </c>
      <c r="O75" s="9" t="s">
        <v>333</v>
      </c>
      <c r="P75" s="9" t="s">
        <v>338</v>
      </c>
      <c r="Q75" s="9" t="s">
        <v>336</v>
      </c>
      <c r="R75" s="9" t="s">
        <v>335</v>
      </c>
      <c r="S75" s="9" t="s">
        <v>345</v>
      </c>
      <c r="T75" s="9" t="s">
        <v>337</v>
      </c>
      <c r="U75" s="9" t="s">
        <v>340</v>
      </c>
    </row>
    <row r="76" spans="2:22" x14ac:dyDescent="0.35">
      <c r="B76" t="s">
        <v>341</v>
      </c>
      <c r="C76" s="8">
        <v>39</v>
      </c>
      <c r="D76" s="8">
        <v>297</v>
      </c>
      <c r="E76" s="8">
        <v>10.125</v>
      </c>
      <c r="F76" s="8">
        <v>1056.55</v>
      </c>
      <c r="G76" s="8">
        <v>0</v>
      </c>
      <c r="H76" s="8">
        <v>94</v>
      </c>
      <c r="I76" s="8">
        <f>SUM(C76:H76)</f>
        <v>1496.675</v>
      </c>
      <c r="N76" t="s">
        <v>341</v>
      </c>
      <c r="O76" s="26">
        <v>5.0855999999999998E-2</v>
      </c>
      <c r="P76" s="26">
        <v>0.244728</v>
      </c>
      <c r="Q76" s="26">
        <v>1.593675E-2</v>
      </c>
      <c r="R76" s="26">
        <v>1.2720861999999999</v>
      </c>
      <c r="S76" s="26">
        <v>0</v>
      </c>
      <c r="T76" s="26">
        <v>0.113176</v>
      </c>
      <c r="U76" s="7">
        <f>SUM(O76:T76)</f>
        <v>1.69678295</v>
      </c>
    </row>
    <row r="77" spans="2:22" x14ac:dyDescent="0.35">
      <c r="B77" t="s">
        <v>343</v>
      </c>
      <c r="C77" s="8">
        <v>63.180390999999993</v>
      </c>
      <c r="D77" s="8">
        <v>0</v>
      </c>
      <c r="E77" s="8">
        <v>48.399146235644842</v>
      </c>
      <c r="F77" s="8">
        <v>786.31413721900833</v>
      </c>
      <c r="G77" s="8">
        <v>41.762854163690179</v>
      </c>
      <c r="H77" s="8">
        <v>0</v>
      </c>
      <c r="I77" s="8">
        <f>SUM(C77:H77)</f>
        <v>939.65652861834337</v>
      </c>
      <c r="N77" t="s">
        <v>346</v>
      </c>
      <c r="O77" s="26">
        <v>8.2387024841539133E-2</v>
      </c>
      <c r="P77" s="26">
        <v>0</v>
      </c>
      <c r="Q77" s="26">
        <v>7.6179191393687784E-2</v>
      </c>
      <c r="R77" s="26">
        <v>0.94671966959627385</v>
      </c>
      <c r="S77" s="26">
        <v>2.1716684165118898E-2</v>
      </c>
      <c r="T77" s="26">
        <v>0</v>
      </c>
      <c r="U77" s="7">
        <f>SUM(O77:T77)</f>
        <v>1.1270025699966197</v>
      </c>
    </row>
    <row r="79" spans="2:22" x14ac:dyDescent="0.35">
      <c r="I79" s="12"/>
      <c r="U79" s="29"/>
    </row>
    <row r="80" spans="2:22" x14ac:dyDescent="0.35">
      <c r="U80" s="13"/>
    </row>
    <row r="82" spans="2:21" x14ac:dyDescent="0.35">
      <c r="U82" s="28"/>
    </row>
    <row r="83" spans="2:21" x14ac:dyDescent="0.35">
      <c r="U83" s="13"/>
    </row>
    <row r="95" spans="2:21" x14ac:dyDescent="0.35">
      <c r="B95" s="14" t="s">
        <v>353</v>
      </c>
      <c r="C95" s="14" t="s">
        <v>333</v>
      </c>
      <c r="D95" s="14" t="s">
        <v>338</v>
      </c>
      <c r="E95" s="14" t="s">
        <v>336</v>
      </c>
      <c r="F95" s="14" t="s">
        <v>335</v>
      </c>
      <c r="G95" s="14" t="s">
        <v>345</v>
      </c>
      <c r="H95" s="14" t="s">
        <v>337</v>
      </c>
      <c r="I95" s="14" t="s">
        <v>342</v>
      </c>
      <c r="N95" s="14" t="s">
        <v>353</v>
      </c>
      <c r="O95" s="14" t="s">
        <v>333</v>
      </c>
      <c r="P95" s="14" t="s">
        <v>338</v>
      </c>
      <c r="Q95" s="14" t="s">
        <v>336</v>
      </c>
      <c r="R95" s="14" t="s">
        <v>335</v>
      </c>
      <c r="S95" s="14" t="s">
        <v>345</v>
      </c>
      <c r="T95" s="14" t="s">
        <v>337</v>
      </c>
      <c r="U95" s="14" t="s">
        <v>342</v>
      </c>
    </row>
    <row r="96" spans="2:21" x14ac:dyDescent="0.35">
      <c r="B96" s="15" t="s">
        <v>341</v>
      </c>
      <c r="C96" s="16">
        <f>C76</f>
        <v>39</v>
      </c>
      <c r="D96" s="16">
        <f t="shared" ref="D96:H96" si="70">D76</f>
        <v>297</v>
      </c>
      <c r="E96" s="16">
        <f t="shared" si="70"/>
        <v>10.125</v>
      </c>
      <c r="F96" s="16">
        <f t="shared" si="70"/>
        <v>1056.55</v>
      </c>
      <c r="G96" s="16">
        <f t="shared" si="70"/>
        <v>0</v>
      </c>
      <c r="H96" s="16">
        <f t="shared" si="70"/>
        <v>94</v>
      </c>
      <c r="I96" s="16">
        <f>SUM(C96:H96)</f>
        <v>1496.675</v>
      </c>
      <c r="N96" s="15" t="s">
        <v>341</v>
      </c>
      <c r="O96" s="17">
        <f>O76</f>
        <v>5.0855999999999998E-2</v>
      </c>
      <c r="P96" s="17">
        <f t="shared" ref="P96:T96" si="71">P76</f>
        <v>0.244728</v>
      </c>
      <c r="Q96" s="17">
        <f t="shared" si="71"/>
        <v>1.593675E-2</v>
      </c>
      <c r="R96" s="17">
        <f t="shared" si="71"/>
        <v>1.2720861999999999</v>
      </c>
      <c r="S96" s="17">
        <f t="shared" si="71"/>
        <v>0</v>
      </c>
      <c r="T96" s="17">
        <f t="shared" si="71"/>
        <v>0.113176</v>
      </c>
      <c r="U96" s="17">
        <f>SUM(O96:T96)</f>
        <v>1.69678295</v>
      </c>
    </row>
    <row r="97" spans="2:21" x14ac:dyDescent="0.35">
      <c r="B97" s="15" t="s">
        <v>343</v>
      </c>
      <c r="C97" s="16">
        <f>C77</f>
        <v>63.180390999999993</v>
      </c>
      <c r="D97" s="16">
        <f t="shared" ref="D97:H97" si="72">D77</f>
        <v>0</v>
      </c>
      <c r="E97" s="16">
        <f t="shared" si="72"/>
        <v>48.399146235644842</v>
      </c>
      <c r="F97" s="16">
        <f t="shared" si="72"/>
        <v>786.31413721900833</v>
      </c>
      <c r="G97" s="16">
        <f t="shared" si="72"/>
        <v>41.762854163690179</v>
      </c>
      <c r="H97" s="16">
        <f t="shared" si="72"/>
        <v>0</v>
      </c>
      <c r="I97" s="16">
        <f>SUM(C97:H97)</f>
        <v>939.65652861834337</v>
      </c>
      <c r="N97" s="15" t="s">
        <v>343</v>
      </c>
      <c r="O97" s="17">
        <f>O77</f>
        <v>8.2387024841539133E-2</v>
      </c>
      <c r="P97" s="17">
        <f t="shared" ref="P97:T97" si="73">P77</f>
        <v>0</v>
      </c>
      <c r="Q97" s="17">
        <f t="shared" si="73"/>
        <v>7.6179191393687784E-2</v>
      </c>
      <c r="R97" s="17">
        <f t="shared" si="73"/>
        <v>0.94671966959627385</v>
      </c>
      <c r="S97" s="17">
        <f t="shared" si="73"/>
        <v>2.1716684165118898E-2</v>
      </c>
      <c r="T97" s="17">
        <f t="shared" si="73"/>
        <v>0</v>
      </c>
      <c r="U97" s="17">
        <f>SUM(O97:T97)</f>
        <v>1.1270025699966197</v>
      </c>
    </row>
    <row r="98" spans="2:21" x14ac:dyDescent="0.35">
      <c r="B98" s="15" t="s">
        <v>354</v>
      </c>
      <c r="C98" s="18">
        <f>C96-C97</f>
        <v>-24.180390999999993</v>
      </c>
      <c r="D98" s="18">
        <f t="shared" ref="D98" si="74">D96-D97</f>
        <v>297</v>
      </c>
      <c r="E98" s="18">
        <f t="shared" ref="E98" si="75">E96-E97</f>
        <v>-38.274146235644842</v>
      </c>
      <c r="F98" s="18">
        <f t="shared" ref="F98" si="76">F96-F97</f>
        <v>270.23586278099162</v>
      </c>
      <c r="G98" s="18">
        <f t="shared" ref="G98" si="77">G96-G97</f>
        <v>-41.762854163690179</v>
      </c>
      <c r="H98" s="18">
        <f t="shared" ref="H98" si="78">H96-H97</f>
        <v>94</v>
      </c>
      <c r="I98" s="16">
        <f>SUM(C98:H98)</f>
        <v>557.01847138165658</v>
      </c>
      <c r="N98" s="15" t="s">
        <v>354</v>
      </c>
      <c r="O98" s="19">
        <f>O96-O97</f>
        <v>-3.1531024841539135E-2</v>
      </c>
      <c r="P98" s="19">
        <f t="shared" ref="P98" si="79">P96-P97</f>
        <v>0.244728</v>
      </c>
      <c r="Q98" s="19">
        <f t="shared" ref="Q98" si="80">Q96-Q97</f>
        <v>-6.0242441393687785E-2</v>
      </c>
      <c r="R98" s="19">
        <f>R96-R97</f>
        <v>0.3253665304037261</v>
      </c>
      <c r="S98" s="19">
        <f t="shared" ref="S98" si="81">S96-S97</f>
        <v>-2.1716684165118898E-2</v>
      </c>
      <c r="T98" s="19">
        <f t="shared" ref="T98" si="82">T96-T97</f>
        <v>0.113176</v>
      </c>
      <c r="U98" s="17">
        <f>SUM(O98:T98)</f>
        <v>0.56978038000338027</v>
      </c>
    </row>
    <row r="99" spans="2:21" x14ac:dyDescent="0.35">
      <c r="B99" s="15" t="s">
        <v>355</v>
      </c>
      <c r="C99" s="20">
        <f>C98/C97</f>
        <v>-0.38271986952407427</v>
      </c>
      <c r="D99" s="20">
        <v>1</v>
      </c>
      <c r="E99" s="20">
        <f t="shared" ref="E99" si="83">E98/E97</f>
        <v>-0.7908020949232536</v>
      </c>
      <c r="F99" s="20">
        <f t="shared" ref="F99" si="84">F98/F97</f>
        <v>0.34367417548506329</v>
      </c>
      <c r="G99" s="20">
        <f t="shared" ref="G99" si="85">G98/G97</f>
        <v>-1</v>
      </c>
      <c r="H99" s="20">
        <v>1</v>
      </c>
      <c r="I99" s="20">
        <f>I98/I97</f>
        <v>0.59278944424585445</v>
      </c>
      <c r="N99" s="15" t="s">
        <v>355</v>
      </c>
      <c r="O99" s="20">
        <f>O98/O97</f>
        <v>-0.38271833340486577</v>
      </c>
      <c r="P99" s="20">
        <v>1</v>
      </c>
      <c r="Q99" s="20">
        <f>Q98/Q97</f>
        <v>-0.79079917089641727</v>
      </c>
      <c r="R99" s="20">
        <f>R98/R97</f>
        <v>0.34367779697920275</v>
      </c>
      <c r="S99" s="20">
        <f>S98/S97</f>
        <v>-1</v>
      </c>
      <c r="T99" s="20">
        <v>1</v>
      </c>
      <c r="U99" s="20">
        <f>U98/U97</f>
        <v>0.50557150016533614</v>
      </c>
    </row>
    <row r="101" spans="2:21" x14ac:dyDescent="0.35">
      <c r="B101" t="s">
        <v>365</v>
      </c>
      <c r="C101" s="21">
        <f>C96/$I$96</f>
        <v>2.6057761371039139E-2</v>
      </c>
      <c r="D101" s="21">
        <f t="shared" ref="D101:H101" si="86">D96/$I$96</f>
        <v>0.19843987505637498</v>
      </c>
      <c r="E101" s="21">
        <f t="shared" si="86"/>
        <v>6.7649957405582373E-3</v>
      </c>
      <c r="F101" s="21">
        <f t="shared" si="86"/>
        <v>0.70593148145054874</v>
      </c>
      <c r="G101" s="21">
        <f t="shared" si="86"/>
        <v>0</v>
      </c>
      <c r="H101" s="21">
        <f t="shared" si="86"/>
        <v>6.2805886381478951E-2</v>
      </c>
      <c r="I101" s="21">
        <f>SUM(C101:H101)</f>
        <v>1</v>
      </c>
      <c r="J101" s="30"/>
    </row>
    <row r="102" spans="2:21" x14ac:dyDescent="0.35">
      <c r="B102" t="s">
        <v>366</v>
      </c>
      <c r="C102" s="21">
        <f>C97/$I$97</f>
        <v>6.7237750258490173E-2</v>
      </c>
      <c r="D102" s="21">
        <f t="shared" ref="D102:H102" si="87">D97/$I$97</f>
        <v>0</v>
      </c>
      <c r="E102" s="21">
        <f t="shared" si="87"/>
        <v>5.1507273947013606E-2</v>
      </c>
      <c r="F102" s="21">
        <f t="shared" si="87"/>
        <v>0.83681016762070781</v>
      </c>
      <c r="G102" s="21">
        <f t="shared" si="87"/>
        <v>4.4444808173788396E-2</v>
      </c>
      <c r="H102" s="21">
        <f t="shared" si="87"/>
        <v>0</v>
      </c>
      <c r="I102" s="21">
        <f>SUM(C102:H102)</f>
        <v>1</v>
      </c>
      <c r="J102" s="30"/>
    </row>
    <row r="103" spans="2:21" x14ac:dyDescent="0.35">
      <c r="B103" t="s">
        <v>361</v>
      </c>
      <c r="C103" s="7">
        <f>(O96*10^7)/(C96*1000)</f>
        <v>13.04</v>
      </c>
      <c r="D103" s="7">
        <f t="shared" ref="D103" si="88">(P96*10^7)/(D96*1000)</f>
        <v>8.24</v>
      </c>
      <c r="E103" s="7">
        <f t="shared" ref="E103:E104" si="89">(Q96*10^7)/(E96*1000)</f>
        <v>15.74</v>
      </c>
      <c r="F103" s="7">
        <f t="shared" ref="F103:F104" si="90">(R96*10^7)/(F96*1000)</f>
        <v>12.04</v>
      </c>
      <c r="G103" s="7">
        <v>0</v>
      </c>
      <c r="H103" s="7">
        <v>0</v>
      </c>
      <c r="I103" s="7">
        <f t="shared" ref="I103" si="91">(U96*10^7)/(I96*1000)</f>
        <v>11.33701672039688</v>
      </c>
      <c r="J103" s="7"/>
    </row>
    <row r="104" spans="2:21" x14ac:dyDescent="0.35">
      <c r="B104" t="s">
        <v>362</v>
      </c>
      <c r="C104" s="7">
        <f>(O97*10^7)/(C97*1000)</f>
        <v>13.039967549668873</v>
      </c>
      <c r="D104" s="7">
        <v>0</v>
      </c>
      <c r="E104" s="7">
        <f t="shared" si="89"/>
        <v>15.739779999999998</v>
      </c>
      <c r="F104" s="7">
        <f t="shared" si="90"/>
        <v>12.039967549668875</v>
      </c>
      <c r="G104" s="7">
        <f t="shared" ref="G104:I104" si="92">(S97*10^7)/(G97*1000)</f>
        <v>5.2000000000000011</v>
      </c>
      <c r="H104" s="7">
        <v>0</v>
      </c>
      <c r="I104" s="7">
        <f t="shared" si="92"/>
        <v>11.99377150769917</v>
      </c>
      <c r="J104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E3DA-7078-4FA6-ADD8-973B38928967}">
  <dimension ref="B2:V96"/>
  <sheetViews>
    <sheetView tabSelected="1" topLeftCell="H15" workbookViewId="0">
      <selection activeCell="N23" sqref="N23:U27"/>
    </sheetView>
  </sheetViews>
  <sheetFormatPr defaultRowHeight="14.5" x14ac:dyDescent="0.35"/>
  <cols>
    <col min="1" max="1" width="1.81640625" bestFit="1" customWidth="1"/>
    <col min="2" max="2" width="17.7265625" bestFit="1" customWidth="1"/>
    <col min="3" max="3" width="14.36328125" bestFit="1" customWidth="1"/>
    <col min="4" max="4" width="9.453125" bestFit="1" customWidth="1"/>
    <col min="5" max="5" width="10.26953125" bestFit="1" customWidth="1"/>
    <col min="6" max="6" width="9.36328125" customWidth="1"/>
    <col min="7" max="7" width="11.7265625" bestFit="1" customWidth="1"/>
    <col min="8" max="8" width="9.453125" customWidth="1"/>
    <col min="9" max="9" width="9.08984375" customWidth="1"/>
    <col min="10" max="10" width="12.1796875" bestFit="1" customWidth="1"/>
    <col min="14" max="14" width="17.6328125" bestFit="1" customWidth="1"/>
    <col min="15" max="15" width="14.36328125" bestFit="1" customWidth="1"/>
    <col min="16" max="16" width="9.453125" bestFit="1" customWidth="1"/>
    <col min="17" max="17" width="10.26953125" bestFit="1" customWidth="1"/>
    <col min="18" max="18" width="8.90625" customWidth="1"/>
    <col min="19" max="19" width="11.7265625" bestFit="1" customWidth="1"/>
    <col min="20" max="20" width="9.36328125" customWidth="1"/>
    <col min="21" max="21" width="10.26953125" bestFit="1" customWidth="1"/>
    <col min="22" max="22" width="9.81640625" customWidth="1"/>
  </cols>
  <sheetData>
    <row r="2" spans="2:21" x14ac:dyDescent="0.35">
      <c r="B2" t="s">
        <v>350</v>
      </c>
      <c r="E2">
        <v>1000</v>
      </c>
      <c r="N2" t="s">
        <v>351</v>
      </c>
      <c r="P2">
        <f>10^7</f>
        <v>10000000</v>
      </c>
    </row>
    <row r="3" spans="2:21" x14ac:dyDescent="0.35">
      <c r="C3" t="s">
        <v>333</v>
      </c>
      <c r="D3" t="s">
        <v>336</v>
      </c>
      <c r="E3" t="s">
        <v>334</v>
      </c>
      <c r="F3" t="s">
        <v>344</v>
      </c>
      <c r="G3" t="s">
        <v>335</v>
      </c>
      <c r="H3" t="s">
        <v>337</v>
      </c>
      <c r="I3" t="s">
        <v>340</v>
      </c>
      <c r="O3" t="s">
        <v>333</v>
      </c>
      <c r="P3" t="s">
        <v>336</v>
      </c>
      <c r="Q3" t="s">
        <v>334</v>
      </c>
      <c r="R3" t="s">
        <v>344</v>
      </c>
      <c r="S3" t="s">
        <v>335</v>
      </c>
      <c r="T3" t="s">
        <v>337</v>
      </c>
      <c r="U3" t="s">
        <v>340</v>
      </c>
    </row>
    <row r="4" spans="2:21" x14ac:dyDescent="0.35">
      <c r="B4" t="s">
        <v>341</v>
      </c>
      <c r="C4" s="8">
        <f>'YTD Jun 23 Graphs'!C4+'Jul 23 Graphs'!C4</f>
        <v>1167.3631778280237</v>
      </c>
      <c r="D4" s="8">
        <f>'YTD Jun 23 Graphs'!D4+'Jul 23 Graphs'!D4</f>
        <v>2141.7600000000002</v>
      </c>
      <c r="E4" s="8">
        <f>'YTD Jun 23 Graphs'!E4+'Jul 23 Graphs'!F4</f>
        <v>387.08688529762753</v>
      </c>
      <c r="F4" s="8">
        <f>'YTD Jun 23 Graphs'!F4+'Jul 23 Graphs'!G4</f>
        <v>0</v>
      </c>
      <c r="G4" s="8">
        <f>'Jul 23 Graphs'!E4</f>
        <v>45.6</v>
      </c>
      <c r="H4" s="8">
        <f>'Jul 23 Graphs'!H4</f>
        <v>9</v>
      </c>
      <c r="I4" s="8">
        <f>SUM(C4:H4)</f>
        <v>3750.8100631256516</v>
      </c>
      <c r="J4" s="12">
        <f>I4-'YTD Jun 23 Graphs'!G4-'Jul 23 Graphs'!I4</f>
        <v>0</v>
      </c>
      <c r="N4" t="s">
        <v>341</v>
      </c>
      <c r="O4" s="26">
        <f>'YTD Jun 23 Graphs'!O4+'Jul 23 Graphs'!O4</f>
        <v>6.0277532649710732</v>
      </c>
      <c r="P4" s="26">
        <f>'YTD Jun 23 Graphs'!P4+'Jul 23 Graphs'!P4</f>
        <v>10.983000853805308</v>
      </c>
      <c r="Q4" s="26">
        <f>'YTD Jun 23 Graphs'!Q4+'Jul 23 Graphs'!R4</f>
        <v>2.0046180341486246</v>
      </c>
      <c r="R4" s="26">
        <f>'YTD Jun 23 Graphs'!R4+'Jul 23 Graphs'!S4</f>
        <v>0</v>
      </c>
      <c r="S4" s="27">
        <f>'Jul 23 Graphs'!Q4</f>
        <v>0.14683487999999997</v>
      </c>
      <c r="T4" s="27">
        <f>'Jul 23 Graphs'!T4</f>
        <v>2.8799999999999999E-2</v>
      </c>
      <c r="U4" s="7">
        <f>SUM(O4:S4)</f>
        <v>19.162207032925007</v>
      </c>
    </row>
    <row r="5" spans="2:21" x14ac:dyDescent="0.35">
      <c r="B5" t="s">
        <v>343</v>
      </c>
      <c r="C5" s="8">
        <f>'YTD Jun 23 Graphs'!C5+'Jul 23 Graphs'!C8</f>
        <v>1974.0838748907422</v>
      </c>
      <c r="D5" s="8">
        <f>'YTD Jun 23 Graphs'!D5+'Jul 23 Graphs'!D8</f>
        <v>2567.4572561660752</v>
      </c>
      <c r="E5" s="8">
        <f>'YTD Jun 23 Graphs'!E5+'Jul 23 Graphs'!F8</f>
        <v>389.03484742060346</v>
      </c>
      <c r="F5" s="8">
        <f>'YTD Jun 23 Graphs'!F5+'Jul 23 Graphs'!G8</f>
        <v>79.821931172446881</v>
      </c>
      <c r="G5" s="8">
        <f>'Jul 23 Graphs'!E8</f>
        <v>461</v>
      </c>
      <c r="H5" s="8">
        <f>'Jul 23 Graphs'!H8</f>
        <v>0</v>
      </c>
      <c r="I5" s="8">
        <f>SUM(C5:H5)</f>
        <v>5471.3979096498688</v>
      </c>
      <c r="J5" s="12">
        <f>I5-'YTD Jun 23 Graphs'!G5-'Jul 23 Graphs'!I8</f>
        <v>0</v>
      </c>
      <c r="N5" t="s">
        <v>343</v>
      </c>
      <c r="O5" s="26">
        <f>'YTD Jun 23 Graphs'!O5+'Jul 23 Graphs'!O8</f>
        <v>10.18776142357547</v>
      </c>
      <c r="P5" s="26">
        <f>'YTD Jun 23 Graphs'!P5+'Jul 23 Graphs'!P8</f>
        <v>13.093471539148981</v>
      </c>
      <c r="Q5" s="26">
        <f>'YTD Jun 23 Graphs'!Q5+'Jul 23 Graphs'!R8</f>
        <v>1.9966627242597816</v>
      </c>
      <c r="R5" s="26">
        <f>'YTD Jun 23 Graphs'!R5+'Jul 23 Graphs'!S8</f>
        <v>0.43317100425699717</v>
      </c>
      <c r="S5" s="27">
        <f>'Jul 23 Graphs'!Q8</f>
        <v>1.9149</v>
      </c>
      <c r="T5" s="27">
        <f>'Jul 23 Graphs'!T8</f>
        <v>0</v>
      </c>
      <c r="U5" s="7">
        <f>SUM(O5:S5)</f>
        <v>27.625966691241231</v>
      </c>
    </row>
    <row r="23" spans="2:22" x14ac:dyDescent="0.35">
      <c r="B23" s="14" t="s">
        <v>352</v>
      </c>
      <c r="C23" s="14" t="s">
        <v>333</v>
      </c>
      <c r="D23" s="14" t="s">
        <v>336</v>
      </c>
      <c r="E23" s="14" t="s">
        <v>334</v>
      </c>
      <c r="F23" s="14" t="s">
        <v>344</v>
      </c>
      <c r="G23" s="14" t="s">
        <v>335</v>
      </c>
      <c r="H23" s="14" t="s">
        <v>337</v>
      </c>
      <c r="I23" s="14" t="s">
        <v>342</v>
      </c>
      <c r="N23" s="14" t="s">
        <v>353</v>
      </c>
      <c r="O23" s="14" t="str">
        <f>O3</f>
        <v>Andhra Pradesh</v>
      </c>
      <c r="P23" s="14" t="str">
        <f t="shared" ref="P23:T23" si="0">P3</f>
        <v>Karnataka</v>
      </c>
      <c r="Q23" s="14" t="str">
        <f t="shared" si="0"/>
        <v>Tamil Nadu</v>
      </c>
      <c r="R23" s="14" t="str">
        <f t="shared" si="0"/>
        <v>Kerala</v>
      </c>
      <c r="S23" s="14" t="str">
        <f t="shared" si="0"/>
        <v>Maharashtra</v>
      </c>
      <c r="T23" s="14" t="str">
        <f t="shared" si="0"/>
        <v>Gujarat</v>
      </c>
      <c r="U23" s="14" t="s">
        <v>342</v>
      </c>
    </row>
    <row r="24" spans="2:22" x14ac:dyDescent="0.35">
      <c r="B24" s="15" t="s">
        <v>341</v>
      </c>
      <c r="C24" s="16">
        <f>C4</f>
        <v>1167.3631778280237</v>
      </c>
      <c r="D24" s="16">
        <f t="shared" ref="D24:H24" si="1">D4</f>
        <v>2141.7600000000002</v>
      </c>
      <c r="E24" s="16">
        <f t="shared" si="1"/>
        <v>387.08688529762753</v>
      </c>
      <c r="F24" s="16">
        <f t="shared" si="1"/>
        <v>0</v>
      </c>
      <c r="G24" s="16">
        <f t="shared" si="1"/>
        <v>45.6</v>
      </c>
      <c r="H24" s="16">
        <f t="shared" si="1"/>
        <v>9</v>
      </c>
      <c r="I24" s="16">
        <f>SUM(C24:H24)</f>
        <v>3750.8100631256516</v>
      </c>
      <c r="N24" s="15" t="s">
        <v>341</v>
      </c>
      <c r="O24" s="17">
        <f>O4</f>
        <v>6.0277532649710732</v>
      </c>
      <c r="P24" s="17">
        <f t="shared" ref="P24:T24" si="2">P4</f>
        <v>10.983000853805308</v>
      </c>
      <c r="Q24" s="17">
        <f t="shared" si="2"/>
        <v>2.0046180341486246</v>
      </c>
      <c r="R24" s="17">
        <f t="shared" si="2"/>
        <v>0</v>
      </c>
      <c r="S24" s="17">
        <f t="shared" si="2"/>
        <v>0.14683487999999997</v>
      </c>
      <c r="T24" s="17">
        <f t="shared" si="2"/>
        <v>2.8799999999999999E-2</v>
      </c>
      <c r="U24" s="17">
        <f>SUM(O24:T24)</f>
        <v>19.191007032925008</v>
      </c>
    </row>
    <row r="25" spans="2:22" x14ac:dyDescent="0.35">
      <c r="B25" s="15" t="s">
        <v>343</v>
      </c>
      <c r="C25" s="16">
        <f>C5</f>
        <v>1974.0838748907422</v>
      </c>
      <c r="D25" s="16">
        <f t="shared" ref="D25:H25" si="3">D5</f>
        <v>2567.4572561660752</v>
      </c>
      <c r="E25" s="16">
        <f t="shared" si="3"/>
        <v>389.03484742060346</v>
      </c>
      <c r="F25" s="16">
        <f t="shared" si="3"/>
        <v>79.821931172446881</v>
      </c>
      <c r="G25" s="16">
        <f t="shared" si="3"/>
        <v>461</v>
      </c>
      <c r="H25" s="16">
        <f t="shared" si="3"/>
        <v>0</v>
      </c>
      <c r="I25" s="16">
        <f>SUM(C25:H25)</f>
        <v>5471.3979096498688</v>
      </c>
      <c r="N25" s="15" t="s">
        <v>343</v>
      </c>
      <c r="O25" s="17">
        <f>O5</f>
        <v>10.18776142357547</v>
      </c>
      <c r="P25" s="17">
        <f t="shared" ref="P25:T25" si="4">P5</f>
        <v>13.093471539148981</v>
      </c>
      <c r="Q25" s="17">
        <f t="shared" si="4"/>
        <v>1.9966627242597816</v>
      </c>
      <c r="R25" s="17">
        <f t="shared" si="4"/>
        <v>0.43317100425699717</v>
      </c>
      <c r="S25" s="17">
        <f t="shared" si="4"/>
        <v>1.9149</v>
      </c>
      <c r="T25" s="17">
        <f t="shared" si="4"/>
        <v>0</v>
      </c>
      <c r="U25" s="17">
        <f>SUM(O25:T25)</f>
        <v>27.625966691241231</v>
      </c>
    </row>
    <row r="26" spans="2:22" x14ac:dyDescent="0.35">
      <c r="B26" s="15" t="s">
        <v>354</v>
      </c>
      <c r="C26" s="18">
        <f>C24-C25</f>
        <v>-806.7206970627185</v>
      </c>
      <c r="D26" s="18">
        <f t="shared" ref="D26:H26" si="5">D24-D25</f>
        <v>-425.69725616607502</v>
      </c>
      <c r="E26" s="18">
        <f t="shared" si="5"/>
        <v>-1.9479621229759232</v>
      </c>
      <c r="F26" s="18">
        <f t="shared" si="5"/>
        <v>-79.821931172446881</v>
      </c>
      <c r="G26" s="18">
        <f t="shared" si="5"/>
        <v>-415.4</v>
      </c>
      <c r="H26" s="18">
        <f t="shared" si="5"/>
        <v>9</v>
      </c>
      <c r="I26" s="18">
        <f>I24-I25</f>
        <v>-1720.5878465242172</v>
      </c>
      <c r="N26" s="15" t="s">
        <v>354</v>
      </c>
      <c r="O26" s="19">
        <f>O24-O25</f>
        <v>-4.1600081586043967</v>
      </c>
      <c r="P26" s="19">
        <f t="shared" ref="P26:T26" si="6">P24-P25</f>
        <v>-2.1104706853436728</v>
      </c>
      <c r="Q26" s="19">
        <f t="shared" si="6"/>
        <v>7.9553098888429652E-3</v>
      </c>
      <c r="R26" s="19">
        <f t="shared" si="6"/>
        <v>-0.43317100425699717</v>
      </c>
      <c r="S26" s="19">
        <f t="shared" si="6"/>
        <v>-1.7680651200000002</v>
      </c>
      <c r="T26" s="19">
        <f t="shared" si="6"/>
        <v>2.8799999999999999E-2</v>
      </c>
      <c r="U26" s="19">
        <f>U24-U25</f>
        <v>-8.4349596583162239</v>
      </c>
    </row>
    <row r="27" spans="2:22" x14ac:dyDescent="0.35">
      <c r="B27" s="15" t="s">
        <v>355</v>
      </c>
      <c r="C27" s="20">
        <f>C26/C25</f>
        <v>-0.4086557351102254</v>
      </c>
      <c r="D27" s="20">
        <f t="shared" ref="D27:I27" si="7">D26/D25</f>
        <v>-0.16580500226194961</v>
      </c>
      <c r="E27" s="20">
        <f t="shared" si="7"/>
        <v>-5.0071661597704941E-3</v>
      </c>
      <c r="F27" s="20">
        <f t="shared" si="7"/>
        <v>-1</v>
      </c>
      <c r="G27" s="20">
        <f t="shared" si="7"/>
        <v>-0.90108459869848156</v>
      </c>
      <c r="H27" s="20">
        <v>1</v>
      </c>
      <c r="I27" s="20">
        <f t="shared" si="7"/>
        <v>-0.31446951490945807</v>
      </c>
      <c r="N27" s="15" t="s">
        <v>355</v>
      </c>
      <c r="O27" s="20">
        <f>O26/O25</f>
        <v>-0.40833388078540334</v>
      </c>
      <c r="P27" s="20">
        <f t="shared" ref="P27:S27" si="8">P26/P25</f>
        <v>-0.16118495992704807</v>
      </c>
      <c r="Q27" s="20">
        <f t="shared" si="8"/>
        <v>3.9843033038002044E-3</v>
      </c>
      <c r="R27" s="20">
        <f t="shared" si="8"/>
        <v>-1</v>
      </c>
      <c r="S27" s="20">
        <f t="shared" si="8"/>
        <v>-0.9233198182672725</v>
      </c>
      <c r="T27" s="20">
        <v>1</v>
      </c>
      <c r="U27" s="20">
        <f>U26/U25</f>
        <v>-0.30532722176163757</v>
      </c>
    </row>
    <row r="30" spans="2:22" x14ac:dyDescent="0.35">
      <c r="B30" s="9" t="s">
        <v>356</v>
      </c>
      <c r="N30" t="s">
        <v>357</v>
      </c>
    </row>
    <row r="31" spans="2:22" x14ac:dyDescent="0.35">
      <c r="B31" s="9"/>
      <c r="C31" s="9" t="s">
        <v>333</v>
      </c>
      <c r="D31" s="9" t="s">
        <v>338</v>
      </c>
      <c r="E31" s="9" t="s">
        <v>336</v>
      </c>
      <c r="F31" s="9" t="s">
        <v>344</v>
      </c>
      <c r="G31" s="9" t="s">
        <v>335</v>
      </c>
      <c r="H31" s="9" t="s">
        <v>334</v>
      </c>
      <c r="I31" s="9" t="s">
        <v>337</v>
      </c>
      <c r="J31" s="9" t="s">
        <v>340</v>
      </c>
      <c r="O31" t="s">
        <v>333</v>
      </c>
      <c r="P31" t="s">
        <v>338</v>
      </c>
      <c r="Q31" t="s">
        <v>336</v>
      </c>
      <c r="R31" t="s">
        <v>344</v>
      </c>
      <c r="S31" t="s">
        <v>335</v>
      </c>
      <c r="T31" t="s">
        <v>334</v>
      </c>
      <c r="U31" t="s">
        <v>337</v>
      </c>
      <c r="V31" t="s">
        <v>340</v>
      </c>
    </row>
    <row r="32" spans="2:22" x14ac:dyDescent="0.35">
      <c r="B32" t="s">
        <v>341</v>
      </c>
      <c r="C32" s="8">
        <f>'YTD Jun 23 Graphs'!C36+'Jul 23 Graphs'!C41</f>
        <v>5320.4424499999996</v>
      </c>
      <c r="D32" s="8">
        <f>'YTD Jun 23 Graphs'!D36+'Jul 23 Graphs'!D41</f>
        <v>11645.072349499998</v>
      </c>
      <c r="E32" s="8">
        <f>'YTD Jun 23 Graphs'!F36+'Jul 23 Graphs'!E41</f>
        <v>3332.6749999999997</v>
      </c>
      <c r="F32" s="8">
        <f>'YTD Jun 23 Graphs'!G36+'Jul 23 Graphs'!H41</f>
        <v>132.25</v>
      </c>
      <c r="G32" s="8">
        <f>'YTD Jun 23 Graphs'!H36+'Jul 23 Graphs'!F41</f>
        <v>788.45</v>
      </c>
      <c r="H32" s="8">
        <f>'YTD Jun 23 Graphs'!I36+'Jul 23 Graphs'!G41</f>
        <v>676.57500000000005</v>
      </c>
      <c r="I32" s="8">
        <f>'YTD Jun 23 Graphs'!E36+'Jul 23 Graphs'!I41</f>
        <v>141</v>
      </c>
      <c r="J32" s="8">
        <f>SUM(C32:I32)</f>
        <v>22036.464799499998</v>
      </c>
      <c r="K32" s="12">
        <f>J32-'YTD Jun 23 Graphs'!J36-'Jul 23 Graphs'!J41</f>
        <v>0</v>
      </c>
      <c r="N32" t="s">
        <v>341</v>
      </c>
      <c r="O32" s="7">
        <f>'YTD Jun 23 Graphs'!O36+'Jul 23 Graphs'!O41</f>
        <v>6.6658480591986748</v>
      </c>
      <c r="P32" s="7">
        <f>'YTD Jun 23 Graphs'!P36+'Jul 23 Graphs'!P41</f>
        <v>9.691110544015487</v>
      </c>
      <c r="Q32" s="7">
        <f>'YTD Jun 23 Graphs'!R36+'Jul 23 Graphs'!Q41</f>
        <v>4.8798408249999996</v>
      </c>
      <c r="R32" s="7">
        <f>'YTD Jun 23 Graphs'!S36+'Jul 23 Graphs'!T41</f>
        <v>0.18649974999999999</v>
      </c>
      <c r="S32" s="7">
        <f>'YTD Jun 23 Graphs'!T36+'Jul 23 Graphs'!R41</f>
        <v>0.94579395526416477</v>
      </c>
      <c r="T32" s="7">
        <f>'YTD Jun 23 Graphs'!U36+'Jul 23 Graphs'!S41</f>
        <v>0.93067104999999994</v>
      </c>
      <c r="U32" s="7">
        <f>'YTD Jun 23 Graphs'!Q36+'Jul 23 Graphs'!U41</f>
        <v>0.16731950000000001</v>
      </c>
      <c r="V32" s="7">
        <f>SUM(O32:U32)</f>
        <v>23.467083683478325</v>
      </c>
    </row>
    <row r="33" spans="2:22" x14ac:dyDescent="0.35">
      <c r="B33" t="s">
        <v>343</v>
      </c>
      <c r="C33" s="8">
        <f>'YTD Jun 23 Graphs'!C37+'Jul 23 Graphs'!C44</f>
        <v>4509.7103561836375</v>
      </c>
      <c r="D33" s="8">
        <f>'YTD Jun 23 Graphs'!D37+'Jul 23 Graphs'!D44</f>
        <v>17353.244862353735</v>
      </c>
      <c r="E33" s="8">
        <f>'YTD Jun 23 Graphs'!F37+'Jul 23 Graphs'!E44</f>
        <v>5014.2785481324318</v>
      </c>
      <c r="F33" s="8">
        <f>'YTD Jun 23 Graphs'!G37+'Jul 23 Graphs'!H44</f>
        <v>285.86511635682507</v>
      </c>
      <c r="G33" s="8">
        <f>'YTD Jun 23 Graphs'!H37+'Jul 23 Graphs'!F44</f>
        <v>963.99604119088224</v>
      </c>
      <c r="H33" s="8">
        <f>'YTD Jun 23 Graphs'!I37+'Jul 23 Graphs'!G44</f>
        <v>1294.4363232117892</v>
      </c>
      <c r="I33" s="8">
        <f>'YTD Jun 23 Graphs'!E37+'Jul 23 Graphs'!I44</f>
        <v>0</v>
      </c>
      <c r="J33" s="8">
        <f>SUM(C33:I33)</f>
        <v>29421.531247429302</v>
      </c>
      <c r="K33" s="12">
        <f>J33-'YTD Jun 23 Graphs'!J37-'Jul 23 Graphs'!J44</f>
        <v>0</v>
      </c>
      <c r="N33" t="s">
        <v>343</v>
      </c>
      <c r="O33" s="7">
        <f>'YTD Jun 23 Graphs'!O37+'Jul 23 Graphs'!O44</f>
        <v>6.0468543181148142</v>
      </c>
      <c r="P33" s="7">
        <f>'YTD Jun 23 Graphs'!P37+'Jul 23 Graphs'!P44</f>
        <v>14.502894832221024</v>
      </c>
      <c r="Q33" s="7">
        <f>'YTD Jun 23 Graphs'!R37+'Jul 23 Graphs'!Q44</f>
        <v>7.2947358826362407</v>
      </c>
      <c r="R33" s="7">
        <f>'YTD Jun 23 Graphs'!S37+'Jul 23 Graphs'!T44</f>
        <v>0.39120797020481579</v>
      </c>
      <c r="S33" s="7">
        <f>'YTD Jun 23 Graphs'!T37+'Jul 23 Graphs'!R44</f>
        <v>1.1646837817774993</v>
      </c>
      <c r="T33" s="7">
        <f>'YTD Jun 23 Graphs'!U37+'Jul 23 Graphs'!S44</f>
        <v>1.8315373023601262</v>
      </c>
      <c r="U33" s="7">
        <f>'YTD Jun 23 Graphs'!Q37+'Jul 23 Graphs'!U44</f>
        <v>0</v>
      </c>
      <c r="V33" s="7">
        <f>SUM(O33:U33)</f>
        <v>31.231914087314522</v>
      </c>
    </row>
    <row r="34" spans="2:22" x14ac:dyDescent="0.35">
      <c r="C34" s="8"/>
      <c r="D34" s="8"/>
      <c r="E34" s="8"/>
      <c r="F34" s="8"/>
      <c r="G34" s="8"/>
      <c r="H34" s="8"/>
      <c r="I34" s="8"/>
      <c r="J34" s="8"/>
      <c r="O34" s="7"/>
      <c r="P34" s="7"/>
      <c r="Q34" s="7"/>
      <c r="R34" s="7"/>
      <c r="S34" s="7"/>
      <c r="T34" s="7"/>
      <c r="U34" s="7"/>
      <c r="V34" s="7"/>
    </row>
    <row r="53" spans="2:22" x14ac:dyDescent="0.35">
      <c r="B53" s="14" t="s">
        <v>352</v>
      </c>
      <c r="C53" s="14" t="s">
        <v>333</v>
      </c>
      <c r="D53" s="14" t="s">
        <v>338</v>
      </c>
      <c r="E53" s="14" t="s">
        <v>336</v>
      </c>
      <c r="F53" s="14" t="s">
        <v>344</v>
      </c>
      <c r="G53" s="14" t="s">
        <v>335</v>
      </c>
      <c r="H53" s="14" t="s">
        <v>334</v>
      </c>
      <c r="I53" s="14" t="s">
        <v>337</v>
      </c>
      <c r="J53" s="14" t="s">
        <v>342</v>
      </c>
      <c r="N53" s="14" t="s">
        <v>353</v>
      </c>
      <c r="O53" s="14" t="s">
        <v>333</v>
      </c>
      <c r="P53" s="14" t="s">
        <v>338</v>
      </c>
      <c r="Q53" s="14" t="s">
        <v>336</v>
      </c>
      <c r="R53" s="14" t="s">
        <v>344</v>
      </c>
      <c r="S53" s="14" t="s">
        <v>335</v>
      </c>
      <c r="T53" s="14" t="s">
        <v>334</v>
      </c>
      <c r="U53" s="14" t="s">
        <v>337</v>
      </c>
      <c r="V53" s="14" t="s">
        <v>342</v>
      </c>
    </row>
    <row r="54" spans="2:22" x14ac:dyDescent="0.35">
      <c r="B54" s="15" t="s">
        <v>341</v>
      </c>
      <c r="C54" s="16">
        <f t="shared" ref="C54:D55" si="9">C32</f>
        <v>5320.4424499999996</v>
      </c>
      <c r="D54" s="16">
        <f t="shared" si="9"/>
        <v>11645.072349499998</v>
      </c>
      <c r="E54" s="16">
        <f t="shared" ref="E54:I55" si="10">E32</f>
        <v>3332.6749999999997</v>
      </c>
      <c r="F54" s="16">
        <f t="shared" si="10"/>
        <v>132.25</v>
      </c>
      <c r="G54" s="16">
        <f t="shared" si="10"/>
        <v>788.45</v>
      </c>
      <c r="H54" s="16">
        <f t="shared" si="10"/>
        <v>676.57500000000005</v>
      </c>
      <c r="I54" s="16">
        <f t="shared" si="10"/>
        <v>141</v>
      </c>
      <c r="J54" s="16">
        <f>SUM(C54:I54)</f>
        <v>22036.464799499998</v>
      </c>
      <c r="N54" s="15" t="s">
        <v>341</v>
      </c>
      <c r="O54" s="17">
        <f t="shared" ref="O54:P55" si="11">O32</f>
        <v>6.6658480591986748</v>
      </c>
      <c r="P54" s="17">
        <f t="shared" si="11"/>
        <v>9.691110544015487</v>
      </c>
      <c r="Q54" s="17">
        <f t="shared" ref="Q54:U55" si="12">Q32</f>
        <v>4.8798408249999996</v>
      </c>
      <c r="R54" s="17">
        <f t="shared" si="12"/>
        <v>0.18649974999999999</v>
      </c>
      <c r="S54" s="17">
        <f t="shared" si="12"/>
        <v>0.94579395526416477</v>
      </c>
      <c r="T54" s="17">
        <f t="shared" si="12"/>
        <v>0.93067104999999994</v>
      </c>
      <c r="U54" s="17">
        <f t="shared" si="12"/>
        <v>0.16731950000000001</v>
      </c>
      <c r="V54" s="17">
        <f>SUM(O54:U54)</f>
        <v>23.467083683478325</v>
      </c>
    </row>
    <row r="55" spans="2:22" x14ac:dyDescent="0.35">
      <c r="B55" s="15" t="s">
        <v>343</v>
      </c>
      <c r="C55" s="16">
        <f t="shared" si="9"/>
        <v>4509.7103561836375</v>
      </c>
      <c r="D55" s="16">
        <f t="shared" si="9"/>
        <v>17353.244862353735</v>
      </c>
      <c r="E55" s="16">
        <f t="shared" si="10"/>
        <v>5014.2785481324318</v>
      </c>
      <c r="F55" s="16">
        <f t="shared" si="10"/>
        <v>285.86511635682507</v>
      </c>
      <c r="G55" s="16">
        <f t="shared" si="10"/>
        <v>963.99604119088224</v>
      </c>
      <c r="H55" s="16">
        <f t="shared" si="10"/>
        <v>1294.4363232117892</v>
      </c>
      <c r="I55" s="16">
        <f t="shared" si="10"/>
        <v>0</v>
      </c>
      <c r="J55" s="16">
        <f>SUM(C55:I55)</f>
        <v>29421.531247429302</v>
      </c>
      <c r="N55" s="15" t="s">
        <v>343</v>
      </c>
      <c r="O55" s="17">
        <f t="shared" si="11"/>
        <v>6.0468543181148142</v>
      </c>
      <c r="P55" s="17">
        <f t="shared" si="11"/>
        <v>14.502894832221024</v>
      </c>
      <c r="Q55" s="17">
        <f t="shared" si="12"/>
        <v>7.2947358826362407</v>
      </c>
      <c r="R55" s="17">
        <f t="shared" si="12"/>
        <v>0.39120797020481579</v>
      </c>
      <c r="S55" s="17">
        <f t="shared" si="12"/>
        <v>1.1646837817774993</v>
      </c>
      <c r="T55" s="17">
        <f t="shared" si="12"/>
        <v>1.8315373023601262</v>
      </c>
      <c r="U55" s="17">
        <f t="shared" si="12"/>
        <v>0</v>
      </c>
      <c r="V55" s="17">
        <f>SUM(O55:U55)</f>
        <v>31.231914087314522</v>
      </c>
    </row>
    <row r="56" spans="2:22" x14ac:dyDescent="0.35">
      <c r="B56" s="15" t="s">
        <v>354</v>
      </c>
      <c r="C56" s="18">
        <f>C54-C55</f>
        <v>810.73209381636207</v>
      </c>
      <c r="D56" s="18">
        <f t="shared" ref="D56" si="13">D54-D55</f>
        <v>-5708.1725128537364</v>
      </c>
      <c r="E56" s="18">
        <f t="shared" ref="E56:J56" si="14">E54-E55</f>
        <v>-1681.603548132432</v>
      </c>
      <c r="F56" s="18">
        <f t="shared" si="14"/>
        <v>-153.61511635682507</v>
      </c>
      <c r="G56" s="18">
        <f t="shared" si="14"/>
        <v>-175.54604119088219</v>
      </c>
      <c r="H56" s="18">
        <f t="shared" si="14"/>
        <v>-617.86132321178911</v>
      </c>
      <c r="I56" s="18">
        <f t="shared" si="14"/>
        <v>141</v>
      </c>
      <c r="J56" s="18">
        <f t="shared" si="14"/>
        <v>-7385.0664479293046</v>
      </c>
      <c r="N56" s="15" t="s">
        <v>354</v>
      </c>
      <c r="O56" s="19">
        <f>O54-O55</f>
        <v>0.61899374108386063</v>
      </c>
      <c r="P56" s="19">
        <f t="shared" ref="P56" si="15">P54-P55</f>
        <v>-4.8117842882055371</v>
      </c>
      <c r="Q56" s="19">
        <f t="shared" ref="Q56:V56" si="16">Q54-Q55</f>
        <v>-2.4148950576362411</v>
      </c>
      <c r="R56" s="19">
        <f t="shared" si="16"/>
        <v>-0.2047082202048158</v>
      </c>
      <c r="S56" s="19">
        <f t="shared" si="16"/>
        <v>-0.21888982651333455</v>
      </c>
      <c r="T56" s="19">
        <f t="shared" si="16"/>
        <v>-0.9008662523601263</v>
      </c>
      <c r="U56" s="19">
        <f t="shared" si="16"/>
        <v>0.16731950000000001</v>
      </c>
      <c r="V56" s="19">
        <f t="shared" si="16"/>
        <v>-7.7648304038361964</v>
      </c>
    </row>
    <row r="57" spans="2:22" x14ac:dyDescent="0.35">
      <c r="B57" s="15" t="s">
        <v>355</v>
      </c>
      <c r="C57" s="20">
        <f>C56/C55</f>
        <v>0.17977475930459705</v>
      </c>
      <c r="D57" s="20">
        <f t="shared" ref="D57" si="17">D56/D55</f>
        <v>-0.32893977801449059</v>
      </c>
      <c r="E57" s="20">
        <f>E56/E55</f>
        <v>-0.33536301024974874</v>
      </c>
      <c r="F57" s="20">
        <f>F56/F55</f>
        <v>-0.53736922613907978</v>
      </c>
      <c r="G57" s="20">
        <f>G56/G55</f>
        <v>-0.18210245031091582</v>
      </c>
      <c r="H57" s="20">
        <f>H56/H55</f>
        <v>-0.47732075509032029</v>
      </c>
      <c r="I57" s="20">
        <v>1</v>
      </c>
      <c r="J57" s="20">
        <f>J56/J55</f>
        <v>-0.25100890860582153</v>
      </c>
      <c r="N57" s="15" t="s">
        <v>355</v>
      </c>
      <c r="O57" s="20">
        <f>O56/O55</f>
        <v>0.10236624011752941</v>
      </c>
      <c r="P57" s="20">
        <f t="shared" ref="P57" si="18">P56/P55</f>
        <v>-0.33178095434541904</v>
      </c>
      <c r="Q57" s="20">
        <f t="shared" ref="Q57:T57" si="19">Q56/Q55</f>
        <v>-0.33104626356444911</v>
      </c>
      <c r="R57" s="20">
        <f t="shared" si="19"/>
        <v>-0.52327211047781419</v>
      </c>
      <c r="S57" s="20">
        <f t="shared" si="19"/>
        <v>-0.18793927582581482</v>
      </c>
      <c r="T57" s="20">
        <f t="shared" si="19"/>
        <v>-0.49186344782564156</v>
      </c>
      <c r="U57" s="20">
        <v>1</v>
      </c>
      <c r="V57" s="20">
        <f>V56/V55</f>
        <v>-0.24861846065944579</v>
      </c>
    </row>
    <row r="59" spans="2:22" x14ac:dyDescent="0.35">
      <c r="B59" s="14" t="s">
        <v>358</v>
      </c>
      <c r="C59" s="14" t="s">
        <v>333</v>
      </c>
      <c r="D59" s="14" t="s">
        <v>338</v>
      </c>
      <c r="E59" s="14" t="s">
        <v>336</v>
      </c>
      <c r="F59" s="14" t="s">
        <v>344</v>
      </c>
      <c r="G59" s="14" t="s">
        <v>335</v>
      </c>
      <c r="H59" s="14" t="s">
        <v>334</v>
      </c>
      <c r="I59" s="14" t="s">
        <v>337</v>
      </c>
      <c r="J59" s="14" t="s">
        <v>342</v>
      </c>
    </row>
    <row r="60" spans="2:22" x14ac:dyDescent="0.35">
      <c r="B60" s="15" t="s">
        <v>359</v>
      </c>
      <c r="C60" s="20">
        <f>C54/$J$54</f>
        <v>0.24143811171203464</v>
      </c>
      <c r="D60" s="20">
        <f t="shared" ref="D60:I60" si="20">D54/$J$54</f>
        <v>0.52844557670449133</v>
      </c>
      <c r="E60" s="20">
        <f t="shared" si="20"/>
        <v>0.15123455737217964</v>
      </c>
      <c r="F60" s="20">
        <f t="shared" si="20"/>
        <v>6.001416343469063E-3</v>
      </c>
      <c r="G60" s="20">
        <f t="shared" si="20"/>
        <v>3.577933244618664E-2</v>
      </c>
      <c r="H60" s="20">
        <f t="shared" si="20"/>
        <v>3.070251994391366E-2</v>
      </c>
      <c r="I60" s="20">
        <f t="shared" si="20"/>
        <v>6.3984854777250503E-3</v>
      </c>
      <c r="J60" s="20">
        <f>J54/$J$54</f>
        <v>1</v>
      </c>
    </row>
    <row r="61" spans="2:22" x14ac:dyDescent="0.35">
      <c r="B61" s="15" t="s">
        <v>360</v>
      </c>
      <c r="C61" s="20">
        <f>C55/$J$55</f>
        <v>0.15327925383141547</v>
      </c>
      <c r="D61" s="20">
        <f t="shared" ref="D61:I61" si="21">D55/$J$55</f>
        <v>0.58981447010410004</v>
      </c>
      <c r="E61" s="20">
        <f t="shared" si="21"/>
        <v>0.17042887761222669</v>
      </c>
      <c r="F61" s="20">
        <f t="shared" si="21"/>
        <v>9.7161875754445126E-3</v>
      </c>
      <c r="G61" s="20">
        <f t="shared" si="21"/>
        <v>3.2764985380395899E-2</v>
      </c>
      <c r="H61" s="20">
        <f t="shared" si="21"/>
        <v>4.3996225496417359E-2</v>
      </c>
      <c r="I61" s="20">
        <f t="shared" si="21"/>
        <v>0</v>
      </c>
      <c r="J61" s="20">
        <f>J55/$J$55</f>
        <v>1</v>
      </c>
    </row>
    <row r="62" spans="2:22" x14ac:dyDescent="0.35">
      <c r="B62" s="15" t="s">
        <v>369</v>
      </c>
      <c r="C62" s="17">
        <f>(O54*10^7)/(C54*1000)</f>
        <v>12.52874760293418</v>
      </c>
      <c r="D62" s="17">
        <f t="shared" ref="D62:J62" si="22">(P54*10^7)/(D54*1000)</f>
        <v>8.3220698447885475</v>
      </c>
      <c r="E62" s="17">
        <f t="shared" si="22"/>
        <v>14.642414351834487</v>
      </c>
      <c r="F62" s="17">
        <f t="shared" si="22"/>
        <v>14.102060491493384</v>
      </c>
      <c r="G62" s="17">
        <f t="shared" si="22"/>
        <v>11.995611075707586</v>
      </c>
      <c r="H62" s="17">
        <f t="shared" si="22"/>
        <v>13.755622806045153</v>
      </c>
      <c r="I62" s="17">
        <f t="shared" si="22"/>
        <v>11.866631205673759</v>
      </c>
      <c r="J62" s="17">
        <f t="shared" si="22"/>
        <v>10.649205259098904</v>
      </c>
    </row>
    <row r="63" spans="2:22" x14ac:dyDescent="0.35">
      <c r="B63" s="15" t="s">
        <v>370</v>
      </c>
      <c r="C63" s="17">
        <f>(O55*10^7)/(C55*1000)</f>
        <v>13.408520371654181</v>
      </c>
      <c r="D63" s="17">
        <f t="shared" ref="D63:J63" si="23">(P55*10^7)/(D55*1000)</f>
        <v>8.3574541518074916</v>
      </c>
      <c r="E63" s="17">
        <f t="shared" si="23"/>
        <v>14.547927109779661</v>
      </c>
      <c r="F63" s="17">
        <f t="shared" si="23"/>
        <v>13.685054517687242</v>
      </c>
      <c r="G63" s="17">
        <f t="shared" si="23"/>
        <v>12.081831584481357</v>
      </c>
      <c r="H63" s="17">
        <f t="shared" si="23"/>
        <v>14.149303982877028</v>
      </c>
      <c r="I63" s="17">
        <v>0</v>
      </c>
      <c r="J63" s="17">
        <f t="shared" si="23"/>
        <v>10.61532583897835</v>
      </c>
    </row>
    <row r="65" spans="2:22" x14ac:dyDescent="0.35">
      <c r="B65" t="s">
        <v>363</v>
      </c>
      <c r="N65" t="s">
        <v>364</v>
      </c>
    </row>
    <row r="66" spans="2:22" x14ac:dyDescent="0.35">
      <c r="C66" t="s">
        <v>333</v>
      </c>
      <c r="D66" t="s">
        <v>338</v>
      </c>
      <c r="E66" t="s">
        <v>336</v>
      </c>
      <c r="F66" t="s">
        <v>335</v>
      </c>
      <c r="G66" t="s">
        <v>345</v>
      </c>
      <c r="H66" t="s">
        <v>337</v>
      </c>
      <c r="I66" t="s">
        <v>340</v>
      </c>
      <c r="O66" t="s">
        <v>333</v>
      </c>
      <c r="P66" t="s">
        <v>338</v>
      </c>
      <c r="Q66" t="s">
        <v>336</v>
      </c>
      <c r="R66" t="s">
        <v>335</v>
      </c>
      <c r="S66" t="s">
        <v>345</v>
      </c>
      <c r="T66" t="s">
        <v>337</v>
      </c>
      <c r="U66" t="s">
        <v>340</v>
      </c>
    </row>
    <row r="67" spans="2:22" x14ac:dyDescent="0.35">
      <c r="B67" t="s">
        <v>341</v>
      </c>
      <c r="C67" s="8">
        <f>'YTD Jun 23 Graphs'!C70+'Jul 23 Graphs'!C76</f>
        <v>266</v>
      </c>
      <c r="D67" s="8">
        <f>'YTD Jun 23 Graphs'!D70+'Jul 23 Graphs'!D76</f>
        <v>727</v>
      </c>
      <c r="E67" s="8">
        <f>'YTD Jun 23 Graphs'!F70+'Jul 23 Graphs'!E76</f>
        <v>53.125</v>
      </c>
      <c r="F67" s="8">
        <f>'YTD Jun 23 Graphs'!G70+'Jul 23 Graphs'!F76</f>
        <v>3827.25</v>
      </c>
      <c r="G67" s="8">
        <f>'YTD Jun 23 Graphs'!H70+'Jul 23 Graphs'!G76</f>
        <v>0</v>
      </c>
      <c r="H67" s="8">
        <f>'YTD Jun 23 Graphs'!E70+'Jul 23 Graphs'!H76</f>
        <v>282</v>
      </c>
      <c r="I67" s="8">
        <f>SUM(C67:H67)</f>
        <v>5155.375</v>
      </c>
      <c r="J67" s="12">
        <f>I67-'YTD Jun 23 Graphs'!I70-'Jul 23 Graphs'!I76</f>
        <v>0</v>
      </c>
      <c r="N67" t="s">
        <v>341</v>
      </c>
      <c r="O67" s="7">
        <f>'YTD Jun 23 Graphs'!O70+'Jul 23 Graphs'!O76</f>
        <v>0.33486379231788077</v>
      </c>
      <c r="P67" s="7">
        <f>'YTD Jun 23 Graphs'!P70+'Jul 23 Graphs'!P76</f>
        <v>0.59904800000000002</v>
      </c>
      <c r="Q67" s="7">
        <f>'YTD Jun 23 Graphs'!R70+'Jul 23 Graphs'!Q76</f>
        <v>8.3618749999999992E-2</v>
      </c>
      <c r="R67" s="7">
        <f>'YTD Jun 23 Graphs'!S70+'Jul 23 Graphs'!R76</f>
        <v>4.6080075489834433</v>
      </c>
      <c r="S67" s="7">
        <f>'YTD Jun 23 Graphs'!T70+'Jul 23 Graphs'!S76</f>
        <v>0</v>
      </c>
      <c r="T67" s="7">
        <f>'YTD Jun 23 Graphs'!Q70+'Jul 23 Graphs'!T76</f>
        <v>0.339528</v>
      </c>
      <c r="U67" s="7">
        <f>SUM(O67:T67)</f>
        <v>5.965066091301324</v>
      </c>
      <c r="V67" s="13">
        <f>U67-'YTD Jun 23 Graphs'!U70-'Jul 23 Graphs'!U76</f>
        <v>0</v>
      </c>
    </row>
    <row r="68" spans="2:22" x14ac:dyDescent="0.35">
      <c r="B68" t="s">
        <v>343</v>
      </c>
      <c r="C68" s="8">
        <f>'YTD Jun 23 Graphs'!C71+'Jul 23 Graphs'!C77</f>
        <v>307.88833354584881</v>
      </c>
      <c r="D68" s="8">
        <f>'YTD Jun 23 Graphs'!D71+'Jul 23 Graphs'!D77</f>
        <v>0</v>
      </c>
      <c r="E68" s="8">
        <f>'YTD Jun 23 Graphs'!F71+'Jul 23 Graphs'!E77</f>
        <v>106.73611018520447</v>
      </c>
      <c r="F68" s="8">
        <f>'YTD Jun 23 Graphs'!G71+'Jul 23 Graphs'!F77</f>
        <v>3854.4522677594241</v>
      </c>
      <c r="G68" s="8">
        <f>'YTD Jun 23 Graphs'!H71+'Jul 23 Graphs'!G77</f>
        <v>198.41888720781066</v>
      </c>
      <c r="H68" s="8">
        <f>'YTD Jun 23 Graphs'!E71+'Jul 23 Graphs'!H77</f>
        <v>0</v>
      </c>
      <c r="I68" s="8">
        <f>SUM(C68:H68)</f>
        <v>4467.4955986982877</v>
      </c>
      <c r="J68" s="12">
        <f>I68-'YTD Jun 23 Graphs'!I71-'Jul 23 Graphs'!I77</f>
        <v>0</v>
      </c>
      <c r="N68" t="s">
        <v>343</v>
      </c>
      <c r="O68" s="7">
        <f>'YTD Jun 23 Graphs'!O71+'Jul 23 Graphs'!O77</f>
        <v>0.4014853878359495</v>
      </c>
      <c r="P68" s="7">
        <f>'YTD Jun 23 Graphs'!P71+'Jul 23 Graphs'!P77</f>
        <v>0</v>
      </c>
      <c r="Q68" s="7">
        <f>'YTD Jun 23 Graphs'!R71+'Jul 23 Graphs'!Q77</f>
        <v>0.16800028923708774</v>
      </c>
      <c r="R68" s="7">
        <f>'YTD Jun 23 Graphs'!S71+'Jul 23 Graphs'!R77</f>
        <v>4.6407480225571067</v>
      </c>
      <c r="S68" s="7">
        <f>'YTD Jun 23 Graphs'!T71+'Jul 23 Graphs'!S77</f>
        <v>0.10317782134806155</v>
      </c>
      <c r="T68" s="7">
        <f>'YTD Jun 23 Graphs'!Q71+'Jul 23 Graphs'!T77</f>
        <v>0</v>
      </c>
      <c r="U68" s="7">
        <f>SUM(O68:T68)</f>
        <v>5.3134115209782049</v>
      </c>
      <c r="V68" s="13">
        <f>U68-'YTD Jun 23 Graphs'!U71-'Jul 23 Graphs'!U77</f>
        <v>0</v>
      </c>
    </row>
    <row r="70" spans="2:22" x14ac:dyDescent="0.35">
      <c r="U70" s="13"/>
    </row>
    <row r="71" spans="2:22" x14ac:dyDescent="0.35">
      <c r="I71" s="12"/>
    </row>
    <row r="72" spans="2:22" x14ac:dyDescent="0.35">
      <c r="U72" s="13"/>
    </row>
    <row r="73" spans="2:22" x14ac:dyDescent="0.35">
      <c r="I73" s="12"/>
      <c r="U73" s="13"/>
    </row>
    <row r="85" spans="2:21" x14ac:dyDescent="0.35">
      <c r="C85" t="b">
        <f>C86=C66</f>
        <v>1</v>
      </c>
      <c r="D85" t="b">
        <f t="shared" ref="D85:H85" si="24">D86=D66</f>
        <v>1</v>
      </c>
      <c r="E85" t="b">
        <f t="shared" si="24"/>
        <v>1</v>
      </c>
      <c r="F85" t="b">
        <f t="shared" si="24"/>
        <v>1</v>
      </c>
      <c r="G85" t="b">
        <f t="shared" si="24"/>
        <v>1</v>
      </c>
      <c r="H85" t="b">
        <f t="shared" si="24"/>
        <v>1</v>
      </c>
    </row>
    <row r="86" spans="2:21" x14ac:dyDescent="0.35">
      <c r="B86" s="14" t="s">
        <v>352</v>
      </c>
      <c r="C86" s="14" t="s">
        <v>333</v>
      </c>
      <c r="D86" s="14" t="s">
        <v>338</v>
      </c>
      <c r="E86" s="14" t="s">
        <v>336</v>
      </c>
      <c r="F86" s="14" t="s">
        <v>335</v>
      </c>
      <c r="G86" s="14" t="s">
        <v>345</v>
      </c>
      <c r="H86" s="14" t="s">
        <v>337</v>
      </c>
      <c r="I86" s="14" t="s">
        <v>342</v>
      </c>
      <c r="N86" s="14" t="s">
        <v>353</v>
      </c>
      <c r="O86" s="14" t="s">
        <v>333</v>
      </c>
      <c r="P86" s="14" t="s">
        <v>338</v>
      </c>
      <c r="Q86" s="14" t="s">
        <v>336</v>
      </c>
      <c r="R86" s="14" t="s">
        <v>335</v>
      </c>
      <c r="S86" s="14" t="s">
        <v>345</v>
      </c>
      <c r="T86" s="14" t="s">
        <v>337</v>
      </c>
      <c r="U86" s="14" t="s">
        <v>342</v>
      </c>
    </row>
    <row r="87" spans="2:21" x14ac:dyDescent="0.35">
      <c r="B87" s="15" t="s">
        <v>341</v>
      </c>
      <c r="C87" s="16">
        <f>C67</f>
        <v>266</v>
      </c>
      <c r="D87" s="16">
        <f t="shared" ref="D87:D88" si="25">D67</f>
        <v>727</v>
      </c>
      <c r="E87" s="16">
        <f t="shared" ref="E87:H88" si="26">E67</f>
        <v>53.125</v>
      </c>
      <c r="F87" s="16">
        <f t="shared" si="26"/>
        <v>3827.25</v>
      </c>
      <c r="G87" s="16">
        <f t="shared" si="26"/>
        <v>0</v>
      </c>
      <c r="H87" s="16">
        <f t="shared" si="26"/>
        <v>282</v>
      </c>
      <c r="I87" s="16">
        <f>SUM(C87:H87)</f>
        <v>5155.375</v>
      </c>
      <c r="N87" s="15" t="s">
        <v>341</v>
      </c>
      <c r="O87" s="17">
        <f>O67</f>
        <v>0.33486379231788077</v>
      </c>
      <c r="P87" s="17">
        <f t="shared" ref="P87:P88" si="27">P67</f>
        <v>0.59904800000000002</v>
      </c>
      <c r="Q87" s="17">
        <f t="shared" ref="Q87:T88" si="28">Q67</f>
        <v>8.3618749999999992E-2</v>
      </c>
      <c r="R87" s="17">
        <f t="shared" si="28"/>
        <v>4.6080075489834433</v>
      </c>
      <c r="S87" s="17">
        <f t="shared" si="28"/>
        <v>0</v>
      </c>
      <c r="T87" s="17">
        <f t="shared" si="28"/>
        <v>0.339528</v>
      </c>
      <c r="U87" s="17">
        <f>SUM(O87:T87)</f>
        <v>5.965066091301324</v>
      </c>
    </row>
    <row r="88" spans="2:21" x14ac:dyDescent="0.35">
      <c r="B88" s="15" t="s">
        <v>343</v>
      </c>
      <c r="C88" s="16">
        <f>C68</f>
        <v>307.88833354584881</v>
      </c>
      <c r="D88" s="16">
        <f t="shared" si="25"/>
        <v>0</v>
      </c>
      <c r="E88" s="16">
        <f t="shared" si="26"/>
        <v>106.73611018520447</v>
      </c>
      <c r="F88" s="16">
        <f t="shared" si="26"/>
        <v>3854.4522677594241</v>
      </c>
      <c r="G88" s="16">
        <f t="shared" si="26"/>
        <v>198.41888720781066</v>
      </c>
      <c r="H88" s="16">
        <f t="shared" si="26"/>
        <v>0</v>
      </c>
      <c r="I88" s="16">
        <f>SUM(C88:H88)</f>
        <v>4467.4955986982877</v>
      </c>
      <c r="N88" s="15" t="s">
        <v>343</v>
      </c>
      <c r="O88" s="17">
        <f>O68</f>
        <v>0.4014853878359495</v>
      </c>
      <c r="P88" s="17">
        <f t="shared" si="27"/>
        <v>0</v>
      </c>
      <c r="Q88" s="17">
        <f t="shared" si="28"/>
        <v>0.16800028923708774</v>
      </c>
      <c r="R88" s="17">
        <f t="shared" si="28"/>
        <v>4.6407480225571067</v>
      </c>
      <c r="S88" s="17">
        <f t="shared" si="28"/>
        <v>0.10317782134806155</v>
      </c>
      <c r="T88" s="17">
        <f t="shared" si="28"/>
        <v>0</v>
      </c>
      <c r="U88" s="17">
        <f>SUM(O88:T88)</f>
        <v>5.3134115209782049</v>
      </c>
    </row>
    <row r="89" spans="2:21" x14ac:dyDescent="0.35">
      <c r="B89" s="15" t="s">
        <v>354</v>
      </c>
      <c r="C89" s="18">
        <f>C87-C88</f>
        <v>-41.888333545848809</v>
      </c>
      <c r="D89" s="18">
        <f t="shared" ref="D89" si="29">D87-D88</f>
        <v>727</v>
      </c>
      <c r="E89" s="18">
        <f>E87-E88</f>
        <v>-53.611110185204467</v>
      </c>
      <c r="F89" s="18">
        <f>F87-F88</f>
        <v>-27.202267759424103</v>
      </c>
      <c r="G89" s="18">
        <f>G87-G88</f>
        <v>-198.41888720781066</v>
      </c>
      <c r="H89" s="18">
        <f>H87-H88</f>
        <v>282</v>
      </c>
      <c r="I89" s="18">
        <f>I87-I88</f>
        <v>687.87940130171228</v>
      </c>
      <c r="N89" s="15" t="s">
        <v>354</v>
      </c>
      <c r="O89" s="19">
        <f>O87-O88</f>
        <v>-6.6621595518068732E-2</v>
      </c>
      <c r="P89" s="19">
        <f t="shared" ref="P89" si="30">P87-P88</f>
        <v>0.59904800000000002</v>
      </c>
      <c r="Q89" s="19">
        <f>Q87-Q88</f>
        <v>-8.4381539237087744E-2</v>
      </c>
      <c r="R89" s="19">
        <f>R87-R88</f>
        <v>-3.2740473573663387E-2</v>
      </c>
      <c r="S89" s="19">
        <f>S87-S88</f>
        <v>-0.10317782134806155</v>
      </c>
      <c r="T89" s="19">
        <f>T87-T88</f>
        <v>0.339528</v>
      </c>
      <c r="U89" s="19">
        <f>U87-U88</f>
        <v>0.65165457032311913</v>
      </c>
    </row>
    <row r="90" spans="2:21" x14ac:dyDescent="0.35">
      <c r="B90" s="15" t="s">
        <v>355</v>
      </c>
      <c r="C90" s="20">
        <f>C89/C88</f>
        <v>-0.13605040848230471</v>
      </c>
      <c r="D90" s="20">
        <v>1</v>
      </c>
      <c r="E90" s="20">
        <f t="shared" ref="E90:G90" si="31">E89/E88</f>
        <v>-0.50227715898753</v>
      </c>
      <c r="F90" s="20">
        <f t="shared" si="31"/>
        <v>-7.0573627249084243E-3</v>
      </c>
      <c r="G90" s="20">
        <f t="shared" si="31"/>
        <v>-1</v>
      </c>
      <c r="H90" s="20">
        <v>1</v>
      </c>
      <c r="I90" s="20">
        <f>I89/I88</f>
        <v>0.15397427621465201</v>
      </c>
      <c r="N90" s="15" t="s">
        <v>355</v>
      </c>
      <c r="O90" s="20">
        <f>O89/O88</f>
        <v>-0.16593778388091898</v>
      </c>
      <c r="P90" s="20">
        <v>1</v>
      </c>
      <c r="Q90" s="20">
        <f t="shared" ref="Q90:S90" si="32">Q89/Q88</f>
        <v>-0.5022702021542691</v>
      </c>
      <c r="R90" s="20">
        <f t="shared" si="32"/>
        <v>-7.0549991972248911E-3</v>
      </c>
      <c r="S90" s="20">
        <f t="shared" si="32"/>
        <v>-1</v>
      </c>
      <c r="T90" s="20">
        <v>1</v>
      </c>
      <c r="U90" s="20">
        <f>U89/U88</f>
        <v>0.12264334651104697</v>
      </c>
    </row>
    <row r="92" spans="2:21" x14ac:dyDescent="0.35">
      <c r="B92" s="14" t="s">
        <v>358</v>
      </c>
      <c r="C92" s="14" t="s">
        <v>333</v>
      </c>
      <c r="D92" s="14" t="s">
        <v>338</v>
      </c>
      <c r="E92" s="14" t="s">
        <v>336</v>
      </c>
      <c r="F92" s="14" t="s">
        <v>335</v>
      </c>
      <c r="G92" s="14" t="s">
        <v>345</v>
      </c>
      <c r="H92" s="14" t="s">
        <v>337</v>
      </c>
      <c r="I92" s="14" t="str">
        <f>I86</f>
        <v>Total</v>
      </c>
      <c r="J92" s="9"/>
    </row>
    <row r="93" spans="2:21" x14ac:dyDescent="0.35">
      <c r="B93" s="15" t="s">
        <v>359</v>
      </c>
      <c r="C93" s="20">
        <f>C87/$I$87</f>
        <v>5.1596634580413643E-2</v>
      </c>
      <c r="D93" s="20">
        <f>D87/$I$87</f>
        <v>0.14101786969910046</v>
      </c>
      <c r="E93" s="20">
        <f t="shared" ref="E93:H93" si="33">E87/$I$87</f>
        <v>1.0304778992798778E-2</v>
      </c>
      <c r="F93" s="20">
        <f t="shared" si="33"/>
        <v>0.7423805251800305</v>
      </c>
      <c r="G93" s="20">
        <f t="shared" si="33"/>
        <v>0</v>
      </c>
      <c r="H93" s="20">
        <f t="shared" si="33"/>
        <v>5.4700191547656575E-2</v>
      </c>
      <c r="I93" s="20">
        <f>I87/$I$87</f>
        <v>1</v>
      </c>
      <c r="J93" s="22"/>
    </row>
    <row r="94" spans="2:21" x14ac:dyDescent="0.35">
      <c r="B94" s="15" t="s">
        <v>360</v>
      </c>
      <c r="C94" s="20">
        <f>C88/$I$88</f>
        <v>6.891743410683146E-2</v>
      </c>
      <c r="D94" s="20">
        <f t="shared" ref="D94:H94" si="34">D88/$I$88</f>
        <v>0</v>
      </c>
      <c r="E94" s="20">
        <f t="shared" si="34"/>
        <v>2.3891710204774371E-2</v>
      </c>
      <c r="F94" s="20">
        <f t="shared" si="34"/>
        <v>0.86277695917204966</v>
      </c>
      <c r="G94" s="20">
        <f t="shared" si="34"/>
        <v>4.4413896516344586E-2</v>
      </c>
      <c r="H94" s="20">
        <f t="shared" si="34"/>
        <v>0</v>
      </c>
      <c r="I94" s="20">
        <f>I88/$I$88</f>
        <v>1</v>
      </c>
      <c r="J94" s="22"/>
    </row>
    <row r="95" spans="2:21" x14ac:dyDescent="0.35">
      <c r="B95" s="15" t="s">
        <v>361</v>
      </c>
      <c r="C95" s="17">
        <f>(O87*10^7)/(C87*1000)</f>
        <v>12.588864372852662</v>
      </c>
      <c r="D95" s="17">
        <f t="shared" ref="D95:I95" si="35">(P87*10^7)/(D87*1000)</f>
        <v>8.24</v>
      </c>
      <c r="E95" s="17">
        <f t="shared" si="35"/>
        <v>15.739999999999998</v>
      </c>
      <c r="F95" s="17">
        <f t="shared" si="35"/>
        <v>12.039996208722826</v>
      </c>
      <c r="G95" s="17">
        <v>0</v>
      </c>
      <c r="H95" s="17">
        <f t="shared" si="35"/>
        <v>12.04</v>
      </c>
      <c r="I95" s="17">
        <f t="shared" si="35"/>
        <v>11.570576517326721</v>
      </c>
      <c r="J95" s="23"/>
    </row>
    <row r="96" spans="2:21" x14ac:dyDescent="0.35">
      <c r="B96" s="15" t="s">
        <v>362</v>
      </c>
      <c r="C96" s="17">
        <f>(O88*10^7)/(C88*1000)</f>
        <v>13.039967549668875</v>
      </c>
      <c r="D96" s="17">
        <v>0</v>
      </c>
      <c r="E96" s="17">
        <f t="shared" ref="E96:I96" si="36">(Q88*10^7)/(E88*1000)</f>
        <v>15.739779999999998</v>
      </c>
      <c r="F96" s="17">
        <f t="shared" si="36"/>
        <v>12.039967549668873</v>
      </c>
      <c r="G96" s="17">
        <f t="shared" si="36"/>
        <v>5.2000000000000011</v>
      </c>
      <c r="H96" s="17">
        <v>0</v>
      </c>
      <c r="I96" s="17">
        <f t="shared" si="36"/>
        <v>11.893490219724885</v>
      </c>
      <c r="J96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1C6A-3204-4FFD-A3C9-77ECCB3113EA}">
  <dimension ref="B2:G10"/>
  <sheetViews>
    <sheetView workbookViewId="0">
      <selection activeCell="G5" sqref="G5"/>
    </sheetView>
  </sheetViews>
  <sheetFormatPr defaultRowHeight="14.5" x14ac:dyDescent="0.35"/>
  <cols>
    <col min="2" max="2" width="13.7265625" bestFit="1" customWidth="1"/>
    <col min="3" max="3" width="12.1796875" bestFit="1" customWidth="1"/>
    <col min="4" max="4" width="12.1796875" customWidth="1"/>
    <col min="5" max="5" width="12.1796875" bestFit="1" customWidth="1"/>
  </cols>
  <sheetData>
    <row r="2" spans="2:7" x14ac:dyDescent="0.35">
      <c r="B2" t="s">
        <v>330</v>
      </c>
      <c r="C2" t="s">
        <v>341</v>
      </c>
      <c r="E2" t="s">
        <v>343</v>
      </c>
    </row>
    <row r="3" spans="2:7" x14ac:dyDescent="0.35">
      <c r="B3" t="s">
        <v>17</v>
      </c>
      <c r="C3" s="8">
        <v>3107875</v>
      </c>
      <c r="D3" s="8"/>
      <c r="E3" s="8">
        <v>3193397.0295238574</v>
      </c>
      <c r="F3" s="7"/>
    </row>
    <row r="4" spans="2:7" x14ac:dyDescent="0.35">
      <c r="B4" t="s">
        <v>22</v>
      </c>
      <c r="C4" s="8">
        <v>354000</v>
      </c>
      <c r="D4" s="21"/>
      <c r="E4" s="8">
        <v>1025060.8452705238</v>
      </c>
      <c r="F4" s="7"/>
    </row>
    <row r="5" spans="2:7" x14ac:dyDescent="0.35">
      <c r="B5" t="s">
        <v>24</v>
      </c>
      <c r="C5" s="8">
        <v>24500</v>
      </c>
      <c r="D5" s="32">
        <f>C5/C10</f>
        <v>4.978072707251085E-3</v>
      </c>
      <c r="E5" s="8">
        <v>1380850.0642744831</v>
      </c>
      <c r="F5" s="21">
        <f>E5/E10</f>
        <v>0.22496093469429615</v>
      </c>
      <c r="G5" s="13">
        <f>E5/1000</f>
        <v>1380.8500642744832</v>
      </c>
    </row>
    <row r="6" spans="2:7" x14ac:dyDescent="0.35">
      <c r="B6" t="s">
        <v>74</v>
      </c>
      <c r="C6" s="8">
        <v>1372208.4</v>
      </c>
      <c r="D6" s="8"/>
    </row>
    <row r="7" spans="2:7" x14ac:dyDescent="0.35">
      <c r="B7" t="s">
        <v>212</v>
      </c>
      <c r="C7" s="8">
        <v>22500</v>
      </c>
      <c r="D7" s="8"/>
      <c r="E7" s="8"/>
    </row>
    <row r="8" spans="2:7" x14ac:dyDescent="0.35">
      <c r="B8" t="s">
        <v>264</v>
      </c>
      <c r="C8" s="8">
        <v>4000</v>
      </c>
      <c r="D8" s="8"/>
      <c r="E8" s="8"/>
    </row>
    <row r="9" spans="2:7" x14ac:dyDescent="0.35">
      <c r="B9" t="s">
        <v>215</v>
      </c>
      <c r="C9" s="8">
        <v>36500</v>
      </c>
      <c r="D9" s="8"/>
      <c r="E9" s="8">
        <f>538.86919*1000</f>
        <v>538869.19000000006</v>
      </c>
    </row>
    <row r="10" spans="2:7" x14ac:dyDescent="0.35">
      <c r="B10" t="s">
        <v>340</v>
      </c>
      <c r="C10" s="8">
        <f>SUM(C3:C9)</f>
        <v>4921583.4000000004</v>
      </c>
      <c r="D10" s="8"/>
      <c r="E10" s="8">
        <f>SUM(E3:E9)</f>
        <v>6138177.1290688645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Posted Sales Invoice Lines</vt:lpstr>
      <vt:lpstr>Pivot</vt:lpstr>
      <vt:lpstr>Sheet1</vt:lpstr>
      <vt:lpstr>YTD Jun 23 Graphs</vt:lpstr>
      <vt:lpstr>Jul 23 Graphs</vt:lpstr>
      <vt:lpstr>YTD Jul 23 Graphs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Harshit Mashru</cp:lastModifiedBy>
  <dcterms:modified xsi:type="dcterms:W3CDTF">2023-08-04T13:06:33Z</dcterms:modified>
</cp:coreProperties>
</file>