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HASHI\"/>
    </mc:Choice>
  </mc:AlternateContent>
  <bookViews>
    <workbookView xWindow="0" yWindow="0" windowWidth="20490" windowHeight="7350" activeTab="1"/>
  </bookViews>
  <sheets>
    <sheet name="Exercise 1" sheetId="1" r:id="rId1"/>
    <sheet name="Exercise 2" sheetId="3" r:id="rId2"/>
  </sheets>
  <definedNames>
    <definedName name="_xlnm._FilterDatabase" localSheetId="0" hidden="1">'Exercise 1'!$A$1:$H$25</definedName>
    <definedName name="_xlnm._FilterDatabase" localSheetId="1" hidden="1">'Exercise 2'!$A$15:$F$241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F10" i="3"/>
  <c r="F11" i="3"/>
  <c r="F9" i="3"/>
  <c r="E10" i="3" l="1"/>
  <c r="E11" i="3"/>
  <c r="E9" i="3"/>
  <c r="D10" i="3"/>
  <c r="D11" i="3"/>
  <c r="D9" i="3"/>
  <c r="C10" i="3"/>
  <c r="C11" i="3"/>
  <c r="C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H52" i="1" l="1"/>
  <c r="H48" i="1"/>
  <c r="H47" i="1"/>
  <c r="H45" i="1" l="1"/>
  <c r="H44" i="1"/>
  <c r="H43" i="1"/>
  <c r="H42" i="1"/>
  <c r="H39" i="1"/>
  <c r="H38" i="1"/>
  <c r="H37" i="1"/>
  <c r="H36" i="1"/>
  <c r="H33" i="1"/>
  <c r="H32" i="1"/>
  <c r="H31" i="1"/>
  <c r="H30" i="1"/>
  <c r="H29" i="1"/>
  <c r="B10" i="3"/>
  <c r="B11" i="3"/>
  <c r="B9" i="3"/>
  <c r="B3" i="3" l="1"/>
  <c r="B4" i="3"/>
  <c r="B5" i="3"/>
  <c r="B2" i="3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<sst xmlns="http://schemas.openxmlformats.org/spreadsheetml/2006/main" count="825" uniqueCount="73">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</sst>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165" fontId="0" fillId="0" borderId="1" xfId="0" applyNumberFormat="1" applyBorder="1" applyAlignment="1"/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C15" workbookViewId="0">
      <selection activeCell="H50" sqref="H50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58.140625" bestFit="1" customWidth="1"/>
    <col min="6" max="6" width="37.42578125" bestFit="1" customWidth="1"/>
    <col min="7" max="7" width="13.28515625" customWidth="1"/>
    <col min="8" max="8" width="37.5703125" bestFit="1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s="20" t="s">
        <v>72</v>
      </c>
    </row>
    <row r="28" spans="1:8" x14ac:dyDescent="0.25">
      <c r="F28" s="2"/>
    </row>
    <row r="29" spans="1:8" ht="15.75" x14ac:dyDescent="0.25">
      <c r="E29" s="14" t="s">
        <v>31</v>
      </c>
      <c r="H29" s="21">
        <f>COUNTIF(G2:G25,"Boston")</f>
        <v>4</v>
      </c>
    </row>
    <row r="30" spans="1:8" ht="15.75" x14ac:dyDescent="0.25">
      <c r="E30" s="14" t="s">
        <v>32</v>
      </c>
      <c r="H30" s="21">
        <f>COUNTIF(D2:D25,"microwave")</f>
        <v>5</v>
      </c>
    </row>
    <row r="31" spans="1:8" ht="15.75" x14ac:dyDescent="0.25">
      <c r="E31" s="14" t="s">
        <v>33</v>
      </c>
      <c r="H31" s="21">
        <f>COUNTIF(F2:F25,"truck 3")</f>
        <v>8</v>
      </c>
    </row>
    <row r="32" spans="1:8" ht="15.75" x14ac:dyDescent="0.25">
      <c r="E32" s="14" t="s">
        <v>34</v>
      </c>
      <c r="H32" s="21">
        <f>COUNTIF(C2:C25,"Peter White")</f>
        <v>6</v>
      </c>
    </row>
    <row r="33" spans="2:8" ht="15.75" x14ac:dyDescent="0.25">
      <c r="E33" s="14" t="s">
        <v>26</v>
      </c>
      <c r="H33" s="21">
        <f>COUNTIF(E2:E25,"&lt;20")</f>
        <v>9</v>
      </c>
    </row>
    <row r="34" spans="2:8" ht="15.75" x14ac:dyDescent="0.25">
      <c r="E34" s="14"/>
      <c r="H34" s="21"/>
    </row>
    <row r="35" spans="2:8" ht="15.75" x14ac:dyDescent="0.25">
      <c r="E35" s="14"/>
      <c r="F35" s="2"/>
      <c r="H35" s="21"/>
    </row>
    <row r="36" spans="2:8" ht="15.75" x14ac:dyDescent="0.25">
      <c r="E36" s="14" t="s">
        <v>23</v>
      </c>
      <c r="H36" s="21">
        <f>SUMIF(D2:D25,"refrigerator",E2:E25)</f>
        <v>105</v>
      </c>
    </row>
    <row r="37" spans="2:8" ht="15.75" x14ac:dyDescent="0.25">
      <c r="E37" s="14" t="s">
        <v>24</v>
      </c>
      <c r="H37" s="21">
        <f>SUMIF(D2:D25,"washing machine",E2:E25)</f>
        <v>164</v>
      </c>
    </row>
    <row r="38" spans="2:8" ht="15.75" x14ac:dyDescent="0.25">
      <c r="E38" s="14" t="s">
        <v>30</v>
      </c>
      <c r="H38" s="21">
        <f>SUMIF(F2:F25,"truck 4",E2:E25)</f>
        <v>156</v>
      </c>
    </row>
    <row r="39" spans="2:8" ht="15.75" x14ac:dyDescent="0.25">
      <c r="B39"/>
      <c r="E39" s="14" t="s">
        <v>40</v>
      </c>
      <c r="H39" s="21">
        <f>SUMIF(F3:F26,"truck 4",E3:E26)</f>
        <v>131</v>
      </c>
    </row>
    <row r="40" spans="2:8" ht="15.75" x14ac:dyDescent="0.25">
      <c r="E40" s="14"/>
      <c r="H40" s="21"/>
    </row>
    <row r="41" spans="2:8" ht="15.75" x14ac:dyDescent="0.25">
      <c r="E41" s="14"/>
      <c r="F41" s="2"/>
      <c r="H41" s="21"/>
    </row>
    <row r="42" spans="2:8" ht="15.75" x14ac:dyDescent="0.25">
      <c r="E42" s="14" t="s">
        <v>35</v>
      </c>
      <c r="H42" s="21">
        <f>COUNTIFS(D2:D25, "microwave", G2:G25, "Boston")</f>
        <v>2</v>
      </c>
    </row>
    <row r="43" spans="2:8" ht="15.75" x14ac:dyDescent="0.25">
      <c r="E43" s="14" t="s">
        <v>36</v>
      </c>
      <c r="H43" s="21">
        <f>COUNTIFS(C2:C25, "Peter White", F2:F25, "truck 1")</f>
        <v>2</v>
      </c>
    </row>
    <row r="44" spans="2:8" ht="15.75" x14ac:dyDescent="0.25">
      <c r="E44" s="14" t="s">
        <v>37</v>
      </c>
      <c r="H44" s="21">
        <f>COUNTIFS(A2:A25, "&gt;=03-02-2013",G2:G25, "Boston")</f>
        <v>4</v>
      </c>
    </row>
    <row r="45" spans="2:8" ht="15.75" x14ac:dyDescent="0.25">
      <c r="E45" s="14" t="s">
        <v>38</v>
      </c>
      <c r="H45" s="21">
        <f>COUNTIFS(B2:B25,"&gt;=03-02-2013",B2:B25, "&lt;=06-02-2013")</f>
        <v>14</v>
      </c>
    </row>
    <row r="46" spans="2:8" ht="15.75" x14ac:dyDescent="0.25">
      <c r="E46" s="14"/>
      <c r="F46" s="2"/>
      <c r="H46" s="21"/>
    </row>
    <row r="47" spans="2:8" ht="15.75" x14ac:dyDescent="0.25">
      <c r="E47" s="14" t="s">
        <v>27</v>
      </c>
      <c r="H47" s="21">
        <f>SUMIFS(E2:E25,D2:D25, "microwave",G2:G25,"NY")</f>
        <v>25</v>
      </c>
    </row>
    <row r="48" spans="2:8" ht="15.75" x14ac:dyDescent="0.25">
      <c r="E48" s="14" t="s">
        <v>29</v>
      </c>
      <c r="H48" s="21">
        <f>SUMIFS(E2:E25,G2:G25, "Pittsburgh",F2:F25, "truck 1")</f>
        <v>75</v>
      </c>
    </row>
    <row r="49" spans="5:8" ht="15.75" x14ac:dyDescent="0.25">
      <c r="E49" s="14" t="s">
        <v>39</v>
      </c>
      <c r="H49" s="21">
        <f>SUMIFS(E2:E25,B2:B25,"&gt;=03-02-2013",B2:B25,"&lt;=06-02-2013")</f>
        <v>309</v>
      </c>
    </row>
    <row r="50" spans="5:8" ht="15.75" x14ac:dyDescent="0.25">
      <c r="E50" s="14"/>
      <c r="H50" s="21"/>
    </row>
    <row r="51" spans="5:8" ht="15.75" x14ac:dyDescent="0.25">
      <c r="E51" s="14"/>
      <c r="H51" s="21"/>
    </row>
    <row r="52" spans="5:8" ht="15.75" x14ac:dyDescent="0.25">
      <c r="E52" s="14" t="s">
        <v>28</v>
      </c>
      <c r="H52" s="21">
        <f>SUMIFS(E2:E25,G2:G25,"NY") + SUMIFS(E2:E25,G2:G25, "Baltimore") + SUMIFS(E2:E25,G2:G25,"Philadelphia")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15" sqref="F15"/>
    </sheetView>
  </sheetViews>
  <sheetFormatPr defaultRowHeight="15" x14ac:dyDescent="0.25"/>
  <cols>
    <col min="1" max="1" width="21.42578125" customWidth="1"/>
    <col min="2" max="2" width="21.85546875" customWidth="1"/>
    <col min="3" max="3" width="26.140625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9">
        <f>COUNTIF(B16:B241,A2)</f>
        <v>71</v>
      </c>
      <c r="C2" s="22">
        <f>SUMIF(B16:B241,"Shaving", E16:E241)</f>
        <v>717</v>
      </c>
      <c r="D2" s="19">
        <f>COUNTIFS(B16:B241,"Shaving",D16:D241,"cash")</f>
        <v>42</v>
      </c>
      <c r="E2" s="19">
        <f>COUNTIFS(B16:B241,"Shaving",D16:D241,"credit card")</f>
        <v>29</v>
      </c>
      <c r="F2" s="19">
        <f>SUMIFS(E16:E241,B16:B241,"Shaving",D16:D241,"cash")</f>
        <v>414</v>
      </c>
    </row>
    <row r="3" spans="1:6" x14ac:dyDescent="0.25">
      <c r="A3" s="6" t="s">
        <v>43</v>
      </c>
      <c r="B3" s="19">
        <f t="shared" ref="B3:B5" si="0">COUNTIF(B17:B242,A3)</f>
        <v>46</v>
      </c>
      <c r="C3" s="22">
        <f t="shared" ref="C3:C5" si="1">SUMIF(B17:B242,"Shaving", E17:E242)</f>
        <v>710</v>
      </c>
      <c r="D3" s="19">
        <f t="shared" ref="D3:D5" si="2">COUNTIFS(B17:B242,"Shaving",D17:D242,"cash")</f>
        <v>41</v>
      </c>
      <c r="E3" s="19">
        <f t="shared" ref="E3:E5" si="3">COUNTIFS(B17:B242,"Shaving",D17:D242,"credit card")</f>
        <v>29</v>
      </c>
      <c r="F3" s="19">
        <f t="shared" ref="F3:F5" si="4">SUMIFS(E17:E242,B17:B242,"Shaving",D17:D242,"cash")</f>
        <v>407</v>
      </c>
    </row>
    <row r="4" spans="1:6" x14ac:dyDescent="0.25">
      <c r="A4" s="7" t="s">
        <v>44</v>
      </c>
      <c r="B4" s="19">
        <f t="shared" si="0"/>
        <v>50</v>
      </c>
      <c r="C4" s="22">
        <f t="shared" si="1"/>
        <v>703</v>
      </c>
      <c r="D4" s="19">
        <f t="shared" si="2"/>
        <v>41</v>
      </c>
      <c r="E4" s="19">
        <f t="shared" si="3"/>
        <v>28</v>
      </c>
      <c r="F4" s="19">
        <f t="shared" si="4"/>
        <v>407</v>
      </c>
    </row>
    <row r="5" spans="1:6" x14ac:dyDescent="0.25">
      <c r="A5" s="1" t="s">
        <v>48</v>
      </c>
      <c r="B5" s="19">
        <f t="shared" si="0"/>
        <v>32</v>
      </c>
      <c r="C5" s="22">
        <f t="shared" si="1"/>
        <v>696</v>
      </c>
      <c r="D5" s="19">
        <f t="shared" si="2"/>
        <v>40</v>
      </c>
      <c r="E5" s="19">
        <f t="shared" si="3"/>
        <v>28</v>
      </c>
      <c r="F5" s="19">
        <f t="shared" si="4"/>
        <v>400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9">
        <f>COUNTIF(C16:C241,A9)</f>
        <v>25</v>
      </c>
      <c r="C9" s="1">
        <f>SUMIF(C16:C241,"jane",E16:E241)</f>
        <v>688</v>
      </c>
      <c r="D9" s="1">
        <f>COUNTIFS(C16:C241,"jane",B16:B241,"Shaving")</f>
        <v>7</v>
      </c>
      <c r="E9" s="19">
        <f>COUNTIFS(C16:C241,"jane",B16:B241,"kids")</f>
        <v>1</v>
      </c>
      <c r="F9" s="19">
        <f>SUMIFS(E16:E241,C16:C241,"jane",B16:B241,"Shaving",A16:A241, "&gt;=10-05-2013",A16:A241,"&lt;=20-05-2013")</f>
        <v>31</v>
      </c>
    </row>
    <row r="10" spans="1:6" x14ac:dyDescent="0.25">
      <c r="A10" s="6" t="s">
        <v>50</v>
      </c>
      <c r="B10" s="19">
        <f t="shared" ref="B10:B11" si="5">COUNTIF(C17:C242,A10)</f>
        <v>31</v>
      </c>
      <c r="C10" s="1">
        <f t="shared" ref="C10:C11" si="6">SUMIF(C17:C242,"jane",E17:E242)</f>
        <v>681</v>
      </c>
      <c r="D10" s="1">
        <f t="shared" ref="D10:D11" si="7">COUNTIFS(C17:C242,"jane",B17:B242,"Shaving")</f>
        <v>6</v>
      </c>
      <c r="E10" s="19">
        <f t="shared" ref="E10:E11" si="8">COUNTIFS(C17:C242,"jane",B17:B242,"kids")</f>
        <v>1</v>
      </c>
      <c r="F10" s="19">
        <f t="shared" ref="F10:F11" si="9">SUMIFS(E17:E242,C17:C242,"jane",B17:B242,"Shaving",A17:A242, "&gt;=10-05-2013",A17:A242,"&lt;=20-05-2013")</f>
        <v>31</v>
      </c>
    </row>
    <row r="11" spans="1:6" x14ac:dyDescent="0.25">
      <c r="A11" s="6" t="s">
        <v>52</v>
      </c>
      <c r="B11" s="19">
        <f t="shared" si="5"/>
        <v>23</v>
      </c>
      <c r="C11" s="1">
        <f t="shared" si="6"/>
        <v>681</v>
      </c>
      <c r="D11" s="1">
        <f t="shared" si="7"/>
        <v>6</v>
      </c>
      <c r="E11" s="19">
        <f t="shared" si="8"/>
        <v>1</v>
      </c>
      <c r="F11" s="19">
        <f t="shared" si="9"/>
        <v>31</v>
      </c>
    </row>
    <row r="12" spans="1:6" x14ac:dyDescent="0.25">
      <c r="B12" s="13"/>
    </row>
    <row r="13" spans="1:6" x14ac:dyDescent="0.25">
      <c r="B13" s="13"/>
    </row>
    <row r="14" spans="1:6" x14ac:dyDescent="0.25">
      <c r="A14" s="23" t="s">
        <v>61</v>
      </c>
      <c r="B14" s="23"/>
      <c r="C14" s="23"/>
      <c r="D14" s="23"/>
      <c r="E14" s="23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/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User</cp:lastModifiedBy>
  <dcterms:created xsi:type="dcterms:W3CDTF">2013-06-05T17:23:06Z</dcterms:created>
  <dcterms:modified xsi:type="dcterms:W3CDTF">2024-12-26T10:16:46Z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