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Jupyter/"/>
    </mc:Choice>
  </mc:AlternateContent>
  <xr:revisionPtr revIDLastSave="838" documentId="8_{31750E0B-A732-4503-8EA8-2753BAB2D178}" xr6:coauthVersionLast="47" xr6:coauthVersionMax="47" xr10:uidLastSave="{57B37250-B52D-439A-B388-24AE90F3C93E}"/>
  <bookViews>
    <workbookView xWindow="2340" yWindow="2340" windowWidth="21600" windowHeight="11295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7" l="1"/>
  <c r="G3" i="7"/>
  <c r="C5" i="2" l="1"/>
  <c r="B7" i="3"/>
  <c r="B6" i="3"/>
  <c r="C30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11" i="3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<sst xmlns="http://schemas.openxmlformats.org/spreadsheetml/2006/main" count="232" uniqueCount="175">
  <si>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</si>
  <si>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</si>
  <si>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</si>
  <si>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</si>
  <si>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</si>
  <si>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</si>
  <si>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</si>
  <si>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</si>
  <si>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</si>
  <si>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</si>
  <si>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</si>
  <si>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</si>
  <si>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</si>
  <si>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</si>
  <si>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</si>
  <si>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</si>
  <si>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</si>
  <si>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</si>
  <si>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</si>
  <si>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</si>
  <si>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</si>
  <si>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</si>
  <si>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</si>
  <si>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</si>
  <si>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</si>
  <si>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</si>
  <si>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</si>
  <si>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</si>
  <si>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</si>
  <si>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</si>
  <si>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</si>
  <si>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</si>
  <si>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</si>
  <si>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</si>
  <si>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</si>
  <si>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</si>
  <si>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</si>
  <si>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</si>
  <si>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</si>
  <si>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</si>
  <si>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</si>
  <si>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</si>
  <si>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</si>
  <si>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</si>
  <si>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</si>
  <si>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</si>
  <si>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</si>
  <si>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</si>
  <si>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</si>
  <si>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</si>
  <si>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</si>
  <si>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</si>
  <si>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</si>
  <si>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</si>
  <si>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</si>
  <si>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</si>
  <si>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</si>
  <si>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</si>
  <si>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</si>
  <si>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</si>
  <si>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</si>
  <si>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</si>
  <si>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</si>
  <si>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</si>
  <si>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</si>
  <si>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</si>
  <si>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</si>
  <si>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</si>
  <si>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</si>
  <si>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</si>
  <si>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</si>
  <si>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</si>
  <si>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</si>
  <si>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</si>
  <si>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</si>
  <si>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</si>
  <si>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</si>
  <si>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</si>
  <si>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</si>
  <si>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</si>
  <si>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</si>
  <si>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</si>
  <si>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</si>
  <si>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</si>
  <si>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</si>
  <si>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</si>
  <si>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</si>
  <si>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</si>
  <si>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</si>
  <si>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</si>
  <si>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</si>
  <si>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</si>
  <si>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</si>
  <si>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</si>
  <si>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</si>
  <si>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</si>
  <si>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</si>
  <si>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</si>
  <si>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</si>
  <si>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</si>
  <si>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</si>
  <si>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</si>
  <si>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</si>
  <si>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</si>
  <si>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</si>
  <si>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</si>
  <si>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</si>
  <si>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</si>
  <si>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</si>
  <si>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</si>
  <si>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</si>
  <si>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</si>
  <si>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</si>
  <si>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</si>
  <si>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</si>
  <si>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</si>
  <si>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</si>
  <si>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</si>
  <si>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</si>
  <si>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</si>
  <si>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</si>
  <si>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</si>
  <si>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</si>
  <si>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</si>
  <si>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</si>
  <si>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</si>
  <si>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</si>
  <si>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</si>
  <si>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</si>
  <si>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</si>
  <si>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</si>
  <si>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</si>
  <si>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</si>
  <si>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</si>
  <si>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</si>
  <si>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</si>
  <si>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</si>
  <si>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</si>
  <si>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</si>
  <si>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</si>
  <si>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</si>
  <si>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</si>
  <si>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</si>
  <si>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</si>
  <si>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</si>
  <si>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</si>
  <si>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</si>
  <si>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</si>
  <si>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</si>
  <si>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</si>
  <si>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</si>
  <si>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</si>
  <si>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</si>
  <si>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</si>
  <si>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</si>
  <si>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</si>
  <si>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</si>
  <si>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</si>
  <si>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</si>
  <si>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</si>
  <si>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</si>
  <si>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</si>
  <si>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</si>
  <si>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</si>
  <si>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</si>
  <si>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</si>
  <si>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</si>
  <si>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</si>
  <si>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</si>
  <si>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</si>
  <si>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</si>
  <si>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</si>
  <si>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CEPCI 2021: 773.1
CEPCI 2024: 800</t>
  </si>
  <si>
    <t>George (Kirk-Othmer Encyclopedia 2001) adjusted by 1% inflation; but $0.1 (syngas?) in Guerra, Hodge (Joule, 2023)</t>
  </si>
  <si>
    <t>Average 2024 from Krungsri Research and Bloomberg via Statista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</si>
</sst>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7.6 c/kWh, Hawks model" dataDxfId="18"/>
    <tableColumn id="17" xr3:uid="{06806002-8BCC-442F-99A4-15A00506143C}" name="Optimal j @ 7.6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1170573/price-ethylene-forecast-globally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tabSelected="1" zoomScaleNormal="100" workbookViewId="0">
      <selection activeCell="C29" sqref="C29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141</v>
      </c>
      <c r="B2" s="6" t="s">
        <v>83</v>
      </c>
      <c r="C2" s="29">
        <v>1</v>
      </c>
      <c r="D2" s="6" t="s">
        <v>82</v>
      </c>
      <c r="E2" s="24"/>
      <c r="F2" s="5"/>
    </row>
    <row r="3" spans="1:6" ht="85.5" x14ac:dyDescent="0.2">
      <c r="A3" s="5" t="s">
        <v>94</v>
      </c>
      <c r="B3" s="6" t="s">
        <v>74</v>
      </c>
      <c r="C3" s="9">
        <v>75</v>
      </c>
      <c r="D3" s="5" t="s">
        <v>75</v>
      </c>
      <c r="E3" s="24" t="s">
        <v>153</v>
      </c>
      <c r="F3" s="5" t="s">
        <v>152</v>
      </c>
    </row>
    <row r="4" spans="1:6" ht="42.75" x14ac:dyDescent="0.2">
      <c r="A4" s="5" t="s">
        <v>112</v>
      </c>
      <c r="B4" s="6" t="s">
        <v>142</v>
      </c>
      <c r="C4" s="39">
        <f>0.0145</f>
        <v>1.4500000000000001E-2</v>
      </c>
      <c r="D4" s="5" t="s">
        <v>127</v>
      </c>
      <c r="E4" s="24" t="s">
        <v>144</v>
      </c>
      <c r="F4" s="5" t="s">
        <v>143</v>
      </c>
    </row>
    <row r="5" spans="1:6" ht="28.5" x14ac:dyDescent="0.2">
      <c r="A5" s="5" t="s">
        <v>145</v>
      </c>
      <c r="B5" s="6" t="s">
        <v>146</v>
      </c>
      <c r="C5" s="35">
        <f>5000*800/773.1</f>
        <v>5173.9749062217043</v>
      </c>
      <c r="D5" s="5" t="s">
        <v>147</v>
      </c>
      <c r="E5" s="24" t="s">
        <v>154</v>
      </c>
      <c r="F5" s="5" t="s">
        <v>172</v>
      </c>
    </row>
    <row r="6" spans="1:6" ht="28.5" x14ac:dyDescent="0.2">
      <c r="A6" s="5" t="s">
        <v>96</v>
      </c>
      <c r="B6" s="5" t="s">
        <v>33</v>
      </c>
      <c r="C6" s="9">
        <v>0</v>
      </c>
      <c r="D6" s="5" t="s">
        <v>17</v>
      </c>
      <c r="E6" s="5"/>
      <c r="F6" s="5"/>
    </row>
    <row r="7" spans="1:6" ht="28.5" x14ac:dyDescent="0.2">
      <c r="A7" s="5" t="s">
        <v>97</v>
      </c>
      <c r="B7" s="5" t="s">
        <v>35</v>
      </c>
      <c r="C7" s="9">
        <v>0.65</v>
      </c>
      <c r="D7" s="5" t="s">
        <v>17</v>
      </c>
      <c r="E7" s="5"/>
      <c r="F7" s="5"/>
    </row>
    <row r="8" spans="1:6" ht="28.5" x14ac:dyDescent="0.2">
      <c r="A8" s="5" t="s">
        <v>98</v>
      </c>
      <c r="B8" s="5" t="s">
        <v>34</v>
      </c>
      <c r="C8" s="9">
        <v>0.5</v>
      </c>
      <c r="D8" s="5" t="s">
        <v>17</v>
      </c>
      <c r="E8" s="5"/>
      <c r="F8" s="5"/>
    </row>
    <row r="9" spans="1:6" ht="15.75" x14ac:dyDescent="0.2">
      <c r="A9" s="5" t="s">
        <v>99</v>
      </c>
      <c r="B9" s="5" t="s">
        <v>50</v>
      </c>
      <c r="C9" s="8">
        <v>1000</v>
      </c>
      <c r="D9" s="5" t="s">
        <v>51</v>
      </c>
      <c r="E9" s="5"/>
      <c r="F9" s="5"/>
    </row>
    <row r="10" spans="1:6" ht="42.75" x14ac:dyDescent="0.2">
      <c r="A10" s="6" t="s">
        <v>93</v>
      </c>
      <c r="B10" s="6" t="s">
        <v>88</v>
      </c>
      <c r="C10" s="11">
        <v>0.9</v>
      </c>
      <c r="D10" s="6"/>
      <c r="E10" s="24" t="s">
        <v>89</v>
      </c>
      <c r="F10" s="5"/>
    </row>
    <row r="11" spans="1:6" ht="28.5" x14ac:dyDescent="0.2">
      <c r="A11" s="6" t="s">
        <v>109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" t="s">
        <v>116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42.75" x14ac:dyDescent="0.2">
      <c r="A13" s="6" t="s">
        <v>91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">
      <c r="A14" s="5" t="s">
        <v>100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">
      <c r="A15" s="5" t="s">
        <v>171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7.25" x14ac:dyDescent="0.2">
      <c r="A16" s="5" t="s">
        <v>95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7.25" x14ac:dyDescent="0.2">
      <c r="A17" s="6" t="s">
        <v>107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7.25" x14ac:dyDescent="0.2">
      <c r="A18" s="5" t="s">
        <v>105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">
      <c r="A19" s="5" t="s">
        <v>114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">
      <c r="A20" s="5" t="s">
        <v>106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8.5" x14ac:dyDescent="0.2">
      <c r="A21" s="5" t="s">
        <v>120</v>
      </c>
      <c r="B21" s="5" t="s">
        <v>121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125</v>
      </c>
      <c r="B22" s="5" t="s">
        <v>126</v>
      </c>
      <c r="C22" s="29">
        <v>0</v>
      </c>
      <c r="D22" s="5"/>
      <c r="E22" s="5"/>
      <c r="F22" s="5"/>
    </row>
    <row r="23" spans="1:6" ht="28.5" x14ac:dyDescent="0.2">
      <c r="A23" s="5" t="s">
        <v>122</v>
      </c>
      <c r="B23" s="5" t="s">
        <v>123</v>
      </c>
      <c r="C23" s="36">
        <v>20</v>
      </c>
      <c r="D23" s="5" t="s">
        <v>124</v>
      </c>
      <c r="E23" s="5"/>
      <c r="F23" s="5"/>
    </row>
    <row r="24" spans="1:6" ht="28.5" x14ac:dyDescent="0.2">
      <c r="A24" s="5" t="s">
        <v>117</v>
      </c>
      <c r="B24" s="5" t="s">
        <v>118</v>
      </c>
      <c r="C24" s="35">
        <v>50000</v>
      </c>
      <c r="D24" s="5" t="s">
        <v>119</v>
      </c>
      <c r="E24" s="5"/>
      <c r="F24" s="5"/>
    </row>
    <row r="25" spans="1:6" ht="28.5" x14ac:dyDescent="0.2">
      <c r="A25" s="5" t="s">
        <v>150</v>
      </c>
      <c r="B25" s="6" t="s">
        <v>151</v>
      </c>
      <c r="C25" s="35">
        <v>5</v>
      </c>
      <c r="D25" s="5" t="s">
        <v>124</v>
      </c>
      <c r="E25" s="5"/>
      <c r="F25" s="5"/>
    </row>
    <row r="26" spans="1:6" ht="42.75" x14ac:dyDescent="0.2">
      <c r="A26" s="6" t="s">
        <v>115</v>
      </c>
      <c r="B26" s="6" t="s">
        <v>81</v>
      </c>
      <c r="C26" s="11">
        <v>0.05</v>
      </c>
      <c r="D26" s="6"/>
      <c r="E26" s="24"/>
      <c r="F26" s="5"/>
    </row>
    <row r="27" spans="1:6" ht="28.5" x14ac:dyDescent="0.2">
      <c r="A27" s="6" t="s">
        <v>113</v>
      </c>
      <c r="B27" s="6" t="s">
        <v>80</v>
      </c>
      <c r="C27" s="29">
        <v>2500</v>
      </c>
      <c r="D27" s="6" t="s">
        <v>140</v>
      </c>
      <c r="E27" s="24"/>
      <c r="F27" s="5"/>
    </row>
    <row r="28" spans="1:6" ht="28.5" x14ac:dyDescent="0.2">
      <c r="A28" s="6" t="s">
        <v>108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8.5" x14ac:dyDescent="0.2">
      <c r="A29" s="6" t="s">
        <v>92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8.5" x14ac:dyDescent="0.2">
      <c r="A30" s="6" t="s">
        <v>90</v>
      </c>
      <c r="B30" s="6" t="s">
        <v>38</v>
      </c>
      <c r="C30" s="6">
        <f>0.041*1000</f>
        <v>41</v>
      </c>
      <c r="D30" s="6" t="s">
        <v>149</v>
      </c>
      <c r="E30" s="24" t="s">
        <v>20</v>
      </c>
      <c r="F30" s="5"/>
    </row>
    <row r="31" spans="1:6" ht="28.5" x14ac:dyDescent="0.2">
      <c r="A31" s="6" t="s">
        <v>110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">
      <c r="A32" s="5" t="s">
        <v>111</v>
      </c>
      <c r="B32" s="5" t="s">
        <v>148</v>
      </c>
      <c r="C32" s="10">
        <v>313.14999999999998</v>
      </c>
      <c r="D32" s="5" t="s">
        <v>14</v>
      </c>
      <c r="E32" s="5"/>
      <c r="F32" s="5"/>
    </row>
    <row r="33" spans="1:6" ht="15" x14ac:dyDescent="0.2">
      <c r="A33" s="16" t="s">
        <v>101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ht="28.5" x14ac:dyDescent="0.2">
      <c r="A34" s="5" t="s">
        <v>102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8.5" x14ac:dyDescent="0.2">
      <c r="A35" s="5" t="s">
        <v>103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8.5" x14ac:dyDescent="0.2">
      <c r="A36" s="5" t="s">
        <v>104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5"/>
      <c r="B46" s="8"/>
      <c r="C46" s="5"/>
      <c r="D46" s="5"/>
    </row>
    <row r="47" spans="1:6" x14ac:dyDescent="0.2">
      <c r="A47" s="5"/>
      <c r="B47" s="9"/>
      <c r="C47" s="5"/>
      <c r="D47" s="5"/>
    </row>
    <row r="48" spans="1:6" x14ac:dyDescent="0.2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F1" activePane="topRight" state="frozen"/>
      <selection pane="topRight" activeCell="G4" sqref="G4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4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5" customWidth="1"/>
    <col min="18" max="16384" width="9.140625" style="4"/>
  </cols>
  <sheetData>
    <row r="1" spans="1:17" ht="58.5" x14ac:dyDescent="0.2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84</v>
      </c>
      <c r="O1" s="7" t="s">
        <v>85</v>
      </c>
      <c r="P1" s="12" t="s">
        <v>24</v>
      </c>
      <c r="Q1" s="12" t="s">
        <v>66</v>
      </c>
    </row>
    <row r="2" spans="1:17" ht="17.25" x14ac:dyDescent="0.2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99.75" x14ac:dyDescent="0.2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f>0.6*(1.015^(2024-2001))</f>
        <v>0.84502629276592345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0.1148</v>
      </c>
      <c r="O3" s="41">
        <v>472.1</v>
      </c>
      <c r="P3" s="24" t="s">
        <v>20</v>
      </c>
      <c r="Q3" s="42" t="s">
        <v>173</v>
      </c>
    </row>
    <row r="4" spans="1:17" ht="57" x14ac:dyDescent="0.2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f>AVERAGE(880,955,1010,1005,969,966,921,947,954)/1000</f>
        <v>0.95633333333333337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2.6550000000000001E-2</v>
      </c>
      <c r="O4" s="41">
        <v>435.9</v>
      </c>
      <c r="P4" s="24" t="s">
        <v>20</v>
      </c>
      <c r="Q4" s="24" t="s">
        <v>174</v>
      </c>
    </row>
    <row r="5" spans="1:17" s="43" customFormat="1" ht="57" x14ac:dyDescent="0.2">
      <c r="A5" s="26" t="s">
        <v>24</v>
      </c>
      <c r="B5" s="27" t="s">
        <v>71</v>
      </c>
      <c r="C5" s="27" t="s">
        <v>71</v>
      </c>
      <c r="D5" s="24" t="s">
        <v>155</v>
      </c>
      <c r="E5" s="27" t="s">
        <v>71</v>
      </c>
      <c r="F5" s="24" t="s">
        <v>59</v>
      </c>
      <c r="G5" s="27" t="s">
        <v>76</v>
      </c>
      <c r="H5" s="24" t="s">
        <v>156</v>
      </c>
      <c r="I5" s="24" t="s">
        <v>155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C958BF4C-40CF-4979-A321-CC67ACF089DA}"/>
    <hyperlink ref="Q4" r:id="rId8" display="Average 2017 - 2023 from Krungsri Research and Bloomberg via Statista" xr:uid="{25981501-6623-49CC-B5A9-84FB2DD98F7A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opLeftCell="A4" workbookViewId="0">
      <selection activeCell="B7" sqref="B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157</v>
      </c>
      <c r="E3" s="70" t="s">
        <v>159</v>
      </c>
      <c r="F3" s="69" t="s">
        <v>160</v>
      </c>
    </row>
    <row r="4" spans="1:6" ht="28.5" x14ac:dyDescent="0.25">
      <c r="A4" s="18" t="s">
        <v>87</v>
      </c>
      <c r="B4" s="32">
        <v>2.4E-2</v>
      </c>
      <c r="C4" s="21">
        <v>20</v>
      </c>
      <c r="D4" s="30" t="s">
        <v>157</v>
      </c>
      <c r="E4" s="70"/>
      <c r="F4" s="69"/>
    </row>
    <row r="5" spans="1:6" ht="28.5" x14ac:dyDescent="0.25">
      <c r="A5" s="18" t="s">
        <v>86</v>
      </c>
      <c r="B5" s="32">
        <v>4.2000000000000003E-2</v>
      </c>
      <c r="C5" s="21"/>
      <c r="D5" s="30" t="s">
        <v>158</v>
      </c>
    </row>
    <row r="6" spans="1:6" ht="57" x14ac:dyDescent="0.25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161</v>
      </c>
    </row>
    <row r="7" spans="1:6" ht="57" x14ac:dyDescent="0.25">
      <c r="A7" s="18" t="s">
        <v>1</v>
      </c>
      <c r="B7" s="32">
        <f>8.19/100</f>
        <v>8.1900000000000001E-2</v>
      </c>
      <c r="C7" s="46" cm="1">
        <f t="array" ref="C7">[1]!Electricity_upstream_fuel_CO2/kWh_per_mmBtu</f>
        <v>414.10433834299573</v>
      </c>
      <c r="D7" s="30" t="s">
        <v>161</v>
      </c>
    </row>
    <row r="8" spans="1:6" ht="71.25" x14ac:dyDescent="0.25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162</v>
      </c>
    </row>
    <row r="9" spans="1:6" ht="28.5" x14ac:dyDescent="0.25">
      <c r="A9" s="18" t="s">
        <v>48</v>
      </c>
      <c r="B9" s="32">
        <v>0.03</v>
      </c>
      <c r="C9" s="47"/>
      <c r="D9" s="38" t="s">
        <v>20</v>
      </c>
    </row>
    <row r="10" spans="1:6" x14ac:dyDescent="0.25">
      <c r="A10" s="18"/>
      <c r="B10" s="32"/>
      <c r="C10" s="47"/>
      <c r="D10" s="37"/>
    </row>
    <row r="11" spans="1:6" x14ac:dyDescent="0.25">
      <c r="A11" s="18" t="s">
        <v>25</v>
      </c>
      <c r="B11" s="32">
        <f>B7</f>
        <v>8.1900000000000001E-2</v>
      </c>
      <c r="C11" s="47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77</v>
      </c>
      <c r="B14" s="32">
        <v>200</v>
      </c>
      <c r="C14" s="37"/>
      <c r="D14" s="38" t="s">
        <v>128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1" bestFit="1" customWidth="1"/>
    <col min="2" max="2" width="20.85546875" style="51" bestFit="1" customWidth="1"/>
    <col min="3" max="3" width="19.14062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7109375" style="51"/>
    <col min="8" max="8" width="14.7109375" style="51" bestFit="1" customWidth="1"/>
    <col min="9" max="12" width="14.7109375" style="52" bestFit="1" customWidth="1"/>
    <col min="13" max="13" width="15.42578125" style="52" bestFit="1" customWidth="1"/>
    <col min="14" max="15" width="14.7109375" style="52" bestFit="1" customWidth="1"/>
    <col min="16" max="16" width="21" style="52" bestFit="1" customWidth="1"/>
    <col min="17" max="25" width="13.7109375" style="51"/>
    <col min="26" max="26" width="18.42578125" style="51" bestFit="1" customWidth="1"/>
    <col min="27" max="16384" width="13.7109375" style="51"/>
  </cols>
  <sheetData>
    <row r="1" spans="1:12" x14ac:dyDescent="0.2">
      <c r="A1" s="48" t="s">
        <v>132</v>
      </c>
      <c r="B1" s="49"/>
      <c r="C1" s="50"/>
      <c r="D1" s="50"/>
      <c r="E1" s="51" t="s">
        <v>169</v>
      </c>
    </row>
    <row r="2" spans="1:12" s="52" customFormat="1" ht="17.25" x14ac:dyDescent="0.2">
      <c r="A2" s="48" t="s">
        <v>163</v>
      </c>
      <c r="B2" s="49"/>
      <c r="C2" s="50"/>
      <c r="D2" s="50"/>
      <c r="E2" s="68" t="s">
        <v>170</v>
      </c>
      <c r="F2" s="51"/>
    </row>
    <row r="3" spans="1:12" s="52" customFormat="1" x14ac:dyDescent="0.2">
      <c r="A3" s="51"/>
      <c r="C3" s="51"/>
      <c r="D3" s="51"/>
      <c r="F3" s="51"/>
    </row>
    <row r="4" spans="1:12" x14ac:dyDescent="0.2">
      <c r="A4" s="53" t="s">
        <v>6</v>
      </c>
      <c r="B4" s="53" t="s">
        <v>7</v>
      </c>
      <c r="C4" s="53" t="s">
        <v>8</v>
      </c>
      <c r="D4" s="54" t="s">
        <v>136</v>
      </c>
    </row>
    <row r="5" spans="1:12" x14ac:dyDescent="0.2">
      <c r="A5" s="55" t="s">
        <v>9</v>
      </c>
      <c r="B5" s="55">
        <v>8.3144720000000003</v>
      </c>
      <c r="C5" s="55" t="s">
        <v>10</v>
      </c>
      <c r="D5" s="55"/>
    </row>
    <row r="6" spans="1:12" ht="15.75" x14ac:dyDescent="0.2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">
      <c r="A9" s="55" t="s">
        <v>164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ht="28.5" x14ac:dyDescent="0.2">
      <c r="A10" s="56" t="s">
        <v>137</v>
      </c>
      <c r="B10" s="56">
        <f>1/60/(100^3)*P/(R_*B7+20)</f>
        <v>7.3709198831561756E-7</v>
      </c>
      <c r="C10" s="56" t="s">
        <v>133</v>
      </c>
      <c r="D10" s="56"/>
      <c r="E10" s="51"/>
      <c r="F10" s="51"/>
      <c r="L10" s="51"/>
    </row>
    <row r="11" spans="1:12" s="52" customFormat="1" x14ac:dyDescent="0.2">
      <c r="A11" s="55" t="s">
        <v>133</v>
      </c>
      <c r="B11" s="55">
        <f>1/60/(100^3)*P/(R_*B7)</f>
        <v>7.4358305104930494E-7</v>
      </c>
      <c r="C11" s="55" t="s">
        <v>133</v>
      </c>
      <c r="D11" s="55"/>
      <c r="E11" s="51"/>
      <c r="F11" s="51"/>
      <c r="G11" s="51"/>
    </row>
    <row r="12" spans="1:12" s="52" customFormat="1" ht="30" x14ac:dyDescent="0.2">
      <c r="A12" s="56" t="s">
        <v>134</v>
      </c>
      <c r="B12" s="56">
        <f>1/(1000*2*F)</f>
        <v>5.182134828131088E-9</v>
      </c>
      <c r="C12" s="56" t="s">
        <v>135</v>
      </c>
      <c r="D12" s="56"/>
      <c r="E12" s="51"/>
      <c r="F12" s="51"/>
      <c r="G12" s="51"/>
    </row>
    <row r="13" spans="1:12" s="52" customFormat="1" x14ac:dyDescent="0.2">
      <c r="A13" s="51"/>
      <c r="C13" s="51"/>
      <c r="D13" s="51"/>
      <c r="E13" s="51"/>
      <c r="F13" s="51"/>
      <c r="G13" s="51"/>
    </row>
    <row r="14" spans="1:12" x14ac:dyDescent="0.2">
      <c r="B14" s="52"/>
    </row>
    <row r="17" spans="1:16" x14ac:dyDescent="0.2">
      <c r="A17" s="72" t="s">
        <v>138</v>
      </c>
      <c r="B17" s="72"/>
      <c r="C17" s="72"/>
      <c r="D17" s="72"/>
      <c r="E17" s="72"/>
      <c r="F17" s="72"/>
      <c r="H17" s="72" t="s">
        <v>139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">
      <c r="A18" s="71" t="s">
        <v>129</v>
      </c>
      <c r="B18" s="71"/>
      <c r="C18" s="71" t="s">
        <v>130</v>
      </c>
      <c r="D18" s="71"/>
      <c r="E18" s="71" t="s">
        <v>131</v>
      </c>
      <c r="F18" s="71"/>
      <c r="G18" s="58"/>
      <c r="H18" s="71" t="s">
        <v>129</v>
      </c>
      <c r="I18" s="71"/>
      <c r="J18" s="71"/>
      <c r="K18" s="71" t="s">
        <v>130</v>
      </c>
      <c r="L18" s="71"/>
      <c r="M18" s="71"/>
      <c r="N18" s="71" t="s">
        <v>131</v>
      </c>
      <c r="O18" s="71"/>
      <c r="P18" s="71"/>
    </row>
    <row r="19" spans="1:16" ht="17.25" x14ac:dyDescent="0.3">
      <c r="A19" s="57" t="s">
        <v>165</v>
      </c>
      <c r="B19" s="57" t="s">
        <v>166</v>
      </c>
      <c r="C19" s="57" t="s">
        <v>165</v>
      </c>
      <c r="D19" s="57" t="s">
        <v>166</v>
      </c>
      <c r="E19" s="57" t="s">
        <v>165</v>
      </c>
      <c r="F19" s="57" t="s">
        <v>166</v>
      </c>
      <c r="G19" s="58"/>
      <c r="H19" s="59" t="s">
        <v>166</v>
      </c>
      <c r="I19" s="59" t="s">
        <v>167</v>
      </c>
      <c r="J19" s="60" t="s">
        <v>168</v>
      </c>
      <c r="K19" s="59" t="s">
        <v>166</v>
      </c>
      <c r="L19" s="59" t="s">
        <v>167</v>
      </c>
      <c r="M19" s="60" t="s">
        <v>168</v>
      </c>
      <c r="N19" s="59" t="s">
        <v>166</v>
      </c>
      <c r="O19" s="59" t="s">
        <v>167</v>
      </c>
      <c r="P19" s="60" t="s">
        <v>168</v>
      </c>
    </row>
    <row r="20" spans="1:16" x14ac:dyDescent="0.2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">
      <c r="J62" s="65"/>
      <c r="K62" s="51"/>
      <c r="L62" s="51"/>
      <c r="M62" s="51"/>
      <c r="N62" s="51"/>
      <c r="O62" s="51"/>
      <c r="P62" s="51"/>
    </row>
    <row r="63" spans="1:16" x14ac:dyDescent="0.2">
      <c r="H63" s="71" t="s">
        <v>132</v>
      </c>
      <c r="I63" s="71"/>
      <c r="J63" s="65"/>
      <c r="K63" s="51"/>
      <c r="L63" s="51"/>
      <c r="M63" s="51"/>
      <c r="N63" s="51"/>
      <c r="O63" s="51"/>
      <c r="P63" s="51"/>
    </row>
    <row r="64" spans="1:16" ht="17.25" x14ac:dyDescent="0.3">
      <c r="H64" s="66" t="s">
        <v>167</v>
      </c>
      <c r="I64" s="66" t="s">
        <v>166</v>
      </c>
      <c r="J64" s="51"/>
      <c r="K64" s="51"/>
      <c r="L64" s="51"/>
      <c r="M64" s="51"/>
      <c r="N64" s="51"/>
      <c r="O64" s="51"/>
      <c r="P64" s="51"/>
    </row>
    <row r="65" spans="8:16" x14ac:dyDescent="0.2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2025-01-14T13:10:31Z</dcterms:modified>
</cp:coreProperties>
</file>