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tv" sheetId="1" r:id="rId4"/>
    <sheet state="visible" name="coca" sheetId="2" r:id="rId5"/>
    <sheet state="visible" name="시트4" sheetId="3" r:id="rId6"/>
    <sheet state="visible" name="시트3" sheetId="4" r:id="rId7"/>
  </sheets>
  <definedNames/>
  <calcPr/>
</workbook>
</file>

<file path=xl/sharedStrings.xml><?xml version="1.0" encoding="utf-8"?>
<sst xmlns="http://schemas.openxmlformats.org/spreadsheetml/2006/main" count="45" uniqueCount="36">
  <si>
    <t>Y0</t>
  </si>
  <si>
    <t>Y0.25</t>
  </si>
  <si>
    <t>Y0.5</t>
  </si>
  <si>
    <t>Y0.75</t>
  </si>
  <si>
    <t>Y1</t>
  </si>
  <si>
    <t>이익률</t>
  </si>
  <si>
    <t>누적 고객 비율</t>
  </si>
  <si>
    <t>자본비용</t>
  </si>
  <si>
    <t>매출</t>
  </si>
  <si>
    <t>추가 이익</t>
  </si>
  <si>
    <t>이익율</t>
  </si>
  <si>
    <t>총이익</t>
  </si>
  <si>
    <t>현가계수</t>
  </si>
  <si>
    <t>현재가치</t>
  </si>
  <si>
    <t>고객 생애가치</t>
  </si>
  <si>
    <t>예산항목</t>
  </si>
  <si>
    <t>1년차</t>
  </si>
  <si>
    <t>2년차</t>
  </si>
  <si>
    <t>3년차</t>
  </si>
  <si>
    <t>4년차</t>
  </si>
  <si>
    <t>5년차</t>
  </si>
  <si>
    <t>영업사원수</t>
  </si>
  <si>
    <t>인당광고비용</t>
  </si>
  <si>
    <t>편입생수</t>
  </si>
  <si>
    <t>급여(인당/1년)</t>
  </si>
  <si>
    <t>인건비</t>
  </si>
  <si>
    <t>12만명 정도</t>
  </si>
  <si>
    <t>광고비용</t>
  </si>
  <si>
    <t>총합</t>
  </si>
  <si>
    <t>고객수</t>
  </si>
  <si>
    <t>COCA</t>
  </si>
  <si>
    <t>LTV</t>
  </si>
  <si>
    <t>LTV/COCA</t>
  </si>
  <si>
    <t>고객당 이익률</t>
  </si>
  <si>
    <t>이익</t>
  </si>
  <si>
    <t>순이익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</si>
</sst>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₩-412]#,##0.00"/>
  </numFmts>
  <fonts count="7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5.0"/>
      <color theme="1"/>
      <name val="Arial"/>
    </font>
    <font/>
    <font>
      <sz val="14.0"/>
      <color theme="1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9E9E9E"/>
      </left>
      <right style="thin">
        <color rgb="FF9E9E9E"/>
      </right>
      <top style="thin">
        <color rgb="FF9E9E9E"/>
      </top>
    </border>
    <border>
      <bottom style="thin">
        <color rgb="FF9E9E9E"/>
      </bottom>
    </border>
    <border>
      <right style="thin">
        <color rgb="FF9E9E9E"/>
      </right>
      <bottom style="thin">
        <color rgb="FF9E9E9E"/>
      </bottom>
    </border>
    <border>
      <left style="thin">
        <color rgb="FF9E9E9E"/>
      </left>
      <right style="thin">
        <color rgb="FF9E9E9E"/>
      </right>
      <bottom style="thin">
        <color rgb="FF9E9E9E"/>
      </bottom>
    </border>
    <border>
      <right style="thin">
        <color rgb="FF9E9E9E"/>
      </right>
      <top style="thin">
        <color rgb="FF9E9E9E"/>
      </top>
      <bottom style="thin">
        <color rgb="FF9E9E9E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5" fillId="0" fontId="1" numFmtId="9" xfId="0" applyAlignment="1" applyBorder="1" applyFont="1" applyNumberFormat="1">
      <alignment horizontal="right" vertical="bottom"/>
    </xf>
    <xf borderId="6" fillId="0" fontId="1" numFmtId="9" xfId="0" applyAlignment="1" applyBorder="1" applyFont="1" applyNumberFormat="1">
      <alignment horizontal="right" vertical="bottom"/>
    </xf>
    <xf borderId="7" fillId="0" fontId="1" numFmtId="0" xfId="0" applyAlignment="1" applyBorder="1" applyFont="1">
      <alignment vertical="bottom"/>
    </xf>
    <xf borderId="5" fillId="0" fontId="1" numFmtId="0" xfId="0" applyAlignment="1" applyBorder="1" applyFont="1">
      <alignment readingOrder="0" vertical="bottom"/>
    </xf>
    <xf borderId="6" fillId="0" fontId="1" numFmtId="0" xfId="0" applyAlignment="1" applyBorder="1" applyFont="1">
      <alignment readingOrder="0" vertical="bottom"/>
    </xf>
    <xf borderId="0" fillId="0" fontId="2" numFmtId="0" xfId="0" applyAlignment="1" applyFont="1">
      <alignment readingOrder="0"/>
    </xf>
    <xf borderId="8" fillId="0" fontId="1" numFmtId="0" xfId="0" applyAlignment="1" applyBorder="1" applyFont="1">
      <alignment readingOrder="0" vertical="bottom"/>
    </xf>
    <xf borderId="0" fillId="0" fontId="1" numFmtId="164" xfId="0" applyAlignment="1" applyFont="1" applyNumberFormat="1">
      <alignment horizontal="right" readingOrder="0" vertical="bottom"/>
    </xf>
    <xf borderId="0" fillId="0" fontId="1" numFmtId="9" xfId="0" applyAlignment="1" applyFont="1" applyNumberFormat="1">
      <alignment horizontal="right" readingOrder="0" vertical="bottom"/>
    </xf>
    <xf borderId="0" fillId="0" fontId="2" numFmtId="10" xfId="0" applyAlignment="1" applyFont="1" applyNumberFormat="1">
      <alignment readingOrder="0"/>
    </xf>
    <xf borderId="8" fillId="0" fontId="1" numFmtId="0" xfId="0" applyAlignment="1" applyBorder="1" applyFont="1">
      <alignment vertical="bottom"/>
    </xf>
    <xf borderId="0" fillId="0" fontId="1" numFmtId="10" xfId="0" applyAlignment="1" applyFont="1" applyNumberFormat="1">
      <alignment horizontal="right" vertical="bottom"/>
    </xf>
    <xf borderId="9" fillId="0" fontId="1" numFmtId="10" xfId="0" applyAlignment="1" applyBorder="1" applyFont="1" applyNumberForma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9" xfId="0" applyAlignment="1" applyFont="1" applyNumberFormat="1">
      <alignment horizontal="right" vertical="bottom"/>
    </xf>
    <xf borderId="9" fillId="0" fontId="1" numFmtId="9" xfId="0" applyAlignment="1" applyBorder="1" applyFont="1" applyNumberForma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9" fillId="0" fontId="1" numFmtId="164" xfId="0" applyAlignment="1" applyBorder="1" applyFont="1" applyNumberFormat="1">
      <alignment horizontal="right" vertical="bottom"/>
    </xf>
    <xf borderId="5" fillId="0" fontId="1" numFmtId="164" xfId="0" applyAlignment="1" applyBorder="1" applyFont="1" applyNumberFormat="1">
      <alignment horizontal="right" vertical="bottom"/>
    </xf>
    <xf borderId="6" fillId="0" fontId="1" numFmtId="0" xfId="0" applyAlignment="1" applyBorder="1" applyFont="1">
      <alignment vertical="bottom"/>
    </xf>
    <xf borderId="10" fillId="0" fontId="3" numFmtId="0" xfId="0" applyAlignment="1" applyBorder="1" applyFont="1">
      <alignment horizontal="center" vertical="bottom"/>
    </xf>
    <xf borderId="11" fillId="0" fontId="1" numFmtId="0" xfId="0" applyAlignment="1" applyBorder="1" applyFont="1">
      <alignment vertical="bottom"/>
    </xf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12" fillId="0" fontId="5" numFmtId="0" xfId="0" applyAlignment="1" applyBorder="1" applyFont="1">
      <alignment horizontal="center" readingOrder="0" vertical="bottom"/>
    </xf>
    <xf borderId="13" fillId="0" fontId="6" numFmtId="0" xfId="0" applyAlignment="1" applyBorder="1" applyFont="1">
      <alignment vertical="bottom"/>
    </xf>
    <xf borderId="12" fillId="0" fontId="6" numFmtId="0" xfId="0" applyAlignment="1" applyBorder="1" applyFont="1">
      <alignment horizontal="center" readingOrder="0" vertical="bottom"/>
    </xf>
    <xf borderId="0" fillId="0" fontId="2" numFmtId="9" xfId="0" applyAlignment="1" applyFont="1" applyNumberFormat="1">
      <alignment readingOrder="0"/>
    </xf>
    <xf borderId="12" fillId="0" fontId="1" numFmtId="164" xfId="0" applyAlignment="1" applyBorder="1" applyFont="1" applyNumberFormat="1">
      <alignment horizontal="center" readingOrder="0" vertical="bottom"/>
    </xf>
    <xf borderId="0" fillId="0" fontId="1" numFmtId="0" xfId="0" applyAlignment="1" applyFont="1">
      <alignment horizontal="right" vertical="bottom"/>
    </xf>
    <xf borderId="12" fillId="0" fontId="1" numFmtId="164" xfId="0" applyAlignment="1" applyBorder="1" applyFont="1" applyNumberFormat="1">
      <alignment horizontal="center" vertical="bottom"/>
    </xf>
    <xf borderId="12" fillId="0" fontId="6" numFmtId="3" xfId="0" applyAlignment="1" applyBorder="1" applyFont="1" applyNumberFormat="1">
      <alignment horizontal="center" readingOrder="0" vertical="bottom"/>
    </xf>
    <xf borderId="12" fillId="0" fontId="1" numFmtId="10" xfId="0" applyAlignment="1" applyBorder="1" applyFont="1" applyNumberFormat="1">
      <alignment horizontal="center" vertical="bottom"/>
    </xf>
    <xf borderId="12" fillId="0" fontId="6" numFmtId="10" xfId="0" applyAlignment="1" applyBorder="1" applyFont="1" applyNumberFormat="1">
      <alignment horizontal="center" vertical="bottom"/>
    </xf>
    <xf borderId="0" fillId="0" fontId="2" numFmtId="164" xfId="0" applyFont="1" applyNumberFormat="1"/>
    <xf borderId="12" fillId="0" fontId="1" numFmtId="0" xfId="0" applyAlignment="1" applyBorder="1" applyFont="1">
      <alignment vertical="bottom"/>
    </xf>
    <xf borderId="14" fillId="0" fontId="5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/>
      <c r="C1" s="2"/>
      <c r="D1" s="2"/>
      <c r="E1" s="2"/>
      <c r="F1" s="3"/>
      <c r="G1" s="4"/>
      <c r="H1" s="4"/>
    </row>
    <row r="2">
      <c r="A2" s="5"/>
      <c r="B2" s="6"/>
      <c r="C2" s="7"/>
      <c r="D2" s="6"/>
      <c r="E2" s="6"/>
      <c r="F2" s="8"/>
      <c r="G2" s="4"/>
      <c r="H2" s="4"/>
    </row>
    <row r="3">
      <c r="A3" s="6"/>
      <c r="B3" s="6"/>
      <c r="C3" s="6"/>
      <c r="D3" s="6"/>
      <c r="E3" s="6"/>
      <c r="F3" s="6"/>
      <c r="G3" s="4"/>
      <c r="H3" s="4"/>
    </row>
    <row r="4">
      <c r="A4" s="9"/>
      <c r="B4" s="6" t="s">
        <v>0</v>
      </c>
      <c r="C4" s="10" t="s">
        <v>1</v>
      </c>
      <c r="D4" s="10" t="s">
        <v>2</v>
      </c>
      <c r="E4" s="10" t="s">
        <v>3</v>
      </c>
      <c r="F4" s="11" t="s">
        <v>4</v>
      </c>
      <c r="G4" s="4"/>
      <c r="H4" s="4" t="s">
        <v>5</v>
      </c>
      <c r="I4" s="12" t="s">
        <v>6</v>
      </c>
      <c r="J4" s="12" t="s">
        <v>7</v>
      </c>
    </row>
    <row r="5">
      <c r="A5" s="13" t="s">
        <v>8</v>
      </c>
      <c r="B5" s="14">
        <v>30000.0</v>
      </c>
      <c r="C5" s="14">
        <v>30000.0</v>
      </c>
      <c r="D5" s="14">
        <v>30000.0</v>
      </c>
      <c r="E5" s="14">
        <v>30000.0</v>
      </c>
      <c r="F5" s="14">
        <v>30000.0</v>
      </c>
      <c r="G5" s="4"/>
      <c r="H5" s="15">
        <v>0.15</v>
      </c>
      <c r="I5" s="16">
        <v>0.4</v>
      </c>
      <c r="J5" s="16">
        <v>0.2</v>
      </c>
    </row>
    <row r="6">
      <c r="A6" s="17" t="s">
        <v>6</v>
      </c>
      <c r="B6" s="18">
        <v>1.0</v>
      </c>
      <c r="C6" s="18">
        <f>B6*I5</f>
        <v>0.4</v>
      </c>
      <c r="D6" s="18">
        <f>C6*I5</f>
        <v>0.16</v>
      </c>
      <c r="E6" s="18">
        <f>D6*I5</f>
        <v>0.064</v>
      </c>
      <c r="F6" s="19">
        <f>E6*I5</f>
        <v>0.0256</v>
      </c>
      <c r="G6" s="4"/>
      <c r="H6" s="20" t="s">
        <v>9</v>
      </c>
    </row>
    <row r="7">
      <c r="A7" s="17" t="s">
        <v>10</v>
      </c>
      <c r="B7" s="21">
        <f>H5</f>
        <v>0.15</v>
      </c>
      <c r="C7" s="21">
        <f>H5</f>
        <v>0.15</v>
      </c>
      <c r="D7" s="21">
        <f>H5</f>
        <v>0.15</v>
      </c>
      <c r="E7" s="21">
        <f>H5</f>
        <v>0.15</v>
      </c>
      <c r="F7" s="22">
        <f>H5</f>
        <v>0.15</v>
      </c>
      <c r="G7" s="4"/>
      <c r="H7" s="20">
        <v>1500.0</v>
      </c>
    </row>
    <row r="8">
      <c r="A8" s="17" t="s">
        <v>11</v>
      </c>
      <c r="B8" s="23">
        <f>B5*B7*B6 +H7*B6</f>
        <v>6000</v>
      </c>
      <c r="C8" s="23">
        <f>C5*C7*C6+H7*C6</f>
        <v>2400</v>
      </c>
      <c r="D8" s="23">
        <f>D5*D7*D6+H7*D6</f>
        <v>960</v>
      </c>
      <c r="E8" s="23">
        <f>E5*E7*E6+H7*E6</f>
        <v>384</v>
      </c>
      <c r="F8" s="24">
        <f>F5*F7*F6+H7*F6</f>
        <v>153.6</v>
      </c>
      <c r="G8" s="4"/>
      <c r="H8" s="4"/>
    </row>
    <row r="9">
      <c r="A9" s="17" t="s">
        <v>7</v>
      </c>
      <c r="B9" s="21">
        <v>0.2</v>
      </c>
      <c r="C9" s="21">
        <v>0.2</v>
      </c>
      <c r="D9" s="21">
        <v>0.2</v>
      </c>
      <c r="E9" s="21">
        <v>0.2</v>
      </c>
      <c r="F9" s="22">
        <v>0.2</v>
      </c>
      <c r="G9" s="4"/>
      <c r="H9" s="4"/>
    </row>
    <row r="10">
      <c r="A10" s="17" t="s">
        <v>12</v>
      </c>
      <c r="B10" s="21">
        <v>1.0</v>
      </c>
      <c r="C10" s="21">
        <f>B10*(1-J5)</f>
        <v>0.8</v>
      </c>
      <c r="D10" s="21">
        <f>C10*(1-J5)</f>
        <v>0.64</v>
      </c>
      <c r="E10" s="18">
        <f>D10*(1-J5)</f>
        <v>0.512</v>
      </c>
      <c r="G10" s="4"/>
      <c r="H10" s="4"/>
    </row>
    <row r="11">
      <c r="A11" s="17" t="s">
        <v>13</v>
      </c>
      <c r="B11" s="23">
        <f t="shared" ref="B11:C11" si="1">B8*B10</f>
        <v>6000</v>
      </c>
      <c r="C11" s="23">
        <f t="shared" si="1"/>
        <v>1920</v>
      </c>
      <c r="D11" s="23">
        <f t="shared" ref="D11:E11" si="2">D10*D8</f>
        <v>614.4</v>
      </c>
      <c r="E11" s="23">
        <f t="shared" si="2"/>
        <v>196.608</v>
      </c>
      <c r="F11" s="19">
        <f>E10*(1-J5)</f>
        <v>0.4096</v>
      </c>
      <c r="G11" s="4"/>
      <c r="H11" s="4"/>
    </row>
    <row r="12">
      <c r="A12" s="9" t="s">
        <v>14</v>
      </c>
      <c r="B12" s="25">
        <f>sum(B11:F11)</f>
        <v>8731.4176</v>
      </c>
      <c r="C12" s="6"/>
      <c r="D12" s="6"/>
      <c r="E12" s="6"/>
      <c r="F12" s="26"/>
      <c r="G12" s="4"/>
      <c r="H12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6" width="14.75"/>
  </cols>
  <sheetData>
    <row r="1">
      <c r="A1" s="27" t="s">
        <v>15</v>
      </c>
      <c r="B1" s="28"/>
      <c r="C1" s="29"/>
      <c r="D1" s="29"/>
      <c r="E1" s="29"/>
      <c r="F1" s="30"/>
      <c r="G1" s="4"/>
      <c r="H1" s="4"/>
    </row>
    <row r="2">
      <c r="A2" s="31"/>
      <c r="B2" s="32" t="s">
        <v>16</v>
      </c>
      <c r="C2" s="32" t="s">
        <v>17</v>
      </c>
      <c r="D2" s="32" t="s">
        <v>18</v>
      </c>
      <c r="E2" s="32" t="s">
        <v>19</v>
      </c>
      <c r="F2" s="32" t="s">
        <v>20</v>
      </c>
      <c r="G2" s="4"/>
      <c r="H2" s="4"/>
    </row>
    <row r="3">
      <c r="A3" s="33" t="s">
        <v>21</v>
      </c>
      <c r="B3" s="34">
        <v>1.0</v>
      </c>
      <c r="C3" s="34">
        <v>1.0</v>
      </c>
      <c r="D3" s="34">
        <v>1.0</v>
      </c>
      <c r="E3" s="34">
        <v>2.0</v>
      </c>
      <c r="F3" s="34">
        <v>2.0</v>
      </c>
      <c r="G3" s="4"/>
      <c r="H3" s="4" t="s">
        <v>22</v>
      </c>
      <c r="J3" s="12" t="s">
        <v>23</v>
      </c>
      <c r="K3" s="35">
        <v>0.1</v>
      </c>
    </row>
    <row r="4">
      <c r="A4" s="33" t="s">
        <v>24</v>
      </c>
      <c r="B4" s="36">
        <v>4.0E7</v>
      </c>
      <c r="C4" s="36">
        <v>4.0E7</v>
      </c>
      <c r="D4" s="36">
        <v>4.0E7</v>
      </c>
      <c r="E4" s="36">
        <v>4.0E7</v>
      </c>
      <c r="F4" s="36">
        <v>4.0E7</v>
      </c>
      <c r="G4" s="4"/>
      <c r="H4" s="37">
        <v>5000.0</v>
      </c>
      <c r="J4" s="12">
        <v>40000.0</v>
      </c>
      <c r="K4" s="12">
        <v>4000.0</v>
      </c>
    </row>
    <row r="5">
      <c r="A5" s="33" t="s">
        <v>25</v>
      </c>
      <c r="B5" s="38">
        <f t="shared" ref="B5:D5" si="1">B3*B4</f>
        <v>40000000</v>
      </c>
      <c r="C5" s="38">
        <f t="shared" si="1"/>
        <v>40000000</v>
      </c>
      <c r="D5" s="38">
        <f t="shared" si="1"/>
        <v>40000000</v>
      </c>
      <c r="E5" s="38">
        <f>E4*E3</f>
        <v>80000000</v>
      </c>
      <c r="F5" s="38">
        <f>F3*F4</f>
        <v>80000000</v>
      </c>
      <c r="G5" s="4"/>
      <c r="H5" s="4"/>
      <c r="J5" s="12" t="s">
        <v>26</v>
      </c>
    </row>
    <row r="6">
      <c r="A6" s="33" t="s">
        <v>27</v>
      </c>
      <c r="B6" s="38">
        <v>1.0E7</v>
      </c>
      <c r="C6" s="38">
        <v>1.0E7</v>
      </c>
      <c r="D6" s="38">
        <v>1.0E7</v>
      </c>
      <c r="E6" s="38">
        <v>1.0E7</v>
      </c>
      <c r="F6" s="38">
        <v>1.0E7</v>
      </c>
      <c r="G6" s="4"/>
      <c r="H6" s="4"/>
    </row>
    <row r="7">
      <c r="A7" s="33" t="s">
        <v>28</v>
      </c>
      <c r="B7" s="38">
        <f t="shared" ref="B7:F7" si="2">sum(B5:B6)</f>
        <v>50000000</v>
      </c>
      <c r="C7" s="38">
        <f t="shared" si="2"/>
        <v>50000000</v>
      </c>
      <c r="D7" s="38">
        <f t="shared" si="2"/>
        <v>50000000</v>
      </c>
      <c r="E7" s="38">
        <f t="shared" si="2"/>
        <v>90000000</v>
      </c>
      <c r="F7" s="38">
        <f t="shared" si="2"/>
        <v>90000000</v>
      </c>
      <c r="G7" s="4"/>
      <c r="H7" s="4"/>
    </row>
    <row r="8">
      <c r="A8" s="33" t="s">
        <v>29</v>
      </c>
      <c r="B8" s="39">
        <v>301.0</v>
      </c>
      <c r="C8" s="39">
        <v>3016.0</v>
      </c>
      <c r="D8" s="39">
        <v>6400.0</v>
      </c>
      <c r="E8" s="39">
        <v>16000.0</v>
      </c>
      <c r="F8" s="39">
        <v>24000.0</v>
      </c>
      <c r="G8" s="4"/>
      <c r="H8" s="4"/>
    </row>
    <row r="9">
      <c r="A9" s="33" t="s">
        <v>30</v>
      </c>
      <c r="B9" s="38">
        <f t="shared" ref="B9:F9" si="3">B7/B8</f>
        <v>166112.9568</v>
      </c>
      <c r="C9" s="38">
        <f t="shared" si="3"/>
        <v>16578.24934</v>
      </c>
      <c r="D9" s="38">
        <f t="shared" si="3"/>
        <v>7812.5</v>
      </c>
      <c r="E9" s="38">
        <f t="shared" si="3"/>
        <v>5625</v>
      </c>
      <c r="F9" s="38">
        <f t="shared" si="3"/>
        <v>3750</v>
      </c>
      <c r="G9" s="4"/>
      <c r="H9" s="4"/>
    </row>
    <row r="10">
      <c r="A10" s="33" t="s">
        <v>31</v>
      </c>
      <c r="B10" s="38">
        <f>ltv!B12</f>
        <v>8731.4176</v>
      </c>
      <c r="C10" s="38">
        <f>ltv!B12</f>
        <v>8731.4176</v>
      </c>
      <c r="D10" s="38">
        <f>ltv!B12</f>
        <v>8731.4176</v>
      </c>
      <c r="E10" s="38">
        <f>ltv!B12</f>
        <v>8731.4176</v>
      </c>
      <c r="F10" s="38">
        <f>ltv!B12</f>
        <v>8731.4176</v>
      </c>
      <c r="G10" s="4"/>
      <c r="H10" s="4"/>
    </row>
    <row r="11">
      <c r="A11" s="33" t="s">
        <v>32</v>
      </c>
      <c r="B11" s="40">
        <f t="shared" ref="B11:F11" si="4">B10/B9</f>
        <v>0.05256313395</v>
      </c>
      <c r="C11" s="41">
        <f t="shared" si="4"/>
        <v>0.5266791096</v>
      </c>
      <c r="D11" s="41">
        <f t="shared" si="4"/>
        <v>1.117621453</v>
      </c>
      <c r="E11" s="41">
        <f t="shared" si="4"/>
        <v>1.552252018</v>
      </c>
      <c r="F11" s="41">
        <f t="shared" si="4"/>
        <v>2.328378027</v>
      </c>
      <c r="G11" s="4"/>
      <c r="H11" s="4"/>
    </row>
    <row r="12">
      <c r="A12" s="4" t="s">
        <v>33</v>
      </c>
      <c r="B12" s="4"/>
      <c r="C12" s="4"/>
      <c r="D12" s="4"/>
      <c r="E12" s="4"/>
      <c r="F12" s="4"/>
      <c r="G12" s="4"/>
      <c r="H12" s="4"/>
    </row>
    <row r="13">
      <c r="A13" s="12" t="s">
        <v>34</v>
      </c>
      <c r="B13" s="42">
        <f t="shared" ref="B13:F13" si="5">B10*B8</f>
        <v>2628156.698</v>
      </c>
      <c r="C13" s="42">
        <f t="shared" si="5"/>
        <v>26333955.48</v>
      </c>
      <c r="D13" s="42">
        <f t="shared" si="5"/>
        <v>55881072.64</v>
      </c>
      <c r="E13" s="42">
        <f t="shared" si="5"/>
        <v>139702681.6</v>
      </c>
      <c r="F13" s="42">
        <f t="shared" si="5"/>
        <v>209554022.4</v>
      </c>
    </row>
    <row r="14">
      <c r="A14" s="12" t="s">
        <v>35</v>
      </c>
      <c r="B14" s="42">
        <f t="shared" ref="B14:F14" si="6">B13-B7</f>
        <v>-47371843.3</v>
      </c>
      <c r="C14" s="42">
        <f t="shared" si="6"/>
        <v>-23666044.52</v>
      </c>
      <c r="D14" s="42">
        <f t="shared" si="6"/>
        <v>5881072.64</v>
      </c>
      <c r="E14" s="42">
        <f t="shared" si="6"/>
        <v>49702681.6</v>
      </c>
      <c r="F14" s="42">
        <f t="shared" si="6"/>
        <v>119554022.4</v>
      </c>
    </row>
  </sheetData>
  <mergeCells count="2">
    <mergeCell ref="A1:A2"/>
    <mergeCell ref="B1:F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B4" s="43"/>
      <c r="C4" s="44" t="s">
        <v>16</v>
      </c>
      <c r="D4" s="44" t="s">
        <v>17</v>
      </c>
      <c r="E4" s="44" t="s">
        <v>18</v>
      </c>
      <c r="F4" s="44" t="s">
        <v>19</v>
      </c>
      <c r="G4" s="44" t="s">
        <v>20</v>
      </c>
    </row>
    <row r="5">
      <c r="B5" s="33" t="s">
        <v>30</v>
      </c>
      <c r="C5" s="38">
        <f>coca!B9</f>
        <v>166112.9568</v>
      </c>
      <c r="D5" s="38">
        <f>coca!C9</f>
        <v>16578.24934</v>
      </c>
      <c r="E5" s="38">
        <f>coca!D9</f>
        <v>7812.5</v>
      </c>
      <c r="F5" s="38">
        <f>coca!E9</f>
        <v>5625</v>
      </c>
      <c r="G5" s="38">
        <f>coca!F9</f>
        <v>3750</v>
      </c>
    </row>
    <row r="6">
      <c r="B6" s="33" t="s">
        <v>31</v>
      </c>
      <c r="C6" s="38">
        <f>coca!B10</f>
        <v>8731.4176</v>
      </c>
      <c r="D6" s="38">
        <f>coca!C10</f>
        <v>8731.4176</v>
      </c>
      <c r="E6" s="38">
        <f>coca!D10</f>
        <v>8731.4176</v>
      </c>
      <c r="F6" s="38">
        <f>coca!E10</f>
        <v>8731.4176</v>
      </c>
      <c r="G6" s="38">
        <f>coca!F10</f>
        <v>8731.4176</v>
      </c>
    </row>
  </sheetData>
  <drawing r:id="rId1"/>
</worksheet>
</file>