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UNS SCHOOL 🚸\Data Analytics Capstone\DatSets\Mod4_DS\"/>
    </mc:Choice>
  </mc:AlternateContent>
  <xr:revisionPtr revIDLastSave="0" documentId="13_ncr:1_{912D532A-87FE-4AF3-8FC4-776E86A21AB7}" xr6:coauthVersionLast="45" xr6:coauthVersionMax="45" xr10:uidLastSave="{00000000-0000-0000-0000-000000000000}"/>
  <bookViews>
    <workbookView xWindow="28680" yWindow="-900" windowWidth="29040" windowHeight="15990" tabRatio="677" activeTab="1" xr2:uid="{00000000-000D-0000-FFFF-FFFF00000000}"/>
  </bookViews>
  <sheets>
    <sheet name="Store Warehoouse Rerorders" sheetId="11" r:id="rId1"/>
    <sheet name="Metrics" sheetId="15" r:id="rId2"/>
    <sheet name="Store 1" sheetId="1" r:id="rId3"/>
    <sheet name="Store 2" sheetId="2" r:id="rId4"/>
    <sheet name="Store 3" sheetId="3" r:id="rId5"/>
    <sheet name="Store 4" sheetId="4" r:id="rId6"/>
    <sheet name="Store 5" sheetId="5" r:id="rId7"/>
    <sheet name="Store 6" sheetId="6" r:id="rId8"/>
    <sheet name="Store 7" sheetId="7" r:id="rId9"/>
    <sheet name="Store 8" sheetId="8" r:id="rId10"/>
    <sheet name="Store 9" sheetId="9" r:id="rId11"/>
    <sheet name="Store 10" sheetId="10" r:id="rId12"/>
    <sheet name="Sheet4" sheetId="14" r:id="rId13"/>
    <sheet name="Profit" sheetId="12" r:id="rId14"/>
    <sheet name="Combine" sheetId="13" r:id="rId15"/>
  </sheets>
  <definedNames>
    <definedName name="_xlchart.v1.0" hidden="1">Profit!$A$2:$A$30</definedName>
    <definedName name="_xlchart.v1.1" hidden="1">Profit!$B$2:$B$30</definedName>
    <definedName name="_xlchart.v1.10" hidden="1">Profit!$K$2:$K$30</definedName>
    <definedName name="_xlchart.v1.11" hidden="1">Combine!$A$3:$A$27</definedName>
    <definedName name="_xlchart.v1.12" hidden="1">Combine!$B$2</definedName>
    <definedName name="_xlchart.v1.13" hidden="1">Combine!$B$3:$B$27</definedName>
    <definedName name="_xlchart.v1.14" hidden="1">Combine!$C$2</definedName>
    <definedName name="_xlchart.v1.15" hidden="1">Combine!$C$3:$C$27</definedName>
    <definedName name="_xlchart.v1.16" hidden="1">Combine!$D$2</definedName>
    <definedName name="_xlchart.v1.17" hidden="1">Combine!$D$3:$D$27</definedName>
    <definedName name="_xlchart.v1.18" hidden="1">Combine!$E$2</definedName>
    <definedName name="_xlchart.v1.19" hidden="1">Combine!$E$3:$E$27</definedName>
    <definedName name="_xlchart.v1.2" hidden="1">Profit!$C$2:$C$30</definedName>
    <definedName name="_xlchart.v1.20" hidden="1">Combine!$F$2</definedName>
    <definedName name="_xlchart.v1.21" hidden="1">Combine!$F$3:$F$27</definedName>
    <definedName name="_xlchart.v1.22" hidden="1">Combine!$G$2</definedName>
    <definedName name="_xlchart.v1.23" hidden="1">Combine!$G$3:$G$27</definedName>
    <definedName name="_xlchart.v1.24" hidden="1">Combine!$H$2</definedName>
    <definedName name="_xlchart.v1.25" hidden="1">Combine!$H$3:$H$27</definedName>
    <definedName name="_xlchart.v1.26" hidden="1">Combine!$I$2</definedName>
    <definedName name="_xlchart.v1.27" hidden="1">Combine!$I$3:$I$27</definedName>
    <definedName name="_xlchart.v1.28" hidden="1">Combine!$J$2</definedName>
    <definedName name="_xlchart.v1.29" hidden="1">Combine!$J$3:$J$27</definedName>
    <definedName name="_xlchart.v1.3" hidden="1">Profit!$D$2:$D$30</definedName>
    <definedName name="_xlchart.v1.30" hidden="1">Combine!$K$2</definedName>
    <definedName name="_xlchart.v1.31" hidden="1">Combine!$K$3:$K$27</definedName>
    <definedName name="_xlchart.v1.4" hidden="1">Profit!$E$2:$E$30</definedName>
    <definedName name="_xlchart.v1.5" hidden="1">Profit!$F$2:$F$30</definedName>
    <definedName name="_xlchart.v1.6" hidden="1">Profit!$G$2:$G$30</definedName>
    <definedName name="_xlchart.v1.7" hidden="1">Profit!$H$2:$H$30</definedName>
    <definedName name="_xlchart.v1.8" hidden="1">Profit!$I$2:$I$30</definedName>
    <definedName name="_xlchart.v1.9" hidden="1">Profit!$J$2:$J$30</definedName>
  </definedNames>
  <calcPr calcId="191029" calcMode="autoNoTable" iterate="1"/>
  <pivotCaches>
    <pivotCache cacheId="1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5" l="1"/>
  <c r="D3" i="15"/>
  <c r="E3" i="15"/>
  <c r="F3" i="15"/>
  <c r="G3" i="15"/>
  <c r="H3" i="15" s="1"/>
  <c r="I3" i="15"/>
  <c r="J3" i="15"/>
  <c r="C4" i="15"/>
  <c r="D4" i="15"/>
  <c r="E4" i="15"/>
  <c r="E18" i="15" s="1"/>
  <c r="E25" i="15" s="1"/>
  <c r="F4" i="15"/>
  <c r="G4" i="15"/>
  <c r="I4" i="15"/>
  <c r="J4" i="15"/>
  <c r="C5" i="15"/>
  <c r="D5" i="15"/>
  <c r="E5" i="15"/>
  <c r="F5" i="15"/>
  <c r="G5" i="15"/>
  <c r="H5" i="15" s="1"/>
  <c r="I5" i="15"/>
  <c r="J5" i="15"/>
  <c r="C6" i="15"/>
  <c r="F18" i="15" s="1"/>
  <c r="F25" i="15" s="1"/>
  <c r="D6" i="15"/>
  <c r="E6" i="15"/>
  <c r="F6" i="15"/>
  <c r="G6" i="15"/>
  <c r="I6" i="15"/>
  <c r="J6" i="15"/>
  <c r="C7" i="15"/>
  <c r="D7" i="15"/>
  <c r="E7" i="15"/>
  <c r="F7" i="15"/>
  <c r="G7" i="15"/>
  <c r="I7" i="15"/>
  <c r="J7" i="15"/>
  <c r="C8" i="15"/>
  <c r="D8" i="15"/>
  <c r="E8" i="15"/>
  <c r="F8" i="15"/>
  <c r="G8" i="15"/>
  <c r="H8" i="15" s="1"/>
  <c r="I8" i="15"/>
  <c r="C9" i="15"/>
  <c r="D9" i="15"/>
  <c r="E9" i="15"/>
  <c r="F9" i="15"/>
  <c r="G9" i="15"/>
  <c r="H9" i="15" s="1"/>
  <c r="I9" i="15"/>
  <c r="C10" i="15"/>
  <c r="D10" i="15"/>
  <c r="E10" i="15"/>
  <c r="F10" i="15"/>
  <c r="G10" i="15"/>
  <c r="H10" i="15"/>
  <c r="I10" i="15"/>
  <c r="C11" i="15"/>
  <c r="D11" i="15"/>
  <c r="E11" i="15"/>
  <c r="F11" i="15"/>
  <c r="G11" i="15"/>
  <c r="I11" i="15"/>
  <c r="C12" i="15"/>
  <c r="D12" i="15"/>
  <c r="E12" i="15"/>
  <c r="F12" i="15"/>
  <c r="G12" i="15"/>
  <c r="H12" i="15" s="1"/>
  <c r="I12" i="15"/>
  <c r="K33" i="11"/>
  <c r="T30" i="1"/>
  <c r="V31" i="1"/>
  <c r="V3" i="1"/>
  <c r="L5" i="11"/>
  <c r="L6" i="11"/>
  <c r="L7" i="11"/>
  <c r="L8" i="11"/>
  <c r="L9" i="11"/>
  <c r="L11" i="11"/>
  <c r="L12" i="11"/>
  <c r="L13" i="11"/>
  <c r="L14" i="11"/>
  <c r="L15" i="11"/>
  <c r="L16" i="11"/>
  <c r="L17" i="11"/>
  <c r="L19" i="11"/>
  <c r="L20" i="11"/>
  <c r="L21" i="11"/>
  <c r="L22" i="11"/>
  <c r="L23" i="11"/>
  <c r="L25" i="11"/>
  <c r="L26" i="11"/>
  <c r="L27" i="11"/>
  <c r="L28" i="11"/>
  <c r="L29" i="11"/>
  <c r="L30" i="11"/>
  <c r="L31" i="11"/>
  <c r="L4" i="11"/>
  <c r="AA4" i="1"/>
  <c r="AA5" i="1"/>
  <c r="AA6" i="1"/>
  <c r="AA7" i="1"/>
  <c r="AA8" i="1"/>
  <c r="AA10" i="1"/>
  <c r="AA11" i="1"/>
  <c r="AA12" i="1"/>
  <c r="AA13" i="1"/>
  <c r="AA14" i="1"/>
  <c r="AA15" i="1"/>
  <c r="AA16" i="1"/>
  <c r="AA19" i="1"/>
  <c r="AA20" i="1"/>
  <c r="AA21" i="1"/>
  <c r="AA22" i="1"/>
  <c r="AA24" i="1"/>
  <c r="AA25" i="1"/>
  <c r="AA26" i="1"/>
  <c r="AA27" i="1"/>
  <c r="AA28" i="1"/>
  <c r="AA29" i="1"/>
  <c r="AA30" i="1"/>
  <c r="AA3" i="1"/>
  <c r="X3" i="1"/>
  <c r="J18" i="15" l="1"/>
  <c r="J25" i="15" s="1"/>
  <c r="I18" i="15"/>
  <c r="I25" i="15" s="1"/>
  <c r="H11" i="15"/>
  <c r="D18" i="15"/>
  <c r="D25" i="15" s="1"/>
  <c r="G18" i="15"/>
  <c r="G25" i="15" s="1"/>
  <c r="H7" i="15"/>
  <c r="H4" i="15"/>
  <c r="H6" i="15"/>
  <c r="B3" i="13"/>
  <c r="L3" i="13" s="1"/>
  <c r="C3" i="13"/>
  <c r="D3" i="13"/>
  <c r="E3" i="13"/>
  <c r="F3" i="13"/>
  <c r="G3" i="13"/>
  <c r="H3" i="13"/>
  <c r="I3" i="13"/>
  <c r="J3" i="13"/>
  <c r="K3" i="13"/>
  <c r="B4" i="13"/>
  <c r="L4" i="13" s="1"/>
  <c r="C4" i="13"/>
  <c r="D4" i="13"/>
  <c r="E4" i="13"/>
  <c r="F4" i="13"/>
  <c r="G4" i="13"/>
  <c r="H4" i="13"/>
  <c r="I4" i="13"/>
  <c r="J4" i="13"/>
  <c r="K4" i="13"/>
  <c r="B5" i="13"/>
  <c r="L5" i="13" s="1"/>
  <c r="C5" i="13"/>
  <c r="D5" i="13"/>
  <c r="E5" i="13"/>
  <c r="F5" i="13"/>
  <c r="G5" i="13"/>
  <c r="H5" i="13"/>
  <c r="I5" i="13"/>
  <c r="J5" i="13"/>
  <c r="K5" i="13"/>
  <c r="B6" i="13"/>
  <c r="L6" i="13" s="1"/>
  <c r="C6" i="13"/>
  <c r="D6" i="13"/>
  <c r="E6" i="13"/>
  <c r="F6" i="13"/>
  <c r="G6" i="13"/>
  <c r="H6" i="13"/>
  <c r="I6" i="13"/>
  <c r="J6" i="13"/>
  <c r="K6" i="13"/>
  <c r="B7" i="13"/>
  <c r="L7" i="13" s="1"/>
  <c r="C7" i="13"/>
  <c r="D7" i="13"/>
  <c r="E7" i="13"/>
  <c r="F7" i="13"/>
  <c r="G7" i="13"/>
  <c r="H7" i="13"/>
  <c r="I7" i="13"/>
  <c r="J7" i="13"/>
  <c r="K7" i="13"/>
  <c r="B8" i="13"/>
  <c r="L8" i="13" s="1"/>
  <c r="C8" i="13"/>
  <c r="D8" i="13"/>
  <c r="E8" i="13"/>
  <c r="F8" i="13"/>
  <c r="G8" i="13"/>
  <c r="H8" i="13"/>
  <c r="I8" i="13"/>
  <c r="J8" i="13"/>
  <c r="K8" i="13"/>
  <c r="B9" i="13"/>
  <c r="L9" i="13" s="1"/>
  <c r="C9" i="13"/>
  <c r="D9" i="13"/>
  <c r="E9" i="13"/>
  <c r="F9" i="13"/>
  <c r="G9" i="13"/>
  <c r="H9" i="13"/>
  <c r="I9" i="13"/>
  <c r="J9" i="13"/>
  <c r="K9" i="13"/>
  <c r="B10" i="13"/>
  <c r="L10" i="13" s="1"/>
  <c r="C10" i="13"/>
  <c r="D10" i="13"/>
  <c r="E10" i="13"/>
  <c r="F10" i="13"/>
  <c r="G10" i="13"/>
  <c r="H10" i="13"/>
  <c r="I10" i="13"/>
  <c r="J10" i="13"/>
  <c r="K10" i="13"/>
  <c r="B11" i="13"/>
  <c r="L11" i="13" s="1"/>
  <c r="C11" i="13"/>
  <c r="D11" i="13"/>
  <c r="E11" i="13"/>
  <c r="F11" i="13"/>
  <c r="G11" i="13"/>
  <c r="H11" i="13"/>
  <c r="I11" i="13"/>
  <c r="J11" i="13"/>
  <c r="K11" i="13"/>
  <c r="B12" i="13"/>
  <c r="L12" i="13" s="1"/>
  <c r="C12" i="13"/>
  <c r="D12" i="13"/>
  <c r="E12" i="13"/>
  <c r="F12" i="13"/>
  <c r="G12" i="13"/>
  <c r="H12" i="13"/>
  <c r="I12" i="13"/>
  <c r="J12" i="13"/>
  <c r="K12" i="13"/>
  <c r="B13" i="13"/>
  <c r="L13" i="13" s="1"/>
  <c r="C13" i="13"/>
  <c r="D13" i="13"/>
  <c r="E13" i="13"/>
  <c r="F13" i="13"/>
  <c r="G13" i="13"/>
  <c r="H13" i="13"/>
  <c r="I13" i="13"/>
  <c r="J13" i="13"/>
  <c r="K13" i="13"/>
  <c r="B14" i="13"/>
  <c r="L14" i="13" s="1"/>
  <c r="C14" i="13"/>
  <c r="D14" i="13"/>
  <c r="E14" i="13"/>
  <c r="F14" i="13"/>
  <c r="G14" i="13"/>
  <c r="H14" i="13"/>
  <c r="I14" i="13"/>
  <c r="J14" i="13"/>
  <c r="K14" i="13"/>
  <c r="B15" i="13"/>
  <c r="L15" i="13" s="1"/>
  <c r="C15" i="13"/>
  <c r="D15" i="13"/>
  <c r="E15" i="13"/>
  <c r="F15" i="13"/>
  <c r="G15" i="13"/>
  <c r="H15" i="13"/>
  <c r="I15" i="13"/>
  <c r="J15" i="13"/>
  <c r="K15" i="13"/>
  <c r="C16" i="13"/>
  <c r="D16" i="13"/>
  <c r="E16" i="13"/>
  <c r="F16" i="13"/>
  <c r="G16" i="13"/>
  <c r="H16" i="13"/>
  <c r="I16" i="13"/>
  <c r="J16" i="13"/>
  <c r="K16" i="13"/>
  <c r="C17" i="13"/>
  <c r="D17" i="13"/>
  <c r="E17" i="13"/>
  <c r="F17" i="13"/>
  <c r="G17" i="13"/>
  <c r="H17" i="13"/>
  <c r="I17" i="13"/>
  <c r="J17" i="13"/>
  <c r="K17" i="13"/>
  <c r="C18" i="13"/>
  <c r="D18" i="13"/>
  <c r="E18" i="13"/>
  <c r="F18" i="13"/>
  <c r="G18" i="13"/>
  <c r="H18" i="13"/>
  <c r="I18" i="13"/>
  <c r="J18" i="13"/>
  <c r="K18" i="13"/>
  <c r="C19" i="13"/>
  <c r="D19" i="13"/>
  <c r="E19" i="13"/>
  <c r="F19" i="13"/>
  <c r="G19" i="13"/>
  <c r="H19" i="13"/>
  <c r="I19" i="13"/>
  <c r="J19" i="13"/>
  <c r="K19" i="13"/>
  <c r="C20" i="13"/>
  <c r="D20" i="13"/>
  <c r="E20" i="13"/>
  <c r="F20" i="13"/>
  <c r="G20" i="13"/>
  <c r="H20" i="13"/>
  <c r="I20" i="13"/>
  <c r="J20" i="13"/>
  <c r="K20" i="13"/>
  <c r="B21" i="13"/>
  <c r="L21" i="13" s="1"/>
  <c r="C21" i="13"/>
  <c r="D21" i="13"/>
  <c r="E21" i="13"/>
  <c r="F21" i="13"/>
  <c r="G21" i="13"/>
  <c r="H21" i="13"/>
  <c r="I21" i="13"/>
  <c r="J21" i="13"/>
  <c r="K21" i="13"/>
  <c r="B22" i="13"/>
  <c r="L22" i="13" s="1"/>
  <c r="C22" i="13"/>
  <c r="D22" i="13"/>
  <c r="E22" i="13"/>
  <c r="F22" i="13"/>
  <c r="G22" i="13"/>
  <c r="H22" i="13"/>
  <c r="I22" i="13"/>
  <c r="J22" i="13"/>
  <c r="K22" i="13"/>
  <c r="B23" i="13"/>
  <c r="L23" i="13" s="1"/>
  <c r="C23" i="13"/>
  <c r="D23" i="13"/>
  <c r="E23" i="13"/>
  <c r="F23" i="13"/>
  <c r="G23" i="13"/>
  <c r="H23" i="13"/>
  <c r="I23" i="13"/>
  <c r="J23" i="13"/>
  <c r="K23" i="13"/>
  <c r="B24" i="13"/>
  <c r="L24" i="13" s="1"/>
  <c r="C24" i="13"/>
  <c r="D24" i="13"/>
  <c r="E24" i="13"/>
  <c r="F24" i="13"/>
  <c r="G24" i="13"/>
  <c r="H24" i="13"/>
  <c r="I24" i="13"/>
  <c r="J24" i="13"/>
  <c r="K24" i="13"/>
  <c r="B25" i="13"/>
  <c r="L25" i="13" s="1"/>
  <c r="C25" i="13"/>
  <c r="D25" i="13"/>
  <c r="E25" i="13"/>
  <c r="F25" i="13"/>
  <c r="G25" i="13"/>
  <c r="H25" i="13"/>
  <c r="I25" i="13"/>
  <c r="J25" i="13"/>
  <c r="K25" i="13"/>
  <c r="B26" i="13"/>
  <c r="L26" i="13" s="1"/>
  <c r="C26" i="13"/>
  <c r="D26" i="13"/>
  <c r="E26" i="13"/>
  <c r="F26" i="13"/>
  <c r="G26" i="13"/>
  <c r="H26" i="13"/>
  <c r="I26" i="13"/>
  <c r="J26" i="13"/>
  <c r="K26" i="13"/>
  <c r="B27" i="13"/>
  <c r="L27" i="13" s="1"/>
  <c r="C27" i="13"/>
  <c r="D27" i="13"/>
  <c r="E27" i="13"/>
  <c r="F27" i="13"/>
  <c r="G27" i="13"/>
  <c r="H27" i="13"/>
  <c r="I27" i="13"/>
  <c r="J27" i="13"/>
  <c r="K27" i="13"/>
  <c r="C28" i="13"/>
  <c r="D28" i="13"/>
  <c r="E28" i="13"/>
  <c r="F28" i="13"/>
  <c r="G28" i="13"/>
  <c r="H28" i="13"/>
  <c r="I28" i="13"/>
  <c r="J28" i="13"/>
  <c r="K28" i="13"/>
  <c r="L9" i="12"/>
  <c r="L17" i="12"/>
  <c r="L21" i="12"/>
  <c r="L22" i="12"/>
  <c r="L23" i="12"/>
  <c r="L24" i="12"/>
  <c r="F30" i="12"/>
  <c r="L30" i="12" s="1"/>
  <c r="F29" i="12"/>
  <c r="L29" i="12" s="1"/>
  <c r="F28" i="12"/>
  <c r="L28" i="12" s="1"/>
  <c r="F27" i="12"/>
  <c r="L27" i="12" s="1"/>
  <c r="F26" i="12"/>
  <c r="L26" i="12" s="1"/>
  <c r="F25" i="12"/>
  <c r="L25" i="12" s="1"/>
  <c r="F24" i="12"/>
  <c r="F21" i="12"/>
  <c r="F20" i="12"/>
  <c r="L20" i="12" s="1"/>
  <c r="F19" i="12"/>
  <c r="L19" i="12" s="1"/>
  <c r="F18" i="12"/>
  <c r="L18" i="12" s="1"/>
  <c r="F16" i="12"/>
  <c r="L16" i="12" s="1"/>
  <c r="F15" i="12"/>
  <c r="L15" i="12" s="1"/>
  <c r="F14" i="12"/>
  <c r="L14" i="12" s="1"/>
  <c r="F13" i="12"/>
  <c r="L13" i="12" s="1"/>
  <c r="F12" i="12"/>
  <c r="L12" i="12" s="1"/>
  <c r="F11" i="12"/>
  <c r="L11" i="12" s="1"/>
  <c r="F10" i="12"/>
  <c r="L10" i="12" s="1"/>
  <c r="F8" i="12"/>
  <c r="L8" i="12" s="1"/>
  <c r="F7" i="12"/>
  <c r="L7" i="12" s="1"/>
  <c r="F6" i="12"/>
  <c r="L6" i="12" s="1"/>
  <c r="F5" i="12"/>
  <c r="L5" i="12" s="1"/>
  <c r="F4" i="12"/>
  <c r="L4" i="12" s="1"/>
  <c r="F3" i="12"/>
  <c r="S31" i="2"/>
  <c r="T31" i="2"/>
  <c r="U31" i="2"/>
  <c r="V31" i="2"/>
  <c r="W31" i="2"/>
  <c r="X31" i="2"/>
  <c r="Y31" i="2"/>
  <c r="Z31" i="2"/>
  <c r="AA31" i="2"/>
  <c r="AB31" i="2"/>
  <c r="AC31" i="2"/>
  <c r="S31" i="3"/>
  <c r="T31" i="3"/>
  <c r="U31" i="3"/>
  <c r="V31" i="3"/>
  <c r="W31" i="3"/>
  <c r="X31" i="3"/>
  <c r="Y31" i="3"/>
  <c r="Z31" i="3"/>
  <c r="AA31" i="3"/>
  <c r="AB31" i="3"/>
  <c r="AC31" i="3"/>
  <c r="S31" i="4"/>
  <c r="T31" i="4"/>
  <c r="U31" i="4"/>
  <c r="V31" i="4"/>
  <c r="W31" i="4"/>
  <c r="X31" i="4"/>
  <c r="Y31" i="4"/>
  <c r="Z31" i="4"/>
  <c r="AA31" i="4"/>
  <c r="AB31" i="4"/>
  <c r="AC31" i="4"/>
  <c r="S31" i="5"/>
  <c r="T31" i="5"/>
  <c r="U31" i="5"/>
  <c r="V31" i="5"/>
  <c r="W31" i="5"/>
  <c r="X31" i="5"/>
  <c r="Y31" i="5"/>
  <c r="Z31" i="5"/>
  <c r="AA31" i="5"/>
  <c r="AB31" i="5"/>
  <c r="AC31" i="5"/>
  <c r="S31" i="6"/>
  <c r="T31" i="6"/>
  <c r="U31" i="6"/>
  <c r="V31" i="6"/>
  <c r="W31" i="6"/>
  <c r="X31" i="6"/>
  <c r="Y31" i="6"/>
  <c r="Z31" i="6"/>
  <c r="AA31" i="6"/>
  <c r="AB31" i="6"/>
  <c r="AC31" i="6"/>
  <c r="S31" i="7"/>
  <c r="T31" i="7"/>
  <c r="U31" i="7"/>
  <c r="V31" i="7"/>
  <c r="W31" i="7"/>
  <c r="X31" i="7"/>
  <c r="Y31" i="7"/>
  <c r="Z31" i="7"/>
  <c r="AA31" i="7"/>
  <c r="AB31" i="7"/>
  <c r="AC31" i="7"/>
  <c r="S31" i="8"/>
  <c r="T31" i="8"/>
  <c r="U31" i="8"/>
  <c r="V31" i="8"/>
  <c r="W31" i="8"/>
  <c r="X31" i="8"/>
  <c r="Y31" i="8"/>
  <c r="Z31" i="8"/>
  <c r="AA31" i="8"/>
  <c r="AB31" i="8"/>
  <c r="AC31" i="8"/>
  <c r="S31" i="9"/>
  <c r="T31" i="9"/>
  <c r="U31" i="9"/>
  <c r="V31" i="9"/>
  <c r="W31" i="9"/>
  <c r="X31" i="9"/>
  <c r="Y31" i="9"/>
  <c r="Z31" i="9"/>
  <c r="AA31" i="9"/>
  <c r="AB31" i="9"/>
  <c r="AC31" i="9"/>
  <c r="S31" i="10"/>
  <c r="T31" i="10"/>
  <c r="U31" i="10"/>
  <c r="V31" i="10"/>
  <c r="W31" i="10"/>
  <c r="X31" i="10"/>
  <c r="Y31" i="10"/>
  <c r="Z31" i="10"/>
  <c r="AA31" i="10"/>
  <c r="AB31" i="10"/>
  <c r="AC31" i="10"/>
  <c r="R31" i="2"/>
  <c r="R31" i="3"/>
  <c r="R31" i="4"/>
  <c r="R31" i="5"/>
  <c r="R31" i="6"/>
  <c r="R31" i="7"/>
  <c r="R31" i="8"/>
  <c r="R31" i="9"/>
  <c r="R31" i="10"/>
  <c r="T30" i="10"/>
  <c r="AA30" i="10" s="1"/>
  <c r="R30" i="10"/>
  <c r="Q30" i="10"/>
  <c r="P30" i="10"/>
  <c r="O30" i="10"/>
  <c r="N30" i="10"/>
  <c r="M30" i="10"/>
  <c r="L30" i="10"/>
  <c r="K30" i="10"/>
  <c r="T29" i="10"/>
  <c r="S29" i="10" s="1"/>
  <c r="R29" i="10"/>
  <c r="Q29" i="10"/>
  <c r="P29" i="10"/>
  <c r="O29" i="10"/>
  <c r="N29" i="10"/>
  <c r="M29" i="10"/>
  <c r="L29" i="10"/>
  <c r="K29" i="10"/>
  <c r="T28" i="10"/>
  <c r="S28" i="10" s="1"/>
  <c r="R28" i="10"/>
  <c r="Q28" i="10"/>
  <c r="P28" i="10"/>
  <c r="O28" i="10"/>
  <c r="N28" i="10"/>
  <c r="M28" i="10"/>
  <c r="L28" i="10"/>
  <c r="K28" i="10"/>
  <c r="T27" i="10"/>
  <c r="S27" i="10" s="1"/>
  <c r="R27" i="10"/>
  <c r="Q27" i="10"/>
  <c r="P27" i="10"/>
  <c r="O27" i="10"/>
  <c r="N27" i="10"/>
  <c r="M27" i="10"/>
  <c r="L27" i="10"/>
  <c r="K27" i="10"/>
  <c r="T26" i="10"/>
  <c r="S26" i="10" s="1"/>
  <c r="R26" i="10"/>
  <c r="Q26" i="10"/>
  <c r="P26" i="10"/>
  <c r="O26" i="10"/>
  <c r="N26" i="10"/>
  <c r="M26" i="10"/>
  <c r="L26" i="10"/>
  <c r="K26" i="10"/>
  <c r="W26" i="10" s="1"/>
  <c r="T25" i="10"/>
  <c r="AA25" i="10" s="1"/>
  <c r="R25" i="10"/>
  <c r="Q25" i="10"/>
  <c r="P25" i="10"/>
  <c r="O25" i="10"/>
  <c r="N25" i="10"/>
  <c r="M25" i="10"/>
  <c r="L25" i="10"/>
  <c r="K25" i="10"/>
  <c r="T24" i="10"/>
  <c r="AA24" i="10" s="1"/>
  <c r="R24" i="10"/>
  <c r="Q24" i="10"/>
  <c r="P24" i="10"/>
  <c r="O24" i="10"/>
  <c r="N24" i="10"/>
  <c r="M24" i="10"/>
  <c r="L24" i="10"/>
  <c r="K24" i="10"/>
  <c r="T22" i="10"/>
  <c r="S22" i="10" s="1"/>
  <c r="R22" i="10"/>
  <c r="Q22" i="10"/>
  <c r="P22" i="10"/>
  <c r="O22" i="10"/>
  <c r="N22" i="10"/>
  <c r="M22" i="10"/>
  <c r="L22" i="10"/>
  <c r="K22" i="10"/>
  <c r="T21" i="10"/>
  <c r="S21" i="10" s="1"/>
  <c r="R21" i="10"/>
  <c r="Q21" i="10"/>
  <c r="P21" i="10"/>
  <c r="O21" i="10"/>
  <c r="N21" i="10"/>
  <c r="M21" i="10"/>
  <c r="L21" i="10"/>
  <c r="K21" i="10"/>
  <c r="T20" i="10"/>
  <c r="S20" i="10" s="1"/>
  <c r="R20" i="10"/>
  <c r="Q20" i="10"/>
  <c r="P20" i="10"/>
  <c r="O20" i="10"/>
  <c r="N20" i="10"/>
  <c r="M20" i="10"/>
  <c r="L20" i="10"/>
  <c r="K20" i="10"/>
  <c r="T19" i="10"/>
  <c r="AA19" i="10" s="1"/>
  <c r="R19" i="10"/>
  <c r="Q19" i="10"/>
  <c r="P19" i="10"/>
  <c r="O19" i="10"/>
  <c r="N19" i="10"/>
  <c r="M19" i="10"/>
  <c r="L19" i="10"/>
  <c r="K19" i="10"/>
  <c r="T18" i="10"/>
  <c r="S18" i="10" s="1"/>
  <c r="R18" i="10"/>
  <c r="Q18" i="10"/>
  <c r="P18" i="10"/>
  <c r="O18" i="10"/>
  <c r="N18" i="10"/>
  <c r="M18" i="10"/>
  <c r="L18" i="10"/>
  <c r="K18" i="10"/>
  <c r="T16" i="10"/>
  <c r="S16" i="10" s="1"/>
  <c r="R16" i="10"/>
  <c r="Q16" i="10"/>
  <c r="P16" i="10"/>
  <c r="O16" i="10"/>
  <c r="N16" i="10"/>
  <c r="M16" i="10"/>
  <c r="L16" i="10"/>
  <c r="K16" i="10"/>
  <c r="AA15" i="10"/>
  <c r="T15" i="10"/>
  <c r="S15" i="10" s="1"/>
  <c r="R15" i="10"/>
  <c r="Q15" i="10"/>
  <c r="P15" i="10"/>
  <c r="O15" i="10"/>
  <c r="N15" i="10"/>
  <c r="M15" i="10"/>
  <c r="L15" i="10"/>
  <c r="K15" i="10"/>
  <c r="T14" i="10"/>
  <c r="S14" i="10" s="1"/>
  <c r="R14" i="10"/>
  <c r="Q14" i="10"/>
  <c r="P14" i="10"/>
  <c r="O14" i="10"/>
  <c r="N14" i="10"/>
  <c r="M14" i="10"/>
  <c r="L14" i="10"/>
  <c r="K14" i="10"/>
  <c r="T13" i="10"/>
  <c r="AA13" i="10" s="1"/>
  <c r="R13" i="10"/>
  <c r="Q13" i="10"/>
  <c r="P13" i="10"/>
  <c r="O13" i="10"/>
  <c r="N13" i="10"/>
  <c r="M13" i="10"/>
  <c r="L13" i="10"/>
  <c r="K13" i="10"/>
  <c r="T12" i="10"/>
  <c r="S12" i="10" s="1"/>
  <c r="R12" i="10"/>
  <c r="Q12" i="10"/>
  <c r="P12" i="10"/>
  <c r="O12" i="10"/>
  <c r="N12" i="10"/>
  <c r="M12" i="10"/>
  <c r="L12" i="10"/>
  <c r="K12" i="10"/>
  <c r="T11" i="10"/>
  <c r="AA11" i="10" s="1"/>
  <c r="R11" i="10"/>
  <c r="Q11" i="10"/>
  <c r="P11" i="10"/>
  <c r="O11" i="10"/>
  <c r="N11" i="10"/>
  <c r="M11" i="10"/>
  <c r="L11" i="10"/>
  <c r="K11" i="10"/>
  <c r="T10" i="10"/>
  <c r="AA10" i="10" s="1"/>
  <c r="R10" i="10"/>
  <c r="Q10" i="10"/>
  <c r="P10" i="10"/>
  <c r="O10" i="10"/>
  <c r="N10" i="10"/>
  <c r="M10" i="10"/>
  <c r="L10" i="10"/>
  <c r="K10" i="10"/>
  <c r="T8" i="10"/>
  <c r="S8" i="10" s="1"/>
  <c r="R8" i="10"/>
  <c r="Q8" i="10"/>
  <c r="P8" i="10"/>
  <c r="O8" i="10"/>
  <c r="N8" i="10"/>
  <c r="M8" i="10"/>
  <c r="L8" i="10"/>
  <c r="K8" i="10"/>
  <c r="T7" i="10"/>
  <c r="AA7" i="10" s="1"/>
  <c r="R7" i="10"/>
  <c r="Q7" i="10"/>
  <c r="P7" i="10"/>
  <c r="O7" i="10"/>
  <c r="N7" i="10"/>
  <c r="M7" i="10"/>
  <c r="L7" i="10"/>
  <c r="K7" i="10"/>
  <c r="T6" i="10"/>
  <c r="S6" i="10" s="1"/>
  <c r="R6" i="10"/>
  <c r="Q6" i="10"/>
  <c r="P6" i="10"/>
  <c r="O6" i="10"/>
  <c r="N6" i="10"/>
  <c r="M6" i="10"/>
  <c r="L6" i="10"/>
  <c r="K6" i="10"/>
  <c r="T5" i="10"/>
  <c r="S5" i="10" s="1"/>
  <c r="R5" i="10"/>
  <c r="Q5" i="10"/>
  <c r="P5" i="10"/>
  <c r="O5" i="10"/>
  <c r="N5" i="10"/>
  <c r="M5" i="10"/>
  <c r="L5" i="10"/>
  <c r="K5" i="10"/>
  <c r="T4" i="10"/>
  <c r="S4" i="10" s="1"/>
  <c r="R4" i="10"/>
  <c r="Q4" i="10"/>
  <c r="P4" i="10"/>
  <c r="O4" i="10"/>
  <c r="N4" i="10"/>
  <c r="M4" i="10"/>
  <c r="L4" i="10"/>
  <c r="K4" i="10"/>
  <c r="T3" i="10"/>
  <c r="S3" i="10" s="1"/>
  <c r="R3" i="10"/>
  <c r="Q3" i="10"/>
  <c r="P3" i="10"/>
  <c r="O3" i="10"/>
  <c r="N3" i="10"/>
  <c r="M3" i="10"/>
  <c r="L3" i="10"/>
  <c r="K3" i="10"/>
  <c r="T30" i="9"/>
  <c r="AA30" i="9" s="1"/>
  <c r="R30" i="9"/>
  <c r="Q30" i="9"/>
  <c r="P30" i="9"/>
  <c r="O30" i="9"/>
  <c r="N30" i="9"/>
  <c r="M30" i="9"/>
  <c r="L30" i="9"/>
  <c r="K30" i="9"/>
  <c r="T29" i="9"/>
  <c r="S29" i="9" s="1"/>
  <c r="R29" i="9"/>
  <c r="Q29" i="9"/>
  <c r="P29" i="9"/>
  <c r="O29" i="9"/>
  <c r="N29" i="9"/>
  <c r="M29" i="9"/>
  <c r="L29" i="9"/>
  <c r="K29" i="9"/>
  <c r="T28" i="9"/>
  <c r="S28" i="9" s="1"/>
  <c r="R28" i="9"/>
  <c r="Q28" i="9"/>
  <c r="P28" i="9"/>
  <c r="O28" i="9"/>
  <c r="N28" i="9"/>
  <c r="M28" i="9"/>
  <c r="L28" i="9"/>
  <c r="K28" i="9"/>
  <c r="T27" i="9"/>
  <c r="AA27" i="9" s="1"/>
  <c r="R27" i="9"/>
  <c r="Q27" i="9"/>
  <c r="P27" i="9"/>
  <c r="O27" i="9"/>
  <c r="N27" i="9"/>
  <c r="M27" i="9"/>
  <c r="L27" i="9"/>
  <c r="K27" i="9"/>
  <c r="T26" i="9"/>
  <c r="S26" i="9" s="1"/>
  <c r="R26" i="9"/>
  <c r="Q26" i="9"/>
  <c r="P26" i="9"/>
  <c r="O26" i="9"/>
  <c r="N26" i="9"/>
  <c r="M26" i="9"/>
  <c r="L26" i="9"/>
  <c r="K26" i="9"/>
  <c r="T25" i="9"/>
  <c r="AA25" i="9" s="1"/>
  <c r="R25" i="9"/>
  <c r="Q25" i="9"/>
  <c r="P25" i="9"/>
  <c r="O25" i="9"/>
  <c r="N25" i="9"/>
  <c r="M25" i="9"/>
  <c r="L25" i="9"/>
  <c r="K25" i="9"/>
  <c r="T24" i="9"/>
  <c r="S24" i="9" s="1"/>
  <c r="R24" i="9"/>
  <c r="Q24" i="9"/>
  <c r="P24" i="9"/>
  <c r="O24" i="9"/>
  <c r="N24" i="9"/>
  <c r="M24" i="9"/>
  <c r="L24" i="9"/>
  <c r="K24" i="9"/>
  <c r="T22" i="9"/>
  <c r="S22" i="9" s="1"/>
  <c r="R22" i="9"/>
  <c r="Q22" i="9"/>
  <c r="P22" i="9"/>
  <c r="O22" i="9"/>
  <c r="N22" i="9"/>
  <c r="M22" i="9"/>
  <c r="L22" i="9"/>
  <c r="K22" i="9"/>
  <c r="T21" i="9"/>
  <c r="AA21" i="9" s="1"/>
  <c r="R21" i="9"/>
  <c r="Q21" i="9"/>
  <c r="P21" i="9"/>
  <c r="O21" i="9"/>
  <c r="N21" i="9"/>
  <c r="M21" i="9"/>
  <c r="L21" i="9"/>
  <c r="K21" i="9"/>
  <c r="T20" i="9"/>
  <c r="S20" i="9" s="1"/>
  <c r="R20" i="9"/>
  <c r="Q20" i="9"/>
  <c r="P20" i="9"/>
  <c r="O20" i="9"/>
  <c r="N20" i="9"/>
  <c r="M20" i="9"/>
  <c r="L20" i="9"/>
  <c r="K20" i="9"/>
  <c r="T19" i="9"/>
  <c r="AA19" i="9" s="1"/>
  <c r="R19" i="9"/>
  <c r="Q19" i="9"/>
  <c r="P19" i="9"/>
  <c r="O19" i="9"/>
  <c r="N19" i="9"/>
  <c r="M19" i="9"/>
  <c r="L19" i="9"/>
  <c r="K19" i="9"/>
  <c r="T18" i="9"/>
  <c r="S18" i="9" s="1"/>
  <c r="R18" i="9"/>
  <c r="Q18" i="9"/>
  <c r="P18" i="9"/>
  <c r="O18" i="9"/>
  <c r="N18" i="9"/>
  <c r="M18" i="9"/>
  <c r="L18" i="9"/>
  <c r="K18" i="9"/>
  <c r="T16" i="9"/>
  <c r="S16" i="9" s="1"/>
  <c r="R16" i="9"/>
  <c r="Q16" i="9"/>
  <c r="P16" i="9"/>
  <c r="O16" i="9"/>
  <c r="N16" i="9"/>
  <c r="M16" i="9"/>
  <c r="L16" i="9"/>
  <c r="K16" i="9"/>
  <c r="T15" i="9"/>
  <c r="AA15" i="9" s="1"/>
  <c r="R15" i="9"/>
  <c r="Q15" i="9"/>
  <c r="P15" i="9"/>
  <c r="O15" i="9"/>
  <c r="N15" i="9"/>
  <c r="M15" i="9"/>
  <c r="L15" i="9"/>
  <c r="K15" i="9"/>
  <c r="T14" i="9"/>
  <c r="S14" i="9" s="1"/>
  <c r="R14" i="9"/>
  <c r="Q14" i="9"/>
  <c r="P14" i="9"/>
  <c r="O14" i="9"/>
  <c r="N14" i="9"/>
  <c r="M14" i="9"/>
  <c r="L14" i="9"/>
  <c r="K14" i="9"/>
  <c r="T13" i="9"/>
  <c r="AA13" i="9" s="1"/>
  <c r="R13" i="9"/>
  <c r="Q13" i="9"/>
  <c r="P13" i="9"/>
  <c r="O13" i="9"/>
  <c r="N13" i="9"/>
  <c r="M13" i="9"/>
  <c r="L13" i="9"/>
  <c r="K13" i="9"/>
  <c r="T12" i="9"/>
  <c r="AA12" i="9" s="1"/>
  <c r="R12" i="9"/>
  <c r="Q12" i="9"/>
  <c r="P12" i="9"/>
  <c r="O12" i="9"/>
  <c r="N12" i="9"/>
  <c r="M12" i="9"/>
  <c r="L12" i="9"/>
  <c r="K12" i="9"/>
  <c r="T11" i="9"/>
  <c r="AA11" i="9" s="1"/>
  <c r="R11" i="9"/>
  <c r="Q11" i="9"/>
  <c r="P11" i="9"/>
  <c r="O11" i="9"/>
  <c r="N11" i="9"/>
  <c r="M11" i="9"/>
  <c r="L11" i="9"/>
  <c r="K11" i="9"/>
  <c r="T10" i="9"/>
  <c r="S10" i="9" s="1"/>
  <c r="R10" i="9"/>
  <c r="Q10" i="9"/>
  <c r="P10" i="9"/>
  <c r="O10" i="9"/>
  <c r="N10" i="9"/>
  <c r="M10" i="9"/>
  <c r="L10" i="9"/>
  <c r="K10" i="9"/>
  <c r="T8" i="9"/>
  <c r="S8" i="9" s="1"/>
  <c r="R8" i="9"/>
  <c r="Q8" i="9"/>
  <c r="P8" i="9"/>
  <c r="O8" i="9"/>
  <c r="N8" i="9"/>
  <c r="M8" i="9"/>
  <c r="L8" i="9"/>
  <c r="K8" i="9"/>
  <c r="T7" i="9"/>
  <c r="AA7" i="9" s="1"/>
  <c r="R7" i="9"/>
  <c r="Q7" i="9"/>
  <c r="P7" i="9"/>
  <c r="O7" i="9"/>
  <c r="N7" i="9"/>
  <c r="M7" i="9"/>
  <c r="L7" i="9"/>
  <c r="K7" i="9"/>
  <c r="T6" i="9"/>
  <c r="AA6" i="9" s="1"/>
  <c r="R6" i="9"/>
  <c r="Q6" i="9"/>
  <c r="P6" i="9"/>
  <c r="O6" i="9"/>
  <c r="N6" i="9"/>
  <c r="M6" i="9"/>
  <c r="L6" i="9"/>
  <c r="K6" i="9"/>
  <c r="T5" i="9"/>
  <c r="AA5" i="9" s="1"/>
  <c r="R5" i="9"/>
  <c r="V5" i="9" s="1"/>
  <c r="Q5" i="9"/>
  <c r="P5" i="9"/>
  <c r="O5" i="9"/>
  <c r="N5" i="9"/>
  <c r="M5" i="9"/>
  <c r="L5" i="9"/>
  <c r="K5" i="9"/>
  <c r="T4" i="9"/>
  <c r="S4" i="9" s="1"/>
  <c r="R4" i="9"/>
  <c r="Q4" i="9"/>
  <c r="P4" i="9"/>
  <c r="O4" i="9"/>
  <c r="N4" i="9"/>
  <c r="M4" i="9"/>
  <c r="L4" i="9"/>
  <c r="K4" i="9"/>
  <c r="T3" i="9"/>
  <c r="AA3" i="9" s="1"/>
  <c r="R3" i="9"/>
  <c r="Q3" i="9"/>
  <c r="P3" i="9"/>
  <c r="O3" i="9"/>
  <c r="N3" i="9"/>
  <c r="M3" i="9"/>
  <c r="L3" i="9"/>
  <c r="K3" i="9"/>
  <c r="T30" i="8"/>
  <c r="AA30" i="8" s="1"/>
  <c r="R30" i="8"/>
  <c r="Q30" i="8"/>
  <c r="P30" i="8"/>
  <c r="O30" i="8"/>
  <c r="N30" i="8"/>
  <c r="M30" i="8"/>
  <c r="L30" i="8"/>
  <c r="K30" i="8"/>
  <c r="T29" i="8"/>
  <c r="S29" i="8" s="1"/>
  <c r="R29" i="8"/>
  <c r="Q29" i="8"/>
  <c r="P29" i="8"/>
  <c r="O29" i="8"/>
  <c r="N29" i="8"/>
  <c r="M29" i="8"/>
  <c r="L29" i="8"/>
  <c r="K29" i="8"/>
  <c r="T28" i="8"/>
  <c r="S28" i="8" s="1"/>
  <c r="R28" i="8"/>
  <c r="Q28" i="8"/>
  <c r="P28" i="8"/>
  <c r="O28" i="8"/>
  <c r="N28" i="8"/>
  <c r="M28" i="8"/>
  <c r="L28" i="8"/>
  <c r="K28" i="8"/>
  <c r="T27" i="8"/>
  <c r="S27" i="8" s="1"/>
  <c r="R27" i="8"/>
  <c r="Q27" i="8"/>
  <c r="P27" i="8"/>
  <c r="O27" i="8"/>
  <c r="N27" i="8"/>
  <c r="M27" i="8"/>
  <c r="L27" i="8"/>
  <c r="K27" i="8"/>
  <c r="AA26" i="8"/>
  <c r="T26" i="8"/>
  <c r="S26" i="8" s="1"/>
  <c r="R26" i="8"/>
  <c r="Q26" i="8"/>
  <c r="P26" i="8"/>
  <c r="O26" i="8"/>
  <c r="N26" i="8"/>
  <c r="M26" i="8"/>
  <c r="L26" i="8"/>
  <c r="K26" i="8"/>
  <c r="T25" i="8"/>
  <c r="AA25" i="8" s="1"/>
  <c r="R25" i="8"/>
  <c r="Q25" i="8"/>
  <c r="P25" i="8"/>
  <c r="O25" i="8"/>
  <c r="N25" i="8"/>
  <c r="M25" i="8"/>
  <c r="L25" i="8"/>
  <c r="K25" i="8"/>
  <c r="T24" i="8"/>
  <c r="AA24" i="8" s="1"/>
  <c r="R24" i="8"/>
  <c r="Q24" i="8"/>
  <c r="P24" i="8"/>
  <c r="O24" i="8"/>
  <c r="N24" i="8"/>
  <c r="M24" i="8"/>
  <c r="L24" i="8"/>
  <c r="K24" i="8"/>
  <c r="T22" i="8"/>
  <c r="S22" i="8" s="1"/>
  <c r="R22" i="8"/>
  <c r="Q22" i="8"/>
  <c r="P22" i="8"/>
  <c r="O22" i="8"/>
  <c r="N22" i="8"/>
  <c r="M22" i="8"/>
  <c r="L22" i="8"/>
  <c r="K22" i="8"/>
  <c r="T21" i="8"/>
  <c r="S21" i="8" s="1"/>
  <c r="R21" i="8"/>
  <c r="Q21" i="8"/>
  <c r="P21" i="8"/>
  <c r="O21" i="8"/>
  <c r="N21" i="8"/>
  <c r="M21" i="8"/>
  <c r="L21" i="8"/>
  <c r="K21" i="8"/>
  <c r="T20" i="8"/>
  <c r="S20" i="8" s="1"/>
  <c r="R20" i="8"/>
  <c r="Q20" i="8"/>
  <c r="P20" i="8"/>
  <c r="O20" i="8"/>
  <c r="N20" i="8"/>
  <c r="M20" i="8"/>
  <c r="L20" i="8"/>
  <c r="K20" i="8"/>
  <c r="T19" i="8"/>
  <c r="AA19" i="8" s="1"/>
  <c r="R19" i="8"/>
  <c r="Q19" i="8"/>
  <c r="P19" i="8"/>
  <c r="O19" i="8"/>
  <c r="N19" i="8"/>
  <c r="M19" i="8"/>
  <c r="L19" i="8"/>
  <c r="K19" i="8"/>
  <c r="T18" i="8"/>
  <c r="AA18" i="8" s="1"/>
  <c r="R18" i="8"/>
  <c r="Q18" i="8"/>
  <c r="P18" i="8"/>
  <c r="O18" i="8"/>
  <c r="N18" i="8"/>
  <c r="M18" i="8"/>
  <c r="L18" i="8"/>
  <c r="K18" i="8"/>
  <c r="T16" i="8"/>
  <c r="S16" i="8" s="1"/>
  <c r="R16" i="8"/>
  <c r="Q16" i="8"/>
  <c r="P16" i="8"/>
  <c r="O16" i="8"/>
  <c r="N16" i="8"/>
  <c r="M16" i="8"/>
  <c r="L16" i="8"/>
  <c r="K16" i="8"/>
  <c r="T15" i="8"/>
  <c r="S15" i="8" s="1"/>
  <c r="R15" i="8"/>
  <c r="Q15" i="8"/>
  <c r="P15" i="8"/>
  <c r="O15" i="8"/>
  <c r="N15" i="8"/>
  <c r="M15" i="8"/>
  <c r="L15" i="8"/>
  <c r="K15" i="8"/>
  <c r="T14" i="8"/>
  <c r="S14" i="8" s="1"/>
  <c r="R14" i="8"/>
  <c r="Q14" i="8"/>
  <c r="P14" i="8"/>
  <c r="O14" i="8"/>
  <c r="N14" i="8"/>
  <c r="M14" i="8"/>
  <c r="L14" i="8"/>
  <c r="K14" i="8"/>
  <c r="T13" i="8"/>
  <c r="AA13" i="8" s="1"/>
  <c r="R13" i="8"/>
  <c r="Q13" i="8"/>
  <c r="P13" i="8"/>
  <c r="O13" i="8"/>
  <c r="N13" i="8"/>
  <c r="M13" i="8"/>
  <c r="L13" i="8"/>
  <c r="K13" i="8"/>
  <c r="T12" i="8"/>
  <c r="S12" i="8" s="1"/>
  <c r="R12" i="8"/>
  <c r="Q12" i="8"/>
  <c r="P12" i="8"/>
  <c r="O12" i="8"/>
  <c r="N12" i="8"/>
  <c r="M12" i="8"/>
  <c r="L12" i="8"/>
  <c r="K12" i="8"/>
  <c r="T11" i="8"/>
  <c r="AA11" i="8" s="1"/>
  <c r="R11" i="8"/>
  <c r="Q11" i="8"/>
  <c r="P11" i="8"/>
  <c r="O11" i="8"/>
  <c r="N11" i="8"/>
  <c r="M11" i="8"/>
  <c r="L11" i="8"/>
  <c r="K11" i="8"/>
  <c r="T10" i="8"/>
  <c r="AA10" i="8" s="1"/>
  <c r="R10" i="8"/>
  <c r="Q10" i="8"/>
  <c r="P10" i="8"/>
  <c r="O10" i="8"/>
  <c r="N10" i="8"/>
  <c r="M10" i="8"/>
  <c r="L10" i="8"/>
  <c r="K10" i="8"/>
  <c r="T8" i="8"/>
  <c r="S8" i="8" s="1"/>
  <c r="R8" i="8"/>
  <c r="Q8" i="8"/>
  <c r="P8" i="8"/>
  <c r="O8" i="8"/>
  <c r="N8" i="8"/>
  <c r="M8" i="8"/>
  <c r="L8" i="8"/>
  <c r="K8" i="8"/>
  <c r="T7" i="8"/>
  <c r="AA7" i="8" s="1"/>
  <c r="R7" i="8"/>
  <c r="Q7" i="8"/>
  <c r="P7" i="8"/>
  <c r="O7" i="8"/>
  <c r="N7" i="8"/>
  <c r="M7" i="8"/>
  <c r="L7" i="8"/>
  <c r="K7" i="8"/>
  <c r="T6" i="8"/>
  <c r="AA6" i="8" s="1"/>
  <c r="R6" i="8"/>
  <c r="Q6" i="8"/>
  <c r="P6" i="8"/>
  <c r="O6" i="8"/>
  <c r="N6" i="8"/>
  <c r="M6" i="8"/>
  <c r="L6" i="8"/>
  <c r="K6" i="8"/>
  <c r="T5" i="8"/>
  <c r="AA5" i="8" s="1"/>
  <c r="R5" i="8"/>
  <c r="Q5" i="8"/>
  <c r="P5" i="8"/>
  <c r="O5" i="8"/>
  <c r="N5" i="8"/>
  <c r="M5" i="8"/>
  <c r="L5" i="8"/>
  <c r="K5" i="8"/>
  <c r="T4" i="8"/>
  <c r="AA4" i="8" s="1"/>
  <c r="R4" i="8"/>
  <c r="Q4" i="8"/>
  <c r="P4" i="8"/>
  <c r="O4" i="8"/>
  <c r="N4" i="8"/>
  <c r="M4" i="8"/>
  <c r="L4" i="8"/>
  <c r="K4" i="8"/>
  <c r="T3" i="8"/>
  <c r="AA3" i="8" s="1"/>
  <c r="R3" i="8"/>
  <c r="Q3" i="8"/>
  <c r="P3" i="8"/>
  <c r="O3" i="8"/>
  <c r="N3" i="8"/>
  <c r="M3" i="8"/>
  <c r="L3" i="8"/>
  <c r="K3" i="8"/>
  <c r="T30" i="7"/>
  <c r="AA30" i="7" s="1"/>
  <c r="R30" i="7"/>
  <c r="Q30" i="7"/>
  <c r="P30" i="7"/>
  <c r="O30" i="7"/>
  <c r="N30" i="7"/>
  <c r="M30" i="7"/>
  <c r="L30" i="7"/>
  <c r="K30" i="7"/>
  <c r="T29" i="7"/>
  <c r="S29" i="7" s="1"/>
  <c r="R29" i="7"/>
  <c r="Q29" i="7"/>
  <c r="P29" i="7"/>
  <c r="O29" i="7"/>
  <c r="N29" i="7"/>
  <c r="M29" i="7"/>
  <c r="L29" i="7"/>
  <c r="K29" i="7"/>
  <c r="T28" i="7"/>
  <c r="S28" i="7" s="1"/>
  <c r="R28" i="7"/>
  <c r="Q28" i="7"/>
  <c r="P28" i="7"/>
  <c r="O28" i="7"/>
  <c r="N28" i="7"/>
  <c r="M28" i="7"/>
  <c r="L28" i="7"/>
  <c r="K28" i="7"/>
  <c r="T27" i="7"/>
  <c r="S27" i="7" s="1"/>
  <c r="R27" i="7"/>
  <c r="Q27" i="7"/>
  <c r="P27" i="7"/>
  <c r="O27" i="7"/>
  <c r="N27" i="7"/>
  <c r="M27" i="7"/>
  <c r="L27" i="7"/>
  <c r="K27" i="7"/>
  <c r="T26" i="7"/>
  <c r="S26" i="7" s="1"/>
  <c r="R26" i="7"/>
  <c r="Q26" i="7"/>
  <c r="P26" i="7"/>
  <c r="O26" i="7"/>
  <c r="N26" i="7"/>
  <c r="M26" i="7"/>
  <c r="L26" i="7"/>
  <c r="K26" i="7"/>
  <c r="T25" i="7"/>
  <c r="AA25" i="7" s="1"/>
  <c r="R25" i="7"/>
  <c r="Q25" i="7"/>
  <c r="P25" i="7"/>
  <c r="O25" i="7"/>
  <c r="N25" i="7"/>
  <c r="M25" i="7"/>
  <c r="L25" i="7"/>
  <c r="K25" i="7"/>
  <c r="T24" i="7"/>
  <c r="S24" i="7" s="1"/>
  <c r="R24" i="7"/>
  <c r="Q24" i="7"/>
  <c r="P24" i="7"/>
  <c r="O24" i="7"/>
  <c r="N24" i="7"/>
  <c r="M24" i="7"/>
  <c r="L24" i="7"/>
  <c r="K24" i="7"/>
  <c r="T22" i="7"/>
  <c r="S22" i="7" s="1"/>
  <c r="R22" i="7"/>
  <c r="Q22" i="7"/>
  <c r="P22" i="7"/>
  <c r="O22" i="7"/>
  <c r="N22" i="7"/>
  <c r="M22" i="7"/>
  <c r="L22" i="7"/>
  <c r="K22" i="7"/>
  <c r="T21" i="7"/>
  <c r="S21" i="7" s="1"/>
  <c r="R21" i="7"/>
  <c r="Q21" i="7"/>
  <c r="P21" i="7"/>
  <c r="O21" i="7"/>
  <c r="N21" i="7"/>
  <c r="M21" i="7"/>
  <c r="L21" i="7"/>
  <c r="K21" i="7"/>
  <c r="T20" i="7"/>
  <c r="S20" i="7" s="1"/>
  <c r="R20" i="7"/>
  <c r="Q20" i="7"/>
  <c r="P20" i="7"/>
  <c r="O20" i="7"/>
  <c r="N20" i="7"/>
  <c r="M20" i="7"/>
  <c r="L20" i="7"/>
  <c r="K20" i="7"/>
  <c r="T19" i="7"/>
  <c r="AA19" i="7" s="1"/>
  <c r="R19" i="7"/>
  <c r="Q19" i="7"/>
  <c r="P19" i="7"/>
  <c r="O19" i="7"/>
  <c r="N19" i="7"/>
  <c r="M19" i="7"/>
  <c r="L19" i="7"/>
  <c r="K19" i="7"/>
  <c r="T18" i="7"/>
  <c r="AA18" i="7" s="1"/>
  <c r="R18" i="7"/>
  <c r="Q18" i="7"/>
  <c r="P18" i="7"/>
  <c r="O18" i="7"/>
  <c r="N18" i="7"/>
  <c r="M18" i="7"/>
  <c r="L18" i="7"/>
  <c r="K18" i="7"/>
  <c r="T16" i="7"/>
  <c r="S16" i="7" s="1"/>
  <c r="R16" i="7"/>
  <c r="Q16" i="7"/>
  <c r="P16" i="7"/>
  <c r="O16" i="7"/>
  <c r="N16" i="7"/>
  <c r="M16" i="7"/>
  <c r="L16" i="7"/>
  <c r="K16" i="7"/>
  <c r="T15" i="7"/>
  <c r="S15" i="7" s="1"/>
  <c r="R15" i="7"/>
  <c r="Q15" i="7"/>
  <c r="P15" i="7"/>
  <c r="O15" i="7"/>
  <c r="N15" i="7"/>
  <c r="M15" i="7"/>
  <c r="L15" i="7"/>
  <c r="K15" i="7"/>
  <c r="T14" i="7"/>
  <c r="S14" i="7" s="1"/>
  <c r="R14" i="7"/>
  <c r="Q14" i="7"/>
  <c r="P14" i="7"/>
  <c r="O14" i="7"/>
  <c r="N14" i="7"/>
  <c r="M14" i="7"/>
  <c r="L14" i="7"/>
  <c r="K14" i="7"/>
  <c r="T13" i="7"/>
  <c r="AA13" i="7" s="1"/>
  <c r="R13" i="7"/>
  <c r="Q13" i="7"/>
  <c r="P13" i="7"/>
  <c r="O13" i="7"/>
  <c r="N13" i="7"/>
  <c r="M13" i="7"/>
  <c r="L13" i="7"/>
  <c r="K13" i="7"/>
  <c r="T12" i="7"/>
  <c r="AA12" i="7" s="1"/>
  <c r="R12" i="7"/>
  <c r="Q12" i="7"/>
  <c r="P12" i="7"/>
  <c r="O12" i="7"/>
  <c r="N12" i="7"/>
  <c r="M12" i="7"/>
  <c r="L12" i="7"/>
  <c r="K12" i="7"/>
  <c r="T11" i="7"/>
  <c r="AA11" i="7" s="1"/>
  <c r="R11" i="7"/>
  <c r="Q11" i="7"/>
  <c r="P11" i="7"/>
  <c r="O11" i="7"/>
  <c r="N11" i="7"/>
  <c r="M11" i="7"/>
  <c r="L11" i="7"/>
  <c r="K11" i="7"/>
  <c r="T10" i="7"/>
  <c r="AA10" i="7" s="1"/>
  <c r="S10" i="7"/>
  <c r="R10" i="7"/>
  <c r="Q10" i="7"/>
  <c r="P10" i="7"/>
  <c r="O10" i="7"/>
  <c r="N10" i="7"/>
  <c r="M10" i="7"/>
  <c r="L10" i="7"/>
  <c r="K10" i="7"/>
  <c r="T8" i="7"/>
  <c r="S8" i="7" s="1"/>
  <c r="R8" i="7"/>
  <c r="Q8" i="7"/>
  <c r="P8" i="7"/>
  <c r="O8" i="7"/>
  <c r="N8" i="7"/>
  <c r="M8" i="7"/>
  <c r="L8" i="7"/>
  <c r="K8" i="7"/>
  <c r="T7" i="7"/>
  <c r="AA7" i="7" s="1"/>
  <c r="R7" i="7"/>
  <c r="Q7" i="7"/>
  <c r="P7" i="7"/>
  <c r="O7" i="7"/>
  <c r="N7" i="7"/>
  <c r="M7" i="7"/>
  <c r="L7" i="7"/>
  <c r="K7" i="7"/>
  <c r="T6" i="7"/>
  <c r="AA6" i="7" s="1"/>
  <c r="R6" i="7"/>
  <c r="Q6" i="7"/>
  <c r="P6" i="7"/>
  <c r="O6" i="7"/>
  <c r="N6" i="7"/>
  <c r="M6" i="7"/>
  <c r="L6" i="7"/>
  <c r="K6" i="7"/>
  <c r="T5" i="7"/>
  <c r="AA5" i="7" s="1"/>
  <c r="R5" i="7"/>
  <c r="Q5" i="7"/>
  <c r="P5" i="7"/>
  <c r="O5" i="7"/>
  <c r="N5" i="7"/>
  <c r="M5" i="7"/>
  <c r="L5" i="7"/>
  <c r="K5" i="7"/>
  <c r="T4" i="7"/>
  <c r="AA4" i="7" s="1"/>
  <c r="R4" i="7"/>
  <c r="Q4" i="7"/>
  <c r="P4" i="7"/>
  <c r="O4" i="7"/>
  <c r="N4" i="7"/>
  <c r="M4" i="7"/>
  <c r="L4" i="7"/>
  <c r="K4" i="7"/>
  <c r="T3" i="7"/>
  <c r="S3" i="7" s="1"/>
  <c r="R3" i="7"/>
  <c r="Q3" i="7"/>
  <c r="P3" i="7"/>
  <c r="O3" i="7"/>
  <c r="N3" i="7"/>
  <c r="V3" i="7" s="1"/>
  <c r="M3" i="7"/>
  <c r="L3" i="7"/>
  <c r="K3" i="7"/>
  <c r="T30" i="6"/>
  <c r="AA30" i="6" s="1"/>
  <c r="R30" i="6"/>
  <c r="Q30" i="6"/>
  <c r="P30" i="6"/>
  <c r="O30" i="6"/>
  <c r="N30" i="6"/>
  <c r="M30" i="6"/>
  <c r="L30" i="6"/>
  <c r="K30" i="6"/>
  <c r="T29" i="6"/>
  <c r="AA29" i="6" s="1"/>
  <c r="R29" i="6"/>
  <c r="Q29" i="6"/>
  <c r="P29" i="6"/>
  <c r="O29" i="6"/>
  <c r="N29" i="6"/>
  <c r="M29" i="6"/>
  <c r="L29" i="6"/>
  <c r="K29" i="6"/>
  <c r="T28" i="6"/>
  <c r="S28" i="6" s="1"/>
  <c r="R28" i="6"/>
  <c r="Q28" i="6"/>
  <c r="P28" i="6"/>
  <c r="O28" i="6"/>
  <c r="N28" i="6"/>
  <c r="M28" i="6"/>
  <c r="L28" i="6"/>
  <c r="K28" i="6"/>
  <c r="T27" i="6"/>
  <c r="S27" i="6" s="1"/>
  <c r="R27" i="6"/>
  <c r="Q27" i="6"/>
  <c r="P27" i="6"/>
  <c r="O27" i="6"/>
  <c r="N27" i="6"/>
  <c r="M27" i="6"/>
  <c r="L27" i="6"/>
  <c r="K27" i="6"/>
  <c r="T26" i="6"/>
  <c r="S26" i="6" s="1"/>
  <c r="R26" i="6"/>
  <c r="Q26" i="6"/>
  <c r="P26" i="6"/>
  <c r="O26" i="6"/>
  <c r="N26" i="6"/>
  <c r="M26" i="6"/>
  <c r="L26" i="6"/>
  <c r="K26" i="6"/>
  <c r="T25" i="6"/>
  <c r="AA25" i="6" s="1"/>
  <c r="R25" i="6"/>
  <c r="Q25" i="6"/>
  <c r="P25" i="6"/>
  <c r="O25" i="6"/>
  <c r="N25" i="6"/>
  <c r="M25" i="6"/>
  <c r="L25" i="6"/>
  <c r="K25" i="6"/>
  <c r="T24" i="6"/>
  <c r="AA24" i="6" s="1"/>
  <c r="R24" i="6"/>
  <c r="Q24" i="6"/>
  <c r="P24" i="6"/>
  <c r="O24" i="6"/>
  <c r="N24" i="6"/>
  <c r="M24" i="6"/>
  <c r="L24" i="6"/>
  <c r="K24" i="6"/>
  <c r="T22" i="6"/>
  <c r="S22" i="6" s="1"/>
  <c r="R22" i="6"/>
  <c r="Q22" i="6"/>
  <c r="P22" i="6"/>
  <c r="O22" i="6"/>
  <c r="N22" i="6"/>
  <c r="M22" i="6"/>
  <c r="L22" i="6"/>
  <c r="K22" i="6"/>
  <c r="T21" i="6"/>
  <c r="S21" i="6" s="1"/>
  <c r="R21" i="6"/>
  <c r="Q21" i="6"/>
  <c r="P21" i="6"/>
  <c r="O21" i="6"/>
  <c r="N21" i="6"/>
  <c r="M21" i="6"/>
  <c r="L21" i="6"/>
  <c r="K21" i="6"/>
  <c r="T20" i="6"/>
  <c r="S20" i="6" s="1"/>
  <c r="R20" i="6"/>
  <c r="Q20" i="6"/>
  <c r="P20" i="6"/>
  <c r="O20" i="6"/>
  <c r="N20" i="6"/>
  <c r="M20" i="6"/>
  <c r="L20" i="6"/>
  <c r="K20" i="6"/>
  <c r="T19" i="6"/>
  <c r="AA19" i="6" s="1"/>
  <c r="R19" i="6"/>
  <c r="Q19" i="6"/>
  <c r="P19" i="6"/>
  <c r="O19" i="6"/>
  <c r="N19" i="6"/>
  <c r="M19" i="6"/>
  <c r="L19" i="6"/>
  <c r="K19" i="6"/>
  <c r="T18" i="6"/>
  <c r="AA18" i="6" s="1"/>
  <c r="R18" i="6"/>
  <c r="Q18" i="6"/>
  <c r="P18" i="6"/>
  <c r="O18" i="6"/>
  <c r="N18" i="6"/>
  <c r="M18" i="6"/>
  <c r="L18" i="6"/>
  <c r="K18" i="6"/>
  <c r="T16" i="6"/>
  <c r="S16" i="6" s="1"/>
  <c r="R16" i="6"/>
  <c r="Q16" i="6"/>
  <c r="P16" i="6"/>
  <c r="O16" i="6"/>
  <c r="N16" i="6"/>
  <c r="M16" i="6"/>
  <c r="L16" i="6"/>
  <c r="K16" i="6"/>
  <c r="T15" i="6"/>
  <c r="S15" i="6" s="1"/>
  <c r="R15" i="6"/>
  <c r="Q15" i="6"/>
  <c r="P15" i="6"/>
  <c r="O15" i="6"/>
  <c r="N15" i="6"/>
  <c r="M15" i="6"/>
  <c r="L15" i="6"/>
  <c r="K15" i="6"/>
  <c r="T14" i="6"/>
  <c r="S14" i="6" s="1"/>
  <c r="R14" i="6"/>
  <c r="Q14" i="6"/>
  <c r="P14" i="6"/>
  <c r="O14" i="6"/>
  <c r="N14" i="6"/>
  <c r="M14" i="6"/>
  <c r="L14" i="6"/>
  <c r="K14" i="6"/>
  <c r="T13" i="6"/>
  <c r="AA13" i="6" s="1"/>
  <c r="R13" i="6"/>
  <c r="Q13" i="6"/>
  <c r="P13" i="6"/>
  <c r="O13" i="6"/>
  <c r="N13" i="6"/>
  <c r="M13" i="6"/>
  <c r="L13" i="6"/>
  <c r="K13" i="6"/>
  <c r="T12" i="6"/>
  <c r="S12" i="6" s="1"/>
  <c r="R12" i="6"/>
  <c r="Q12" i="6"/>
  <c r="P12" i="6"/>
  <c r="O12" i="6"/>
  <c r="N12" i="6"/>
  <c r="M12" i="6"/>
  <c r="L12" i="6"/>
  <c r="K12" i="6"/>
  <c r="T11" i="6"/>
  <c r="AA11" i="6" s="1"/>
  <c r="R11" i="6"/>
  <c r="Q11" i="6"/>
  <c r="P11" i="6"/>
  <c r="O11" i="6"/>
  <c r="N11" i="6"/>
  <c r="M11" i="6"/>
  <c r="L11" i="6"/>
  <c r="K11" i="6"/>
  <c r="T10" i="6"/>
  <c r="AA10" i="6" s="1"/>
  <c r="R10" i="6"/>
  <c r="Q10" i="6"/>
  <c r="P10" i="6"/>
  <c r="O10" i="6"/>
  <c r="N10" i="6"/>
  <c r="M10" i="6"/>
  <c r="L10" i="6"/>
  <c r="K10" i="6"/>
  <c r="T8" i="6"/>
  <c r="S8" i="6" s="1"/>
  <c r="R8" i="6"/>
  <c r="Q8" i="6"/>
  <c r="P8" i="6"/>
  <c r="O8" i="6"/>
  <c r="N8" i="6"/>
  <c r="M8" i="6"/>
  <c r="L8" i="6"/>
  <c r="K8" i="6"/>
  <c r="T7" i="6"/>
  <c r="AA7" i="6" s="1"/>
  <c r="S7" i="6"/>
  <c r="R7" i="6"/>
  <c r="Q7" i="6"/>
  <c r="P7" i="6"/>
  <c r="O7" i="6"/>
  <c r="N7" i="6"/>
  <c r="M7" i="6"/>
  <c r="L7" i="6"/>
  <c r="K7" i="6"/>
  <c r="T6" i="6"/>
  <c r="S6" i="6" s="1"/>
  <c r="R6" i="6"/>
  <c r="Q6" i="6"/>
  <c r="P6" i="6"/>
  <c r="O6" i="6"/>
  <c r="N6" i="6"/>
  <c r="M6" i="6"/>
  <c r="L6" i="6"/>
  <c r="K6" i="6"/>
  <c r="T5" i="6"/>
  <c r="AA5" i="6" s="1"/>
  <c r="R5" i="6"/>
  <c r="Q5" i="6"/>
  <c r="P5" i="6"/>
  <c r="O5" i="6"/>
  <c r="N5" i="6"/>
  <c r="M5" i="6"/>
  <c r="L5" i="6"/>
  <c r="K5" i="6"/>
  <c r="T4" i="6"/>
  <c r="AA4" i="6" s="1"/>
  <c r="R4" i="6"/>
  <c r="Q4" i="6"/>
  <c r="P4" i="6"/>
  <c r="O4" i="6"/>
  <c r="N4" i="6"/>
  <c r="M4" i="6"/>
  <c r="L4" i="6"/>
  <c r="K4" i="6"/>
  <c r="T3" i="6"/>
  <c r="AA3" i="6" s="1"/>
  <c r="S3" i="6"/>
  <c r="R3" i="6"/>
  <c r="Q3" i="6"/>
  <c r="P3" i="6"/>
  <c r="O3" i="6"/>
  <c r="N3" i="6"/>
  <c r="M3" i="6"/>
  <c r="L3" i="6"/>
  <c r="K3" i="6"/>
  <c r="T30" i="5"/>
  <c r="AA30" i="5" s="1"/>
  <c r="R30" i="5"/>
  <c r="Q30" i="5"/>
  <c r="P30" i="5"/>
  <c r="O30" i="5"/>
  <c r="N30" i="5"/>
  <c r="M30" i="5"/>
  <c r="L30" i="5"/>
  <c r="K30" i="5"/>
  <c r="T29" i="5"/>
  <c r="S29" i="5" s="1"/>
  <c r="R29" i="5"/>
  <c r="Q29" i="5"/>
  <c r="P29" i="5"/>
  <c r="O29" i="5"/>
  <c r="N29" i="5"/>
  <c r="M29" i="5"/>
  <c r="L29" i="5"/>
  <c r="K29" i="5"/>
  <c r="T28" i="5"/>
  <c r="S28" i="5" s="1"/>
  <c r="R28" i="5"/>
  <c r="Q28" i="5"/>
  <c r="P28" i="5"/>
  <c r="O28" i="5"/>
  <c r="N28" i="5"/>
  <c r="M28" i="5"/>
  <c r="L28" i="5"/>
  <c r="K28" i="5"/>
  <c r="T27" i="5"/>
  <c r="S27" i="5" s="1"/>
  <c r="R27" i="5"/>
  <c r="Q27" i="5"/>
  <c r="P27" i="5"/>
  <c r="O27" i="5"/>
  <c r="N27" i="5"/>
  <c r="M27" i="5"/>
  <c r="L27" i="5"/>
  <c r="K27" i="5"/>
  <c r="T26" i="5"/>
  <c r="S26" i="5" s="1"/>
  <c r="R26" i="5"/>
  <c r="Q26" i="5"/>
  <c r="P26" i="5"/>
  <c r="O26" i="5"/>
  <c r="N26" i="5"/>
  <c r="M26" i="5"/>
  <c r="L26" i="5"/>
  <c r="K26" i="5"/>
  <c r="T25" i="5"/>
  <c r="AA25" i="5" s="1"/>
  <c r="R25" i="5"/>
  <c r="Q25" i="5"/>
  <c r="P25" i="5"/>
  <c r="O25" i="5"/>
  <c r="N25" i="5"/>
  <c r="M25" i="5"/>
  <c r="L25" i="5"/>
  <c r="K25" i="5"/>
  <c r="T24" i="5"/>
  <c r="AA24" i="5" s="1"/>
  <c r="S24" i="5"/>
  <c r="R24" i="5"/>
  <c r="Q24" i="5"/>
  <c r="P24" i="5"/>
  <c r="O24" i="5"/>
  <c r="N24" i="5"/>
  <c r="M24" i="5"/>
  <c r="L24" i="5"/>
  <c r="K24" i="5"/>
  <c r="T22" i="5"/>
  <c r="S22" i="5" s="1"/>
  <c r="R22" i="5"/>
  <c r="Q22" i="5"/>
  <c r="P22" i="5"/>
  <c r="O22" i="5"/>
  <c r="N22" i="5"/>
  <c r="M22" i="5"/>
  <c r="L22" i="5"/>
  <c r="K22" i="5"/>
  <c r="T21" i="5"/>
  <c r="S21" i="5" s="1"/>
  <c r="R21" i="5"/>
  <c r="Q21" i="5"/>
  <c r="P21" i="5"/>
  <c r="O21" i="5"/>
  <c r="N21" i="5"/>
  <c r="M21" i="5"/>
  <c r="L21" i="5"/>
  <c r="K21" i="5"/>
  <c r="T20" i="5"/>
  <c r="S20" i="5" s="1"/>
  <c r="R20" i="5"/>
  <c r="Q20" i="5"/>
  <c r="P20" i="5"/>
  <c r="O20" i="5"/>
  <c r="N20" i="5"/>
  <c r="M20" i="5"/>
  <c r="L20" i="5"/>
  <c r="K20" i="5"/>
  <c r="T19" i="5"/>
  <c r="AA19" i="5" s="1"/>
  <c r="R19" i="5"/>
  <c r="Q19" i="5"/>
  <c r="P19" i="5"/>
  <c r="O19" i="5"/>
  <c r="N19" i="5"/>
  <c r="M19" i="5"/>
  <c r="L19" i="5"/>
  <c r="K19" i="5"/>
  <c r="T18" i="5"/>
  <c r="S18" i="5" s="1"/>
  <c r="R18" i="5"/>
  <c r="Q18" i="5"/>
  <c r="P18" i="5"/>
  <c r="O18" i="5"/>
  <c r="N18" i="5"/>
  <c r="M18" i="5"/>
  <c r="L18" i="5"/>
  <c r="K18" i="5"/>
  <c r="T16" i="5"/>
  <c r="S16" i="5" s="1"/>
  <c r="R16" i="5"/>
  <c r="Q16" i="5"/>
  <c r="P16" i="5"/>
  <c r="O16" i="5"/>
  <c r="N16" i="5"/>
  <c r="M16" i="5"/>
  <c r="L16" i="5"/>
  <c r="K16" i="5"/>
  <c r="T15" i="5"/>
  <c r="S15" i="5" s="1"/>
  <c r="R15" i="5"/>
  <c r="Q15" i="5"/>
  <c r="P15" i="5"/>
  <c r="O15" i="5"/>
  <c r="N15" i="5"/>
  <c r="M15" i="5"/>
  <c r="L15" i="5"/>
  <c r="K15" i="5"/>
  <c r="T14" i="5"/>
  <c r="S14" i="5" s="1"/>
  <c r="R14" i="5"/>
  <c r="Q14" i="5"/>
  <c r="P14" i="5"/>
  <c r="O14" i="5"/>
  <c r="N14" i="5"/>
  <c r="M14" i="5"/>
  <c r="L14" i="5"/>
  <c r="K14" i="5"/>
  <c r="T13" i="5"/>
  <c r="AA13" i="5" s="1"/>
  <c r="R13" i="5"/>
  <c r="Q13" i="5"/>
  <c r="P13" i="5"/>
  <c r="O13" i="5"/>
  <c r="N13" i="5"/>
  <c r="M13" i="5"/>
  <c r="L13" i="5"/>
  <c r="K13" i="5"/>
  <c r="T12" i="5"/>
  <c r="AA12" i="5" s="1"/>
  <c r="S12" i="5"/>
  <c r="R12" i="5"/>
  <c r="Q12" i="5"/>
  <c r="P12" i="5"/>
  <c r="O12" i="5"/>
  <c r="N12" i="5"/>
  <c r="M12" i="5"/>
  <c r="L12" i="5"/>
  <c r="K12" i="5"/>
  <c r="T11" i="5"/>
  <c r="AA11" i="5" s="1"/>
  <c r="R11" i="5"/>
  <c r="Q11" i="5"/>
  <c r="P11" i="5"/>
  <c r="O11" i="5"/>
  <c r="N11" i="5"/>
  <c r="M11" i="5"/>
  <c r="L11" i="5"/>
  <c r="K11" i="5"/>
  <c r="T10" i="5"/>
  <c r="AA10" i="5" s="1"/>
  <c r="R10" i="5"/>
  <c r="Q10" i="5"/>
  <c r="P10" i="5"/>
  <c r="O10" i="5"/>
  <c r="N10" i="5"/>
  <c r="M10" i="5"/>
  <c r="L10" i="5"/>
  <c r="K10" i="5"/>
  <c r="T8" i="5"/>
  <c r="S8" i="5" s="1"/>
  <c r="R8" i="5"/>
  <c r="Q8" i="5"/>
  <c r="P8" i="5"/>
  <c r="O8" i="5"/>
  <c r="N8" i="5"/>
  <c r="M8" i="5"/>
  <c r="L8" i="5"/>
  <c r="K8" i="5"/>
  <c r="T7" i="5"/>
  <c r="AA7" i="5" s="1"/>
  <c r="R7" i="5"/>
  <c r="Q7" i="5"/>
  <c r="P7" i="5"/>
  <c r="O7" i="5"/>
  <c r="N7" i="5"/>
  <c r="M7" i="5"/>
  <c r="L7" i="5"/>
  <c r="K7" i="5"/>
  <c r="T6" i="5"/>
  <c r="AA6" i="5" s="1"/>
  <c r="R6" i="5"/>
  <c r="Q6" i="5"/>
  <c r="P6" i="5"/>
  <c r="O6" i="5"/>
  <c r="N6" i="5"/>
  <c r="M6" i="5"/>
  <c r="L6" i="5"/>
  <c r="K6" i="5"/>
  <c r="T5" i="5"/>
  <c r="AA5" i="5" s="1"/>
  <c r="R5" i="5"/>
  <c r="Q5" i="5"/>
  <c r="P5" i="5"/>
  <c r="O5" i="5"/>
  <c r="N5" i="5"/>
  <c r="M5" i="5"/>
  <c r="L5" i="5"/>
  <c r="K5" i="5"/>
  <c r="T4" i="5"/>
  <c r="AA4" i="5" s="1"/>
  <c r="R4" i="5"/>
  <c r="Q4" i="5"/>
  <c r="P4" i="5"/>
  <c r="O4" i="5"/>
  <c r="N4" i="5"/>
  <c r="M4" i="5"/>
  <c r="L4" i="5"/>
  <c r="K4" i="5"/>
  <c r="T3" i="5"/>
  <c r="AA3" i="5" s="1"/>
  <c r="R3" i="5"/>
  <c r="Q3" i="5"/>
  <c r="P3" i="5"/>
  <c r="O3" i="5"/>
  <c r="N3" i="5"/>
  <c r="M3" i="5"/>
  <c r="L3" i="5"/>
  <c r="K3" i="5"/>
  <c r="T30" i="4"/>
  <c r="AA30" i="4" s="1"/>
  <c r="R30" i="4"/>
  <c r="Q30" i="4"/>
  <c r="P30" i="4"/>
  <c r="O30" i="4"/>
  <c r="N30" i="4"/>
  <c r="M30" i="4"/>
  <c r="L30" i="4"/>
  <c r="K30" i="4"/>
  <c r="T29" i="4"/>
  <c r="S29" i="4" s="1"/>
  <c r="R29" i="4"/>
  <c r="Q29" i="4"/>
  <c r="P29" i="4"/>
  <c r="O29" i="4"/>
  <c r="N29" i="4"/>
  <c r="M29" i="4"/>
  <c r="L29" i="4"/>
  <c r="K29" i="4"/>
  <c r="T28" i="4"/>
  <c r="S28" i="4" s="1"/>
  <c r="R28" i="4"/>
  <c r="Q28" i="4"/>
  <c r="P28" i="4"/>
  <c r="O28" i="4"/>
  <c r="N28" i="4"/>
  <c r="M28" i="4"/>
  <c r="L28" i="4"/>
  <c r="K28" i="4"/>
  <c r="T27" i="4"/>
  <c r="S27" i="4" s="1"/>
  <c r="R27" i="4"/>
  <c r="Q27" i="4"/>
  <c r="P27" i="4"/>
  <c r="O27" i="4"/>
  <c r="N27" i="4"/>
  <c r="M27" i="4"/>
  <c r="L27" i="4"/>
  <c r="K27" i="4"/>
  <c r="T26" i="4"/>
  <c r="S26" i="4" s="1"/>
  <c r="R26" i="4"/>
  <c r="Q26" i="4"/>
  <c r="P26" i="4"/>
  <c r="O26" i="4"/>
  <c r="N26" i="4"/>
  <c r="M26" i="4"/>
  <c r="L26" i="4"/>
  <c r="K26" i="4"/>
  <c r="T25" i="4"/>
  <c r="AA25" i="4" s="1"/>
  <c r="R25" i="4"/>
  <c r="Q25" i="4"/>
  <c r="P25" i="4"/>
  <c r="O25" i="4"/>
  <c r="N25" i="4"/>
  <c r="M25" i="4"/>
  <c r="L25" i="4"/>
  <c r="K25" i="4"/>
  <c r="T24" i="4"/>
  <c r="AA24" i="4" s="1"/>
  <c r="R24" i="4"/>
  <c r="Q24" i="4"/>
  <c r="P24" i="4"/>
  <c r="O24" i="4"/>
  <c r="N24" i="4"/>
  <c r="M24" i="4"/>
  <c r="L24" i="4"/>
  <c r="K24" i="4"/>
  <c r="T22" i="4"/>
  <c r="S22" i="4" s="1"/>
  <c r="R22" i="4"/>
  <c r="Q22" i="4"/>
  <c r="P22" i="4"/>
  <c r="O22" i="4"/>
  <c r="N22" i="4"/>
  <c r="M22" i="4"/>
  <c r="L22" i="4"/>
  <c r="K22" i="4"/>
  <c r="T21" i="4"/>
  <c r="S21" i="4" s="1"/>
  <c r="R21" i="4"/>
  <c r="Q21" i="4"/>
  <c r="P21" i="4"/>
  <c r="O21" i="4"/>
  <c r="N21" i="4"/>
  <c r="M21" i="4"/>
  <c r="L21" i="4"/>
  <c r="K21" i="4"/>
  <c r="T20" i="4"/>
  <c r="S20" i="4" s="1"/>
  <c r="R20" i="4"/>
  <c r="Q20" i="4"/>
  <c r="P20" i="4"/>
  <c r="O20" i="4"/>
  <c r="N20" i="4"/>
  <c r="M20" i="4"/>
  <c r="L20" i="4"/>
  <c r="K20" i="4"/>
  <c r="T19" i="4"/>
  <c r="AA19" i="4" s="1"/>
  <c r="R19" i="4"/>
  <c r="Q19" i="4"/>
  <c r="P19" i="4"/>
  <c r="O19" i="4"/>
  <c r="N19" i="4"/>
  <c r="M19" i="4"/>
  <c r="L19" i="4"/>
  <c r="K19" i="4"/>
  <c r="T18" i="4"/>
  <c r="S18" i="4" s="1"/>
  <c r="R18" i="4"/>
  <c r="Q18" i="4"/>
  <c r="P18" i="4"/>
  <c r="O18" i="4"/>
  <c r="N18" i="4"/>
  <c r="M18" i="4"/>
  <c r="L18" i="4"/>
  <c r="K18" i="4"/>
  <c r="T16" i="4"/>
  <c r="S16" i="4" s="1"/>
  <c r="R16" i="4"/>
  <c r="Q16" i="4"/>
  <c r="P16" i="4"/>
  <c r="O16" i="4"/>
  <c r="N16" i="4"/>
  <c r="M16" i="4"/>
  <c r="L16" i="4"/>
  <c r="K16" i="4"/>
  <c r="T15" i="4"/>
  <c r="S15" i="4" s="1"/>
  <c r="R15" i="4"/>
  <c r="Q15" i="4"/>
  <c r="P15" i="4"/>
  <c r="O15" i="4"/>
  <c r="N15" i="4"/>
  <c r="M15" i="4"/>
  <c r="L15" i="4"/>
  <c r="K15" i="4"/>
  <c r="T14" i="4"/>
  <c r="S14" i="4" s="1"/>
  <c r="R14" i="4"/>
  <c r="Q14" i="4"/>
  <c r="P14" i="4"/>
  <c r="O14" i="4"/>
  <c r="N14" i="4"/>
  <c r="M14" i="4"/>
  <c r="L14" i="4"/>
  <c r="K14" i="4"/>
  <c r="T13" i="4"/>
  <c r="AA13" i="4" s="1"/>
  <c r="R13" i="4"/>
  <c r="Q13" i="4"/>
  <c r="P13" i="4"/>
  <c r="O13" i="4"/>
  <c r="N13" i="4"/>
  <c r="M13" i="4"/>
  <c r="L13" i="4"/>
  <c r="K13" i="4"/>
  <c r="T12" i="4"/>
  <c r="AA12" i="4" s="1"/>
  <c r="R12" i="4"/>
  <c r="Q12" i="4"/>
  <c r="P12" i="4"/>
  <c r="O12" i="4"/>
  <c r="N12" i="4"/>
  <c r="M12" i="4"/>
  <c r="L12" i="4"/>
  <c r="K12" i="4"/>
  <c r="T11" i="4"/>
  <c r="AA11" i="4" s="1"/>
  <c r="R11" i="4"/>
  <c r="Q11" i="4"/>
  <c r="P11" i="4"/>
  <c r="O11" i="4"/>
  <c r="N11" i="4"/>
  <c r="M11" i="4"/>
  <c r="L11" i="4"/>
  <c r="K11" i="4"/>
  <c r="T10" i="4"/>
  <c r="AA10" i="4" s="1"/>
  <c r="R10" i="4"/>
  <c r="Q10" i="4"/>
  <c r="P10" i="4"/>
  <c r="O10" i="4"/>
  <c r="N10" i="4"/>
  <c r="M10" i="4"/>
  <c r="L10" i="4"/>
  <c r="K10" i="4"/>
  <c r="T8" i="4"/>
  <c r="S8" i="4" s="1"/>
  <c r="R8" i="4"/>
  <c r="Q8" i="4"/>
  <c r="P8" i="4"/>
  <c r="O8" i="4"/>
  <c r="N8" i="4"/>
  <c r="M8" i="4"/>
  <c r="L8" i="4"/>
  <c r="K8" i="4"/>
  <c r="T7" i="4"/>
  <c r="AA7" i="4" s="1"/>
  <c r="R7" i="4"/>
  <c r="Q7" i="4"/>
  <c r="P7" i="4"/>
  <c r="O7" i="4"/>
  <c r="N7" i="4"/>
  <c r="M7" i="4"/>
  <c r="L7" i="4"/>
  <c r="K7" i="4"/>
  <c r="T6" i="4"/>
  <c r="AA6" i="4" s="1"/>
  <c r="R6" i="4"/>
  <c r="Q6" i="4"/>
  <c r="P6" i="4"/>
  <c r="O6" i="4"/>
  <c r="N6" i="4"/>
  <c r="M6" i="4"/>
  <c r="L6" i="4"/>
  <c r="K6" i="4"/>
  <c r="T5" i="4"/>
  <c r="AA5" i="4" s="1"/>
  <c r="R5" i="4"/>
  <c r="Q5" i="4"/>
  <c r="P5" i="4"/>
  <c r="O5" i="4"/>
  <c r="N5" i="4"/>
  <c r="M5" i="4"/>
  <c r="L5" i="4"/>
  <c r="K5" i="4"/>
  <c r="V5" i="4" s="1"/>
  <c r="T4" i="4"/>
  <c r="AA4" i="4" s="1"/>
  <c r="R4" i="4"/>
  <c r="Q4" i="4"/>
  <c r="P4" i="4"/>
  <c r="O4" i="4"/>
  <c r="N4" i="4"/>
  <c r="M4" i="4"/>
  <c r="L4" i="4"/>
  <c r="K4" i="4"/>
  <c r="T3" i="4"/>
  <c r="AA3" i="4" s="1"/>
  <c r="R3" i="4"/>
  <c r="Q3" i="4"/>
  <c r="P3" i="4"/>
  <c r="O3" i="4"/>
  <c r="N3" i="4"/>
  <c r="M3" i="4"/>
  <c r="L3" i="4"/>
  <c r="K3" i="4"/>
  <c r="T30" i="3"/>
  <c r="AA30" i="3" s="1"/>
  <c r="R30" i="3"/>
  <c r="Q30" i="3"/>
  <c r="P30" i="3"/>
  <c r="O30" i="3"/>
  <c r="N30" i="3"/>
  <c r="M30" i="3"/>
  <c r="L30" i="3"/>
  <c r="K30" i="3"/>
  <c r="T29" i="3"/>
  <c r="S29" i="3" s="1"/>
  <c r="R29" i="3"/>
  <c r="Q29" i="3"/>
  <c r="P29" i="3"/>
  <c r="O29" i="3"/>
  <c r="N29" i="3"/>
  <c r="M29" i="3"/>
  <c r="L29" i="3"/>
  <c r="K29" i="3"/>
  <c r="T28" i="3"/>
  <c r="S28" i="3" s="1"/>
  <c r="R28" i="3"/>
  <c r="Q28" i="3"/>
  <c r="P28" i="3"/>
  <c r="O28" i="3"/>
  <c r="N28" i="3"/>
  <c r="M28" i="3"/>
  <c r="L28" i="3"/>
  <c r="K28" i="3"/>
  <c r="T27" i="3"/>
  <c r="AA27" i="3" s="1"/>
  <c r="R27" i="3"/>
  <c r="Q27" i="3"/>
  <c r="P27" i="3"/>
  <c r="O27" i="3"/>
  <c r="N27" i="3"/>
  <c r="M27" i="3"/>
  <c r="L27" i="3"/>
  <c r="K27" i="3"/>
  <c r="T26" i="3"/>
  <c r="AA26" i="3" s="1"/>
  <c r="S26" i="3"/>
  <c r="R26" i="3"/>
  <c r="Q26" i="3"/>
  <c r="P26" i="3"/>
  <c r="O26" i="3"/>
  <c r="N26" i="3"/>
  <c r="M26" i="3"/>
  <c r="L26" i="3"/>
  <c r="K26" i="3"/>
  <c r="T25" i="3"/>
  <c r="AA25" i="3" s="1"/>
  <c r="R25" i="3"/>
  <c r="Q25" i="3"/>
  <c r="P25" i="3"/>
  <c r="O25" i="3"/>
  <c r="N25" i="3"/>
  <c r="M25" i="3"/>
  <c r="L25" i="3"/>
  <c r="K25" i="3"/>
  <c r="T24" i="3"/>
  <c r="AA24" i="3" s="1"/>
  <c r="R24" i="3"/>
  <c r="Q24" i="3"/>
  <c r="P24" i="3"/>
  <c r="O24" i="3"/>
  <c r="N24" i="3"/>
  <c r="M24" i="3"/>
  <c r="L24" i="3"/>
  <c r="K24" i="3"/>
  <c r="T22" i="3"/>
  <c r="S22" i="3" s="1"/>
  <c r="R22" i="3"/>
  <c r="Q22" i="3"/>
  <c r="P22" i="3"/>
  <c r="O22" i="3"/>
  <c r="N22" i="3"/>
  <c r="M22" i="3"/>
  <c r="L22" i="3"/>
  <c r="K22" i="3"/>
  <c r="T21" i="3"/>
  <c r="S21" i="3" s="1"/>
  <c r="R21" i="3"/>
  <c r="Q21" i="3"/>
  <c r="P21" i="3"/>
  <c r="O21" i="3"/>
  <c r="N21" i="3"/>
  <c r="M21" i="3"/>
  <c r="L21" i="3"/>
  <c r="K21" i="3"/>
  <c r="T20" i="3"/>
  <c r="S20" i="3" s="1"/>
  <c r="R20" i="3"/>
  <c r="Q20" i="3"/>
  <c r="P20" i="3"/>
  <c r="O20" i="3"/>
  <c r="N20" i="3"/>
  <c r="M20" i="3"/>
  <c r="L20" i="3"/>
  <c r="K20" i="3"/>
  <c r="T19" i="3"/>
  <c r="AA19" i="3" s="1"/>
  <c r="R19" i="3"/>
  <c r="Q19" i="3"/>
  <c r="P19" i="3"/>
  <c r="O19" i="3"/>
  <c r="N19" i="3"/>
  <c r="M19" i="3"/>
  <c r="L19" i="3"/>
  <c r="K19" i="3"/>
  <c r="T18" i="3"/>
  <c r="AA18" i="3" s="1"/>
  <c r="R18" i="3"/>
  <c r="Q18" i="3"/>
  <c r="P18" i="3"/>
  <c r="O18" i="3"/>
  <c r="N18" i="3"/>
  <c r="M18" i="3"/>
  <c r="L18" i="3"/>
  <c r="K18" i="3"/>
  <c r="T16" i="3"/>
  <c r="S16" i="3" s="1"/>
  <c r="R16" i="3"/>
  <c r="Q16" i="3"/>
  <c r="P16" i="3"/>
  <c r="O16" i="3"/>
  <c r="N16" i="3"/>
  <c r="M16" i="3"/>
  <c r="L16" i="3"/>
  <c r="K16" i="3"/>
  <c r="T15" i="3"/>
  <c r="S15" i="3" s="1"/>
  <c r="R15" i="3"/>
  <c r="Q15" i="3"/>
  <c r="P15" i="3"/>
  <c r="O15" i="3"/>
  <c r="N15" i="3"/>
  <c r="M15" i="3"/>
  <c r="L15" i="3"/>
  <c r="K15" i="3"/>
  <c r="T14" i="3"/>
  <c r="S14" i="3" s="1"/>
  <c r="R14" i="3"/>
  <c r="Q14" i="3"/>
  <c r="P14" i="3"/>
  <c r="O14" i="3"/>
  <c r="N14" i="3"/>
  <c r="M14" i="3"/>
  <c r="L14" i="3"/>
  <c r="K14" i="3"/>
  <c r="T13" i="3"/>
  <c r="AA13" i="3" s="1"/>
  <c r="R13" i="3"/>
  <c r="Q13" i="3"/>
  <c r="P13" i="3"/>
  <c r="O13" i="3"/>
  <c r="N13" i="3"/>
  <c r="M13" i="3"/>
  <c r="L13" i="3"/>
  <c r="K13" i="3"/>
  <c r="AA12" i="3"/>
  <c r="T12" i="3"/>
  <c r="S12" i="3" s="1"/>
  <c r="R12" i="3"/>
  <c r="Q12" i="3"/>
  <c r="P12" i="3"/>
  <c r="O12" i="3"/>
  <c r="N12" i="3"/>
  <c r="M12" i="3"/>
  <c r="L12" i="3"/>
  <c r="K12" i="3"/>
  <c r="T11" i="3"/>
  <c r="AA11" i="3" s="1"/>
  <c r="R11" i="3"/>
  <c r="Q11" i="3"/>
  <c r="P11" i="3"/>
  <c r="O11" i="3"/>
  <c r="N11" i="3"/>
  <c r="M11" i="3"/>
  <c r="L11" i="3"/>
  <c r="K11" i="3"/>
  <c r="T10" i="3"/>
  <c r="AA10" i="3" s="1"/>
  <c r="R10" i="3"/>
  <c r="Q10" i="3"/>
  <c r="P10" i="3"/>
  <c r="O10" i="3"/>
  <c r="N10" i="3"/>
  <c r="M10" i="3"/>
  <c r="L10" i="3"/>
  <c r="K10" i="3"/>
  <c r="T8" i="3"/>
  <c r="S8" i="3" s="1"/>
  <c r="R8" i="3"/>
  <c r="Q8" i="3"/>
  <c r="P8" i="3"/>
  <c r="O8" i="3"/>
  <c r="N8" i="3"/>
  <c r="M8" i="3"/>
  <c r="L8" i="3"/>
  <c r="K8" i="3"/>
  <c r="T7" i="3"/>
  <c r="AA7" i="3" s="1"/>
  <c r="R7" i="3"/>
  <c r="Q7" i="3"/>
  <c r="P7" i="3"/>
  <c r="O7" i="3"/>
  <c r="N7" i="3"/>
  <c r="M7" i="3"/>
  <c r="L7" i="3"/>
  <c r="K7" i="3"/>
  <c r="T6" i="3"/>
  <c r="AA6" i="3" s="1"/>
  <c r="R6" i="3"/>
  <c r="Q6" i="3"/>
  <c r="P6" i="3"/>
  <c r="O6" i="3"/>
  <c r="N6" i="3"/>
  <c r="M6" i="3"/>
  <c r="L6" i="3"/>
  <c r="K6" i="3"/>
  <c r="T5" i="3"/>
  <c r="AA5" i="3" s="1"/>
  <c r="R5" i="3"/>
  <c r="Q5" i="3"/>
  <c r="P5" i="3"/>
  <c r="O5" i="3"/>
  <c r="N5" i="3"/>
  <c r="M5" i="3"/>
  <c r="L5" i="3"/>
  <c r="K5" i="3"/>
  <c r="T4" i="3"/>
  <c r="AA4" i="3" s="1"/>
  <c r="R4" i="3"/>
  <c r="Q4" i="3"/>
  <c r="P4" i="3"/>
  <c r="O4" i="3"/>
  <c r="N4" i="3"/>
  <c r="M4" i="3"/>
  <c r="L4" i="3"/>
  <c r="K4" i="3"/>
  <c r="AA3" i="3"/>
  <c r="T3" i="3"/>
  <c r="S3" i="3"/>
  <c r="R3" i="3"/>
  <c r="Q3" i="3"/>
  <c r="P3" i="3"/>
  <c r="O3" i="3"/>
  <c r="N3" i="3"/>
  <c r="M3" i="3"/>
  <c r="L3" i="3"/>
  <c r="K3" i="3"/>
  <c r="T30" i="2"/>
  <c r="AA30" i="2" s="1"/>
  <c r="R30" i="2"/>
  <c r="Q30" i="2"/>
  <c r="P30" i="2"/>
  <c r="O30" i="2"/>
  <c r="N30" i="2"/>
  <c r="M30" i="2"/>
  <c r="L30" i="2"/>
  <c r="K30" i="2"/>
  <c r="T29" i="2"/>
  <c r="S29" i="2" s="1"/>
  <c r="R29" i="2"/>
  <c r="Q29" i="2"/>
  <c r="P29" i="2"/>
  <c r="O29" i="2"/>
  <c r="N29" i="2"/>
  <c r="M29" i="2"/>
  <c r="L29" i="2"/>
  <c r="K29" i="2"/>
  <c r="T28" i="2"/>
  <c r="S28" i="2" s="1"/>
  <c r="R28" i="2"/>
  <c r="Q28" i="2"/>
  <c r="P28" i="2"/>
  <c r="O28" i="2"/>
  <c r="N28" i="2"/>
  <c r="M28" i="2"/>
  <c r="L28" i="2"/>
  <c r="K28" i="2"/>
  <c r="T27" i="2"/>
  <c r="S27" i="2" s="1"/>
  <c r="R27" i="2"/>
  <c r="Q27" i="2"/>
  <c r="P27" i="2"/>
  <c r="O27" i="2"/>
  <c r="N27" i="2"/>
  <c r="M27" i="2"/>
  <c r="L27" i="2"/>
  <c r="K27" i="2"/>
  <c r="T26" i="2"/>
  <c r="S26" i="2" s="1"/>
  <c r="R26" i="2"/>
  <c r="Q26" i="2"/>
  <c r="P26" i="2"/>
  <c r="O26" i="2"/>
  <c r="N26" i="2"/>
  <c r="M26" i="2"/>
  <c r="L26" i="2"/>
  <c r="K26" i="2"/>
  <c r="T25" i="2"/>
  <c r="AA25" i="2" s="1"/>
  <c r="R25" i="2"/>
  <c r="Q25" i="2"/>
  <c r="P25" i="2"/>
  <c r="O25" i="2"/>
  <c r="N25" i="2"/>
  <c r="M25" i="2"/>
  <c r="L25" i="2"/>
  <c r="K25" i="2"/>
  <c r="T24" i="2"/>
  <c r="AA24" i="2" s="1"/>
  <c r="S24" i="2"/>
  <c r="R24" i="2"/>
  <c r="Q24" i="2"/>
  <c r="P24" i="2"/>
  <c r="O24" i="2"/>
  <c r="N24" i="2"/>
  <c r="M24" i="2"/>
  <c r="L24" i="2"/>
  <c r="K24" i="2"/>
  <c r="T22" i="2"/>
  <c r="S22" i="2" s="1"/>
  <c r="R22" i="2"/>
  <c r="Q22" i="2"/>
  <c r="P22" i="2"/>
  <c r="O22" i="2"/>
  <c r="N22" i="2"/>
  <c r="M22" i="2"/>
  <c r="L22" i="2"/>
  <c r="K22" i="2"/>
  <c r="T21" i="2"/>
  <c r="S21" i="2" s="1"/>
  <c r="R21" i="2"/>
  <c r="Q21" i="2"/>
  <c r="P21" i="2"/>
  <c r="O21" i="2"/>
  <c r="N21" i="2"/>
  <c r="M21" i="2"/>
  <c r="L21" i="2"/>
  <c r="K21" i="2"/>
  <c r="T20" i="2"/>
  <c r="S20" i="2" s="1"/>
  <c r="R20" i="2"/>
  <c r="Q20" i="2"/>
  <c r="P20" i="2"/>
  <c r="O20" i="2"/>
  <c r="N20" i="2"/>
  <c r="M20" i="2"/>
  <c r="L20" i="2"/>
  <c r="K20" i="2"/>
  <c r="T19" i="2"/>
  <c r="AA19" i="2" s="1"/>
  <c r="R19" i="2"/>
  <c r="Q19" i="2"/>
  <c r="P19" i="2"/>
  <c r="O19" i="2"/>
  <c r="N19" i="2"/>
  <c r="M19" i="2"/>
  <c r="L19" i="2"/>
  <c r="K19" i="2"/>
  <c r="T18" i="2"/>
  <c r="AA18" i="2" s="1"/>
  <c r="R18" i="2"/>
  <c r="Q18" i="2"/>
  <c r="P18" i="2"/>
  <c r="O18" i="2"/>
  <c r="N18" i="2"/>
  <c r="M18" i="2"/>
  <c r="L18" i="2"/>
  <c r="K18" i="2"/>
  <c r="T16" i="2"/>
  <c r="S16" i="2" s="1"/>
  <c r="R16" i="2"/>
  <c r="Q16" i="2"/>
  <c r="P16" i="2"/>
  <c r="O16" i="2"/>
  <c r="N16" i="2"/>
  <c r="M16" i="2"/>
  <c r="L16" i="2"/>
  <c r="K16" i="2"/>
  <c r="T15" i="2"/>
  <c r="S15" i="2" s="1"/>
  <c r="R15" i="2"/>
  <c r="Q15" i="2"/>
  <c r="P15" i="2"/>
  <c r="O15" i="2"/>
  <c r="N15" i="2"/>
  <c r="M15" i="2"/>
  <c r="L15" i="2"/>
  <c r="K15" i="2"/>
  <c r="AA14" i="2"/>
  <c r="T14" i="2"/>
  <c r="S14" i="2" s="1"/>
  <c r="R14" i="2"/>
  <c r="Q14" i="2"/>
  <c r="P14" i="2"/>
  <c r="O14" i="2"/>
  <c r="N14" i="2"/>
  <c r="M14" i="2"/>
  <c r="L14" i="2"/>
  <c r="K14" i="2"/>
  <c r="T13" i="2"/>
  <c r="AA13" i="2" s="1"/>
  <c r="R13" i="2"/>
  <c r="Q13" i="2"/>
  <c r="P13" i="2"/>
  <c r="O13" i="2"/>
  <c r="N13" i="2"/>
  <c r="M13" i="2"/>
  <c r="L13" i="2"/>
  <c r="K13" i="2"/>
  <c r="T12" i="2"/>
  <c r="AA12" i="2" s="1"/>
  <c r="R12" i="2"/>
  <c r="Q12" i="2"/>
  <c r="P12" i="2"/>
  <c r="O12" i="2"/>
  <c r="N12" i="2"/>
  <c r="M12" i="2"/>
  <c r="L12" i="2"/>
  <c r="K12" i="2"/>
  <c r="T11" i="2"/>
  <c r="AA11" i="2" s="1"/>
  <c r="R11" i="2"/>
  <c r="Q11" i="2"/>
  <c r="P11" i="2"/>
  <c r="O11" i="2"/>
  <c r="N11" i="2"/>
  <c r="M11" i="2"/>
  <c r="L11" i="2"/>
  <c r="K11" i="2"/>
  <c r="T10" i="2"/>
  <c r="S10" i="2" s="1"/>
  <c r="R10" i="2"/>
  <c r="Q10" i="2"/>
  <c r="P10" i="2"/>
  <c r="O10" i="2"/>
  <c r="N10" i="2"/>
  <c r="M10" i="2"/>
  <c r="L10" i="2"/>
  <c r="K10" i="2"/>
  <c r="T8" i="2"/>
  <c r="S8" i="2" s="1"/>
  <c r="R8" i="2"/>
  <c r="Q8" i="2"/>
  <c r="P8" i="2"/>
  <c r="O8" i="2"/>
  <c r="N8" i="2"/>
  <c r="M8" i="2"/>
  <c r="L8" i="2"/>
  <c r="K8" i="2"/>
  <c r="T7" i="2"/>
  <c r="AA7" i="2" s="1"/>
  <c r="R7" i="2"/>
  <c r="Q7" i="2"/>
  <c r="P7" i="2"/>
  <c r="O7" i="2"/>
  <c r="N7" i="2"/>
  <c r="M7" i="2"/>
  <c r="L7" i="2"/>
  <c r="K7" i="2"/>
  <c r="T6" i="2"/>
  <c r="AA6" i="2" s="1"/>
  <c r="R6" i="2"/>
  <c r="Q6" i="2"/>
  <c r="P6" i="2"/>
  <c r="O6" i="2"/>
  <c r="N6" i="2"/>
  <c r="M6" i="2"/>
  <c r="L6" i="2"/>
  <c r="K6" i="2"/>
  <c r="T5" i="2"/>
  <c r="AA5" i="2" s="1"/>
  <c r="R5" i="2"/>
  <c r="Q5" i="2"/>
  <c r="P5" i="2"/>
  <c r="O5" i="2"/>
  <c r="N5" i="2"/>
  <c r="M5" i="2"/>
  <c r="L5" i="2"/>
  <c r="K5" i="2"/>
  <c r="T4" i="2"/>
  <c r="AA4" i="2" s="1"/>
  <c r="R4" i="2"/>
  <c r="Q4" i="2"/>
  <c r="P4" i="2"/>
  <c r="O4" i="2"/>
  <c r="N4" i="2"/>
  <c r="M4" i="2"/>
  <c r="L4" i="2"/>
  <c r="K4" i="2"/>
  <c r="AA3" i="2"/>
  <c r="T3" i="2"/>
  <c r="S3" i="2" s="1"/>
  <c r="R3" i="2"/>
  <c r="Q3" i="2"/>
  <c r="P3" i="2"/>
  <c r="O3" i="2"/>
  <c r="N3" i="2"/>
  <c r="M3" i="2"/>
  <c r="L3" i="2"/>
  <c r="K3" i="2"/>
  <c r="J31" i="11"/>
  <c r="K31" i="11" s="1"/>
  <c r="G31" i="11"/>
  <c r="I31" i="11" s="1"/>
  <c r="J30" i="11"/>
  <c r="K30" i="11" s="1"/>
  <c r="G30" i="11"/>
  <c r="I30" i="11" s="1"/>
  <c r="J29" i="11"/>
  <c r="K29" i="11" s="1"/>
  <c r="G29" i="11"/>
  <c r="I29" i="11" s="1"/>
  <c r="J28" i="11"/>
  <c r="K28" i="11" s="1"/>
  <c r="G28" i="11"/>
  <c r="I28" i="11" s="1"/>
  <c r="J27" i="11"/>
  <c r="K27" i="11" s="1"/>
  <c r="G27" i="11"/>
  <c r="I27" i="11" s="1"/>
  <c r="J26" i="11"/>
  <c r="K26" i="11" s="1"/>
  <c r="G26" i="11"/>
  <c r="I26" i="11" s="1"/>
  <c r="J25" i="11"/>
  <c r="K25" i="11" s="1"/>
  <c r="G25" i="11"/>
  <c r="I25" i="11" s="1"/>
  <c r="J23" i="11"/>
  <c r="K23" i="11" s="1"/>
  <c r="G23" i="11"/>
  <c r="I23" i="11" s="1"/>
  <c r="J22" i="11"/>
  <c r="K22" i="11" s="1"/>
  <c r="G22" i="11"/>
  <c r="I22" i="11" s="1"/>
  <c r="J21" i="11"/>
  <c r="K21" i="11" s="1"/>
  <c r="G21" i="11"/>
  <c r="I21" i="11" s="1"/>
  <c r="J20" i="11"/>
  <c r="K20" i="11" s="1"/>
  <c r="G20" i="11"/>
  <c r="I20" i="11" s="1"/>
  <c r="J19" i="11"/>
  <c r="K19" i="11" s="1"/>
  <c r="G19" i="11"/>
  <c r="I19" i="11" s="1"/>
  <c r="J17" i="11"/>
  <c r="K17" i="11" s="1"/>
  <c r="G17" i="11"/>
  <c r="I17" i="11" s="1"/>
  <c r="J16" i="11"/>
  <c r="K16" i="11" s="1"/>
  <c r="G16" i="11"/>
  <c r="I16" i="11" s="1"/>
  <c r="J15" i="11"/>
  <c r="K15" i="11" s="1"/>
  <c r="G15" i="11"/>
  <c r="I15" i="11" s="1"/>
  <c r="J14" i="11"/>
  <c r="K14" i="11" s="1"/>
  <c r="G14" i="11"/>
  <c r="I14" i="11" s="1"/>
  <c r="J13" i="11"/>
  <c r="K13" i="11" s="1"/>
  <c r="G13" i="11"/>
  <c r="I13" i="11" s="1"/>
  <c r="J12" i="11"/>
  <c r="K12" i="11" s="1"/>
  <c r="G12" i="11"/>
  <c r="I12" i="11" s="1"/>
  <c r="J11" i="11"/>
  <c r="K11" i="11" s="1"/>
  <c r="G11" i="11"/>
  <c r="I11" i="11" s="1"/>
  <c r="J9" i="11"/>
  <c r="K9" i="11" s="1"/>
  <c r="G9" i="11"/>
  <c r="I9" i="11" s="1"/>
  <c r="J8" i="11"/>
  <c r="K8" i="11" s="1"/>
  <c r="G8" i="11"/>
  <c r="I8" i="11" s="1"/>
  <c r="J7" i="11"/>
  <c r="K7" i="11" s="1"/>
  <c r="G7" i="11"/>
  <c r="I7" i="11" s="1"/>
  <c r="J6" i="11"/>
  <c r="K6" i="11" s="1"/>
  <c r="G6" i="11"/>
  <c r="I6" i="11" s="1"/>
  <c r="J5" i="11"/>
  <c r="K5" i="11" s="1"/>
  <c r="G5" i="11"/>
  <c r="I5" i="11" s="1"/>
  <c r="J4" i="11"/>
  <c r="K4" i="11" s="1"/>
  <c r="G4" i="11"/>
  <c r="I4" i="11" s="1"/>
  <c r="F31" i="12" l="1"/>
  <c r="L31" i="12" s="1"/>
  <c r="L3" i="12"/>
  <c r="S6" i="3"/>
  <c r="S10" i="8"/>
  <c r="AA10" i="2"/>
  <c r="S30" i="3"/>
  <c r="AA8" i="4"/>
  <c r="S4" i="7"/>
  <c r="U24" i="7"/>
  <c r="V27" i="8"/>
  <c r="AA5" i="10"/>
  <c r="AA4" i="10"/>
  <c r="V6" i="10"/>
  <c r="S24" i="10"/>
  <c r="V28" i="6"/>
  <c r="AA4" i="9"/>
  <c r="V3" i="4"/>
  <c r="S6" i="4"/>
  <c r="W27" i="4"/>
  <c r="W7" i="5"/>
  <c r="AA22" i="8"/>
  <c r="U12" i="5"/>
  <c r="U27" i="2"/>
  <c r="V28" i="9"/>
  <c r="W14" i="10"/>
  <c r="W7" i="4"/>
  <c r="S10" i="5"/>
  <c r="S25" i="5"/>
  <c r="V8" i="6"/>
  <c r="S6" i="8"/>
  <c r="AA16" i="8"/>
  <c r="S4" i="4"/>
  <c r="W16" i="4"/>
  <c r="AC17" i="4" s="1"/>
  <c r="U29" i="5"/>
  <c r="S11" i="6"/>
  <c r="U11" i="6" s="1"/>
  <c r="V18" i="6"/>
  <c r="V22" i="9"/>
  <c r="V27" i="5"/>
  <c r="W12" i="8"/>
  <c r="S25" i="9"/>
  <c r="S11" i="10"/>
  <c r="V6" i="8"/>
  <c r="V5" i="10"/>
  <c r="S3" i="4"/>
  <c r="V19" i="4"/>
  <c r="AA20" i="4"/>
  <c r="S11" i="5"/>
  <c r="U11" i="5" s="1"/>
  <c r="W24" i="5"/>
  <c r="AC24" i="5" s="1"/>
  <c r="S4" i="6"/>
  <c r="W16" i="6"/>
  <c r="W4" i="7"/>
  <c r="AA15" i="8"/>
  <c r="AA28" i="8"/>
  <c r="AA10" i="9"/>
  <c r="W4" i="10"/>
  <c r="V26" i="5"/>
  <c r="V13" i="10"/>
  <c r="S4" i="2"/>
  <c r="U4" i="2" s="1"/>
  <c r="W22" i="2"/>
  <c r="AC23" i="2" s="1"/>
  <c r="S30" i="2"/>
  <c r="U30" i="2" s="1"/>
  <c r="U14" i="3"/>
  <c r="S25" i="3"/>
  <c r="V28" i="3"/>
  <c r="V6" i="4"/>
  <c r="V14" i="6"/>
  <c r="W19" i="7"/>
  <c r="W5" i="8"/>
  <c r="W29" i="8"/>
  <c r="V11" i="9"/>
  <c r="V16" i="9"/>
  <c r="AA26" i="9"/>
  <c r="S30" i="9"/>
  <c r="U30" i="9" s="1"/>
  <c r="AA15" i="3"/>
  <c r="U3" i="10"/>
  <c r="W16" i="2"/>
  <c r="V11" i="4"/>
  <c r="V6" i="5"/>
  <c r="U21" i="5"/>
  <c r="W11" i="6"/>
  <c r="W3" i="7"/>
  <c r="AA24" i="7"/>
  <c r="AA20" i="2"/>
  <c r="W3" i="3"/>
  <c r="AC3" i="3" s="1"/>
  <c r="S13" i="3"/>
  <c r="U13" i="3" s="1"/>
  <c r="S19" i="3"/>
  <c r="W26" i="3"/>
  <c r="W22" i="5"/>
  <c r="V28" i="5"/>
  <c r="S24" i="6"/>
  <c r="U24" i="6" s="1"/>
  <c r="S29" i="6"/>
  <c r="W8" i="7"/>
  <c r="AC9" i="7" s="1"/>
  <c r="V28" i="7"/>
  <c r="AA20" i="8"/>
  <c r="W28" i="8"/>
  <c r="AB28" i="8" s="1"/>
  <c r="W15" i="9"/>
  <c r="AC15" i="9" s="1"/>
  <c r="S19" i="9"/>
  <c r="U19" i="9" s="1"/>
  <c r="W3" i="10"/>
  <c r="V8" i="10"/>
  <c r="W19" i="10"/>
  <c r="V25" i="5"/>
  <c r="V11" i="2"/>
  <c r="U6" i="3"/>
  <c r="U18" i="4"/>
  <c r="V20" i="5"/>
  <c r="U7" i="6"/>
  <c r="V20" i="6"/>
  <c r="V26" i="6"/>
  <c r="S6" i="7"/>
  <c r="U6" i="7" s="1"/>
  <c r="W13" i="7"/>
  <c r="S13" i="8"/>
  <c r="S19" i="8"/>
  <c r="U19" i="8" s="1"/>
  <c r="W21" i="8"/>
  <c r="Y21" i="8" s="1"/>
  <c r="U24" i="9"/>
  <c r="AA12" i="10"/>
  <c r="AA18" i="5"/>
  <c r="W10" i="2"/>
  <c r="S13" i="2"/>
  <c r="S18" i="3"/>
  <c r="U18" i="3" s="1"/>
  <c r="W25" i="3"/>
  <c r="AB25" i="3" s="1"/>
  <c r="AA29" i="3"/>
  <c r="AA18" i="4"/>
  <c r="AA8" i="5"/>
  <c r="AA26" i="5"/>
  <c r="W10" i="6"/>
  <c r="Y10" i="6" s="1"/>
  <c r="S18" i="6"/>
  <c r="U18" i="6" s="1"/>
  <c r="V11" i="7"/>
  <c r="U18" i="9"/>
  <c r="W20" i="9"/>
  <c r="AA24" i="9"/>
  <c r="U4" i="4"/>
  <c r="W14" i="3"/>
  <c r="X14" i="3" s="1"/>
  <c r="V22" i="3"/>
  <c r="V16" i="5"/>
  <c r="U12" i="8"/>
  <c r="W20" i="8"/>
  <c r="W8" i="9"/>
  <c r="AB8" i="9" s="1"/>
  <c r="V10" i="9"/>
  <c r="S12" i="9"/>
  <c r="AA18" i="9"/>
  <c r="AA21" i="10"/>
  <c r="AA27" i="10"/>
  <c r="V29" i="10"/>
  <c r="U15" i="6"/>
  <c r="V4" i="4"/>
  <c r="W8" i="2"/>
  <c r="S18" i="2"/>
  <c r="W8" i="4"/>
  <c r="Y8" i="4" s="1"/>
  <c r="W28" i="4"/>
  <c r="AC28" i="4" s="1"/>
  <c r="W15" i="5"/>
  <c r="Y15" i="5" s="1"/>
  <c r="W24" i="6"/>
  <c r="V3" i="8"/>
  <c r="AA12" i="8"/>
  <c r="S24" i="8"/>
  <c r="V3" i="9"/>
  <c r="U22" i="9"/>
  <c r="V25" i="9"/>
  <c r="V19" i="3"/>
  <c r="V8" i="5"/>
  <c r="W24" i="9"/>
  <c r="U4" i="10"/>
  <c r="W22" i="10"/>
  <c r="AB22" i="10" s="1"/>
  <c r="U26" i="10"/>
  <c r="U3" i="2"/>
  <c r="V15" i="2"/>
  <c r="S10" i="3"/>
  <c r="W18" i="3"/>
  <c r="Y18" i="3" s="1"/>
  <c r="S27" i="3"/>
  <c r="U27" i="3" s="1"/>
  <c r="U26" i="4"/>
  <c r="S6" i="5"/>
  <c r="W30" i="5"/>
  <c r="AA27" i="6"/>
  <c r="V6" i="7"/>
  <c r="AA29" i="7"/>
  <c r="V13" i="8"/>
  <c r="W7" i="9"/>
  <c r="V11" i="10"/>
  <c r="W21" i="10"/>
  <c r="AA14" i="3"/>
  <c r="V27" i="6"/>
  <c r="U29" i="2"/>
  <c r="W12" i="3"/>
  <c r="W21" i="3"/>
  <c r="W25" i="4"/>
  <c r="W5" i="2"/>
  <c r="V7" i="2"/>
  <c r="S7" i="2"/>
  <c r="U7" i="2" s="1"/>
  <c r="AA8" i="2"/>
  <c r="W11" i="2"/>
  <c r="U15" i="2"/>
  <c r="U21" i="2"/>
  <c r="W29" i="2"/>
  <c r="AC30" i="2" s="1"/>
  <c r="S7" i="3"/>
  <c r="U7" i="3" s="1"/>
  <c r="W10" i="3"/>
  <c r="U15" i="3"/>
  <c r="AA16" i="3"/>
  <c r="W19" i="3"/>
  <c r="AB19" i="3" s="1"/>
  <c r="V21" i="3"/>
  <c r="S24" i="3"/>
  <c r="U24" i="3" s="1"/>
  <c r="W27" i="3"/>
  <c r="W15" i="4"/>
  <c r="U20" i="4"/>
  <c r="W22" i="4"/>
  <c r="AC23" i="4" s="1"/>
  <c r="AA27" i="4"/>
  <c r="S5" i="5"/>
  <c r="U5" i="5" s="1"/>
  <c r="V10" i="5"/>
  <c r="S13" i="5"/>
  <c r="U13" i="5" s="1"/>
  <c r="AA14" i="5"/>
  <c r="V22" i="5"/>
  <c r="W25" i="5"/>
  <c r="W3" i="6"/>
  <c r="AC3" i="6" s="1"/>
  <c r="W4" i="6"/>
  <c r="U8" i="6"/>
  <c r="V12" i="6"/>
  <c r="W18" i="6"/>
  <c r="AC18" i="6" s="1"/>
  <c r="V21" i="6"/>
  <c r="W26" i="6"/>
  <c r="AC26" i="6" s="1"/>
  <c r="W6" i="7"/>
  <c r="S12" i="7"/>
  <c r="U12" i="7" s="1"/>
  <c r="W14" i="7"/>
  <c r="S18" i="7"/>
  <c r="U18" i="7" s="1"/>
  <c r="W20" i="7"/>
  <c r="AC20" i="7" s="1"/>
  <c r="S25" i="7"/>
  <c r="U25" i="7" s="1"/>
  <c r="W27" i="7"/>
  <c r="S3" i="8"/>
  <c r="S4" i="8"/>
  <c r="W6" i="8"/>
  <c r="AC6" i="8" s="1"/>
  <c r="V7" i="8"/>
  <c r="V14" i="8"/>
  <c r="U27" i="8"/>
  <c r="S6" i="9"/>
  <c r="U6" i="9" s="1"/>
  <c r="U14" i="9"/>
  <c r="W16" i="9"/>
  <c r="AC17" i="9" s="1"/>
  <c r="W26" i="9"/>
  <c r="X26" i="9" s="1"/>
  <c r="V30" i="9"/>
  <c r="W7" i="10"/>
  <c r="W15" i="10"/>
  <c r="AA20" i="10"/>
  <c r="U27" i="10"/>
  <c r="S6" i="2"/>
  <c r="U6" i="2" s="1"/>
  <c r="V10" i="2"/>
  <c r="V13" i="2"/>
  <c r="U14" i="2"/>
  <c r="U20" i="2"/>
  <c r="W28" i="2"/>
  <c r="V29" i="2"/>
  <c r="W8" i="3"/>
  <c r="AB8" i="3" s="1"/>
  <c r="V11" i="3"/>
  <c r="W16" i="3"/>
  <c r="V18" i="3"/>
  <c r="U22" i="3"/>
  <c r="V30" i="3"/>
  <c r="W6" i="4"/>
  <c r="AC7" i="4" s="1"/>
  <c r="S12" i="4"/>
  <c r="U12" i="4" s="1"/>
  <c r="W14" i="4"/>
  <c r="W21" i="4"/>
  <c r="AA26" i="4"/>
  <c r="S3" i="5"/>
  <c r="U3" i="5" s="1"/>
  <c r="S4" i="5"/>
  <c r="U4" i="5" s="1"/>
  <c r="W6" i="5"/>
  <c r="W14" i="5"/>
  <c r="U20" i="5"/>
  <c r="AA21" i="5"/>
  <c r="V24" i="5"/>
  <c r="AA29" i="5"/>
  <c r="AA8" i="6"/>
  <c r="V11" i="6"/>
  <c r="V13" i="6"/>
  <c r="U14" i="6"/>
  <c r="AA15" i="6"/>
  <c r="U22" i="6"/>
  <c r="W25" i="6"/>
  <c r="AA3" i="7"/>
  <c r="W5" i="7"/>
  <c r="V15" i="7"/>
  <c r="V21" i="7"/>
  <c r="W26" i="7"/>
  <c r="AC27" i="7" s="1"/>
  <c r="S30" i="7"/>
  <c r="U30" i="7" s="1"/>
  <c r="W13" i="8"/>
  <c r="S18" i="8"/>
  <c r="U18" i="8" s="1"/>
  <c r="U26" i="8"/>
  <c r="AA27" i="8"/>
  <c r="U10" i="9"/>
  <c r="S13" i="9"/>
  <c r="U13" i="9" s="1"/>
  <c r="S21" i="9"/>
  <c r="U21" i="9" s="1"/>
  <c r="W25" i="9"/>
  <c r="V27" i="9"/>
  <c r="AA3" i="10"/>
  <c r="W5" i="10"/>
  <c r="AC5" i="10" s="1"/>
  <c r="W6" i="10"/>
  <c r="U12" i="10"/>
  <c r="W20" i="10"/>
  <c r="V25" i="10"/>
  <c r="V26" i="10"/>
  <c r="W28" i="10"/>
  <c r="AB28" i="10" s="1"/>
  <c r="V16" i="2"/>
  <c r="U16" i="7"/>
  <c r="U18" i="10"/>
  <c r="W7" i="2"/>
  <c r="AC8" i="2" s="1"/>
  <c r="W15" i="2"/>
  <c r="Y15" i="2" s="1"/>
  <c r="S19" i="2"/>
  <c r="U19" i="2" s="1"/>
  <c r="W21" i="2"/>
  <c r="S25" i="2"/>
  <c r="U25" i="2" s="1"/>
  <c r="AA26" i="2"/>
  <c r="V28" i="2"/>
  <c r="W7" i="3"/>
  <c r="AB7" i="3" s="1"/>
  <c r="U10" i="3"/>
  <c r="U12" i="3"/>
  <c r="W15" i="3"/>
  <c r="U21" i="3"/>
  <c r="W24" i="3"/>
  <c r="Y24" i="3" s="1"/>
  <c r="V25" i="3"/>
  <c r="V27" i="3"/>
  <c r="W5" i="4"/>
  <c r="V15" i="4"/>
  <c r="W20" i="4"/>
  <c r="X20" i="4" s="1"/>
  <c r="S30" i="4"/>
  <c r="U30" i="4" s="1"/>
  <c r="W5" i="5"/>
  <c r="W13" i="5"/>
  <c r="S19" i="5"/>
  <c r="U19" i="5" s="1"/>
  <c r="AA20" i="5"/>
  <c r="U6" i="6"/>
  <c r="W8" i="6"/>
  <c r="AB8" i="6" s="1"/>
  <c r="S13" i="6"/>
  <c r="U13" i="6" s="1"/>
  <c r="AA14" i="6"/>
  <c r="U21" i="6"/>
  <c r="V24" i="6"/>
  <c r="U8" i="7"/>
  <c r="W12" i="7"/>
  <c r="AC13" i="7" s="1"/>
  <c r="W18" i="7"/>
  <c r="AC18" i="7" s="1"/>
  <c r="U22" i="7"/>
  <c r="W25" i="7"/>
  <c r="V27" i="7"/>
  <c r="U29" i="7"/>
  <c r="W3" i="8"/>
  <c r="Y3" i="8" s="1"/>
  <c r="W4" i="8"/>
  <c r="AC5" i="8" s="1"/>
  <c r="V5" i="8"/>
  <c r="V12" i="8"/>
  <c r="U16" i="8"/>
  <c r="S25" i="8"/>
  <c r="U25" i="8" s="1"/>
  <c r="W27" i="8"/>
  <c r="S3" i="9"/>
  <c r="U3" i="9" s="1"/>
  <c r="W6" i="9"/>
  <c r="V7" i="9"/>
  <c r="W14" i="9"/>
  <c r="V24" i="9"/>
  <c r="AA29" i="9"/>
  <c r="S10" i="10"/>
  <c r="U10" i="10" s="1"/>
  <c r="W13" i="10"/>
  <c r="AA18" i="10"/>
  <c r="W27" i="10"/>
  <c r="V25" i="2"/>
  <c r="U28" i="5"/>
  <c r="V22" i="8"/>
  <c r="S12" i="2"/>
  <c r="U12" i="2" s="1"/>
  <c r="W27" i="2"/>
  <c r="S4" i="3"/>
  <c r="W6" i="3"/>
  <c r="AC6" i="3" s="1"/>
  <c r="V7" i="3"/>
  <c r="V14" i="3"/>
  <c r="AA21" i="3"/>
  <c r="V24" i="3"/>
  <c r="U29" i="3"/>
  <c r="W3" i="4"/>
  <c r="AC3" i="4" s="1"/>
  <c r="W4" i="4"/>
  <c r="AC5" i="4" s="1"/>
  <c r="S10" i="4"/>
  <c r="U10" i="4" s="1"/>
  <c r="W13" i="4"/>
  <c r="S24" i="4"/>
  <c r="U24" i="4" s="1"/>
  <c r="W26" i="4"/>
  <c r="V5" i="5"/>
  <c r="U10" i="5"/>
  <c r="W12" i="5"/>
  <c r="V15" i="5"/>
  <c r="U18" i="5"/>
  <c r="W21" i="5"/>
  <c r="U27" i="5"/>
  <c r="W29" i="5"/>
  <c r="X29" i="5" s="1"/>
  <c r="W7" i="6"/>
  <c r="AB7" i="6" s="1"/>
  <c r="W15" i="6"/>
  <c r="V16" i="6"/>
  <c r="V19" i="6"/>
  <c r="U20" i="6"/>
  <c r="AA21" i="6"/>
  <c r="U28" i="6"/>
  <c r="V12" i="7"/>
  <c r="V18" i="7"/>
  <c r="W24" i="7"/>
  <c r="V25" i="7"/>
  <c r="V4" i="8"/>
  <c r="U8" i="8"/>
  <c r="W19" i="8"/>
  <c r="U24" i="8"/>
  <c r="V6" i="9"/>
  <c r="V15" i="9"/>
  <c r="AA20" i="9"/>
  <c r="W22" i="9"/>
  <c r="U28" i="9"/>
  <c r="W30" i="9"/>
  <c r="U8" i="10"/>
  <c r="V21" i="10"/>
  <c r="U24" i="10"/>
  <c r="V19" i="2"/>
  <c r="U29" i="6"/>
  <c r="U10" i="7"/>
  <c r="V15" i="8"/>
  <c r="U20" i="9"/>
  <c r="U29" i="9"/>
  <c r="U11" i="10"/>
  <c r="W6" i="2"/>
  <c r="W14" i="2"/>
  <c r="U18" i="2"/>
  <c r="W20" i="2"/>
  <c r="AB20" i="2" s="1"/>
  <c r="U24" i="2"/>
  <c r="V3" i="3"/>
  <c r="V6" i="3"/>
  <c r="U20" i="3"/>
  <c r="W22" i="3"/>
  <c r="AB22" i="3" s="1"/>
  <c r="U3" i="4"/>
  <c r="U8" i="4"/>
  <c r="W12" i="4"/>
  <c r="U16" i="4"/>
  <c r="V21" i="4"/>
  <c r="U29" i="4"/>
  <c r="W3" i="5"/>
  <c r="W4" i="5"/>
  <c r="U8" i="5"/>
  <c r="V12" i="5"/>
  <c r="W20" i="5"/>
  <c r="U26" i="5"/>
  <c r="AA27" i="5"/>
  <c r="S5" i="6"/>
  <c r="U5" i="6" s="1"/>
  <c r="V10" i="6"/>
  <c r="W14" i="6"/>
  <c r="W22" i="6"/>
  <c r="AC23" i="6" s="1"/>
  <c r="W30" i="6"/>
  <c r="AB30" i="6" s="1"/>
  <c r="V4" i="7"/>
  <c r="V7" i="7"/>
  <c r="AA8" i="7"/>
  <c r="W11" i="7"/>
  <c r="U15" i="7"/>
  <c r="U21" i="7"/>
  <c r="V24" i="7"/>
  <c r="U28" i="7"/>
  <c r="W30" i="7"/>
  <c r="AA8" i="8"/>
  <c r="W11" i="8"/>
  <c r="W14" i="8"/>
  <c r="AB14" i="8" s="1"/>
  <c r="U15" i="8"/>
  <c r="W18" i="8"/>
  <c r="V19" i="8"/>
  <c r="V21" i="8"/>
  <c r="W26" i="8"/>
  <c r="S30" i="8"/>
  <c r="U30" i="8" s="1"/>
  <c r="W5" i="9"/>
  <c r="AC5" i="9" s="1"/>
  <c r="W13" i="9"/>
  <c r="W21" i="9"/>
  <c r="S27" i="9"/>
  <c r="U27" i="9" s="1"/>
  <c r="V4" i="10"/>
  <c r="V7" i="10"/>
  <c r="W12" i="10"/>
  <c r="U16" i="10"/>
  <c r="V4" i="6"/>
  <c r="U12" i="9"/>
  <c r="AA26" i="10"/>
  <c r="V6" i="2"/>
  <c r="W13" i="2"/>
  <c r="AB13" i="2" s="1"/>
  <c r="W26" i="2"/>
  <c r="W13" i="3"/>
  <c r="AB13" i="3" s="1"/>
  <c r="AA20" i="3"/>
  <c r="U28" i="3"/>
  <c r="W30" i="3"/>
  <c r="V7" i="4"/>
  <c r="V12" i="4"/>
  <c r="W19" i="4"/>
  <c r="V27" i="4"/>
  <c r="AA29" i="4"/>
  <c r="V7" i="5"/>
  <c r="W11" i="5"/>
  <c r="X11" i="5" s="1"/>
  <c r="U16" i="5"/>
  <c r="W28" i="5"/>
  <c r="AC28" i="5" s="1"/>
  <c r="V29" i="5"/>
  <c r="U12" i="6"/>
  <c r="S19" i="6"/>
  <c r="U19" i="6" s="1"/>
  <c r="AA20" i="6"/>
  <c r="U27" i="6"/>
  <c r="W29" i="6"/>
  <c r="W10" i="7"/>
  <c r="W16" i="7"/>
  <c r="Y16" i="7" s="1"/>
  <c r="AA21" i="7"/>
  <c r="S7" i="8"/>
  <c r="U7" i="8" s="1"/>
  <c r="W10" i="8"/>
  <c r="V11" i="8"/>
  <c r="V18" i="8"/>
  <c r="U22" i="8"/>
  <c r="V28" i="8"/>
  <c r="W4" i="9"/>
  <c r="W12" i="9"/>
  <c r="V13" i="9"/>
  <c r="V20" i="9"/>
  <c r="W29" i="9"/>
  <c r="AC30" i="9" s="1"/>
  <c r="AA8" i="10"/>
  <c r="W11" i="10"/>
  <c r="Y11" i="10" s="1"/>
  <c r="V12" i="10"/>
  <c r="W18" i="10"/>
  <c r="AC18" i="10" s="1"/>
  <c r="U22" i="10"/>
  <c r="U29" i="10"/>
  <c r="U13" i="2"/>
  <c r="U22" i="4"/>
  <c r="U25" i="5"/>
  <c r="U4" i="6"/>
  <c r="W6" i="6"/>
  <c r="W13" i="6"/>
  <c r="AB13" i="6" s="1"/>
  <c r="W21" i="6"/>
  <c r="Y21" i="6" s="1"/>
  <c r="V22" i="6"/>
  <c r="V25" i="6"/>
  <c r="U26" i="6"/>
  <c r="V8" i="7"/>
  <c r="U14" i="7"/>
  <c r="U20" i="7"/>
  <c r="W22" i="7"/>
  <c r="U27" i="7"/>
  <c r="W29" i="7"/>
  <c r="U4" i="8"/>
  <c r="U6" i="8"/>
  <c r="V10" i="8"/>
  <c r="U14" i="8"/>
  <c r="W16" i="8"/>
  <c r="AC17" i="8" s="1"/>
  <c r="W25" i="8"/>
  <c r="Y25" i="8" s="1"/>
  <c r="W3" i="9"/>
  <c r="V12" i="9"/>
  <c r="U16" i="9"/>
  <c r="U26" i="9"/>
  <c r="W10" i="10"/>
  <c r="U15" i="10"/>
  <c r="V18" i="10"/>
  <c r="W25" i="10"/>
  <c r="Y25" i="10" s="1"/>
  <c r="V27" i="10"/>
  <c r="AA29" i="10"/>
  <c r="V29" i="8"/>
  <c r="V3" i="2"/>
  <c r="U3" i="3"/>
  <c r="W19" i="5"/>
  <c r="U10" i="2"/>
  <c r="U16" i="2"/>
  <c r="V21" i="2"/>
  <c r="U22" i="2"/>
  <c r="AA29" i="2"/>
  <c r="W4" i="3"/>
  <c r="V12" i="3"/>
  <c r="V15" i="3"/>
  <c r="U26" i="3"/>
  <c r="W29" i="3"/>
  <c r="W10" i="4"/>
  <c r="AA15" i="4"/>
  <c r="V18" i="4"/>
  <c r="W24" i="4"/>
  <c r="V25" i="4"/>
  <c r="U28" i="4"/>
  <c r="V4" i="5"/>
  <c r="W10" i="5"/>
  <c r="Y10" i="5" s="1"/>
  <c r="U15" i="5"/>
  <c r="W18" i="5"/>
  <c r="AC19" i="5" s="1"/>
  <c r="V19" i="5"/>
  <c r="V21" i="5"/>
  <c r="U24" i="5"/>
  <c r="W27" i="5"/>
  <c r="V6" i="6"/>
  <c r="V15" i="6"/>
  <c r="W20" i="6"/>
  <c r="W28" i="6"/>
  <c r="V29" i="6"/>
  <c r="AA14" i="7"/>
  <c r="V19" i="7"/>
  <c r="AA20" i="7"/>
  <c r="AA27" i="7"/>
  <c r="U3" i="8"/>
  <c r="W8" i="8"/>
  <c r="AA14" i="8"/>
  <c r="U21" i="8"/>
  <c r="W24" i="8"/>
  <c r="Y24" i="8" s="1"/>
  <c r="V25" i="8"/>
  <c r="U29" i="8"/>
  <c r="U8" i="9"/>
  <c r="W11" i="9"/>
  <c r="Y11" i="9" s="1"/>
  <c r="S15" i="9"/>
  <c r="U15" i="9" s="1"/>
  <c r="W19" i="9"/>
  <c r="AC20" i="9" s="1"/>
  <c r="W28" i="9"/>
  <c r="V29" i="9"/>
  <c r="W8" i="10"/>
  <c r="U14" i="10"/>
  <c r="U21" i="10"/>
  <c r="W24" i="10"/>
  <c r="AC25" i="10" s="1"/>
  <c r="W30" i="10"/>
  <c r="AB30" i="10" s="1"/>
  <c r="U4" i="3"/>
  <c r="V22" i="2"/>
  <c r="W19" i="2"/>
  <c r="AB19" i="2" s="1"/>
  <c r="V13" i="3"/>
  <c r="U19" i="3"/>
  <c r="W11" i="4"/>
  <c r="W18" i="4"/>
  <c r="V11" i="5"/>
  <c r="W12" i="2"/>
  <c r="W3" i="2"/>
  <c r="W4" i="2"/>
  <c r="Y4" i="2" s="1"/>
  <c r="V5" i="2"/>
  <c r="V12" i="2"/>
  <c r="W18" i="2"/>
  <c r="AC18" i="2" s="1"/>
  <c r="W24" i="2"/>
  <c r="AC24" i="2" s="1"/>
  <c r="V27" i="2"/>
  <c r="U28" i="2"/>
  <c r="W30" i="2"/>
  <c r="V4" i="3"/>
  <c r="U8" i="3"/>
  <c r="U16" i="3"/>
  <c r="V20" i="3"/>
  <c r="U6" i="4"/>
  <c r="V8" i="4"/>
  <c r="V10" i="4"/>
  <c r="U14" i="4"/>
  <c r="V16" i="4"/>
  <c r="U21" i="4"/>
  <c r="V24" i="4"/>
  <c r="W29" i="4"/>
  <c r="U6" i="5"/>
  <c r="W8" i="5"/>
  <c r="V13" i="5"/>
  <c r="U14" i="5"/>
  <c r="AA15" i="5"/>
  <c r="V18" i="5"/>
  <c r="W26" i="5"/>
  <c r="U3" i="6"/>
  <c r="W5" i="6"/>
  <c r="AC6" i="6" s="1"/>
  <c r="S25" i="6"/>
  <c r="U25" i="6" s="1"/>
  <c r="AA26" i="6"/>
  <c r="V10" i="7"/>
  <c r="V13" i="7"/>
  <c r="W15" i="7"/>
  <c r="W21" i="7"/>
  <c r="U26" i="7"/>
  <c r="W28" i="7"/>
  <c r="AB28" i="7" s="1"/>
  <c r="V29" i="7"/>
  <c r="U13" i="8"/>
  <c r="W15" i="8"/>
  <c r="Y15" i="8" s="1"/>
  <c r="V16" i="8"/>
  <c r="AA21" i="8"/>
  <c r="V24" i="8"/>
  <c r="W30" i="8"/>
  <c r="V4" i="9"/>
  <c r="W10" i="9"/>
  <c r="W18" i="9"/>
  <c r="Y18" i="9" s="1"/>
  <c r="V19" i="9"/>
  <c r="V21" i="9"/>
  <c r="U25" i="9"/>
  <c r="W27" i="9"/>
  <c r="U5" i="10"/>
  <c r="U6" i="10"/>
  <c r="V14" i="10"/>
  <c r="W16" i="10"/>
  <c r="AC16" i="10" s="1"/>
  <c r="U20" i="10"/>
  <c r="V24" i="10"/>
  <c r="U28" i="10"/>
  <c r="U26" i="2"/>
  <c r="U30" i="3"/>
  <c r="W25" i="2"/>
  <c r="W5" i="3"/>
  <c r="U15" i="4"/>
  <c r="W30" i="4"/>
  <c r="Y30" i="4" s="1"/>
  <c r="V4" i="2"/>
  <c r="U8" i="2"/>
  <c r="V18" i="2"/>
  <c r="V24" i="2"/>
  <c r="AA28" i="2"/>
  <c r="V5" i="3"/>
  <c r="AA8" i="3"/>
  <c r="W11" i="3"/>
  <c r="AC12" i="3" s="1"/>
  <c r="V16" i="3"/>
  <c r="U25" i="3"/>
  <c r="W28" i="3"/>
  <c r="AC29" i="3" s="1"/>
  <c r="V29" i="3"/>
  <c r="V13" i="4"/>
  <c r="AA14" i="4"/>
  <c r="AA21" i="4"/>
  <c r="U27" i="4"/>
  <c r="V14" i="5"/>
  <c r="W16" i="5"/>
  <c r="U22" i="5"/>
  <c r="V5" i="6"/>
  <c r="V7" i="6"/>
  <c r="S10" i="6"/>
  <c r="U10" i="6" s="1"/>
  <c r="W12" i="6"/>
  <c r="X12" i="6" s="1"/>
  <c r="U16" i="6"/>
  <c r="W19" i="6"/>
  <c r="AC20" i="6" s="1"/>
  <c r="W27" i="6"/>
  <c r="Y27" i="6" s="1"/>
  <c r="U4" i="7"/>
  <c r="V5" i="7"/>
  <c r="W7" i="7"/>
  <c r="AA26" i="7"/>
  <c r="W7" i="8"/>
  <c r="Y7" i="8" s="1"/>
  <c r="U10" i="8"/>
  <c r="U20" i="8"/>
  <c r="W22" i="8"/>
  <c r="Y22" i="8" s="1"/>
  <c r="U28" i="8"/>
  <c r="U4" i="9"/>
  <c r="S7" i="9"/>
  <c r="U7" i="9" s="1"/>
  <c r="V18" i="9"/>
  <c r="AA6" i="10"/>
  <c r="V10" i="10"/>
  <c r="AA14" i="10"/>
  <c r="V19" i="10"/>
  <c r="V20" i="10"/>
  <c r="V22" i="10"/>
  <c r="W29" i="10"/>
  <c r="AC29" i="10" s="1"/>
  <c r="AB12" i="10"/>
  <c r="Y12" i="10"/>
  <c r="X12" i="10"/>
  <c r="Y10" i="10"/>
  <c r="X10" i="10"/>
  <c r="Z10" i="10" s="1"/>
  <c r="AC10" i="10"/>
  <c r="AB10" i="10"/>
  <c r="AB25" i="10"/>
  <c r="Y8" i="10"/>
  <c r="AC8" i="10"/>
  <c r="AB8" i="10"/>
  <c r="X8" i="10"/>
  <c r="Y24" i="10"/>
  <c r="AC30" i="10"/>
  <c r="AB7" i="10"/>
  <c r="Y7" i="10"/>
  <c r="X7" i="10"/>
  <c r="Z7" i="10" s="1"/>
  <c r="AC7" i="10"/>
  <c r="Y15" i="10"/>
  <c r="X15" i="10"/>
  <c r="AC15" i="10"/>
  <c r="AB15" i="10"/>
  <c r="Y14" i="10"/>
  <c r="AC14" i="10"/>
  <c r="AB14" i="10"/>
  <c r="X14" i="10"/>
  <c r="Y21" i="10"/>
  <c r="X21" i="10"/>
  <c r="Z21" i="10" s="1"/>
  <c r="AC21" i="10"/>
  <c r="AB21" i="10"/>
  <c r="X6" i="10"/>
  <c r="AB6" i="10"/>
  <c r="Y6" i="10"/>
  <c r="AC20" i="10"/>
  <c r="AB20" i="10"/>
  <c r="Y20" i="10"/>
  <c r="X20" i="10"/>
  <c r="Z20" i="10" s="1"/>
  <c r="X3" i="10"/>
  <c r="AC3" i="10"/>
  <c r="AB3" i="10"/>
  <c r="Y3" i="10"/>
  <c r="Y4" i="10"/>
  <c r="X4" i="10"/>
  <c r="AC4" i="10"/>
  <c r="AB4" i="10"/>
  <c r="X29" i="10"/>
  <c r="AB13" i="10"/>
  <c r="Y13" i="10"/>
  <c r="X13" i="10"/>
  <c r="AC13" i="10"/>
  <c r="Y27" i="10"/>
  <c r="X27" i="10"/>
  <c r="Z27" i="10" s="1"/>
  <c r="AC27" i="10"/>
  <c r="AB27" i="10"/>
  <c r="AB19" i="10"/>
  <c r="Y19" i="10"/>
  <c r="X19" i="10"/>
  <c r="Y26" i="10"/>
  <c r="AC26" i="10"/>
  <c r="AB26" i="10"/>
  <c r="X26" i="10"/>
  <c r="V3" i="10"/>
  <c r="S30" i="10"/>
  <c r="U30" i="10" s="1"/>
  <c r="S7" i="10"/>
  <c r="U7" i="10" s="1"/>
  <c r="S13" i="10"/>
  <c r="U13" i="10" s="1"/>
  <c r="V16" i="10"/>
  <c r="S19" i="10"/>
  <c r="U19" i="10" s="1"/>
  <c r="S25" i="10"/>
  <c r="U25" i="10" s="1"/>
  <c r="V28" i="10"/>
  <c r="V30" i="10"/>
  <c r="Y22" i="10"/>
  <c r="V15" i="10"/>
  <c r="AA16" i="10"/>
  <c r="AA22" i="10"/>
  <c r="AA28" i="10"/>
  <c r="AB7" i="9"/>
  <c r="Y7" i="9"/>
  <c r="X7" i="9"/>
  <c r="AC7" i="9"/>
  <c r="Y24" i="9"/>
  <c r="AC24" i="9"/>
  <c r="AB24" i="9"/>
  <c r="X24" i="9"/>
  <c r="AC23" i="9"/>
  <c r="AC22" i="9"/>
  <c r="AB22" i="9"/>
  <c r="Y22" i="9"/>
  <c r="X22" i="9"/>
  <c r="AB30" i="9"/>
  <c r="Y30" i="9"/>
  <c r="X30" i="9"/>
  <c r="X5" i="9"/>
  <c r="AB13" i="9"/>
  <c r="Y13" i="9"/>
  <c r="X13" i="9"/>
  <c r="AC13" i="9"/>
  <c r="Y21" i="9"/>
  <c r="X21" i="9"/>
  <c r="AC21" i="9"/>
  <c r="AB21" i="9"/>
  <c r="Y4" i="9"/>
  <c r="X4" i="9"/>
  <c r="AB4" i="9"/>
  <c r="AC4" i="9"/>
  <c r="Y12" i="9"/>
  <c r="AB12" i="9"/>
  <c r="X12" i="9"/>
  <c r="AC29" i="9"/>
  <c r="AC3" i="9"/>
  <c r="AB3" i="9"/>
  <c r="Y3" i="9"/>
  <c r="X3" i="9"/>
  <c r="AB6" i="9"/>
  <c r="Y6" i="9"/>
  <c r="X6" i="9"/>
  <c r="AC28" i="9"/>
  <c r="AB28" i="9"/>
  <c r="Y28" i="9"/>
  <c r="X28" i="9"/>
  <c r="Y10" i="9"/>
  <c r="AB10" i="9"/>
  <c r="X10" i="9"/>
  <c r="AC10" i="9"/>
  <c r="AB18" i="9"/>
  <c r="X18" i="9"/>
  <c r="Y27" i="9"/>
  <c r="X27" i="9"/>
  <c r="AB27" i="9"/>
  <c r="AC14" i="9"/>
  <c r="AB14" i="9"/>
  <c r="X14" i="9"/>
  <c r="Y14" i="9"/>
  <c r="Y16" i="9"/>
  <c r="X8" i="9"/>
  <c r="AC8" i="9"/>
  <c r="X15" i="9"/>
  <c r="AB25" i="9"/>
  <c r="Y25" i="9"/>
  <c r="X25" i="9"/>
  <c r="AC25" i="9"/>
  <c r="S5" i="9"/>
  <c r="U5" i="9" s="1"/>
  <c r="V8" i="9"/>
  <c r="S11" i="9"/>
  <c r="U11" i="9" s="1"/>
  <c r="V14" i="9"/>
  <c r="V26" i="9"/>
  <c r="Y20" i="9"/>
  <c r="X20" i="9"/>
  <c r="AA8" i="9"/>
  <c r="AA14" i="9"/>
  <c r="AB20" i="9"/>
  <c r="AA16" i="9"/>
  <c r="AA22" i="9"/>
  <c r="AA28" i="9"/>
  <c r="X16" i="8"/>
  <c r="AB25" i="8"/>
  <c r="AC30" i="8"/>
  <c r="AB30" i="8"/>
  <c r="Y30" i="8"/>
  <c r="X30" i="8"/>
  <c r="AC23" i="8"/>
  <c r="AC22" i="8"/>
  <c r="AB22" i="8"/>
  <c r="AC9" i="8"/>
  <c r="AB8" i="8"/>
  <c r="Y8" i="8"/>
  <c r="X8" i="8"/>
  <c r="X29" i="8"/>
  <c r="AB29" i="8"/>
  <c r="Y29" i="8"/>
  <c r="AB13" i="8"/>
  <c r="X13" i="8"/>
  <c r="Y13" i="8"/>
  <c r="AC13" i="8"/>
  <c r="AB5" i="8"/>
  <c r="Y5" i="8"/>
  <c r="X5" i="8"/>
  <c r="AB12" i="8"/>
  <c r="Y12" i="8"/>
  <c r="X12" i="8"/>
  <c r="AC20" i="8"/>
  <c r="AB20" i="8"/>
  <c r="Y20" i="8"/>
  <c r="X20" i="8"/>
  <c r="AC3" i="8"/>
  <c r="Y4" i="8"/>
  <c r="AB19" i="8"/>
  <c r="X19" i="8"/>
  <c r="Y19" i="8"/>
  <c r="AC19" i="8"/>
  <c r="Y14" i="8"/>
  <c r="AC18" i="8"/>
  <c r="Y18" i="8"/>
  <c r="AB18" i="8"/>
  <c r="X18" i="8"/>
  <c r="AB26" i="8"/>
  <c r="Y26" i="8"/>
  <c r="X26" i="8"/>
  <c r="Y10" i="8"/>
  <c r="X10" i="8"/>
  <c r="AC10" i="8"/>
  <c r="AB10" i="8"/>
  <c r="S5" i="8"/>
  <c r="U5" i="8" s="1"/>
  <c r="V8" i="8"/>
  <c r="S11" i="8"/>
  <c r="U11" i="8" s="1"/>
  <c r="V20" i="8"/>
  <c r="V26" i="8"/>
  <c r="AA29" i="8"/>
  <c r="V30" i="8"/>
  <c r="AB12" i="7"/>
  <c r="AB25" i="7"/>
  <c r="Y25" i="7"/>
  <c r="X25" i="7"/>
  <c r="AC25" i="7"/>
  <c r="AC24" i="7"/>
  <c r="AB24" i="7"/>
  <c r="Y24" i="7"/>
  <c r="X24" i="7"/>
  <c r="AC11" i="7"/>
  <c r="AB11" i="7"/>
  <c r="Y11" i="7"/>
  <c r="X11" i="7"/>
  <c r="AB30" i="7"/>
  <c r="Y30" i="7"/>
  <c r="X30" i="7"/>
  <c r="Y10" i="7"/>
  <c r="X10" i="7"/>
  <c r="AC10" i="7"/>
  <c r="AB10" i="7"/>
  <c r="AC16" i="7"/>
  <c r="AB16" i="7"/>
  <c r="AC23" i="7"/>
  <c r="AC22" i="7"/>
  <c r="AB22" i="7"/>
  <c r="Y22" i="7"/>
  <c r="X22" i="7"/>
  <c r="Z22" i="7" s="1"/>
  <c r="Y29" i="7"/>
  <c r="Y15" i="7"/>
  <c r="X15" i="7"/>
  <c r="AB15" i="7"/>
  <c r="AC15" i="7"/>
  <c r="Y21" i="7"/>
  <c r="X21" i="7"/>
  <c r="AB21" i="7"/>
  <c r="AC28" i="7"/>
  <c r="AB7" i="7"/>
  <c r="Y7" i="7"/>
  <c r="X7" i="7"/>
  <c r="AC7" i="7"/>
  <c r="Y6" i="7"/>
  <c r="AC6" i="7"/>
  <c r="AB6" i="7"/>
  <c r="X6" i="7"/>
  <c r="AC14" i="7"/>
  <c r="AB14" i="7"/>
  <c r="Y14" i="7"/>
  <c r="X14" i="7"/>
  <c r="AB27" i="7"/>
  <c r="Y27" i="7"/>
  <c r="X27" i="7"/>
  <c r="AC5" i="7"/>
  <c r="AB5" i="7"/>
  <c r="Y5" i="7"/>
  <c r="X5" i="7"/>
  <c r="AC26" i="7"/>
  <c r="AC3" i="7"/>
  <c r="AB3" i="7"/>
  <c r="Y3" i="7"/>
  <c r="X3" i="7"/>
  <c r="Y4" i="7"/>
  <c r="X4" i="7"/>
  <c r="AC4" i="7"/>
  <c r="AB4" i="7"/>
  <c r="AB13" i="7"/>
  <c r="Y13" i="7"/>
  <c r="X13" i="7"/>
  <c r="AB19" i="7"/>
  <c r="Y19" i="7"/>
  <c r="X19" i="7"/>
  <c r="U3" i="7"/>
  <c r="S5" i="7"/>
  <c r="U5" i="7" s="1"/>
  <c r="S11" i="7"/>
  <c r="U11" i="7" s="1"/>
  <c r="V14" i="7"/>
  <c r="AA15" i="7"/>
  <c r="V20" i="7"/>
  <c r="V26" i="7"/>
  <c r="S7" i="7"/>
  <c r="U7" i="7" s="1"/>
  <c r="X8" i="7"/>
  <c r="S13" i="7"/>
  <c r="U13" i="7" s="1"/>
  <c r="V16" i="7"/>
  <c r="S19" i="7"/>
  <c r="U19" i="7" s="1"/>
  <c r="V22" i="7"/>
  <c r="Y8" i="7"/>
  <c r="V30" i="7"/>
  <c r="AB8" i="7"/>
  <c r="AC8" i="7"/>
  <c r="AA16" i="7"/>
  <c r="AA22" i="7"/>
  <c r="AA28" i="7"/>
  <c r="AC10" i="6"/>
  <c r="AB10" i="6"/>
  <c r="AC17" i="6"/>
  <c r="AC16" i="6"/>
  <c r="AB16" i="6"/>
  <c r="Y16" i="6"/>
  <c r="X16" i="6"/>
  <c r="X24" i="6"/>
  <c r="AC24" i="6"/>
  <c r="AB24" i="6"/>
  <c r="Y24" i="6"/>
  <c r="Y15" i="6"/>
  <c r="X15" i="6"/>
  <c r="AC15" i="6"/>
  <c r="AB15" i="6"/>
  <c r="X29" i="6"/>
  <c r="AC29" i="6"/>
  <c r="AB29" i="6"/>
  <c r="Y29" i="6"/>
  <c r="X6" i="6"/>
  <c r="AB6" i="6"/>
  <c r="Y6" i="6"/>
  <c r="X13" i="6"/>
  <c r="AB21" i="6"/>
  <c r="AC9" i="6"/>
  <c r="AB20" i="6"/>
  <c r="Y20" i="6"/>
  <c r="X20" i="6"/>
  <c r="AC28" i="6"/>
  <c r="AB28" i="6"/>
  <c r="Y28" i="6"/>
  <c r="X28" i="6"/>
  <c r="AB5" i="6"/>
  <c r="X27" i="6"/>
  <c r="AB27" i="6"/>
  <c r="Y4" i="6"/>
  <c r="X4" i="6"/>
  <c r="AB4" i="6"/>
  <c r="AB18" i="6"/>
  <c r="X18" i="6"/>
  <c r="AB26" i="6"/>
  <c r="AB11" i="6"/>
  <c r="Y11" i="6"/>
  <c r="X11" i="6"/>
  <c r="AB25" i="6"/>
  <c r="Y25" i="6"/>
  <c r="X25" i="6"/>
  <c r="Z25" i="6" s="1"/>
  <c r="AC25" i="6"/>
  <c r="V3" i="6"/>
  <c r="S30" i="6"/>
  <c r="U30" i="6" s="1"/>
  <c r="AA6" i="6"/>
  <c r="AA12" i="6"/>
  <c r="V30" i="6"/>
  <c r="AA16" i="6"/>
  <c r="AA22" i="6"/>
  <c r="AA28" i="6"/>
  <c r="X24" i="5"/>
  <c r="AB6" i="5"/>
  <c r="Y6" i="5"/>
  <c r="X6" i="5"/>
  <c r="AC14" i="5"/>
  <c r="AB14" i="5"/>
  <c r="Y14" i="5"/>
  <c r="X14" i="5"/>
  <c r="AC23" i="5"/>
  <c r="AC22" i="5"/>
  <c r="AB22" i="5"/>
  <c r="Y22" i="5"/>
  <c r="X22" i="5"/>
  <c r="AC30" i="5"/>
  <c r="AB30" i="5"/>
  <c r="Y30" i="5"/>
  <c r="X30" i="5"/>
  <c r="AB13" i="5"/>
  <c r="Y13" i="5"/>
  <c r="X13" i="5"/>
  <c r="AC13" i="5"/>
  <c r="X12" i="5"/>
  <c r="Y21" i="5"/>
  <c r="X21" i="5"/>
  <c r="AC21" i="5"/>
  <c r="AB21" i="5"/>
  <c r="AC3" i="5"/>
  <c r="AB3" i="5"/>
  <c r="Y3" i="5"/>
  <c r="X3" i="5"/>
  <c r="Y4" i="5"/>
  <c r="X4" i="5"/>
  <c r="AC4" i="5"/>
  <c r="AB4" i="5"/>
  <c r="AC20" i="5"/>
  <c r="AB20" i="5"/>
  <c r="Y20" i="5"/>
  <c r="X20" i="5"/>
  <c r="X28" i="5"/>
  <c r="AB7" i="5"/>
  <c r="Y7" i="5"/>
  <c r="X7" i="5"/>
  <c r="AC7" i="5"/>
  <c r="AB19" i="5"/>
  <c r="Y19" i="5"/>
  <c r="X19" i="5"/>
  <c r="AB10" i="5"/>
  <c r="Y27" i="5"/>
  <c r="X27" i="5"/>
  <c r="AC27" i="5"/>
  <c r="AB27" i="5"/>
  <c r="AC9" i="5"/>
  <c r="AC8" i="5"/>
  <c r="AB8" i="5"/>
  <c r="Y8" i="5"/>
  <c r="X8" i="5"/>
  <c r="AB26" i="5"/>
  <c r="Y26" i="5"/>
  <c r="X26" i="5"/>
  <c r="Z26" i="5" s="1"/>
  <c r="AC17" i="5"/>
  <c r="AC16" i="5"/>
  <c r="AB16" i="5"/>
  <c r="Y16" i="5"/>
  <c r="X16" i="5"/>
  <c r="V3" i="5"/>
  <c r="S30" i="5"/>
  <c r="U30" i="5" s="1"/>
  <c r="S7" i="5"/>
  <c r="U7" i="5" s="1"/>
  <c r="V30" i="5"/>
  <c r="AA16" i="5"/>
  <c r="AA22" i="5"/>
  <c r="AA28" i="5"/>
  <c r="AC18" i="4"/>
  <c r="AB18" i="4"/>
  <c r="Y18" i="4"/>
  <c r="X18" i="4"/>
  <c r="Y12" i="4"/>
  <c r="AC12" i="4"/>
  <c r="AB12" i="4"/>
  <c r="X12" i="4"/>
  <c r="Z12" i="4" s="1"/>
  <c r="Y10" i="4"/>
  <c r="X10" i="4"/>
  <c r="AC10" i="4"/>
  <c r="AB10" i="4"/>
  <c r="AC24" i="4"/>
  <c r="AB24" i="4"/>
  <c r="Y24" i="4"/>
  <c r="X24" i="4"/>
  <c r="X29" i="4"/>
  <c r="AB29" i="4"/>
  <c r="Y29" i="4"/>
  <c r="AB19" i="4"/>
  <c r="Y19" i="4"/>
  <c r="X19" i="4"/>
  <c r="AC19" i="4"/>
  <c r="AB30" i="4"/>
  <c r="Y15" i="4"/>
  <c r="AB15" i="4"/>
  <c r="X15" i="4"/>
  <c r="AC15" i="4"/>
  <c r="AB7" i="4"/>
  <c r="Y7" i="4"/>
  <c r="X7" i="4"/>
  <c r="X28" i="4"/>
  <c r="X6" i="4"/>
  <c r="AC14" i="4"/>
  <c r="AB14" i="4"/>
  <c r="Y14" i="4"/>
  <c r="X14" i="4"/>
  <c r="Y21" i="4"/>
  <c r="X21" i="4"/>
  <c r="AB21" i="4"/>
  <c r="AC11" i="4"/>
  <c r="AB11" i="4"/>
  <c r="Y11" i="4"/>
  <c r="X11" i="4"/>
  <c r="Y27" i="4"/>
  <c r="X27" i="4"/>
  <c r="AC27" i="4"/>
  <c r="AB27" i="4"/>
  <c r="AB25" i="4"/>
  <c r="Y25" i="4"/>
  <c r="X25" i="4"/>
  <c r="AC25" i="4"/>
  <c r="AB5" i="4"/>
  <c r="Y5" i="4"/>
  <c r="X5" i="4"/>
  <c r="Y20" i="4"/>
  <c r="AC20" i="4"/>
  <c r="AB20" i="4"/>
  <c r="AB13" i="4"/>
  <c r="Y13" i="4"/>
  <c r="X13" i="4"/>
  <c r="AC13" i="4"/>
  <c r="AC26" i="4"/>
  <c r="AB26" i="4"/>
  <c r="X26" i="4"/>
  <c r="Y26" i="4"/>
  <c r="S5" i="4"/>
  <c r="U5" i="4" s="1"/>
  <c r="S11" i="4"/>
  <c r="U11" i="4" s="1"/>
  <c r="V14" i="4"/>
  <c r="V20" i="4"/>
  <c r="V26" i="4"/>
  <c r="S7" i="4"/>
  <c r="U7" i="4" s="1"/>
  <c r="X8" i="4"/>
  <c r="Z8" i="4" s="1"/>
  <c r="S13" i="4"/>
  <c r="U13" i="4" s="1"/>
  <c r="S19" i="4"/>
  <c r="U19" i="4" s="1"/>
  <c r="V22" i="4"/>
  <c r="S25" i="4"/>
  <c r="U25" i="4" s="1"/>
  <c r="V28" i="4"/>
  <c r="X16" i="4"/>
  <c r="V30" i="4"/>
  <c r="Y16" i="4"/>
  <c r="AB8" i="4"/>
  <c r="AC8" i="4"/>
  <c r="AA16" i="4"/>
  <c r="AA22" i="4"/>
  <c r="AA28" i="4"/>
  <c r="AC9" i="4"/>
  <c r="AB16" i="4"/>
  <c r="AC16" i="4"/>
  <c r="V29" i="4"/>
  <c r="Y6" i="3"/>
  <c r="AC5" i="3"/>
  <c r="AB5" i="3"/>
  <c r="Y5" i="3"/>
  <c r="X5" i="3"/>
  <c r="Y12" i="3"/>
  <c r="AB12" i="3"/>
  <c r="X12" i="3"/>
  <c r="Y21" i="3"/>
  <c r="X21" i="3"/>
  <c r="Z21" i="3" s="1"/>
  <c r="AB21" i="3"/>
  <c r="AC30" i="3"/>
  <c r="AB30" i="3"/>
  <c r="Y30" i="3"/>
  <c r="X30" i="3"/>
  <c r="X29" i="3"/>
  <c r="AB29" i="3"/>
  <c r="Y29" i="3"/>
  <c r="X11" i="3"/>
  <c r="AC28" i="3"/>
  <c r="AB28" i="3"/>
  <c r="Y10" i="3"/>
  <c r="X10" i="3"/>
  <c r="AB10" i="3"/>
  <c r="AC10" i="3"/>
  <c r="X19" i="3"/>
  <c r="Y27" i="3"/>
  <c r="AC27" i="3"/>
  <c r="X27" i="3"/>
  <c r="AB27" i="3"/>
  <c r="Y4" i="3"/>
  <c r="AB4" i="3"/>
  <c r="X4" i="3"/>
  <c r="Z4" i="3" s="1"/>
  <c r="AB26" i="3"/>
  <c r="Y26" i="3"/>
  <c r="X26" i="3"/>
  <c r="X8" i="3"/>
  <c r="AC17" i="3"/>
  <c r="AC16" i="3"/>
  <c r="AB16" i="3"/>
  <c r="Y16" i="3"/>
  <c r="X16" i="3"/>
  <c r="AC25" i="3"/>
  <c r="AC13" i="3"/>
  <c r="Y15" i="3"/>
  <c r="X15" i="3"/>
  <c r="AB15" i="3"/>
  <c r="W20" i="3"/>
  <c r="S5" i="3"/>
  <c r="U5" i="3" s="1"/>
  <c r="V8" i="3"/>
  <c r="S11" i="3"/>
  <c r="U11" i="3" s="1"/>
  <c r="V26" i="3"/>
  <c r="AA22" i="3"/>
  <c r="AA28" i="3"/>
  <c r="V10" i="3"/>
  <c r="Y19" i="2"/>
  <c r="Y25" i="2"/>
  <c r="X25" i="2"/>
  <c r="Z25" i="2" s="1"/>
  <c r="AB30" i="2"/>
  <c r="Y30" i="2"/>
  <c r="X30" i="2"/>
  <c r="AC3" i="2"/>
  <c r="AB3" i="2"/>
  <c r="Y3" i="2"/>
  <c r="X3" i="2"/>
  <c r="AC11" i="2"/>
  <c r="AB11" i="2"/>
  <c r="X11" i="2"/>
  <c r="Y11" i="2"/>
  <c r="Y10" i="2"/>
  <c r="X10" i="2"/>
  <c r="AC10" i="2"/>
  <c r="AB10" i="2"/>
  <c r="AC17" i="2"/>
  <c r="AC16" i="2"/>
  <c r="AB16" i="2"/>
  <c r="Y16" i="2"/>
  <c r="X16" i="2"/>
  <c r="Y22" i="2"/>
  <c r="X28" i="2"/>
  <c r="AB4" i="2"/>
  <c r="AC9" i="2"/>
  <c r="AB8" i="2"/>
  <c r="Y8" i="2"/>
  <c r="X8" i="2"/>
  <c r="Z8" i="2" s="1"/>
  <c r="AB5" i="2"/>
  <c r="AC15" i="2"/>
  <c r="AB15" i="2"/>
  <c r="Y21" i="2"/>
  <c r="X21" i="2"/>
  <c r="AB21" i="2"/>
  <c r="AC12" i="2"/>
  <c r="Y12" i="2"/>
  <c r="AB12" i="2"/>
  <c r="X12" i="2"/>
  <c r="Y27" i="2"/>
  <c r="X27" i="2"/>
  <c r="AB27" i="2"/>
  <c r="AC27" i="2"/>
  <c r="X7" i="2"/>
  <c r="Y6" i="2"/>
  <c r="AB6" i="2"/>
  <c r="X6" i="2"/>
  <c r="X14" i="2"/>
  <c r="AB26" i="2"/>
  <c r="Y26" i="2"/>
  <c r="X26" i="2"/>
  <c r="S5" i="2"/>
  <c r="U5" i="2" s="1"/>
  <c r="V8" i="2"/>
  <c r="S11" i="2"/>
  <c r="U11" i="2" s="1"/>
  <c r="V14" i="2"/>
  <c r="AA15" i="2"/>
  <c r="V20" i="2"/>
  <c r="AA21" i="2"/>
  <c r="V26" i="2"/>
  <c r="AA27" i="2"/>
  <c r="V30" i="2"/>
  <c r="AA16" i="2"/>
  <c r="AA22" i="2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L3" i="1"/>
  <c r="M3" i="1"/>
  <c r="N3" i="1"/>
  <c r="O3" i="1"/>
  <c r="P3" i="1"/>
  <c r="Q3" i="1"/>
  <c r="R3" i="1"/>
  <c r="R31" i="1" s="1"/>
  <c r="K3" i="1"/>
  <c r="T4" i="1"/>
  <c r="T5" i="1"/>
  <c r="T6" i="1"/>
  <c r="T7" i="1"/>
  <c r="T8" i="1"/>
  <c r="T10" i="1"/>
  <c r="T11" i="1"/>
  <c r="T12" i="1"/>
  <c r="AB12" i="1" s="1"/>
  <c r="T13" i="1"/>
  <c r="T14" i="1"/>
  <c r="T15" i="1"/>
  <c r="T16" i="1"/>
  <c r="T18" i="1"/>
  <c r="T19" i="1"/>
  <c r="B17" i="13" s="1"/>
  <c r="L17" i="13" s="1"/>
  <c r="T20" i="1"/>
  <c r="B18" i="13" s="1"/>
  <c r="L18" i="13" s="1"/>
  <c r="T21" i="1"/>
  <c r="B19" i="13" s="1"/>
  <c r="L19" i="13" s="1"/>
  <c r="T22" i="1"/>
  <c r="B20" i="13" s="1"/>
  <c r="L20" i="13" s="1"/>
  <c r="T24" i="1"/>
  <c r="T25" i="1"/>
  <c r="T26" i="1"/>
  <c r="T27" i="1"/>
  <c r="T28" i="1"/>
  <c r="T29" i="1"/>
  <c r="T3" i="1"/>
  <c r="B16" i="13" l="1"/>
  <c r="L16" i="13" s="1"/>
  <c r="L28" i="13" s="1"/>
  <c r="T31" i="1"/>
  <c r="AC5" i="6"/>
  <c r="AB3" i="8"/>
  <c r="Y29" i="2"/>
  <c r="AC25" i="2"/>
  <c r="Y14" i="3"/>
  <c r="Z14" i="3" s="1"/>
  <c r="AC23" i="3"/>
  <c r="X6" i="3"/>
  <c r="Z6" i="3" s="1"/>
  <c r="Z15" i="4"/>
  <c r="Y12" i="6"/>
  <c r="Z12" i="6" s="1"/>
  <c r="X8" i="6"/>
  <c r="AC29" i="8"/>
  <c r="AB11" i="10"/>
  <c r="AC14" i="6"/>
  <c r="AB7" i="2"/>
  <c r="Y15" i="9"/>
  <c r="Y5" i="9"/>
  <c r="AC7" i="2"/>
  <c r="AB29" i="2"/>
  <c r="X28" i="3"/>
  <c r="AB6" i="3"/>
  <c r="AB12" i="6"/>
  <c r="Y8" i="6"/>
  <c r="Z8" i="6" s="1"/>
  <c r="X3" i="8"/>
  <c r="Z3" i="8" s="1"/>
  <c r="AB15" i="9"/>
  <c r="Z27" i="9"/>
  <c r="AC11" i="10"/>
  <c r="X25" i="3"/>
  <c r="Z26" i="2"/>
  <c r="Y7" i="2"/>
  <c r="X22" i="2"/>
  <c r="X29" i="2"/>
  <c r="Y28" i="3"/>
  <c r="Z27" i="5"/>
  <c r="Z4" i="5"/>
  <c r="Y18" i="6"/>
  <c r="AC12" i="6"/>
  <c r="AC12" i="5"/>
  <c r="AB22" i="2"/>
  <c r="AC13" i="2"/>
  <c r="AC22" i="2"/>
  <c r="AB3" i="3"/>
  <c r="Y25" i="3"/>
  <c r="X18" i="3"/>
  <c r="AC19" i="3"/>
  <c r="AC10" i="5"/>
  <c r="Y11" i="5"/>
  <c r="AC21" i="6"/>
  <c r="X28" i="8"/>
  <c r="Z28" i="8" s="1"/>
  <c r="AB15" i="8"/>
  <c r="AC18" i="9"/>
  <c r="AB5" i="9"/>
  <c r="AC12" i="10"/>
  <c r="AC26" i="3"/>
  <c r="X13" i="2"/>
  <c r="X24" i="3"/>
  <c r="AB18" i="3"/>
  <c r="X22" i="4"/>
  <c r="Z22" i="4" s="1"/>
  <c r="X10" i="5"/>
  <c r="AB11" i="5"/>
  <c r="X21" i="6"/>
  <c r="Y28" i="8"/>
  <c r="X6" i="8"/>
  <c r="AC6" i="9"/>
  <c r="Y13" i="2"/>
  <c r="AB24" i="2"/>
  <c r="AB24" i="3"/>
  <c r="AC18" i="3"/>
  <c r="Y22" i="4"/>
  <c r="AC11" i="5"/>
  <c r="Y6" i="8"/>
  <c r="Z30" i="9"/>
  <c r="Z4" i="10"/>
  <c r="AC26" i="2"/>
  <c r="AC30" i="7"/>
  <c r="X18" i="2"/>
  <c r="AC14" i="3"/>
  <c r="AC24" i="3"/>
  <c r="Z5" i="3"/>
  <c r="AB22" i="4"/>
  <c r="AB6" i="8"/>
  <c r="AC30" i="4"/>
  <c r="Y18" i="2"/>
  <c r="AB14" i="3"/>
  <c r="AC4" i="3"/>
  <c r="AC22" i="4"/>
  <c r="AC28" i="8"/>
  <c r="AC26" i="5"/>
  <c r="Z15" i="9"/>
  <c r="AB18" i="2"/>
  <c r="X3" i="3"/>
  <c r="AC29" i="2"/>
  <c r="AC6" i="2"/>
  <c r="Y3" i="3"/>
  <c r="Z3" i="3" s="1"/>
  <c r="AC15" i="3"/>
  <c r="AC22" i="3"/>
  <c r="Z16" i="5"/>
  <c r="X11" i="10"/>
  <c r="AC11" i="8"/>
  <c r="AC14" i="2"/>
  <c r="Y14" i="2"/>
  <c r="X15" i="2"/>
  <c r="AC4" i="2"/>
  <c r="AB25" i="2"/>
  <c r="Y19" i="3"/>
  <c r="Y6" i="4"/>
  <c r="Z6" i="4" s="1"/>
  <c r="Y28" i="5"/>
  <c r="Y12" i="5"/>
  <c r="Y24" i="5"/>
  <c r="AC11" i="6"/>
  <c r="X10" i="6"/>
  <c r="Z10" i="6" s="1"/>
  <c r="X26" i="7"/>
  <c r="X28" i="7"/>
  <c r="AB29" i="7"/>
  <c r="AC17" i="7"/>
  <c r="AB4" i="8"/>
  <c r="X7" i="8"/>
  <c r="AC9" i="9"/>
  <c r="X22" i="10"/>
  <c r="Z28" i="5"/>
  <c r="AB14" i="2"/>
  <c r="X4" i="2"/>
  <c r="Z4" i="2" s="1"/>
  <c r="X24" i="2"/>
  <c r="AC19" i="2"/>
  <c r="AB6" i="4"/>
  <c r="Z19" i="4"/>
  <c r="AB28" i="5"/>
  <c r="AB12" i="5"/>
  <c r="AB24" i="5"/>
  <c r="X26" i="6"/>
  <c r="AC27" i="6"/>
  <c r="Y26" i="7"/>
  <c r="Z26" i="7" s="1"/>
  <c r="Y28" i="7"/>
  <c r="AC29" i="7"/>
  <c r="Z18" i="8"/>
  <c r="AC4" i="8"/>
  <c r="AB7" i="8"/>
  <c r="AC26" i="9"/>
  <c r="Z7" i="9"/>
  <c r="AC19" i="10"/>
  <c r="Y5" i="2"/>
  <c r="Y24" i="2"/>
  <c r="X19" i="2"/>
  <c r="Z19" i="2" s="1"/>
  <c r="AB4" i="4"/>
  <c r="AC6" i="4"/>
  <c r="Z10" i="5"/>
  <c r="Y26" i="6"/>
  <c r="AB26" i="7"/>
  <c r="X29" i="7"/>
  <c r="X4" i="8"/>
  <c r="AC8" i="8"/>
  <c r="Z30" i="8"/>
  <c r="X16" i="9"/>
  <c r="Z16" i="9" s="1"/>
  <c r="X11" i="9"/>
  <c r="Z11" i="9" s="1"/>
  <c r="Y29" i="9"/>
  <c r="Z21" i="9"/>
  <c r="X18" i="10"/>
  <c r="Z18" i="10" s="1"/>
  <c r="Z14" i="2"/>
  <c r="X5" i="2"/>
  <c r="Y28" i="2"/>
  <c r="X13" i="3"/>
  <c r="Y11" i="3"/>
  <c r="X3" i="4"/>
  <c r="AC21" i="4"/>
  <c r="Y28" i="4"/>
  <c r="Z28" i="4" s="1"/>
  <c r="AC15" i="5"/>
  <c r="AC13" i="6"/>
  <c r="Y22" i="6"/>
  <c r="AB16" i="9"/>
  <c r="AB11" i="9"/>
  <c r="AC22" i="10"/>
  <c r="AC6" i="10"/>
  <c r="X24" i="10"/>
  <c r="AB18" i="10"/>
  <c r="AB15" i="5"/>
  <c r="Y18" i="10"/>
  <c r="AC5" i="2"/>
  <c r="AB28" i="2"/>
  <c r="Y13" i="3"/>
  <c r="AB11" i="3"/>
  <c r="Y3" i="4"/>
  <c r="Z3" i="4" s="1"/>
  <c r="Z21" i="4"/>
  <c r="AB28" i="4"/>
  <c r="AC29" i="4"/>
  <c r="X15" i="5"/>
  <c r="Y13" i="6"/>
  <c r="Z13" i="6" s="1"/>
  <c r="X14" i="6"/>
  <c r="Z20" i="9"/>
  <c r="AC16" i="9"/>
  <c r="AC11" i="9"/>
  <c r="AC28" i="2"/>
  <c r="X22" i="3"/>
  <c r="AC11" i="3"/>
  <c r="Z12" i="3"/>
  <c r="AB3" i="4"/>
  <c r="Y14" i="6"/>
  <c r="AB24" i="8"/>
  <c r="AB21" i="8"/>
  <c r="AC12" i="9"/>
  <c r="X5" i="10"/>
  <c r="X22" i="6"/>
  <c r="Y22" i="3"/>
  <c r="X25" i="5"/>
  <c r="AB14" i="6"/>
  <c r="AC24" i="8"/>
  <c r="AC21" i="8"/>
  <c r="X22" i="8"/>
  <c r="X15" i="8"/>
  <c r="Z10" i="9"/>
  <c r="Y5" i="10"/>
  <c r="Z11" i="3"/>
  <c r="AC4" i="4"/>
  <c r="X30" i="4"/>
  <c r="Z30" i="4" s="1"/>
  <c r="Y25" i="5"/>
  <c r="X5" i="6"/>
  <c r="Z5" i="6" s="1"/>
  <c r="X16" i="7"/>
  <c r="Z10" i="8"/>
  <c r="X21" i="8"/>
  <c r="Z21" i="8" s="1"/>
  <c r="Y8" i="9"/>
  <c r="Z5" i="9"/>
  <c r="AB5" i="10"/>
  <c r="Z21" i="5"/>
  <c r="Y5" i="6"/>
  <c r="Z15" i="7"/>
  <c r="Z11" i="7"/>
  <c r="X12" i="7"/>
  <c r="Z12" i="10"/>
  <c r="AC5" i="5"/>
  <c r="S18" i="1"/>
  <c r="AB18" i="1"/>
  <c r="W19" i="1"/>
  <c r="S20" i="1"/>
  <c r="AB20" i="1"/>
  <c r="S6" i="1"/>
  <c r="AB6" i="1"/>
  <c r="AC20" i="2"/>
  <c r="Z30" i="2"/>
  <c r="Y8" i="3"/>
  <c r="Z8" i="3" s="1"/>
  <c r="Z19" i="5"/>
  <c r="AC25" i="5"/>
  <c r="AC30" i="6"/>
  <c r="Z15" i="6"/>
  <c r="Y18" i="7"/>
  <c r="X14" i="8"/>
  <c r="Z14" i="8" s="1"/>
  <c r="Z12" i="8"/>
  <c r="Z7" i="8"/>
  <c r="X25" i="8"/>
  <c r="Z25" i="8" s="1"/>
  <c r="AB26" i="9"/>
  <c r="AC27" i="9"/>
  <c r="AC28" i="10"/>
  <c r="S16" i="1"/>
  <c r="U16" i="1" s="1"/>
  <c r="AB16" i="1"/>
  <c r="AC8" i="3"/>
  <c r="X4" i="4"/>
  <c r="X18" i="5"/>
  <c r="Y29" i="5"/>
  <c r="Z29" i="5" s="1"/>
  <c r="AC6" i="5"/>
  <c r="AB25" i="5"/>
  <c r="AC8" i="6"/>
  <c r="AB22" i="6"/>
  <c r="X7" i="6"/>
  <c r="AC19" i="7"/>
  <c r="Z3" i="7"/>
  <c r="AC21" i="7"/>
  <c r="AC12" i="7"/>
  <c r="AC14" i="8"/>
  <c r="AC12" i="8"/>
  <c r="Y16" i="8"/>
  <c r="Z18" i="9"/>
  <c r="AC19" i="9"/>
  <c r="Z3" i="9"/>
  <c r="AB24" i="10"/>
  <c r="S30" i="1"/>
  <c r="U30" i="1" s="1"/>
  <c r="AB30" i="1"/>
  <c r="W3" i="1"/>
  <c r="S29" i="1"/>
  <c r="U29" i="1" s="1"/>
  <c r="AB29" i="1"/>
  <c r="S15" i="1"/>
  <c r="U15" i="1" s="1"/>
  <c r="AB15" i="1"/>
  <c r="Z3" i="2"/>
  <c r="Z15" i="3"/>
  <c r="AC9" i="3"/>
  <c r="Z16" i="4"/>
  <c r="Y4" i="4"/>
  <c r="Z10" i="4"/>
  <c r="Y18" i="5"/>
  <c r="Z7" i="5"/>
  <c r="AB29" i="5"/>
  <c r="Z13" i="5"/>
  <c r="Z24" i="5"/>
  <c r="Z11" i="6"/>
  <c r="AC19" i="6"/>
  <c r="AC22" i="6"/>
  <c r="Y7" i="6"/>
  <c r="Y12" i="7"/>
  <c r="Z12" i="7" s="1"/>
  <c r="Z26" i="8"/>
  <c r="X11" i="8"/>
  <c r="AC27" i="8"/>
  <c r="Z5" i="8"/>
  <c r="AB16" i="8"/>
  <c r="X19" i="9"/>
  <c r="Z24" i="9"/>
  <c r="AC24" i="10"/>
  <c r="AC7" i="6"/>
  <c r="S28" i="1"/>
  <c r="U28" i="1" s="1"/>
  <c r="AB28" i="1"/>
  <c r="S14" i="1"/>
  <c r="U14" i="1" s="1"/>
  <c r="AB14" i="1"/>
  <c r="Z6" i="2"/>
  <c r="Z12" i="2"/>
  <c r="AB18" i="5"/>
  <c r="AC29" i="5"/>
  <c r="AC4" i="6"/>
  <c r="X19" i="6"/>
  <c r="Y11" i="8"/>
  <c r="AB27" i="8"/>
  <c r="Z22" i="8"/>
  <c r="AC16" i="8"/>
  <c r="Y19" i="9"/>
  <c r="Z4" i="9"/>
  <c r="X16" i="10"/>
  <c r="W5" i="1"/>
  <c r="AC5" i="1" s="1"/>
  <c r="Z13" i="2"/>
  <c r="Z28" i="2"/>
  <c r="AC7" i="3"/>
  <c r="Z25" i="4"/>
  <c r="AC18" i="5"/>
  <c r="Y19" i="6"/>
  <c r="Z8" i="7"/>
  <c r="Z25" i="7"/>
  <c r="AB11" i="8"/>
  <c r="X27" i="8"/>
  <c r="AC15" i="8"/>
  <c r="AB19" i="9"/>
  <c r="Y16" i="10"/>
  <c r="S4" i="1"/>
  <c r="AB4" i="1"/>
  <c r="X7" i="3"/>
  <c r="X5" i="5"/>
  <c r="AB19" i="6"/>
  <c r="X20" i="7"/>
  <c r="Z20" i="7" s="1"/>
  <c r="AC26" i="8"/>
  <c r="Y27" i="8"/>
  <c r="AB16" i="10"/>
  <c r="S19" i="1"/>
  <c r="U19" i="1" s="1"/>
  <c r="AB19" i="1"/>
  <c r="S13" i="1"/>
  <c r="U13" i="1" s="1"/>
  <c r="AB13" i="1"/>
  <c r="S25" i="1"/>
  <c r="U25" i="1" s="1"/>
  <c r="AB25" i="1"/>
  <c r="S11" i="1"/>
  <c r="AB11" i="1"/>
  <c r="Y7" i="3"/>
  <c r="Y5" i="5"/>
  <c r="Z14" i="5"/>
  <c r="X3" i="6"/>
  <c r="Z20" i="6"/>
  <c r="Z29" i="6"/>
  <c r="Z13" i="7"/>
  <c r="Y20" i="7"/>
  <c r="Z7" i="7"/>
  <c r="Z16" i="7"/>
  <c r="X24" i="8"/>
  <c r="Z24" i="8" s="1"/>
  <c r="Z20" i="8"/>
  <c r="Z8" i="8"/>
  <c r="Z15" i="8"/>
  <c r="AB29" i="9"/>
  <c r="Z22" i="10"/>
  <c r="Z3" i="10"/>
  <c r="Z6" i="10"/>
  <c r="S5" i="1"/>
  <c r="AB5" i="1"/>
  <c r="S27" i="1"/>
  <c r="U27" i="1" s="1"/>
  <c r="AB27" i="1"/>
  <c r="S26" i="1"/>
  <c r="U26" i="1" s="1"/>
  <c r="AB26" i="1"/>
  <c r="S24" i="1"/>
  <c r="U24" i="1" s="1"/>
  <c r="AB24" i="1"/>
  <c r="S10" i="1"/>
  <c r="AB10" i="1"/>
  <c r="X20" i="2"/>
  <c r="AC21" i="2"/>
  <c r="Z18" i="3"/>
  <c r="Z20" i="4"/>
  <c r="AB5" i="5"/>
  <c r="Y3" i="6"/>
  <c r="X30" i="6"/>
  <c r="Z24" i="6"/>
  <c r="AB20" i="7"/>
  <c r="X18" i="7"/>
  <c r="Z18" i="7" s="1"/>
  <c r="Y29" i="10"/>
  <c r="Z29" i="10" s="1"/>
  <c r="X28" i="10"/>
  <c r="X30" i="10"/>
  <c r="S22" i="1"/>
  <c r="AB22" i="1"/>
  <c r="S8" i="1"/>
  <c r="AB8" i="1"/>
  <c r="Y20" i="2"/>
  <c r="Z22" i="2"/>
  <c r="Z24" i="3"/>
  <c r="Z19" i="3"/>
  <c r="Z28" i="3"/>
  <c r="Z30" i="3"/>
  <c r="Z13" i="4"/>
  <c r="Z7" i="4"/>
  <c r="Z24" i="4"/>
  <c r="Z18" i="4"/>
  <c r="Z15" i="5"/>
  <c r="AB3" i="6"/>
  <c r="Y30" i="6"/>
  <c r="Z16" i="6"/>
  <c r="AB18" i="7"/>
  <c r="Z4" i="8"/>
  <c r="AC7" i="8"/>
  <c r="AC25" i="8"/>
  <c r="Z25" i="9"/>
  <c r="Y26" i="9"/>
  <c r="Z26" i="9" s="1"/>
  <c r="X29" i="9"/>
  <c r="Z19" i="10"/>
  <c r="AB29" i="10"/>
  <c r="Y28" i="10"/>
  <c r="Y30" i="10"/>
  <c r="X25" i="10"/>
  <c r="Z25" i="10" s="1"/>
  <c r="S3" i="1"/>
  <c r="AB3" i="1"/>
  <c r="Z16" i="8"/>
  <c r="S21" i="1"/>
  <c r="U21" i="1" s="1"/>
  <c r="AB21" i="1"/>
  <c r="S7" i="1"/>
  <c r="U7" i="1" s="1"/>
  <c r="AB7" i="1"/>
  <c r="S12" i="1"/>
  <c r="U12" i="1" s="1"/>
  <c r="Z13" i="3"/>
  <c r="Z27" i="4"/>
  <c r="Z11" i="5"/>
  <c r="Z3" i="5"/>
  <c r="Z12" i="5"/>
  <c r="Z30" i="5"/>
  <c r="Z5" i="7"/>
  <c r="Z14" i="7"/>
  <c r="Z28" i="7"/>
  <c r="Z5" i="10"/>
  <c r="Z15" i="10"/>
  <c r="Z11" i="10"/>
  <c r="Z24" i="10"/>
  <c r="Z26" i="10"/>
  <c r="Z14" i="10"/>
  <c r="Z13" i="10"/>
  <c r="Z8" i="10"/>
  <c r="Z13" i="9"/>
  <c r="Z8" i="9"/>
  <c r="Z14" i="9"/>
  <c r="Z29" i="9"/>
  <c r="Z28" i="9"/>
  <c r="Z6" i="9"/>
  <c r="Z12" i="9"/>
  <c r="Z22" i="9"/>
  <c r="Z13" i="8"/>
  <c r="Z6" i="8"/>
  <c r="Z19" i="8"/>
  <c r="Z29" i="8"/>
  <c r="Z27" i="8"/>
  <c r="Z21" i="7"/>
  <c r="Z30" i="7"/>
  <c r="Z4" i="7"/>
  <c r="Z24" i="7"/>
  <c r="Z29" i="7"/>
  <c r="Z6" i="7"/>
  <c r="Z10" i="7"/>
  <c r="Z19" i="7"/>
  <c r="Z27" i="7"/>
  <c r="Z21" i="6"/>
  <c r="Z18" i="6"/>
  <c r="Z27" i="6"/>
  <c r="Z28" i="6"/>
  <c r="Z6" i="6"/>
  <c r="Z4" i="6"/>
  <c r="Z14" i="6"/>
  <c r="Z8" i="5"/>
  <c r="Z6" i="5"/>
  <c r="Z20" i="5"/>
  <c r="Z22" i="5"/>
  <c r="Z26" i="4"/>
  <c r="Z14" i="4"/>
  <c r="Z29" i="4"/>
  <c r="Z5" i="4"/>
  <c r="Z11" i="4"/>
  <c r="Z16" i="3"/>
  <c r="Z27" i="3"/>
  <c r="X20" i="3"/>
  <c r="AC20" i="3"/>
  <c r="AB20" i="3"/>
  <c r="Y20" i="3"/>
  <c r="Z29" i="3"/>
  <c r="Z25" i="3"/>
  <c r="Z10" i="3"/>
  <c r="AC21" i="3"/>
  <c r="Z26" i="3"/>
  <c r="Z22" i="3"/>
  <c r="Z18" i="2"/>
  <c r="Z10" i="2"/>
  <c r="Z7" i="2"/>
  <c r="Z21" i="2"/>
  <c r="Z29" i="2"/>
  <c r="Z11" i="2"/>
  <c r="Z27" i="2"/>
  <c r="Z15" i="2"/>
  <c r="Z16" i="2"/>
  <c r="Z5" i="2"/>
  <c r="AC19" i="1"/>
  <c r="X19" i="1"/>
  <c r="Y19" i="1"/>
  <c r="U20" i="1"/>
  <c r="U6" i="1"/>
  <c r="W30" i="1"/>
  <c r="W26" i="1"/>
  <c r="V24" i="1"/>
  <c r="W16" i="1"/>
  <c r="W12" i="1"/>
  <c r="V10" i="1"/>
  <c r="V30" i="1"/>
  <c r="W20" i="1"/>
  <c r="V16" i="1"/>
  <c r="W6" i="1"/>
  <c r="V29" i="1"/>
  <c r="W18" i="1"/>
  <c r="V15" i="1"/>
  <c r="W4" i="1"/>
  <c r="X5" i="1"/>
  <c r="W28" i="1"/>
  <c r="V18" i="1"/>
  <c r="W14" i="1"/>
  <c r="V4" i="1"/>
  <c r="U10" i="1"/>
  <c r="U11" i="1"/>
  <c r="U5" i="1"/>
  <c r="U22" i="1"/>
  <c r="U8" i="1"/>
  <c r="V14" i="1"/>
  <c r="U4" i="1"/>
  <c r="W29" i="1"/>
  <c r="W15" i="1"/>
  <c r="V27" i="1"/>
  <c r="V13" i="1"/>
  <c r="V28" i="1"/>
  <c r="V26" i="1"/>
  <c r="V12" i="1"/>
  <c r="W27" i="1"/>
  <c r="W13" i="1"/>
  <c r="V25" i="1"/>
  <c r="V11" i="1"/>
  <c r="W25" i="1"/>
  <c r="W11" i="1"/>
  <c r="V22" i="1"/>
  <c r="V8" i="1"/>
  <c r="W24" i="1"/>
  <c r="W10" i="1"/>
  <c r="V21" i="1"/>
  <c r="V7" i="1"/>
  <c r="W22" i="1"/>
  <c r="W8" i="1"/>
  <c r="V20" i="1"/>
  <c r="V6" i="1"/>
  <c r="W21" i="1"/>
  <c r="W7" i="1"/>
  <c r="V19" i="1"/>
  <c r="V5" i="1"/>
  <c r="U3" i="1"/>
  <c r="W31" i="1" l="1"/>
  <c r="Y5" i="1"/>
  <c r="AB31" i="1"/>
  <c r="U18" i="1"/>
  <c r="U31" i="1" s="1"/>
  <c r="S31" i="1"/>
  <c r="B28" i="13"/>
  <c r="Z30" i="10"/>
  <c r="Z26" i="6"/>
  <c r="Z24" i="2"/>
  <c r="Z25" i="5"/>
  <c r="Z20" i="2"/>
  <c r="Z19" i="6"/>
  <c r="Y3" i="1"/>
  <c r="Z22" i="6"/>
  <c r="AD3" i="1"/>
  <c r="AC3" i="1"/>
  <c r="Z18" i="5"/>
  <c r="Z4" i="4"/>
  <c r="Z11" i="8"/>
  <c r="Z30" i="6"/>
  <c r="Z16" i="10"/>
  <c r="Z28" i="10"/>
  <c r="Z7" i="6"/>
  <c r="Z3" i="6"/>
  <c r="Z5" i="5"/>
  <c r="Z7" i="3"/>
  <c r="Z19" i="9"/>
  <c r="Z20" i="3"/>
  <c r="AC20" i="1"/>
  <c r="AD20" i="1"/>
  <c r="AC25" i="1"/>
  <c r="AD25" i="1"/>
  <c r="AD14" i="1"/>
  <c r="AC14" i="1"/>
  <c r="AD24" i="1"/>
  <c r="AC24" i="1"/>
  <c r="AD6" i="1"/>
  <c r="AC6" i="1"/>
  <c r="AC28" i="1"/>
  <c r="AD28" i="1"/>
  <c r="AD12" i="1"/>
  <c r="AC12" i="1"/>
  <c r="AD17" i="1"/>
  <c r="AC16" i="1"/>
  <c r="AD16" i="1"/>
  <c r="AC7" i="1"/>
  <c r="AD7" i="1"/>
  <c r="AD15" i="1"/>
  <c r="AC15" i="1"/>
  <c r="AC13" i="1"/>
  <c r="AD13" i="1"/>
  <c r="AC27" i="1"/>
  <c r="AD27" i="1"/>
  <c r="AC4" i="1"/>
  <c r="AD4" i="1"/>
  <c r="AC26" i="1"/>
  <c r="AD26" i="1"/>
  <c r="AD5" i="1"/>
  <c r="AC30" i="1"/>
  <c r="AD30" i="1"/>
  <c r="AC11" i="1"/>
  <c r="AD11" i="1"/>
  <c r="AD21" i="1"/>
  <c r="AC21" i="1"/>
  <c r="AD29" i="1"/>
  <c r="AC29" i="1"/>
  <c r="AD9" i="1"/>
  <c r="AC8" i="1"/>
  <c r="AD8" i="1"/>
  <c r="AC22" i="1"/>
  <c r="AD22" i="1"/>
  <c r="AD23" i="1"/>
  <c r="AD10" i="1"/>
  <c r="AC10" i="1"/>
  <c r="AD18" i="1"/>
  <c r="AC18" i="1"/>
  <c r="AD19" i="1"/>
  <c r="X28" i="1"/>
  <c r="Y28" i="1"/>
  <c r="X27" i="1"/>
  <c r="Y27" i="1"/>
  <c r="X30" i="1"/>
  <c r="Y30" i="1"/>
  <c r="X10" i="1"/>
  <c r="Y10" i="1"/>
  <c r="X24" i="1"/>
  <c r="Y24" i="1"/>
  <c r="X12" i="1"/>
  <c r="Y12" i="1"/>
  <c r="Z5" i="1"/>
  <c r="X18" i="1"/>
  <c r="Y18" i="1"/>
  <c r="X6" i="1"/>
  <c r="Y6" i="1"/>
  <c r="X22" i="1"/>
  <c r="Y22" i="1"/>
  <c r="X4" i="1"/>
  <c r="Y4" i="1"/>
  <c r="X13" i="1"/>
  <c r="Y13" i="1"/>
  <c r="X7" i="1"/>
  <c r="Y7" i="1"/>
  <c r="X11" i="1"/>
  <c r="Y11" i="1"/>
  <c r="X20" i="1"/>
  <c r="Y20" i="1"/>
  <c r="Z19" i="1"/>
  <c r="X26" i="1"/>
  <c r="Y26" i="1"/>
  <c r="X21" i="1"/>
  <c r="Y21" i="1"/>
  <c r="X25" i="1"/>
  <c r="Y25" i="1"/>
  <c r="X15" i="1"/>
  <c r="Y15" i="1"/>
  <c r="X14" i="1"/>
  <c r="Y14" i="1"/>
  <c r="X8" i="1"/>
  <c r="Y8" i="1"/>
  <c r="X16" i="1"/>
  <c r="Y16" i="1"/>
  <c r="X29" i="1"/>
  <c r="Z29" i="1" s="1"/>
  <c r="Y29" i="1"/>
  <c r="AC31" i="1" l="1"/>
  <c r="Y31" i="1"/>
  <c r="AD31" i="1"/>
  <c r="Z3" i="1"/>
  <c r="X31" i="1"/>
  <c r="Z21" i="1"/>
  <c r="Z24" i="1"/>
  <c r="Z8" i="1"/>
  <c r="Z30" i="1"/>
  <c r="Z20" i="1"/>
  <c r="Z15" i="1"/>
  <c r="Z28" i="1"/>
  <c r="Z7" i="1"/>
  <c r="Z25" i="1"/>
  <c r="Z12" i="1"/>
  <c r="Z13" i="1"/>
  <c r="Z16" i="1"/>
  <c r="Z26" i="1"/>
  <c r="Z10" i="1"/>
  <c r="Z4" i="1"/>
  <c r="Z22" i="1"/>
  <c r="Z6" i="1"/>
  <c r="Z14" i="1"/>
  <c r="Z27" i="1"/>
  <c r="Z11" i="1"/>
  <c r="Z18" i="1"/>
  <c r="AA18" i="1" s="1"/>
  <c r="AA31" i="1" s="1"/>
  <c r="Z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B1" authorId="0" shapeId="0" xr:uid="{AB4D08C5-1D3E-4E84-BDA0-1098282E6C03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1" authorId="0" shapeId="0" xr:uid="{A7C361A2-FE8F-4DCB-8C0D-0F5F4C226996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1" authorId="0" shapeId="0" xr:uid="{19274C93-5A95-4BA3-84B6-977B6BC04131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1" authorId="0" shapeId="0" xr:uid="{34B39BC1-1F49-468B-8010-1DA1E0162F35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1" authorId="0" shapeId="0" xr:uid="{AABF2A0C-B648-4122-B615-B186B9C06F2B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1" authorId="0" shapeId="0" xr:uid="{20B87BC9-61D3-4CC5-92AD-129B5E3AA925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1" authorId="0" shapeId="0" xr:uid="{FB9F1E19-1DFB-42BF-9279-75F510FA1DB3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1" authorId="0" shapeId="0" xr:uid="{A3E411A4-7E9A-4DB5-A07C-6B2EFB541455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1" authorId="0" shapeId="0" xr:uid="{F5DAD203-D07B-43B0-8DC6-BA124E89F913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Web Reactor</author>
  </authors>
  <commentList>
    <comment ref="AA1" authorId="0" shapeId="0" xr:uid="{9BD158ED-1519-4389-8EEC-2B5339FBD70D}">
      <text>
        <r>
          <rPr>
            <b/>
            <sz val="9"/>
            <color indexed="81"/>
            <rFont val="Tahoma"/>
            <family val="2"/>
          </rPr>
          <t>cycles in which no stockouts occur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<sst xmlns="http://schemas.openxmlformats.org/spreadsheetml/2006/main" count="791" uniqueCount="119">
  <si>
    <t>Kitchen Products</t>
  </si>
  <si>
    <t>Dish Soap</t>
  </si>
  <si>
    <t>Paper Towels</t>
  </si>
  <si>
    <t>Dishwasher Soap</t>
  </si>
  <si>
    <t>Scouring Pads</t>
  </si>
  <si>
    <t>Window Cleaner</t>
  </si>
  <si>
    <t>Bathroom Products</t>
  </si>
  <si>
    <t>Toothpaste</t>
  </si>
  <si>
    <t>Hand Soap</t>
  </si>
  <si>
    <t>Shampoo</t>
  </si>
  <si>
    <t>Toilet Paper</t>
  </si>
  <si>
    <t>Cleaning Solvent</t>
  </si>
  <si>
    <t>Asprin</t>
  </si>
  <si>
    <t>OTC Medicines</t>
  </si>
  <si>
    <t>Antacid</t>
  </si>
  <si>
    <t>Hand Lotion</t>
  </si>
  <si>
    <t>Trash Bags</t>
  </si>
  <si>
    <t>Mouthwash</t>
  </si>
  <si>
    <t>Motion Sickness</t>
  </si>
  <si>
    <t>Vitamins</t>
  </si>
  <si>
    <t>Office Products</t>
  </si>
  <si>
    <t>Pens</t>
  </si>
  <si>
    <t>Laxatives</t>
  </si>
  <si>
    <t xml:space="preserve">Pencils </t>
  </si>
  <si>
    <t>Staplers</t>
  </si>
  <si>
    <t>Paper Clips</t>
  </si>
  <si>
    <t>Ink Refills</t>
  </si>
  <si>
    <t>Notebooks</t>
  </si>
  <si>
    <t>Paper</t>
  </si>
  <si>
    <t>Fully Stocked</t>
  </si>
  <si>
    <t>Products OOS Total</t>
  </si>
  <si>
    <t>Total Products Sold W/ OOS Total</t>
  </si>
  <si>
    <t>OOS Count (StockOut) 0 stock</t>
  </si>
  <si>
    <t>Total Products Average %</t>
  </si>
  <si>
    <t>Total Products Sold (No OOS)</t>
  </si>
  <si>
    <t>Warehouse</t>
  </si>
  <si>
    <t>Accounting</t>
  </si>
  <si>
    <t>Reorder Point</t>
  </si>
  <si>
    <t>Reorder Amount</t>
  </si>
  <si>
    <t>Quantity per case</t>
  </si>
  <si>
    <t>Wholesale Price Each</t>
  </si>
  <si>
    <t>Cost per Case</t>
  </si>
  <si>
    <t>Retail Price</t>
  </si>
  <si>
    <t>Retial Per unit</t>
  </si>
  <si>
    <t>Margin per unit</t>
  </si>
  <si>
    <t>Total Sold Gross</t>
  </si>
  <si>
    <t>Total Inv Cost</t>
  </si>
  <si>
    <t>Total Profit (Per Item)</t>
  </si>
  <si>
    <t>Cycle Service Level</t>
  </si>
  <si>
    <t>Fill Rate %</t>
  </si>
  <si>
    <t>CF</t>
  </si>
  <si>
    <t>Week 1 Inv</t>
  </si>
  <si>
    <t>Week 2 Inv</t>
  </si>
  <si>
    <t>Week 3 Inv</t>
  </si>
  <si>
    <t>Week 4 Inv</t>
  </si>
  <si>
    <t>Week 5 Inv</t>
  </si>
  <si>
    <t>Week 6 Inv</t>
  </si>
  <si>
    <t>Week 7 Inv</t>
  </si>
  <si>
    <t>Present inv</t>
  </si>
  <si>
    <t>Products</t>
  </si>
  <si>
    <t>Week 3 sld</t>
  </si>
  <si>
    <t>Week 4  sld</t>
  </si>
  <si>
    <t>Week 5  sld</t>
  </si>
  <si>
    <t>Week 6  sld</t>
  </si>
  <si>
    <t>Week 7  sld</t>
  </si>
  <si>
    <t>Present  sld</t>
  </si>
  <si>
    <t>Week 1 sld</t>
  </si>
  <si>
    <t>Week 2 sld</t>
  </si>
  <si>
    <t>Totals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</si>
  <si>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</si>
  <si>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</si>
  <si>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</si>
  <si>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</si>
  <si>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</si>
  <si>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</si>
  <si>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</si>
  <si>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</si>
  <si>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</si>
  <si>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</si>
  <si>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Combined Totals Per product</t>
  </si>
  <si>
    <t>Row Labels</t>
  </si>
  <si>
    <t>Grand Total</t>
  </si>
  <si>
    <t>Sum of st1</t>
  </si>
  <si>
    <t>TOTALS</t>
  </si>
  <si>
    <t>Total</t>
  </si>
  <si>
    <t>stockouts</t>
  </si>
  <si>
    <t>PER STORE 8-WEEKS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</si>
  <si>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</si>
  <si>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</si>
  <si>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</si>
  <si>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</si>
  <si>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</si>
  <si>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</si>
  <si>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</si>
  <si>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</si>
  <si>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</si>
  <si>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</si>
  <si>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Total OOS</t>
  </si>
  <si>
    <t>Total Profit</t>
  </si>
  <si>
    <t>Total Loss</t>
  </si>
  <si>
    <t xml:space="preserve"> Best Selling Product</t>
  </si>
  <si>
    <t>Worst Product</t>
  </si>
  <si>
    <t>Sales Margin</t>
  </si>
  <si>
    <t xml:space="preserve">Total COGS </t>
  </si>
  <si>
    <t>Margin?(Per Case)</t>
  </si>
  <si>
    <t>Total COGS</t>
  </si>
  <si>
    <t>Total ROI %</t>
  </si>
  <si>
    <t>Gain - Loss %</t>
  </si>
  <si>
    <t>Total Sold</t>
  </si>
  <si>
    <t>median</t>
  </si>
  <si>
    <t>Net Loss (Per Week)</t>
  </si>
  <si>
    <t>Pencils</t>
  </si>
  <si>
    <t>Individual Store Metrics (Per Week / Qaurter)</t>
  </si>
  <si>
    <t>Avg Margin</t>
  </si>
  <si>
    <t>Overall Super Shopper Metrics Per Week</t>
  </si>
  <si>
    <t>Avg  ROI</t>
  </si>
  <si>
    <t>Avg COGS</t>
  </si>
  <si>
    <t>Total # Sales</t>
  </si>
  <si>
    <t>Overall Super Shopper Metrics Per Qtr (8-weeks)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</si>
</sst>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center"/>
    </xf>
    <xf numFmtId="4" fontId="0" fillId="0" borderId="0" xfId="0" applyNumberFormat="1"/>
    <xf numFmtId="164" fontId="0" fillId="0" borderId="0" xfId="0" applyNumberFormat="1"/>
    <xf numFmtId="4" fontId="1" fillId="2" borderId="0" xfId="0" applyNumberFormat="1" applyFont="1" applyFill="1"/>
    <xf numFmtId="0" fontId="0" fillId="3" borderId="0" xfId="0" applyFill="1"/>
    <xf numFmtId="1" fontId="0" fillId="0" borderId="0" xfId="0" applyNumberFormat="1"/>
    <xf numFmtId="39" fontId="0" fillId="0" borderId="0" xfId="0" applyNumberFormat="1"/>
    <xf numFmtId="39" fontId="0" fillId="2" borderId="0" xfId="0" applyNumberFormat="1" applyFill="1"/>
    <xf numFmtId="0" fontId="0" fillId="4" borderId="0" xfId="0" applyFill="1"/>
    <xf numFmtId="39" fontId="0" fillId="4" borderId="0" xfId="0" applyNumberFormat="1" applyFill="1"/>
    <xf numFmtId="39" fontId="0" fillId="5" borderId="0" xfId="0" applyNumberFormat="1" applyFill="1"/>
    <xf numFmtId="0" fontId="0" fillId="5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9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1" fillId="0" borderId="6" xfId="0" applyFont="1" applyBorder="1"/>
    <xf numFmtId="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4" fontId="0" fillId="0" borderId="13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4" fontId="1" fillId="2" borderId="13" xfId="0" applyNumberFormat="1" applyFont="1" applyFill="1" applyBorder="1"/>
    <xf numFmtId="4" fontId="1" fillId="2" borderId="0" xfId="0" applyNumberFormat="1" applyFont="1" applyFill="1" applyBorder="1"/>
    <xf numFmtId="4" fontId="1" fillId="2" borderId="14" xfId="0" applyNumberFormat="1" applyFont="1" applyFill="1" applyBorder="1"/>
    <xf numFmtId="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1" fillId="0" borderId="0" xfId="0" applyFont="1" applyAlignment="1">
      <alignment wrapText="1"/>
    </xf>
    <xf numFmtId="0" fontId="0" fillId="0" borderId="1" xfId="0" applyNumberFormat="1" applyBorder="1"/>
    <xf numFmtId="44" fontId="0" fillId="0" borderId="1" xfId="0" applyNumberFormat="1" applyBorder="1"/>
    <xf numFmtId="44" fontId="0" fillId="0" borderId="1" xfId="0" applyNumberFormat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0" borderId="13" xfId="0" applyBorder="1"/>
    <xf numFmtId="1" fontId="0" fillId="0" borderId="0" xfId="0" applyNumberFormat="1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/>
    <xf numFmtId="0" fontId="0" fillId="0" borderId="0" xfId="0" applyBorder="1"/>
    <xf numFmtId="0" fontId="1" fillId="0" borderId="0" xfId="0" applyFont="1" applyBorder="1"/>
    <xf numFmtId="44" fontId="0" fillId="0" borderId="0" xfId="0" applyNumberFormat="1" applyBorder="1"/>
    <xf numFmtId="0" fontId="1" fillId="0" borderId="1" xfId="0" applyFont="1" applyFill="1" applyBorder="1"/>
    <xf numFmtId="44" fontId="0" fillId="0" borderId="8" xfId="0" applyNumberFormat="1" applyBorder="1"/>
    <xf numFmtId="0" fontId="0" fillId="0" borderId="8" xfId="0" applyNumberFormat="1" applyBorder="1"/>
    <xf numFmtId="44" fontId="0" fillId="0" borderId="8" xfId="0" applyNumberFormat="1" applyBorder="1" applyAlignment="1">
      <alignment horizontal="left" vertical="center"/>
    </xf>
    <xf numFmtId="0" fontId="1" fillId="0" borderId="0" xfId="0" applyFont="1" applyBorder="1" applyAlignment="1"/>
    <xf numFmtId="0" fontId="1" fillId="0" borderId="3" xfId="0" applyFont="1" applyBorder="1"/>
    <xf numFmtId="44" fontId="0" fillId="0" borderId="9" xfId="0" applyNumberFormat="1" applyBorder="1"/>
    <xf numFmtId="0" fontId="1" fillId="0" borderId="2" xfId="0" applyFont="1" applyBorder="1"/>
    <xf numFmtId="0" fontId="1" fillId="0" borderId="4" xfId="0" applyFont="1" applyBorder="1"/>
    <xf numFmtId="1" fontId="0" fillId="0" borderId="8" xfId="0" applyNumberFormat="1" applyBorder="1"/>
    <xf numFmtId="0" fontId="7" fillId="0" borderId="23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[courseproject_8weekInventories (4).xlsx]Sheet4!PivotTable5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Sheet4!$A$2:$A$31</c:f>
              <c:strCache>
                <c:ptCount val="29"/>
                <c:pt idx="0">
                  <c:v>Antacid</c:v>
                </c:pt>
                <c:pt idx="1">
                  <c:v>Asprin</c:v>
                </c:pt>
                <c:pt idx="2">
                  <c:v>Bathroom Products</c:v>
                </c:pt>
                <c:pt idx="3">
                  <c:v>Cleaning Solvent</c:v>
                </c:pt>
                <c:pt idx="4">
                  <c:v>Dish Soap</c:v>
                </c:pt>
                <c:pt idx="5">
                  <c:v>Dishwasher Soap</c:v>
                </c:pt>
                <c:pt idx="6">
                  <c:v>Hand Lotion</c:v>
                </c:pt>
                <c:pt idx="7">
                  <c:v>Hand Soap</c:v>
                </c:pt>
                <c:pt idx="8">
                  <c:v>Ink Refills</c:v>
                </c:pt>
                <c:pt idx="9">
                  <c:v>Kitchen Products</c:v>
                </c:pt>
                <c:pt idx="10">
                  <c:v>Laxatives</c:v>
                </c:pt>
                <c:pt idx="11">
                  <c:v>Motion Sickness</c:v>
                </c:pt>
                <c:pt idx="12">
                  <c:v>Mouthwash</c:v>
                </c:pt>
                <c:pt idx="13">
                  <c:v>Notebooks</c:v>
                </c:pt>
                <c:pt idx="14">
                  <c:v>Office Products</c:v>
                </c:pt>
                <c:pt idx="15">
                  <c:v>OTC Medicines</c:v>
                </c:pt>
                <c:pt idx="16">
                  <c:v>Paper</c:v>
                </c:pt>
                <c:pt idx="17">
                  <c:v>Paper Clips</c:v>
                </c:pt>
                <c:pt idx="18">
                  <c:v>Paper Towels</c:v>
                </c:pt>
                <c:pt idx="19">
                  <c:v>Pencils </c:v>
                </c:pt>
                <c:pt idx="20">
                  <c:v>Pens</c:v>
                </c:pt>
                <c:pt idx="21">
                  <c:v>Scouring Pads</c:v>
                </c:pt>
                <c:pt idx="22">
                  <c:v>Shampoo</c:v>
                </c:pt>
                <c:pt idx="23">
                  <c:v>Staplers</c:v>
                </c:pt>
                <c:pt idx="24">
                  <c:v>Toilet Paper</c:v>
                </c:pt>
                <c:pt idx="25">
                  <c:v>Toothpaste</c:v>
                </c:pt>
                <c:pt idx="26">
                  <c:v>Trash Bags</c:v>
                </c:pt>
                <c:pt idx="27">
                  <c:v>Vitamins</c:v>
                </c:pt>
                <c:pt idx="28">
                  <c:v>Window Cleaner</c:v>
                </c:pt>
              </c:strCache>
            </c:strRef>
          </c:cat>
          <c:val>
            <c:numRef>
              <c:f>Sheet4!$B$2:$B$31</c:f>
              <c:numCache>
                <c:formatCode>General</c:formatCode>
                <c:ptCount val="29"/>
                <c:pt idx="0">
                  <c:v>30</c:v>
                </c:pt>
                <c:pt idx="1">
                  <c:v>144</c:v>
                </c:pt>
                <c:pt idx="3">
                  <c:v>0</c:v>
                </c:pt>
                <c:pt idx="4">
                  <c:v>18</c:v>
                </c:pt>
                <c:pt idx="5">
                  <c:v>16.5</c:v>
                </c:pt>
                <c:pt idx="6">
                  <c:v>28</c:v>
                </c:pt>
                <c:pt idx="7">
                  <c:v>32</c:v>
                </c:pt>
                <c:pt idx="8">
                  <c:v>1</c:v>
                </c:pt>
                <c:pt idx="10">
                  <c:v>28</c:v>
                </c:pt>
                <c:pt idx="12">
                  <c:v>14</c:v>
                </c:pt>
                <c:pt idx="13">
                  <c:v>15</c:v>
                </c:pt>
                <c:pt idx="16">
                  <c:v>31.5</c:v>
                </c:pt>
                <c:pt idx="17">
                  <c:v>10.5</c:v>
                </c:pt>
                <c:pt idx="18">
                  <c:v>24</c:v>
                </c:pt>
                <c:pt idx="19">
                  <c:v>0</c:v>
                </c:pt>
                <c:pt idx="20">
                  <c:v>9</c:v>
                </c:pt>
                <c:pt idx="21">
                  <c:v>12</c:v>
                </c:pt>
                <c:pt idx="22">
                  <c:v>27.5</c:v>
                </c:pt>
                <c:pt idx="23">
                  <c:v>40</c:v>
                </c:pt>
                <c:pt idx="24">
                  <c:v>11</c:v>
                </c:pt>
                <c:pt idx="25">
                  <c:v>12</c:v>
                </c:pt>
                <c:pt idx="26">
                  <c:v>17.5</c:v>
                </c:pt>
                <c:pt idx="27">
                  <c:v>55</c:v>
                </c:pt>
                <c:pt idx="28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D35B-4DD0-896F-3C78F2F0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979048"/>
        <c:axId val="1203973800"/>
      </c:barChart>
      <c:catAx>
        <c:axId val="12039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73800"/>
        <c:crosses val="autoZero"/>
        <c:auto val="1"/>
        <c:lblAlgn val="ctr"/>
        <c:lblOffset val="100"/>
        <c:noMultiLvlLbl val="0"/>
      </c:catAx>
      <c:valAx>
        <c:axId val="12039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*-Week Profit Totals (All 10-Stores)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52668416447944"/>
          <c:y val="0.15782407407407409"/>
          <c:w val="0.5844873140857392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Profit!$A$2</c:f>
              <c:strCache>
                <c:ptCount val="1"/>
                <c:pt idx="0">
                  <c:v>Kitchen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Profit!$B$2:$L$2</c:f>
            </c:numRef>
          </c:val>
          <c:extLst>
            <c:ext xmlns:c16="http://schemas.microsoft.com/office/drawing/2014/chart" uri="{C3380CC4-5D6E-409C-BE32-E72D297353CC}">
              <c16:uniqueId val="{00000000-C33F-4730-9552-A5230356C84F}"/>
            </c:ext>
          </c:extLst>
        </c:ser>
        <c:ser>
          <c:idx val="1"/>
          <c:order val="1"/>
          <c:tx>
            <c:strRef>
              <c:f>Profit!$A$3</c:f>
              <c:strCache>
                <c:ptCount val="1"/>
                <c:pt idx="0">
                  <c:v>Dish Soap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Profit!$B$3:$L$3</c:f>
            </c:numRef>
          </c:val>
          <c:extLst>
            <c:ext xmlns:c16="http://schemas.microsoft.com/office/drawing/2014/chart" uri="{C3380CC4-5D6E-409C-BE32-E72D297353CC}">
              <c16:uniqueId val="{00000001-C33F-4730-9552-A5230356C84F}"/>
            </c:ext>
          </c:extLst>
        </c:ser>
        <c:ser>
          <c:idx val="2"/>
          <c:order val="2"/>
          <c:tx>
            <c:strRef>
              <c:f>Profit!$A$4</c:f>
              <c:strCache>
                <c:ptCount val="1"/>
                <c:pt idx="0">
                  <c:v>Dishwasher Soap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Profit!$B$4:$L$4</c:f>
            </c:numRef>
          </c:val>
          <c:extLst>
            <c:ext xmlns:c16="http://schemas.microsoft.com/office/drawing/2014/chart" uri="{C3380CC4-5D6E-409C-BE32-E72D297353CC}">
              <c16:uniqueId val="{00000002-C33F-4730-9552-A5230356C84F}"/>
            </c:ext>
          </c:extLst>
        </c:ser>
        <c:ser>
          <c:idx val="3"/>
          <c:order val="3"/>
          <c:tx>
            <c:strRef>
              <c:f>Profit!$A$5</c:f>
              <c:strCache>
                <c:ptCount val="1"/>
                <c:pt idx="0">
                  <c:v>Scouring Pads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Profit!$B$5:$L$5</c:f>
            </c:numRef>
          </c:val>
          <c:extLst>
            <c:ext xmlns:c16="http://schemas.microsoft.com/office/drawing/2014/chart" uri="{C3380CC4-5D6E-409C-BE32-E72D297353CC}">
              <c16:uniqueId val="{00000003-C33F-4730-9552-A5230356C84F}"/>
            </c:ext>
          </c:extLst>
        </c:ser>
        <c:ser>
          <c:idx val="4"/>
          <c:order val="4"/>
          <c:tx>
            <c:strRef>
              <c:f>Profit!$A$6</c:f>
              <c:strCache>
                <c:ptCount val="1"/>
                <c:pt idx="0">
                  <c:v>Window Cleaner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Profit!$B$6:$L$6</c:f>
            </c:numRef>
          </c:val>
          <c:extLst>
            <c:ext xmlns:c16="http://schemas.microsoft.com/office/drawing/2014/chart" uri="{C3380CC4-5D6E-409C-BE32-E72D297353CC}">
              <c16:uniqueId val="{00000004-C33F-4730-9552-A5230356C84F}"/>
            </c:ext>
          </c:extLst>
        </c:ser>
        <c:ser>
          <c:idx val="5"/>
          <c:order val="5"/>
          <c:tx>
            <c:strRef>
              <c:f>Profit!$A$7</c:f>
              <c:strCache>
                <c:ptCount val="1"/>
                <c:pt idx="0">
                  <c:v>Paper Towels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Profit!$B$7:$L$7</c:f>
            </c:numRef>
          </c:val>
          <c:extLst>
            <c:ext xmlns:c16="http://schemas.microsoft.com/office/drawing/2014/chart" uri="{C3380CC4-5D6E-409C-BE32-E72D297353CC}">
              <c16:uniqueId val="{00000005-C33F-4730-9552-A5230356C84F}"/>
            </c:ext>
          </c:extLst>
        </c:ser>
        <c:ser>
          <c:idx val="6"/>
          <c:order val="6"/>
          <c:tx>
            <c:strRef>
              <c:f>Profit!$A$8</c:f>
              <c:strCache>
                <c:ptCount val="1"/>
                <c:pt idx="0">
                  <c:v>Trash Bags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Profit!$B$8:$L$8</c:f>
            </c:numRef>
          </c:val>
          <c:extLst>
            <c:ext xmlns:c16="http://schemas.microsoft.com/office/drawing/2014/chart" uri="{C3380CC4-5D6E-409C-BE32-E72D297353CC}">
              <c16:uniqueId val="{00000006-C33F-4730-9552-A5230356C84F}"/>
            </c:ext>
          </c:extLst>
        </c:ser>
        <c:ser>
          <c:idx val="7"/>
          <c:order val="7"/>
          <c:tx>
            <c:strRef>
              <c:f>Profit!$A$9</c:f>
              <c:strCache>
                <c:ptCount val="1"/>
                <c:pt idx="0">
                  <c:v>Bathroom Products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Profit!$B$9:$L$9</c:f>
            </c:numRef>
          </c:val>
          <c:extLst>
            <c:ext xmlns:c16="http://schemas.microsoft.com/office/drawing/2014/chart" uri="{C3380CC4-5D6E-409C-BE32-E72D297353CC}">
              <c16:uniqueId val="{00000007-C33F-4730-9552-A5230356C84F}"/>
            </c:ext>
          </c:extLst>
        </c:ser>
        <c:ser>
          <c:idx val="8"/>
          <c:order val="8"/>
          <c:tx>
            <c:strRef>
              <c:f>Profit!$A$10</c:f>
              <c:strCache>
                <c:ptCount val="1"/>
                <c:pt idx="0">
                  <c:v>Toothpaste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Profit!$B$10:$L$10</c:f>
            </c:numRef>
          </c:val>
          <c:extLst>
            <c:ext xmlns:c16="http://schemas.microsoft.com/office/drawing/2014/chart" uri="{C3380CC4-5D6E-409C-BE32-E72D297353CC}">
              <c16:uniqueId val="{00000008-C33F-4730-9552-A5230356C84F}"/>
            </c:ext>
          </c:extLst>
        </c:ser>
        <c:ser>
          <c:idx val="9"/>
          <c:order val="9"/>
          <c:tx>
            <c:strRef>
              <c:f>Profit!$A$11</c:f>
              <c:strCache>
                <c:ptCount val="1"/>
                <c:pt idx="0">
                  <c:v>Mouthwash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Profit!$B$11:$L$11</c:f>
            </c:numRef>
          </c:val>
          <c:extLst>
            <c:ext xmlns:c16="http://schemas.microsoft.com/office/drawing/2014/chart" uri="{C3380CC4-5D6E-409C-BE32-E72D297353CC}">
              <c16:uniqueId val="{00000009-C33F-4730-9552-A5230356C84F}"/>
            </c:ext>
          </c:extLst>
        </c:ser>
        <c:ser>
          <c:idx val="10"/>
          <c:order val="10"/>
          <c:tx>
            <c:strRef>
              <c:f>Profit!$A$12</c:f>
              <c:strCache>
                <c:ptCount val="1"/>
                <c:pt idx="0">
                  <c:v>Hand Soap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Profit!$B$12:$L$12</c:f>
            </c:numRef>
          </c:val>
          <c:extLst>
            <c:ext xmlns:c16="http://schemas.microsoft.com/office/drawing/2014/chart" uri="{C3380CC4-5D6E-409C-BE32-E72D297353CC}">
              <c16:uniqueId val="{0000000A-C33F-4730-9552-A5230356C84F}"/>
            </c:ext>
          </c:extLst>
        </c:ser>
        <c:ser>
          <c:idx val="11"/>
          <c:order val="11"/>
          <c:tx>
            <c:strRef>
              <c:f>Profit!$A$13</c:f>
              <c:strCache>
                <c:ptCount val="1"/>
                <c:pt idx="0">
                  <c:v>Shampoo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Profit!$B$13:$L$13</c:f>
            </c:numRef>
          </c:val>
          <c:extLst>
            <c:ext xmlns:c16="http://schemas.microsoft.com/office/drawing/2014/chart" uri="{C3380CC4-5D6E-409C-BE32-E72D297353CC}">
              <c16:uniqueId val="{0000000B-C33F-4730-9552-A5230356C84F}"/>
            </c:ext>
          </c:extLst>
        </c:ser>
        <c:ser>
          <c:idx val="12"/>
          <c:order val="12"/>
          <c:tx>
            <c:strRef>
              <c:f>Profit!$A$14</c:f>
              <c:strCache>
                <c:ptCount val="1"/>
                <c:pt idx="0">
                  <c:v>Hand Lotion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Profit!$B$14:$L$14</c:f>
            </c:numRef>
          </c:val>
          <c:extLst>
            <c:ext xmlns:c16="http://schemas.microsoft.com/office/drawing/2014/chart" uri="{C3380CC4-5D6E-409C-BE32-E72D297353CC}">
              <c16:uniqueId val="{0000000C-C33F-4730-9552-A5230356C84F}"/>
            </c:ext>
          </c:extLst>
        </c:ser>
        <c:ser>
          <c:idx val="13"/>
          <c:order val="13"/>
          <c:tx>
            <c:strRef>
              <c:f>Profit!$A$15</c:f>
              <c:strCache>
                <c:ptCount val="1"/>
                <c:pt idx="0">
                  <c:v>Toilet Paper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Profit!$B$15:$L$15</c:f>
            </c:numRef>
          </c:val>
          <c:extLst>
            <c:ext xmlns:c16="http://schemas.microsoft.com/office/drawing/2014/chart" uri="{C3380CC4-5D6E-409C-BE32-E72D297353CC}">
              <c16:uniqueId val="{0000000D-C33F-4730-9552-A5230356C84F}"/>
            </c:ext>
          </c:extLst>
        </c:ser>
        <c:ser>
          <c:idx val="14"/>
          <c:order val="14"/>
          <c:tx>
            <c:strRef>
              <c:f>Profit!$A$16</c:f>
              <c:strCache>
                <c:ptCount val="1"/>
                <c:pt idx="0">
                  <c:v>Cleaning Solvent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Profit!$B$16:$L$16</c:f>
            </c:numRef>
          </c:val>
          <c:extLst>
            <c:ext xmlns:c16="http://schemas.microsoft.com/office/drawing/2014/chart" uri="{C3380CC4-5D6E-409C-BE32-E72D297353CC}">
              <c16:uniqueId val="{0000000E-C33F-4730-9552-A5230356C84F}"/>
            </c:ext>
          </c:extLst>
        </c:ser>
        <c:ser>
          <c:idx val="15"/>
          <c:order val="15"/>
          <c:tx>
            <c:strRef>
              <c:f>Profit!$A$17</c:f>
              <c:strCache>
                <c:ptCount val="1"/>
                <c:pt idx="0">
                  <c:v>OTC Medicines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Profit!$B$17:$L$17</c:f>
            </c:numRef>
          </c:val>
          <c:extLst>
            <c:ext xmlns:c16="http://schemas.microsoft.com/office/drawing/2014/chart" uri="{C3380CC4-5D6E-409C-BE32-E72D297353CC}">
              <c16:uniqueId val="{0000000F-C33F-4730-9552-A5230356C84F}"/>
            </c:ext>
          </c:extLst>
        </c:ser>
        <c:ser>
          <c:idx val="16"/>
          <c:order val="16"/>
          <c:tx>
            <c:strRef>
              <c:f>Profit!$A$18</c:f>
              <c:strCache>
                <c:ptCount val="1"/>
                <c:pt idx="0">
                  <c:v>Asprin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Profit!$B$18:$L$18</c:f>
            </c:numRef>
          </c:val>
          <c:extLst>
            <c:ext xmlns:c16="http://schemas.microsoft.com/office/drawing/2014/chart" uri="{C3380CC4-5D6E-409C-BE32-E72D297353CC}">
              <c16:uniqueId val="{00000010-C33F-4730-9552-A5230356C84F}"/>
            </c:ext>
          </c:extLst>
        </c:ser>
        <c:ser>
          <c:idx val="17"/>
          <c:order val="17"/>
          <c:tx>
            <c:strRef>
              <c:f>Profit!$A$19</c:f>
              <c:strCache>
                <c:ptCount val="1"/>
                <c:pt idx="0">
                  <c:v>Vitamins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Profit!$B$19:$L$19</c:f>
            </c:numRef>
          </c:val>
          <c:extLst>
            <c:ext xmlns:c16="http://schemas.microsoft.com/office/drawing/2014/chart" uri="{C3380CC4-5D6E-409C-BE32-E72D297353CC}">
              <c16:uniqueId val="{00000011-C33F-4730-9552-A5230356C84F}"/>
            </c:ext>
          </c:extLst>
        </c:ser>
        <c:ser>
          <c:idx val="18"/>
          <c:order val="18"/>
          <c:tx>
            <c:strRef>
              <c:f>Profit!$A$20</c:f>
              <c:strCache>
                <c:ptCount val="1"/>
                <c:pt idx="0">
                  <c:v>Antacid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Profit!$B$20:$L$20</c:f>
            </c:numRef>
          </c:val>
          <c:extLst>
            <c:ext xmlns:c16="http://schemas.microsoft.com/office/drawing/2014/chart" uri="{C3380CC4-5D6E-409C-BE32-E72D297353CC}">
              <c16:uniqueId val="{00000012-C33F-4730-9552-A5230356C84F}"/>
            </c:ext>
          </c:extLst>
        </c:ser>
        <c:ser>
          <c:idx val="19"/>
          <c:order val="19"/>
          <c:tx>
            <c:strRef>
              <c:f>Profit!$A$21</c:f>
              <c:strCache>
                <c:ptCount val="1"/>
                <c:pt idx="0">
                  <c:v>Laxatives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Profit!$B$21:$L$21</c:f>
            </c:numRef>
          </c:val>
          <c:extLst>
            <c:ext xmlns:c16="http://schemas.microsoft.com/office/drawing/2014/chart" uri="{C3380CC4-5D6E-409C-BE32-E72D297353CC}">
              <c16:uniqueId val="{00000013-C33F-4730-9552-A5230356C84F}"/>
            </c:ext>
          </c:extLst>
        </c:ser>
        <c:ser>
          <c:idx val="20"/>
          <c:order val="20"/>
          <c:tx>
            <c:strRef>
              <c:f>Profit!$A$22</c:f>
              <c:strCache>
                <c:ptCount val="1"/>
                <c:pt idx="0">
                  <c:v>Motion Sickness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Profit!$B$22:$L$22</c:f>
            </c:numRef>
          </c:val>
          <c:extLst>
            <c:ext xmlns:c16="http://schemas.microsoft.com/office/drawing/2014/chart" uri="{C3380CC4-5D6E-409C-BE32-E72D297353CC}">
              <c16:uniqueId val="{00000014-C33F-4730-9552-A5230356C84F}"/>
            </c:ext>
          </c:extLst>
        </c:ser>
        <c:ser>
          <c:idx val="21"/>
          <c:order val="21"/>
          <c:tx>
            <c:strRef>
              <c:f>Profit!$A$23</c:f>
              <c:strCache>
                <c:ptCount val="1"/>
                <c:pt idx="0">
                  <c:v>Office Products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Profit!$B$23:$L$23</c:f>
            </c:numRef>
          </c:val>
          <c:extLst>
            <c:ext xmlns:c16="http://schemas.microsoft.com/office/drawing/2014/chart" uri="{C3380CC4-5D6E-409C-BE32-E72D297353CC}">
              <c16:uniqueId val="{00000015-C33F-4730-9552-A5230356C84F}"/>
            </c:ext>
          </c:extLst>
        </c:ser>
        <c:ser>
          <c:idx val="22"/>
          <c:order val="22"/>
          <c:tx>
            <c:strRef>
              <c:f>Profit!$A$24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Profit!$B$24:$L$24</c:f>
            </c:numRef>
          </c:val>
          <c:extLst>
            <c:ext xmlns:c16="http://schemas.microsoft.com/office/drawing/2014/chart" uri="{C3380CC4-5D6E-409C-BE32-E72D297353CC}">
              <c16:uniqueId val="{00000016-C33F-4730-9552-A5230356C84F}"/>
            </c:ext>
          </c:extLst>
        </c:ser>
        <c:ser>
          <c:idx val="23"/>
          <c:order val="23"/>
          <c:tx>
            <c:strRef>
              <c:f>Profit!$A$25</c:f>
              <c:strCache>
                <c:ptCount val="1"/>
                <c:pt idx="0">
                  <c:v>Ink Refills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Profit!$B$25:$L$25</c:f>
            </c:numRef>
          </c:val>
          <c:extLst>
            <c:ext xmlns:c16="http://schemas.microsoft.com/office/drawing/2014/chart" uri="{C3380CC4-5D6E-409C-BE32-E72D297353CC}">
              <c16:uniqueId val="{00000017-C33F-4730-9552-A5230356C84F}"/>
            </c:ext>
          </c:extLst>
        </c:ser>
        <c:ser>
          <c:idx val="24"/>
          <c:order val="24"/>
          <c:tx>
            <c:strRef>
              <c:f>Profit!$A$26</c:f>
              <c:strCache>
                <c:ptCount val="1"/>
                <c:pt idx="0">
                  <c:v>Pencils 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Profit!$B$26:$L$26</c:f>
            </c:numRef>
          </c:val>
          <c:extLst>
            <c:ext xmlns:c16="http://schemas.microsoft.com/office/drawing/2014/chart" uri="{C3380CC4-5D6E-409C-BE32-E72D297353CC}">
              <c16:uniqueId val="{00000018-C33F-4730-9552-A5230356C84F}"/>
            </c:ext>
          </c:extLst>
        </c:ser>
        <c:ser>
          <c:idx val="25"/>
          <c:order val="25"/>
          <c:tx>
            <c:strRef>
              <c:f>Profit!$A$27</c:f>
              <c:strCache>
                <c:ptCount val="1"/>
                <c:pt idx="0">
                  <c:v>Notebooks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Profit!$B$27:$L$27</c:f>
            </c:numRef>
          </c:val>
          <c:extLst>
            <c:ext xmlns:c16="http://schemas.microsoft.com/office/drawing/2014/chart" uri="{C3380CC4-5D6E-409C-BE32-E72D297353CC}">
              <c16:uniqueId val="{00000019-C33F-4730-9552-A5230356C84F}"/>
            </c:ext>
          </c:extLst>
        </c:ser>
        <c:ser>
          <c:idx val="26"/>
          <c:order val="26"/>
          <c:tx>
            <c:strRef>
              <c:f>Profit!$A$28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Profit!$B$28:$L$28</c:f>
            </c:numRef>
          </c:val>
          <c:extLst>
            <c:ext xmlns:c16="http://schemas.microsoft.com/office/drawing/2014/chart" uri="{C3380CC4-5D6E-409C-BE32-E72D297353CC}">
              <c16:uniqueId val="{0000001A-C33F-4730-9552-A5230356C84F}"/>
            </c:ext>
          </c:extLst>
        </c:ser>
        <c:ser>
          <c:idx val="27"/>
          <c:order val="27"/>
          <c:tx>
            <c:strRef>
              <c:f>Profit!$A$29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Profit!$B$29:$L$29</c:f>
            </c:numRef>
          </c:val>
          <c:extLst>
            <c:ext xmlns:c16="http://schemas.microsoft.com/office/drawing/2014/chart" uri="{C3380CC4-5D6E-409C-BE32-E72D297353CC}">
              <c16:uniqueId val="{0000001B-C33F-4730-9552-A5230356C84F}"/>
            </c:ext>
          </c:extLst>
        </c:ser>
        <c:ser>
          <c:idx val="28"/>
          <c:order val="28"/>
          <c:tx>
            <c:strRef>
              <c:f>Profit!$A$30</c:f>
              <c:strCache>
                <c:ptCount val="1"/>
                <c:pt idx="0">
                  <c:v>Paper Clips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Profit!$B$30:$L$30</c:f>
            </c:numRef>
          </c:val>
          <c:extLst>
            <c:ext xmlns:c16="http://schemas.microsoft.com/office/drawing/2014/chart" uri="{C3380CC4-5D6E-409C-BE32-E72D297353CC}">
              <c16:uniqueId val="{0000001C-C33F-4730-9552-A5230356C84F}"/>
            </c:ext>
          </c:extLst>
        </c:ser>
        <c:ser>
          <c:idx val="29"/>
          <c:order val="29"/>
          <c:tx>
            <c:strRef>
              <c:f>Profit!$A$31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Profit!$B$1:$L$1</c:f>
              <c:strCache>
                <c:ptCount val="11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  <c:pt idx="4">
                  <c:v>st5</c:v>
                </c:pt>
                <c:pt idx="5">
                  <c:v>st6</c:v>
                </c:pt>
                <c:pt idx="6">
                  <c:v>st7</c:v>
                </c:pt>
                <c:pt idx="7">
                  <c:v>st8</c:v>
                </c:pt>
                <c:pt idx="8">
                  <c:v>st9</c:v>
                </c:pt>
                <c:pt idx="9">
                  <c:v>st10</c:v>
                </c:pt>
                <c:pt idx="10">
                  <c:v>Combined Totals Per product</c:v>
                </c:pt>
              </c:strCache>
            </c:strRef>
          </c:cat>
          <c:val>
            <c:numRef>
              <c:f>Profit!$B$31:$L$31</c:f>
              <c:numCache>
                <c:formatCode>#,##0.00_);\(#,##0.00\)</c:formatCode>
                <c:ptCount val="11"/>
                <c:pt idx="0">
                  <c:v>634</c:v>
                </c:pt>
                <c:pt idx="1">
                  <c:v>548.80000000000007</c:v>
                </c:pt>
                <c:pt idx="2">
                  <c:v>422.20000000000005</c:v>
                </c:pt>
                <c:pt idx="3">
                  <c:v>416.5</c:v>
                </c:pt>
                <c:pt idx="4">
                  <c:v>12.200000000000017</c:v>
                </c:pt>
                <c:pt idx="5">
                  <c:v>521.9</c:v>
                </c:pt>
                <c:pt idx="6">
                  <c:v>515.20000000000005</c:v>
                </c:pt>
                <c:pt idx="7">
                  <c:v>470.5</c:v>
                </c:pt>
                <c:pt idx="8">
                  <c:v>514.20000000000005</c:v>
                </c:pt>
                <c:pt idx="9">
                  <c:v>577.5</c:v>
                </c:pt>
                <c:pt idx="10">
                  <c:v>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33F-4730-9552-A523035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3489616"/>
        <c:axId val="1003489944"/>
      </c:barChart>
      <c:catAx>
        <c:axId val="100348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89944"/>
        <c:crosses val="autoZero"/>
        <c:auto val="1"/>
        <c:lblAlgn val="ctr"/>
        <c:lblOffset val="100"/>
        <c:noMultiLvlLbl val="0"/>
      </c:catAx>
      <c:valAx>
        <c:axId val="100348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  <cx:data id="3">
      <cx:strDim type="cat">
        <cx:f>_xlchart.v1.0</cx:f>
      </cx:strDim>
      <cx:numDim type="val">
        <cx:f>_xlchart.v1.4</cx:f>
      </cx:numDim>
    </cx:data>
    <cx:data id="4">
      <cx:strDim type="cat">
        <cx:f>_xlchart.v1.0</cx:f>
      </cx:strDim>
      <cx:numDim type="val">
        <cx:f>_xlchart.v1.5</cx:f>
      </cx:numDim>
    </cx:data>
    <cx:data id="5">
      <cx:strDim type="cat">
        <cx:f>_xlchart.v1.0</cx:f>
      </cx:strDim>
      <cx:numDim type="val">
        <cx:f>_xlchart.v1.6</cx:f>
      </cx:numDim>
    </cx:data>
    <cx:data id="6">
      <cx:strDim type="cat">
        <cx:f>_xlchart.v1.0</cx:f>
      </cx:strDim>
      <cx:numDim type="val">
        <cx:f>_xlchart.v1.7</cx:f>
      </cx:numDim>
    </cx:data>
    <cx:data id="7">
      <cx:strDim type="cat">
        <cx:f>_xlchart.v1.0</cx:f>
      </cx:strDim>
      <cx:numDim type="val">
        <cx:f>_xlchart.v1.8</cx:f>
      </cx:numDim>
    </cx:data>
    <cx:data id="8">
      <cx:strDim type="cat">
        <cx:f>_xlchart.v1.0</cx:f>
      </cx:strDim>
      <cx:numDim type="val">
        <cx:f>_xlchart.v1.9</cx:f>
      </cx:numDim>
    </cx:data>
    <cx:data id="9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txData>
          <cx:v>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Profit</a:t>
          </a:r>
        </a:p>
      </cx:txPr>
    </cx:title>
    <cx:plotArea>
      <cx:plotAreaRegion>
        <cx:series layoutId="clusteredColumn" hidden="1" uniqueId="{928E5EA8-5578-4152-A19C-6DA4AFAC3FBA}" formatIdx="0">
          <cx:dataId val="0"/>
          <cx:layoutPr>
            <cx:aggregation/>
          </cx:layoutPr>
          <cx:axisId val="0"/>
        </cx:series>
        <cx:series layoutId="paretoLine" ownerIdx="0" uniqueId="{B1933E2A-507E-4A72-9A3D-B8C38AC9C333}" formatIdx="1">
          <cx:axisId val="1"/>
        </cx:series>
        <cx:series layoutId="clusteredColumn" hidden="1" uniqueId="{CDCA2E50-C48A-4706-8F46-BBA7EEDB86B5}" formatIdx="2">
          <cx:dataId val="1"/>
          <cx:layoutPr>
            <cx:aggregation/>
          </cx:layoutPr>
          <cx:axisId val="0"/>
        </cx:series>
        <cx:series layoutId="paretoLine" ownerIdx="2" uniqueId="{9D14A14A-3598-4C78-AE8F-786436041690}" formatIdx="3">
          <cx:axisId val="1"/>
        </cx:series>
        <cx:series layoutId="clusteredColumn" hidden="1" uniqueId="{E81C3C13-BC4E-4BBB-A54F-0B57F0EA2FA3}" formatIdx="4">
          <cx:dataId val="2"/>
          <cx:layoutPr>
            <cx:aggregation/>
          </cx:layoutPr>
          <cx:axisId val="0"/>
        </cx:series>
        <cx:series layoutId="paretoLine" ownerIdx="4" uniqueId="{DEA5C8C3-8D73-4DDB-983D-B2730F482F66}" formatIdx="5">
          <cx:axisId val="1"/>
        </cx:series>
        <cx:series layoutId="clusteredColumn" hidden="1" uniqueId="{E9B4FA50-6FBA-4A6F-AF0C-C3BAB2DBFEA9}" formatIdx="6">
          <cx:dataId val="3"/>
          <cx:layoutPr>
            <cx:aggregation/>
          </cx:layoutPr>
          <cx:axisId val="0"/>
        </cx:series>
        <cx:series layoutId="paretoLine" ownerIdx="6" uniqueId="{B7C4EF78-8317-4865-982D-958200BFC353}" formatIdx="7">
          <cx:axisId val="1"/>
        </cx:series>
        <cx:series layoutId="clusteredColumn" hidden="1" uniqueId="{201C1269-0844-41A5-A46D-A5A03028B489}" formatIdx="8">
          <cx:dataId val="4"/>
          <cx:layoutPr>
            <cx:aggregation/>
          </cx:layoutPr>
          <cx:axisId val="0"/>
        </cx:series>
        <cx:series layoutId="paretoLine" ownerIdx="8" uniqueId="{C33D53BD-C8B6-4D42-B7D8-5F54998CEA93}" formatIdx="9">
          <cx:axisId val="1"/>
        </cx:series>
        <cx:series layoutId="clusteredColumn" hidden="1" uniqueId="{1BD21BE0-525E-4C55-9CFD-87C3FA419286}" formatIdx="10">
          <cx:dataId val="5"/>
          <cx:layoutPr>
            <cx:aggregation/>
          </cx:layoutPr>
          <cx:axisId val="0"/>
        </cx:series>
        <cx:series layoutId="paretoLine" ownerIdx="10" uniqueId="{C4D90F5B-AD1E-45B9-9D7A-3C3237D440D6}" formatIdx="11">
          <cx:axisId val="1"/>
        </cx:series>
        <cx:series layoutId="clusteredColumn" hidden="1" uniqueId="{AB0B0364-ED96-41D7-A016-C781D99D7A6B}" formatIdx="12">
          <cx:dataId val="6"/>
          <cx:layoutPr>
            <cx:aggregation/>
          </cx:layoutPr>
          <cx:axisId val="0"/>
        </cx:series>
        <cx:series layoutId="paretoLine" ownerIdx="12" uniqueId="{7700267B-076E-407B-B387-C47653DC84EB}" formatIdx="13">
          <cx:axisId val="1"/>
        </cx:series>
        <cx:series layoutId="clusteredColumn" hidden="1" uniqueId="{CDEF3219-F362-432E-A37F-03E9DE8083BE}" formatIdx="14">
          <cx:dataId val="7"/>
          <cx:layoutPr>
            <cx:aggregation/>
          </cx:layoutPr>
          <cx:axisId val="0"/>
        </cx:series>
        <cx:series layoutId="paretoLine" ownerIdx="14" uniqueId="{D596682F-C3F2-4977-A914-962AE4B0685A}" formatIdx="15">
          <cx:axisId val="1"/>
        </cx:series>
        <cx:series layoutId="clusteredColumn" hidden="1" uniqueId="{7745FB1B-7408-4CB3-9740-6095D8201D4D}" formatIdx="16">
          <cx:dataId val="8"/>
          <cx:layoutPr>
            <cx:aggregation/>
          </cx:layoutPr>
          <cx:axisId val="0"/>
        </cx:series>
        <cx:series layoutId="paretoLine" ownerIdx="16" uniqueId="{0F834AD0-A3A7-45B0-9BDD-F41262F3712D}" formatIdx="17">
          <cx:axisId val="1"/>
        </cx:series>
        <cx:series layoutId="clusteredColumn" hidden="1" uniqueId="{8DDDDE93-9D7B-4CC2-8F0E-D3E90BDB3CB0}" formatIdx="18">
          <cx:dataId val="9"/>
          <cx:layoutPr>
            <cx:aggregation/>
          </cx:layoutPr>
          <cx:axisId val="0"/>
        </cx:series>
        <cx:series layoutId="paretoLine" ownerIdx="18" uniqueId="{D0F0BF98-8F14-491F-8A20-8EE6535077A3}" formatIdx="1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  <cx:data id="3">
      <cx:strDim type="cat">
        <cx:f>_xlchart.v1.11</cx:f>
      </cx:strDim>
      <cx:numDim type="val">
        <cx:f>_xlchart.v1.19</cx:f>
      </cx:numDim>
    </cx:data>
    <cx:data id="4">
      <cx:strDim type="cat">
        <cx:f>_xlchart.v1.11</cx:f>
      </cx:strDim>
      <cx:numDim type="val">
        <cx:f>_xlchart.v1.21</cx:f>
      </cx:numDim>
    </cx:data>
    <cx:data id="5">
      <cx:strDim type="cat">
        <cx:f>_xlchart.v1.11</cx:f>
      </cx:strDim>
      <cx:numDim type="val">
        <cx:f>_xlchart.v1.23</cx:f>
      </cx:numDim>
    </cx:data>
    <cx:data id="6">
      <cx:strDim type="cat">
        <cx:f>_xlchart.v1.11</cx:f>
      </cx:strDim>
      <cx:numDim type="val">
        <cx:f>_xlchart.v1.25</cx:f>
      </cx:numDim>
    </cx:data>
    <cx:data id="7">
      <cx:strDim type="cat">
        <cx:f>_xlchart.v1.11</cx:f>
      </cx:strDim>
      <cx:numDim type="val">
        <cx:f>_xlchart.v1.27</cx:f>
      </cx:numDim>
    </cx:data>
    <cx:data id="8">
      <cx:strDim type="cat">
        <cx:f>_xlchart.v1.11</cx:f>
      </cx:strDim>
      <cx:numDim type="val">
        <cx:f>_xlchart.v1.29</cx:f>
      </cx:numDim>
    </cx:data>
    <cx:data id="9">
      <cx:strDim type="cat">
        <cx:f>_xlchart.v1.11</cx:f>
      </cx:strDim>
      <cx:numDim type="val">
        <cx:f>_xlchart.v1.31</cx:f>
      </cx:numDim>
    </cx:data>
  </cx:chartData>
  <cx:chart>
    <cx:title pos="t" align="ctr" overlay="0">
      <cx:tx>
        <cx:txData>
          <cx:v>Stockout Frequency - (10 Stores)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Stockout Frequency - (10 Stores) </a:t>
          </a:r>
        </a:p>
      </cx:txPr>
    </cx:title>
    <cx:plotArea>
      <cx:plotAreaRegion>
        <cx:series layoutId="clusteredColumn" uniqueId="{8C2ED87E-0C56-4783-921B-B156694A1202}" formatIdx="0">
          <cx:tx>
            <cx:txData>
              <cx:f>_xlchart.v1.12</cx:f>
              <cx:v>st1</cx:v>
            </cx:txData>
          </cx:tx>
          <cx:dataId val="0"/>
          <cx:layoutPr>
            <cx:aggregation/>
          </cx:layoutPr>
          <cx:axisId val="0"/>
        </cx:series>
        <cx:series layoutId="paretoLine" ownerIdx="0" uniqueId="{D7FE44F7-1B45-48F5-A8EC-CE0E7F60AEA8}" formatIdx="1">
          <cx:axisId val="1"/>
        </cx:series>
        <cx:series layoutId="clusteredColumn" hidden="1" uniqueId="{8C676334-7B2F-41B2-B029-6B707CFC88A3}" formatIdx="2">
          <cx:tx>
            <cx:txData>
              <cx:f>_xlchart.v1.14</cx:f>
              <cx:v>st2</cx:v>
            </cx:txData>
          </cx:tx>
          <cx:dataId val="1"/>
          <cx:layoutPr>
            <cx:aggregation/>
          </cx:layoutPr>
          <cx:axisId val="0"/>
        </cx:series>
        <cx:series layoutId="paretoLine" ownerIdx="2" uniqueId="{D54EAE66-3F6B-4137-896F-95543D0E7BCB}" formatIdx="3">
          <cx:axisId val="1"/>
        </cx:series>
        <cx:series layoutId="clusteredColumn" hidden="1" uniqueId="{D54B9094-4068-4DF8-A55E-4B8AE49C7A64}" formatIdx="4">
          <cx:tx>
            <cx:txData>
              <cx:f>_xlchart.v1.16</cx:f>
              <cx:v>st3</cx:v>
            </cx:txData>
          </cx:tx>
          <cx:dataId val="2"/>
          <cx:layoutPr>
            <cx:aggregation/>
          </cx:layoutPr>
          <cx:axisId val="0"/>
        </cx:series>
        <cx:series layoutId="paretoLine" ownerIdx="4" uniqueId="{D95EA42E-9DB9-4828-86A1-CA5AC1414F67}" formatIdx="5">
          <cx:axisId val="1"/>
        </cx:series>
        <cx:series layoutId="clusteredColumn" hidden="1" uniqueId="{9034C0E7-666D-489E-A965-CD7243B833BE}" formatIdx="6">
          <cx:tx>
            <cx:txData>
              <cx:f>_xlchart.v1.18</cx:f>
              <cx:v>st4</cx:v>
            </cx:txData>
          </cx:tx>
          <cx:dataId val="3"/>
          <cx:layoutPr>
            <cx:aggregation/>
          </cx:layoutPr>
          <cx:axisId val="0"/>
        </cx:series>
        <cx:series layoutId="paretoLine" ownerIdx="6" uniqueId="{24E28497-3D82-45CB-B5C6-A8F93A754ECB}" formatIdx="7">
          <cx:axisId val="1"/>
        </cx:series>
        <cx:series layoutId="clusteredColumn" hidden="1" uniqueId="{1E7E3D16-D6C1-4D93-96FB-76E1DC117936}" formatIdx="8">
          <cx:tx>
            <cx:txData>
              <cx:f>_xlchart.v1.20</cx:f>
              <cx:v>st5</cx:v>
            </cx:txData>
          </cx:tx>
          <cx:dataId val="4"/>
          <cx:layoutPr>
            <cx:aggregation/>
          </cx:layoutPr>
          <cx:axisId val="0"/>
        </cx:series>
        <cx:series layoutId="paretoLine" ownerIdx="8" uniqueId="{16834015-FA46-451F-8A60-2412C532460C}" formatIdx="9">
          <cx:axisId val="1"/>
        </cx:series>
        <cx:series layoutId="clusteredColumn" hidden="1" uniqueId="{88088725-DB28-48BD-9486-7C59A6F32A60}" formatIdx="10">
          <cx:tx>
            <cx:txData>
              <cx:f>_xlchart.v1.22</cx:f>
              <cx:v>st6</cx:v>
            </cx:txData>
          </cx:tx>
          <cx:dataId val="5"/>
          <cx:layoutPr>
            <cx:aggregation/>
          </cx:layoutPr>
          <cx:axisId val="0"/>
        </cx:series>
        <cx:series layoutId="paretoLine" ownerIdx="10" uniqueId="{6D8A49E7-D64C-4643-8C4D-626F4A2FACDD}" formatIdx="11">
          <cx:axisId val="1"/>
        </cx:series>
        <cx:series layoutId="clusteredColumn" hidden="1" uniqueId="{484CBFBD-5C4B-4B71-99C6-6BCF18D85684}" formatIdx="12">
          <cx:tx>
            <cx:txData>
              <cx:f>_xlchart.v1.24</cx:f>
              <cx:v>st7</cx:v>
            </cx:txData>
          </cx:tx>
          <cx:dataId val="6"/>
          <cx:layoutPr>
            <cx:aggregation/>
          </cx:layoutPr>
          <cx:axisId val="0"/>
        </cx:series>
        <cx:series layoutId="paretoLine" ownerIdx="12" uniqueId="{220EE36D-765C-4E47-BA00-BC85659F333E}" formatIdx="13">
          <cx:axisId val="1"/>
        </cx:series>
        <cx:series layoutId="clusteredColumn" hidden="1" uniqueId="{C597CFAC-5CDD-43EC-B716-D6FD02F24759}" formatIdx="14">
          <cx:tx>
            <cx:txData>
              <cx:f>_xlchart.v1.26</cx:f>
              <cx:v>st8</cx:v>
            </cx:txData>
          </cx:tx>
          <cx:dataId val="7"/>
          <cx:layoutPr>
            <cx:aggregation/>
          </cx:layoutPr>
          <cx:axisId val="0"/>
        </cx:series>
        <cx:series layoutId="paretoLine" ownerIdx="14" uniqueId="{96EAE08C-5BA1-4DB3-90F6-3EACEE88003C}" formatIdx="15">
          <cx:axisId val="1"/>
        </cx:series>
        <cx:series layoutId="clusteredColumn" hidden="1" uniqueId="{5E1604B0-BD3F-4B90-9A1D-4CAA0A3D7B73}" formatIdx="16">
          <cx:tx>
            <cx:txData>
              <cx:f>_xlchart.v1.28</cx:f>
              <cx:v>st9</cx:v>
            </cx:txData>
          </cx:tx>
          <cx:dataId val="8"/>
          <cx:layoutPr>
            <cx:aggregation/>
          </cx:layoutPr>
          <cx:axisId val="0"/>
        </cx:series>
        <cx:series layoutId="paretoLine" ownerIdx="16" uniqueId="{8C236AD7-1397-45F0-8069-C90930619AA0}" formatIdx="17">
          <cx:axisId val="1"/>
        </cx:series>
        <cx:series layoutId="clusteredColumn" hidden="1" uniqueId="{0C696F4E-6124-4587-94FC-0E7DEDC1C14A}" formatIdx="18">
          <cx:tx>
            <cx:txData>
              <cx:f>_xlchart.v1.30</cx:f>
              <cx:v>st10</cx:v>
            </cx:txData>
          </cx:tx>
          <cx:dataId val="9"/>
          <cx:layoutPr>
            <cx:aggregation/>
          </cx:layoutPr>
          <cx:axisId val="0"/>
        </cx:series>
        <cx:series layoutId="paretoLine" ownerIdx="18" uniqueId="{B40CDCCC-BF6F-4651-A97B-729FDA0E33BC}" formatIdx="1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6</xdr:col>
      <xdr:colOff>402562</xdr:colOff>
      <xdr:row>39</xdr:row>
      <xdr:rowOff>190357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0C0E18-2F6D-4D65-B431-FCDCC9ED6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92900"/>
          <a:ext cx="5304762" cy="1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5</xdr:row>
      <xdr:rowOff>19050</xdr:rowOff>
    </xdr:from>
    <xdr:to>
      <xdr:col>21</xdr:col>
      <xdr:colOff>76200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BCE58-3051-4AAB-B05D-669B9954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61911</xdr:colOff>
      <xdr:row>6</xdr:row>
      <xdr:rowOff>133350</xdr:rowOff>
    </xdr:from>
    <xdr:to>
      <xdr:col>24</xdr:col>
      <xdr:colOff>47624</xdr:colOff>
      <xdr:row>24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285D76-9367-4037-AAAE-6FFC352447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6011" y="190500"/>
              <a:ext cx="6691313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128586</xdr:colOff>
      <xdr:row>34</xdr:row>
      <xdr:rowOff>114300</xdr:rowOff>
    </xdr:from>
    <xdr:to>
      <xdr:col>21</xdr:col>
      <xdr:colOff>19049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A6330-DCF2-42F0-BB29-B8B13DC6C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39</xdr:row>
      <xdr:rowOff>171450</xdr:rowOff>
    </xdr:from>
    <xdr:to>
      <xdr:col>10</xdr:col>
      <xdr:colOff>452438</xdr:colOff>
      <xdr:row>56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822E41-B722-4BA9-948B-D9AAB9029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7486650"/>
              <a:ext cx="5948363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 Reactor" refreshedDate="44224.737221875002" createdVersion="6" refreshedVersion="6" minRefreshableVersion="3" recordCount="29" xr:uid="{2FB86DF5-896A-4E28-A9D1-25D61B9BDF20}">
  <cacheSource type="worksheet">
    <worksheetSource ref="A1:K30" sheet="Profit"/>
  </cacheSource>
  <cacheFields count="11">
    <cacheField name="Products" numFmtId="0">
      <sharedItems count="29">
        <s v="Kitchen Products"/>
        <s v="Dish Soap"/>
        <s v="Dishwasher Soap"/>
        <s v="Scouring Pads"/>
        <s v="Window Cleaner"/>
        <s v="Paper Towels"/>
        <s v="Trash Bags"/>
        <s v="Bathroom Products"/>
        <s v="Toothpaste"/>
        <s v="Mouthwash"/>
        <s v="Hand Soap"/>
        <s v="Shampoo"/>
        <s v="Hand Lotion"/>
        <s v="Toilet Paper"/>
        <s v="Cleaning Solvent"/>
        <s v="OTC Medicines"/>
        <s v="Asprin"/>
        <s v="Vitamins"/>
        <s v="Antacid"/>
        <s v="Laxatives"/>
        <s v="Motion Sickness"/>
        <s v="Office Products"/>
        <s v="Pens"/>
        <s v="Ink Refills"/>
        <s v="Pencils "/>
        <s v="Notebooks"/>
        <s v="Paper"/>
        <s v="Staplers"/>
        <s v="Paper Clips"/>
      </sharedItems>
    </cacheField>
    <cacheField name="st1" numFmtId="0">
      <sharedItems containsString="0" containsBlank="1" containsNumber="1" minValue="0" maxValue="144" count="21">
        <m/>
        <n v="18"/>
        <n v="16.5"/>
        <n v="12"/>
        <n v="31.5"/>
        <n v="24"/>
        <n v="17.5"/>
        <n v="14"/>
        <n v="32"/>
        <n v="27.5"/>
        <n v="28"/>
        <n v="11"/>
        <n v="0"/>
        <n v="144"/>
        <n v="55"/>
        <n v="30"/>
        <n v="9"/>
        <n v="1"/>
        <n v="15"/>
        <n v="40"/>
        <n v="10.5"/>
      </sharedItems>
    </cacheField>
    <cacheField name="st2" numFmtId="0">
      <sharedItems containsString="0" containsBlank="1" containsNumber="1" minValue="0" maxValue="64" count="23">
        <m/>
        <n v="21"/>
        <n v="17.5"/>
        <n v="12"/>
        <n v="32.900000000000006"/>
        <n v="33.599999999999994"/>
        <n v="24.5"/>
        <n v="22.800000000000011"/>
        <n v="16.800000000000011"/>
        <n v="64"/>
        <n v="33"/>
        <n v="23.199999999999989"/>
        <n v="7"/>
        <n v="0"/>
        <n v="50.400000000000034"/>
        <n v="38.5"/>
        <n v="31"/>
        <n v="14"/>
        <n v="10.5"/>
        <n v="2.5999999999999996"/>
        <n v="15"/>
        <n v="18"/>
        <n v="24"/>
      </sharedItems>
    </cacheField>
    <cacheField name="st3" numFmtId="0">
      <sharedItems containsString="0" containsBlank="1" containsNumber="1" minValue="0" maxValue="38.5" count="21">
        <m/>
        <n v="22.200000000000017"/>
        <n v="10"/>
        <n v="8"/>
        <n v="21"/>
        <n v="28"/>
        <n v="14"/>
        <n v="12"/>
        <n v="17.5"/>
        <n v="24"/>
        <n v="27.5"/>
        <n v="4"/>
        <n v="0"/>
        <n v="36"/>
        <n v="38.5"/>
        <n v="25"/>
        <n v="7.5"/>
        <n v="2"/>
        <n v="15"/>
        <n v="13.5"/>
        <n v="10.5"/>
      </sharedItems>
    </cacheField>
    <cacheField name="st4" numFmtId="0">
      <sharedItems containsString="0" containsBlank="1" containsNumber="1" minValue="0" maxValue="38.5" count="19">
        <m/>
        <n v="12"/>
        <n v="10"/>
        <n v="8"/>
        <n v="21"/>
        <n v="20"/>
        <n v="18"/>
        <n v="17.5"/>
        <n v="24"/>
        <n v="33"/>
        <n v="16"/>
        <n v="6"/>
        <n v="0"/>
        <n v="30"/>
        <n v="38.5"/>
        <n v="2"/>
        <n v="15"/>
        <n v="13.5"/>
        <n v="10.5"/>
      </sharedItems>
    </cacheField>
    <cacheField name="st5" numFmtId="0">
      <sharedItems containsString="0" containsBlank="1" containsNumber="1" minValue="-7" maxValue="12" count="12">
        <m/>
        <n v="10.200000000000017"/>
        <n v="0"/>
        <n v="8"/>
        <n v="-7"/>
        <n v="-6"/>
        <n v="-5.5"/>
        <n v="12"/>
        <n v="-2"/>
        <n v="6"/>
        <n v="-5"/>
        <n v="1.5"/>
      </sharedItems>
    </cacheField>
    <cacheField name="st6" numFmtId="0">
      <sharedItems containsString="0" containsBlank="1" containsNumber="1" minValue="0" maxValue="64" count="21">
        <m/>
        <n v="21"/>
        <n v="14"/>
        <n v="12"/>
        <n v="31.5"/>
        <n v="28"/>
        <n v="24.5"/>
        <n v="18"/>
        <n v="16.800000000000011"/>
        <n v="64"/>
        <n v="38.5"/>
        <n v="25.599999999999994"/>
        <n v="6"/>
        <n v="0"/>
        <n v="48"/>
        <n v="25"/>
        <n v="9"/>
        <n v="2"/>
        <n v="15"/>
        <n v="16"/>
        <n v="10.5"/>
      </sharedItems>
    </cacheField>
    <cacheField name="st7" numFmtId="0">
      <sharedItems containsString="0" containsBlank="1" containsNumber="1" minValue="0" maxValue="38.5" count="21">
        <m/>
        <n v="22.200000000000017"/>
        <n v="10"/>
        <n v="21"/>
        <n v="28"/>
        <n v="35"/>
        <n v="15"/>
        <n v="17.5"/>
        <n v="24"/>
        <n v="38.5"/>
        <n v="36"/>
        <n v="6"/>
        <n v="9"/>
        <n v="20"/>
        <n v="7.5"/>
        <n v="1.5"/>
        <n v="0"/>
        <n v="12"/>
        <n v="27"/>
        <n v="32"/>
        <n v="14"/>
      </sharedItems>
    </cacheField>
    <cacheField name="st8" numFmtId="0">
      <sharedItems containsString="0" containsBlank="1" containsNumber="1" minValue="0" maxValue="38.5" count="21">
        <m/>
        <n v="12"/>
        <n v="10"/>
        <n v="8"/>
        <n v="35"/>
        <n v="28"/>
        <n v="21"/>
        <n v="18"/>
        <n v="17.5"/>
        <n v="24"/>
        <n v="33"/>
        <n v="6"/>
        <n v="0"/>
        <n v="30"/>
        <n v="38.5"/>
        <n v="9"/>
        <n v="2"/>
        <n v="15"/>
        <n v="22.5"/>
        <n v="32"/>
        <n v="10.5"/>
      </sharedItems>
    </cacheField>
    <cacheField name="st9" numFmtId="0">
      <sharedItems containsString="0" containsBlank="1" containsNumber="1" minValue="0" maxValue="54" count="21">
        <m/>
        <n v="18"/>
        <n v="20"/>
        <n v="12"/>
        <n v="21"/>
        <n v="31.199999999999989"/>
        <n v="17.5"/>
        <n v="10.799999999999997"/>
        <n v="18.900000000000006"/>
        <n v="36"/>
        <n v="36.299999999999983"/>
        <n v="24"/>
        <n v="6"/>
        <n v="0"/>
        <n v="54"/>
        <n v="44"/>
        <n v="30"/>
        <n v="28"/>
        <n v="2"/>
        <n v="32"/>
        <n v="10.5"/>
      </sharedItems>
    </cacheField>
    <cacheField name="st10" numFmtId="0">
      <sharedItems containsString="0" containsBlank="1" containsNumber="1" minValue="0" maxValue="55" count="17">
        <m/>
        <n v="21"/>
        <n v="12.5"/>
        <n v="16"/>
        <n v="31.5"/>
        <n v="28"/>
        <n v="35"/>
        <n v="15"/>
        <n v="32"/>
        <n v="44"/>
        <n v="7"/>
        <n v="0"/>
        <n v="48"/>
        <n v="55"/>
        <n v="10.5"/>
        <n v="3"/>
        <n v="22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</r>
  <r>
    <x v="3"/>
    <x v="3"/>
    <x v="3"/>
    <x v="3"/>
    <x v="3"/>
    <x v="2"/>
    <x v="3"/>
    <x v="2"/>
    <x v="3"/>
    <x v="3"/>
    <x v="3"/>
  </r>
  <r>
    <x v="4"/>
    <x v="4"/>
    <x v="4"/>
    <x v="4"/>
    <x v="4"/>
    <x v="2"/>
    <x v="4"/>
    <x v="3"/>
    <x v="4"/>
    <x v="4"/>
    <x v="4"/>
  </r>
  <r>
    <x v="5"/>
    <x v="5"/>
    <x v="5"/>
    <x v="5"/>
    <x v="5"/>
    <x v="3"/>
    <x v="5"/>
    <x v="4"/>
    <x v="5"/>
    <x v="5"/>
    <x v="5"/>
  </r>
  <r>
    <x v="6"/>
    <x v="6"/>
    <x v="6"/>
    <x v="6"/>
    <x v="4"/>
    <x v="4"/>
    <x v="6"/>
    <x v="5"/>
    <x v="6"/>
    <x v="6"/>
    <x v="6"/>
  </r>
  <r>
    <x v="7"/>
    <x v="0"/>
    <x v="0"/>
    <x v="0"/>
    <x v="0"/>
    <x v="0"/>
    <x v="0"/>
    <x v="0"/>
    <x v="0"/>
    <x v="0"/>
    <x v="0"/>
  </r>
  <r>
    <x v="8"/>
    <x v="3"/>
    <x v="7"/>
    <x v="7"/>
    <x v="6"/>
    <x v="5"/>
    <x v="7"/>
    <x v="6"/>
    <x v="7"/>
    <x v="7"/>
    <x v="7"/>
  </r>
  <r>
    <x v="9"/>
    <x v="7"/>
    <x v="8"/>
    <x v="8"/>
    <x v="7"/>
    <x v="2"/>
    <x v="8"/>
    <x v="7"/>
    <x v="8"/>
    <x v="8"/>
    <x v="4"/>
  </r>
  <r>
    <x v="10"/>
    <x v="8"/>
    <x v="9"/>
    <x v="9"/>
    <x v="8"/>
    <x v="2"/>
    <x v="9"/>
    <x v="8"/>
    <x v="9"/>
    <x v="9"/>
    <x v="8"/>
  </r>
  <r>
    <x v="11"/>
    <x v="9"/>
    <x v="10"/>
    <x v="10"/>
    <x v="9"/>
    <x v="6"/>
    <x v="10"/>
    <x v="9"/>
    <x v="10"/>
    <x v="10"/>
    <x v="9"/>
  </r>
  <r>
    <x v="12"/>
    <x v="10"/>
    <x v="11"/>
    <x v="5"/>
    <x v="10"/>
    <x v="7"/>
    <x v="11"/>
    <x v="10"/>
    <x v="5"/>
    <x v="11"/>
    <x v="8"/>
  </r>
  <r>
    <x v="13"/>
    <x v="11"/>
    <x v="12"/>
    <x v="11"/>
    <x v="11"/>
    <x v="8"/>
    <x v="12"/>
    <x v="11"/>
    <x v="11"/>
    <x v="12"/>
    <x v="10"/>
  </r>
  <r>
    <x v="14"/>
    <x v="12"/>
    <x v="13"/>
    <x v="12"/>
    <x v="12"/>
    <x v="2"/>
    <x v="13"/>
    <x v="12"/>
    <x v="12"/>
    <x v="13"/>
    <x v="11"/>
  </r>
  <r>
    <x v="15"/>
    <x v="0"/>
    <x v="0"/>
    <x v="0"/>
    <x v="0"/>
    <x v="0"/>
    <x v="0"/>
    <x v="0"/>
    <x v="0"/>
    <x v="0"/>
    <x v="0"/>
  </r>
  <r>
    <x v="16"/>
    <x v="13"/>
    <x v="14"/>
    <x v="13"/>
    <x v="13"/>
    <x v="9"/>
    <x v="14"/>
    <x v="10"/>
    <x v="13"/>
    <x v="14"/>
    <x v="12"/>
  </r>
  <r>
    <x v="17"/>
    <x v="14"/>
    <x v="15"/>
    <x v="14"/>
    <x v="14"/>
    <x v="2"/>
    <x v="10"/>
    <x v="9"/>
    <x v="14"/>
    <x v="15"/>
    <x v="13"/>
  </r>
  <r>
    <x v="18"/>
    <x v="15"/>
    <x v="16"/>
    <x v="15"/>
    <x v="13"/>
    <x v="10"/>
    <x v="15"/>
    <x v="13"/>
    <x v="13"/>
    <x v="16"/>
    <x v="6"/>
  </r>
  <r>
    <x v="19"/>
    <x v="10"/>
    <x v="17"/>
    <x v="4"/>
    <x v="4"/>
    <x v="2"/>
    <x v="2"/>
    <x v="5"/>
    <x v="6"/>
    <x v="17"/>
    <x v="1"/>
  </r>
  <r>
    <x v="20"/>
    <x v="0"/>
    <x v="0"/>
    <x v="0"/>
    <x v="0"/>
    <x v="0"/>
    <x v="0"/>
    <x v="0"/>
    <x v="0"/>
    <x v="0"/>
    <x v="0"/>
  </r>
  <r>
    <x v="21"/>
    <x v="0"/>
    <x v="0"/>
    <x v="0"/>
    <x v="0"/>
    <x v="0"/>
    <x v="0"/>
    <x v="0"/>
    <x v="0"/>
    <x v="0"/>
    <x v="0"/>
  </r>
  <r>
    <x v="22"/>
    <x v="16"/>
    <x v="18"/>
    <x v="16"/>
    <x v="11"/>
    <x v="11"/>
    <x v="16"/>
    <x v="14"/>
    <x v="15"/>
    <x v="12"/>
    <x v="14"/>
  </r>
  <r>
    <x v="23"/>
    <x v="17"/>
    <x v="19"/>
    <x v="17"/>
    <x v="15"/>
    <x v="2"/>
    <x v="17"/>
    <x v="15"/>
    <x v="16"/>
    <x v="18"/>
    <x v="15"/>
  </r>
  <r>
    <x v="24"/>
    <x v="12"/>
    <x v="13"/>
    <x v="12"/>
    <x v="12"/>
    <x v="2"/>
    <x v="13"/>
    <x v="16"/>
    <x v="12"/>
    <x v="13"/>
    <x v="11"/>
  </r>
  <r>
    <x v="25"/>
    <x v="18"/>
    <x v="20"/>
    <x v="18"/>
    <x v="16"/>
    <x v="2"/>
    <x v="18"/>
    <x v="17"/>
    <x v="17"/>
    <x v="3"/>
    <x v="7"/>
  </r>
  <r>
    <x v="26"/>
    <x v="4"/>
    <x v="21"/>
    <x v="19"/>
    <x v="17"/>
    <x v="2"/>
    <x v="7"/>
    <x v="18"/>
    <x v="18"/>
    <x v="1"/>
    <x v="16"/>
  </r>
  <r>
    <x v="27"/>
    <x v="19"/>
    <x v="22"/>
    <x v="9"/>
    <x v="8"/>
    <x v="2"/>
    <x v="19"/>
    <x v="19"/>
    <x v="19"/>
    <x v="19"/>
    <x v="8"/>
  </r>
  <r>
    <x v="28"/>
    <x v="20"/>
    <x v="18"/>
    <x v="20"/>
    <x v="18"/>
    <x v="2"/>
    <x v="20"/>
    <x v="20"/>
    <x v="20"/>
    <x v="2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44E99-20E8-41E2-A1CD-1DA7BFE2E613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1" firstHeaderRow="1" firstDataRow="1" firstDataCol="1"/>
  <pivotFields count="11">
    <pivotField axis="axisRow" showAll="0">
      <items count="30">
        <item x="18"/>
        <item x="16"/>
        <item x="7"/>
        <item x="14"/>
        <item x="1"/>
        <item x="2"/>
        <item x="12"/>
        <item x="10"/>
        <item x="23"/>
        <item x="0"/>
        <item x="19"/>
        <item x="20"/>
        <item x="9"/>
        <item x="25"/>
        <item x="21"/>
        <item x="15"/>
        <item x="26"/>
        <item x="28"/>
        <item x="5"/>
        <item x="24"/>
        <item x="22"/>
        <item x="3"/>
        <item x="11"/>
        <item x="27"/>
        <item x="13"/>
        <item x="8"/>
        <item x="6"/>
        <item x="17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st1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BD39-BD7D-4D31-86AF-BCA6074F223F}">
  <dimension ref="A1:L33"/>
  <sheetViews>
    <sheetView zoomScale="75" zoomScaleNormal="75" workbookViewId="0">
      <selection activeCell="J33" sqref="J33:K33"/>
    </sheetView>
  </sheetViews>
  <sheetFormatPr defaultRowHeight="15" x14ac:dyDescent="0.25"/>
  <cols>
    <col min="1" max="1" width="18.140625" bestFit="1" customWidth="1"/>
    <col min="5" max="5" width="13.28515625" customWidth="1"/>
    <col min="6" max="6" width="14.7109375" customWidth="1"/>
    <col min="9" max="9" width="21.5703125" customWidth="1"/>
    <col min="10" max="10" width="18.7109375" customWidth="1"/>
    <col min="11" max="11" width="25.140625" customWidth="1"/>
    <col min="12" max="12" width="13.7109375" bestFit="1" customWidth="1"/>
  </cols>
  <sheetData>
    <row r="1" spans="1:12" x14ac:dyDescent="0.25">
      <c r="B1" s="31" t="s">
        <v>35</v>
      </c>
      <c r="C1" s="32"/>
      <c r="D1" s="32"/>
      <c r="E1" s="31" t="s">
        <v>36</v>
      </c>
      <c r="F1" s="31"/>
      <c r="G1" s="31"/>
      <c r="H1" s="31"/>
    </row>
    <row r="2" spans="1:12" ht="30" x14ac:dyDescent="0.25">
      <c r="B2" s="1" t="s">
        <v>29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53" t="s">
        <v>104</v>
      </c>
      <c r="J2" s="16" t="s">
        <v>43</v>
      </c>
      <c r="K2" s="16" t="s">
        <v>44</v>
      </c>
      <c r="L2" s="16" t="s">
        <v>107</v>
      </c>
    </row>
    <row r="3" spans="1:12" ht="15.75" thickBot="1" x14ac:dyDescent="0.3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1</v>
      </c>
      <c r="B4">
        <v>100</v>
      </c>
      <c r="C4">
        <v>50</v>
      </c>
      <c r="D4">
        <v>50</v>
      </c>
      <c r="E4">
        <v>50</v>
      </c>
      <c r="F4" s="5">
        <v>3</v>
      </c>
      <c r="G4" s="5">
        <f>E4*F4</f>
        <v>150</v>
      </c>
      <c r="H4" s="5">
        <v>180</v>
      </c>
      <c r="I4" s="41">
        <f>H4-G4</f>
        <v>30</v>
      </c>
      <c r="J4" s="42">
        <f>H4/E4</f>
        <v>3.6</v>
      </c>
      <c r="K4" s="43">
        <f>J4-F4</f>
        <v>0.60000000000000009</v>
      </c>
      <c r="L4">
        <f>IFERROR(J4-F4/F4*100,"")</f>
        <v>-96.4</v>
      </c>
    </row>
    <row r="5" spans="1:12" x14ac:dyDescent="0.25">
      <c r="A5" t="s">
        <v>3</v>
      </c>
      <c r="B5">
        <v>50</v>
      </c>
      <c r="C5">
        <v>25</v>
      </c>
      <c r="D5">
        <v>25</v>
      </c>
      <c r="E5">
        <v>25</v>
      </c>
      <c r="F5" s="5">
        <v>2.5</v>
      </c>
      <c r="G5" s="5">
        <f t="shared" ref="G5:G31" si="0">E5*F5</f>
        <v>62.5</v>
      </c>
      <c r="H5" s="5">
        <v>75</v>
      </c>
      <c r="I5" s="44">
        <f t="shared" ref="I5:I31" si="1">H5-G5</f>
        <v>12.5</v>
      </c>
      <c r="J5" s="45">
        <f t="shared" ref="J5:J31" si="2">H5/E5</f>
        <v>3</v>
      </c>
      <c r="K5" s="46">
        <f t="shared" ref="K5:K31" si="3">J5-F5</f>
        <v>0.5</v>
      </c>
      <c r="L5">
        <f t="shared" ref="L5:L31" si="4">IFERROR(J5-F5/F5*100,"")</f>
        <v>-97</v>
      </c>
    </row>
    <row r="6" spans="1:12" x14ac:dyDescent="0.25">
      <c r="A6" t="s">
        <v>4</v>
      </c>
      <c r="B6">
        <v>100</v>
      </c>
      <c r="C6">
        <v>50</v>
      </c>
      <c r="D6">
        <v>50</v>
      </c>
      <c r="E6">
        <v>50</v>
      </c>
      <c r="F6" s="5">
        <v>2</v>
      </c>
      <c r="G6" s="5">
        <f t="shared" si="0"/>
        <v>100</v>
      </c>
      <c r="H6" s="5">
        <v>120</v>
      </c>
      <c r="I6" s="44">
        <f t="shared" si="1"/>
        <v>20</v>
      </c>
      <c r="J6" s="45">
        <f t="shared" si="2"/>
        <v>2.4</v>
      </c>
      <c r="K6" s="46">
        <f t="shared" si="3"/>
        <v>0.39999999999999991</v>
      </c>
      <c r="L6">
        <f t="shared" si="4"/>
        <v>-97.6</v>
      </c>
    </row>
    <row r="7" spans="1:12" x14ac:dyDescent="0.25">
      <c r="A7" t="s">
        <v>5</v>
      </c>
      <c r="B7">
        <v>100</v>
      </c>
      <c r="C7">
        <v>50</v>
      </c>
      <c r="D7">
        <v>50</v>
      </c>
      <c r="E7">
        <v>50</v>
      </c>
      <c r="F7" s="5">
        <v>3.5</v>
      </c>
      <c r="G7" s="5">
        <f t="shared" si="0"/>
        <v>175</v>
      </c>
      <c r="H7" s="5">
        <v>210</v>
      </c>
      <c r="I7" s="44">
        <f t="shared" si="1"/>
        <v>35</v>
      </c>
      <c r="J7" s="45">
        <f t="shared" si="2"/>
        <v>4.2</v>
      </c>
      <c r="K7" s="46">
        <f t="shared" si="3"/>
        <v>0.70000000000000018</v>
      </c>
      <c r="L7">
        <f t="shared" si="4"/>
        <v>-95.8</v>
      </c>
    </row>
    <row r="8" spans="1:12" x14ac:dyDescent="0.25">
      <c r="A8" t="s">
        <v>2</v>
      </c>
      <c r="B8">
        <v>100</v>
      </c>
      <c r="C8">
        <v>50</v>
      </c>
      <c r="D8">
        <v>50</v>
      </c>
      <c r="E8">
        <v>50</v>
      </c>
      <c r="F8" s="5">
        <v>4</v>
      </c>
      <c r="G8" s="5">
        <f t="shared" si="0"/>
        <v>200</v>
      </c>
      <c r="H8" s="5">
        <v>240</v>
      </c>
      <c r="I8" s="44">
        <f t="shared" si="1"/>
        <v>40</v>
      </c>
      <c r="J8" s="45">
        <f t="shared" si="2"/>
        <v>4.8</v>
      </c>
      <c r="K8" s="46">
        <f t="shared" si="3"/>
        <v>0.79999999999999982</v>
      </c>
      <c r="L8">
        <f t="shared" si="4"/>
        <v>-95.2</v>
      </c>
    </row>
    <row r="9" spans="1:12" x14ac:dyDescent="0.25">
      <c r="A9" t="s">
        <v>16</v>
      </c>
      <c r="B9">
        <v>100</v>
      </c>
      <c r="C9">
        <v>50</v>
      </c>
      <c r="D9">
        <v>50</v>
      </c>
      <c r="E9">
        <v>50</v>
      </c>
      <c r="F9" s="5">
        <v>3.5</v>
      </c>
      <c r="G9" s="5">
        <f t="shared" si="0"/>
        <v>175</v>
      </c>
      <c r="H9" s="5">
        <v>210</v>
      </c>
      <c r="I9" s="44">
        <f t="shared" si="1"/>
        <v>35</v>
      </c>
      <c r="J9" s="45">
        <f t="shared" si="2"/>
        <v>4.2</v>
      </c>
      <c r="K9" s="46">
        <f t="shared" si="3"/>
        <v>0.70000000000000018</v>
      </c>
      <c r="L9">
        <f t="shared" si="4"/>
        <v>-95.8</v>
      </c>
    </row>
    <row r="10" spans="1:12" x14ac:dyDescent="0.25">
      <c r="A10" s="2" t="s">
        <v>6</v>
      </c>
      <c r="B10" s="2"/>
      <c r="C10" s="2"/>
      <c r="D10" s="2"/>
      <c r="E10" s="2"/>
      <c r="F10" s="7"/>
      <c r="G10" s="7"/>
      <c r="H10" s="7"/>
      <c r="I10" s="47"/>
      <c r="J10" s="48"/>
      <c r="K10" s="49"/>
      <c r="L10" s="2"/>
    </row>
    <row r="11" spans="1:12" x14ac:dyDescent="0.25">
      <c r="A11" t="s">
        <v>7</v>
      </c>
      <c r="B11">
        <v>100</v>
      </c>
      <c r="C11">
        <v>50</v>
      </c>
      <c r="D11">
        <v>50</v>
      </c>
      <c r="E11">
        <v>50</v>
      </c>
      <c r="F11" s="5">
        <v>3</v>
      </c>
      <c r="G11" s="5">
        <f t="shared" si="0"/>
        <v>150</v>
      </c>
      <c r="H11" s="5">
        <v>180</v>
      </c>
      <c r="I11" s="44">
        <f t="shared" si="1"/>
        <v>30</v>
      </c>
      <c r="J11" s="45">
        <f t="shared" si="2"/>
        <v>3.6</v>
      </c>
      <c r="K11" s="46">
        <f t="shared" si="3"/>
        <v>0.60000000000000009</v>
      </c>
      <c r="L11">
        <f t="shared" si="4"/>
        <v>-96.4</v>
      </c>
    </row>
    <row r="12" spans="1:12" x14ac:dyDescent="0.25">
      <c r="A12" t="s">
        <v>17</v>
      </c>
      <c r="B12">
        <v>100</v>
      </c>
      <c r="C12">
        <v>50</v>
      </c>
      <c r="D12">
        <v>50</v>
      </c>
      <c r="E12">
        <v>50</v>
      </c>
      <c r="F12" s="5">
        <v>3.5</v>
      </c>
      <c r="G12" s="5">
        <f t="shared" si="0"/>
        <v>175</v>
      </c>
      <c r="H12" s="5">
        <v>210</v>
      </c>
      <c r="I12" s="44">
        <f t="shared" si="1"/>
        <v>35</v>
      </c>
      <c r="J12" s="45">
        <f t="shared" si="2"/>
        <v>4.2</v>
      </c>
      <c r="K12" s="46">
        <f t="shared" si="3"/>
        <v>0.70000000000000018</v>
      </c>
      <c r="L12">
        <f t="shared" si="4"/>
        <v>-95.8</v>
      </c>
    </row>
    <row r="13" spans="1:12" x14ac:dyDescent="0.25">
      <c r="A13" t="s">
        <v>8</v>
      </c>
      <c r="B13">
        <v>100</v>
      </c>
      <c r="C13">
        <v>50</v>
      </c>
      <c r="D13">
        <v>50</v>
      </c>
      <c r="E13">
        <v>50</v>
      </c>
      <c r="F13" s="5">
        <v>4</v>
      </c>
      <c r="G13" s="5">
        <f t="shared" si="0"/>
        <v>200</v>
      </c>
      <c r="H13" s="5">
        <v>240</v>
      </c>
      <c r="I13" s="44">
        <f t="shared" si="1"/>
        <v>40</v>
      </c>
      <c r="J13" s="45">
        <f t="shared" si="2"/>
        <v>4.8</v>
      </c>
      <c r="K13" s="46">
        <f t="shared" si="3"/>
        <v>0.79999999999999982</v>
      </c>
      <c r="L13">
        <f t="shared" si="4"/>
        <v>-95.2</v>
      </c>
    </row>
    <row r="14" spans="1:12" x14ac:dyDescent="0.25">
      <c r="A14" t="s">
        <v>9</v>
      </c>
      <c r="B14">
        <v>100</v>
      </c>
      <c r="C14">
        <v>50</v>
      </c>
      <c r="D14">
        <v>50</v>
      </c>
      <c r="E14">
        <v>50</v>
      </c>
      <c r="F14" s="5">
        <v>5.5</v>
      </c>
      <c r="G14" s="5">
        <f t="shared" si="0"/>
        <v>275</v>
      </c>
      <c r="H14" s="5">
        <v>330</v>
      </c>
      <c r="I14" s="44">
        <f t="shared" si="1"/>
        <v>55</v>
      </c>
      <c r="J14" s="45">
        <f t="shared" si="2"/>
        <v>6.6</v>
      </c>
      <c r="K14" s="46">
        <f t="shared" si="3"/>
        <v>1.0999999999999996</v>
      </c>
      <c r="L14">
        <f t="shared" si="4"/>
        <v>-93.4</v>
      </c>
    </row>
    <row r="15" spans="1:12" x14ac:dyDescent="0.25">
      <c r="A15" t="s">
        <v>15</v>
      </c>
      <c r="B15">
        <v>100</v>
      </c>
      <c r="C15">
        <v>50</v>
      </c>
      <c r="D15">
        <v>50</v>
      </c>
      <c r="E15">
        <v>50</v>
      </c>
      <c r="F15" s="5">
        <v>4</v>
      </c>
      <c r="G15" s="5">
        <f t="shared" si="0"/>
        <v>200</v>
      </c>
      <c r="H15" s="5">
        <v>240</v>
      </c>
      <c r="I15" s="44">
        <f t="shared" si="1"/>
        <v>40</v>
      </c>
      <c r="J15" s="45">
        <f t="shared" si="2"/>
        <v>4.8</v>
      </c>
      <c r="K15" s="46">
        <f t="shared" si="3"/>
        <v>0.79999999999999982</v>
      </c>
      <c r="L15">
        <f t="shared" si="4"/>
        <v>-95.2</v>
      </c>
    </row>
    <row r="16" spans="1:12" x14ac:dyDescent="0.25">
      <c r="A16" t="s">
        <v>10</v>
      </c>
      <c r="B16">
        <v>100</v>
      </c>
      <c r="C16">
        <v>50</v>
      </c>
      <c r="D16">
        <v>50</v>
      </c>
      <c r="E16">
        <v>50</v>
      </c>
      <c r="F16" s="5">
        <v>1</v>
      </c>
      <c r="G16" s="5">
        <f t="shared" si="0"/>
        <v>50</v>
      </c>
      <c r="H16" s="5">
        <v>60</v>
      </c>
      <c r="I16" s="44">
        <f t="shared" si="1"/>
        <v>10</v>
      </c>
      <c r="J16" s="45">
        <f t="shared" si="2"/>
        <v>1.2</v>
      </c>
      <c r="K16" s="46">
        <f t="shared" si="3"/>
        <v>0.19999999999999996</v>
      </c>
      <c r="L16">
        <f t="shared" si="4"/>
        <v>-98.8</v>
      </c>
    </row>
    <row r="17" spans="1:12" x14ac:dyDescent="0.25">
      <c r="A17" t="s">
        <v>11</v>
      </c>
      <c r="B17">
        <v>50</v>
      </c>
      <c r="C17">
        <v>25</v>
      </c>
      <c r="D17">
        <v>25</v>
      </c>
      <c r="E17">
        <v>25</v>
      </c>
      <c r="F17" s="5">
        <v>4.5</v>
      </c>
      <c r="G17" s="5">
        <f t="shared" si="0"/>
        <v>112.5</v>
      </c>
      <c r="H17" s="5">
        <v>135</v>
      </c>
      <c r="I17" s="44">
        <f t="shared" si="1"/>
        <v>22.5</v>
      </c>
      <c r="J17" s="45">
        <f t="shared" si="2"/>
        <v>5.4</v>
      </c>
      <c r="K17" s="46">
        <f t="shared" si="3"/>
        <v>0.90000000000000036</v>
      </c>
      <c r="L17">
        <f t="shared" si="4"/>
        <v>-94.6</v>
      </c>
    </row>
    <row r="18" spans="1:12" x14ac:dyDescent="0.25">
      <c r="A18" s="2" t="s">
        <v>13</v>
      </c>
      <c r="B18" s="2"/>
      <c r="C18" s="2"/>
      <c r="D18" s="2"/>
      <c r="E18" s="2"/>
      <c r="F18" s="7"/>
      <c r="G18" s="7"/>
      <c r="H18" s="7"/>
      <c r="I18" s="47"/>
      <c r="J18" s="48"/>
      <c r="K18" s="49"/>
      <c r="L18" s="2"/>
    </row>
    <row r="19" spans="1:12" x14ac:dyDescent="0.25">
      <c r="A19" t="s">
        <v>12</v>
      </c>
      <c r="B19">
        <v>100</v>
      </c>
      <c r="C19">
        <v>50</v>
      </c>
      <c r="D19">
        <v>50</v>
      </c>
      <c r="E19">
        <v>50</v>
      </c>
      <c r="F19" s="5">
        <v>6</v>
      </c>
      <c r="G19" s="5">
        <f t="shared" si="0"/>
        <v>300</v>
      </c>
      <c r="H19" s="5">
        <v>360</v>
      </c>
      <c r="I19" s="44">
        <f t="shared" si="1"/>
        <v>60</v>
      </c>
      <c r="J19" s="45">
        <f t="shared" si="2"/>
        <v>7.2</v>
      </c>
      <c r="K19" s="46">
        <f t="shared" si="3"/>
        <v>1.2000000000000002</v>
      </c>
      <c r="L19">
        <f t="shared" si="4"/>
        <v>-92.8</v>
      </c>
    </row>
    <row r="20" spans="1:12" x14ac:dyDescent="0.25">
      <c r="A20" t="s">
        <v>19</v>
      </c>
      <c r="B20">
        <v>100</v>
      </c>
      <c r="C20">
        <v>50</v>
      </c>
      <c r="D20">
        <v>50</v>
      </c>
      <c r="E20">
        <v>50</v>
      </c>
      <c r="F20" s="5">
        <v>5.5</v>
      </c>
      <c r="G20" s="5">
        <f t="shared" si="0"/>
        <v>275</v>
      </c>
      <c r="H20" s="5">
        <v>330</v>
      </c>
      <c r="I20" s="44">
        <f t="shared" si="1"/>
        <v>55</v>
      </c>
      <c r="J20" s="45">
        <f t="shared" si="2"/>
        <v>6.6</v>
      </c>
      <c r="K20" s="46">
        <f t="shared" si="3"/>
        <v>1.0999999999999996</v>
      </c>
      <c r="L20">
        <f t="shared" si="4"/>
        <v>-93.4</v>
      </c>
    </row>
    <row r="21" spans="1:12" x14ac:dyDescent="0.25">
      <c r="A21" t="s">
        <v>14</v>
      </c>
      <c r="B21">
        <v>40</v>
      </c>
      <c r="C21">
        <v>20</v>
      </c>
      <c r="D21">
        <v>20</v>
      </c>
      <c r="E21">
        <v>20</v>
      </c>
      <c r="F21" s="5">
        <v>5</v>
      </c>
      <c r="G21" s="5">
        <f t="shared" si="0"/>
        <v>100</v>
      </c>
      <c r="H21" s="5">
        <v>120</v>
      </c>
      <c r="I21" s="44">
        <f t="shared" si="1"/>
        <v>20</v>
      </c>
      <c r="J21" s="45">
        <f t="shared" si="2"/>
        <v>6</v>
      </c>
      <c r="K21" s="46">
        <f t="shared" si="3"/>
        <v>1</v>
      </c>
      <c r="L21">
        <f t="shared" si="4"/>
        <v>-94</v>
      </c>
    </row>
    <row r="22" spans="1:12" x14ac:dyDescent="0.25">
      <c r="A22" t="s">
        <v>22</v>
      </c>
      <c r="B22">
        <v>50</v>
      </c>
      <c r="C22">
        <v>25</v>
      </c>
      <c r="D22">
        <v>25</v>
      </c>
      <c r="E22">
        <v>25</v>
      </c>
      <c r="F22" s="5">
        <v>7</v>
      </c>
      <c r="G22" s="5">
        <f t="shared" si="0"/>
        <v>175</v>
      </c>
      <c r="H22" s="5">
        <v>210</v>
      </c>
      <c r="I22" s="44">
        <f t="shared" si="1"/>
        <v>35</v>
      </c>
      <c r="J22" s="45">
        <f t="shared" si="2"/>
        <v>8.4</v>
      </c>
      <c r="K22" s="46">
        <f t="shared" si="3"/>
        <v>1.4000000000000004</v>
      </c>
      <c r="L22">
        <f t="shared" si="4"/>
        <v>-91.6</v>
      </c>
    </row>
    <row r="23" spans="1:12" x14ac:dyDescent="0.25">
      <c r="A23" t="s">
        <v>18</v>
      </c>
      <c r="B23">
        <v>50</v>
      </c>
      <c r="C23">
        <v>25</v>
      </c>
      <c r="D23">
        <v>25</v>
      </c>
      <c r="E23">
        <v>25</v>
      </c>
      <c r="F23" s="5">
        <v>6.5</v>
      </c>
      <c r="G23" s="5">
        <f t="shared" si="0"/>
        <v>162.5</v>
      </c>
      <c r="H23" s="5">
        <v>195</v>
      </c>
      <c r="I23" s="44">
        <f t="shared" si="1"/>
        <v>32.5</v>
      </c>
      <c r="J23" s="45">
        <f t="shared" si="2"/>
        <v>7.8</v>
      </c>
      <c r="K23" s="46">
        <f t="shared" si="3"/>
        <v>1.2999999999999998</v>
      </c>
      <c r="L23">
        <f t="shared" si="4"/>
        <v>-92.2</v>
      </c>
    </row>
    <row r="24" spans="1:12" x14ac:dyDescent="0.25">
      <c r="A24" s="2" t="s">
        <v>20</v>
      </c>
      <c r="B24" s="2"/>
      <c r="C24" s="2"/>
      <c r="D24" s="2"/>
      <c r="E24" s="2"/>
      <c r="F24" s="7"/>
      <c r="G24" s="7"/>
      <c r="H24" s="7"/>
      <c r="I24" s="47"/>
      <c r="J24" s="48"/>
      <c r="K24" s="49"/>
      <c r="L24" s="2"/>
    </row>
    <row r="25" spans="1:12" x14ac:dyDescent="0.25">
      <c r="A25" t="s">
        <v>21</v>
      </c>
      <c r="B25">
        <v>100</v>
      </c>
      <c r="C25">
        <v>50</v>
      </c>
      <c r="D25">
        <v>50</v>
      </c>
      <c r="E25">
        <v>50</v>
      </c>
      <c r="F25" s="5">
        <v>1.5</v>
      </c>
      <c r="G25" s="5">
        <f t="shared" si="0"/>
        <v>75</v>
      </c>
      <c r="H25" s="5">
        <v>90</v>
      </c>
      <c r="I25" s="44">
        <f t="shared" si="1"/>
        <v>15</v>
      </c>
      <c r="J25" s="45">
        <f t="shared" si="2"/>
        <v>1.8</v>
      </c>
      <c r="K25" s="46">
        <f t="shared" si="3"/>
        <v>0.30000000000000004</v>
      </c>
      <c r="L25">
        <f t="shared" si="4"/>
        <v>-98.2</v>
      </c>
    </row>
    <row r="26" spans="1:12" x14ac:dyDescent="0.25">
      <c r="A26" t="s">
        <v>26</v>
      </c>
      <c r="B26">
        <v>150</v>
      </c>
      <c r="C26">
        <v>100</v>
      </c>
      <c r="D26">
        <v>50</v>
      </c>
      <c r="E26">
        <v>50</v>
      </c>
      <c r="F26" s="5">
        <v>0.5</v>
      </c>
      <c r="G26" s="5">
        <f t="shared" si="0"/>
        <v>25</v>
      </c>
      <c r="H26" s="5">
        <v>30</v>
      </c>
      <c r="I26" s="44">
        <f t="shared" si="1"/>
        <v>5</v>
      </c>
      <c r="J26" s="45">
        <f t="shared" si="2"/>
        <v>0.6</v>
      </c>
      <c r="K26" s="46">
        <f t="shared" si="3"/>
        <v>9.9999999999999978E-2</v>
      </c>
      <c r="L26">
        <f t="shared" si="4"/>
        <v>-99.4</v>
      </c>
    </row>
    <row r="27" spans="1:12" x14ac:dyDescent="0.25">
      <c r="A27" t="s">
        <v>23</v>
      </c>
      <c r="B27">
        <v>100</v>
      </c>
      <c r="C27">
        <v>50</v>
      </c>
      <c r="D27">
        <v>50</v>
      </c>
      <c r="E27">
        <v>50</v>
      </c>
      <c r="F27" s="5">
        <v>1</v>
      </c>
      <c r="G27" s="5">
        <f t="shared" si="0"/>
        <v>50</v>
      </c>
      <c r="H27" s="5">
        <v>60</v>
      </c>
      <c r="I27" s="44">
        <f t="shared" si="1"/>
        <v>10</v>
      </c>
      <c r="J27" s="45">
        <f t="shared" si="2"/>
        <v>1.2</v>
      </c>
      <c r="K27" s="46">
        <f t="shared" si="3"/>
        <v>0.19999999999999996</v>
      </c>
      <c r="L27">
        <f t="shared" si="4"/>
        <v>-98.8</v>
      </c>
    </row>
    <row r="28" spans="1:12" x14ac:dyDescent="0.25">
      <c r="A28" t="s">
        <v>27</v>
      </c>
      <c r="B28">
        <v>50</v>
      </c>
      <c r="C28">
        <v>25</v>
      </c>
      <c r="D28">
        <v>25</v>
      </c>
      <c r="E28">
        <v>25</v>
      </c>
      <c r="F28" s="5">
        <v>3</v>
      </c>
      <c r="G28" s="5">
        <f t="shared" si="0"/>
        <v>75</v>
      </c>
      <c r="H28" s="5">
        <v>90</v>
      </c>
      <c r="I28" s="44">
        <f t="shared" si="1"/>
        <v>15</v>
      </c>
      <c r="J28" s="45">
        <f t="shared" si="2"/>
        <v>3.6</v>
      </c>
      <c r="K28" s="46">
        <f t="shared" si="3"/>
        <v>0.60000000000000009</v>
      </c>
      <c r="L28">
        <f t="shared" si="4"/>
        <v>-96.4</v>
      </c>
    </row>
    <row r="29" spans="1:12" x14ac:dyDescent="0.25">
      <c r="A29" t="s">
        <v>28</v>
      </c>
      <c r="B29">
        <v>50</v>
      </c>
      <c r="C29">
        <v>25</v>
      </c>
      <c r="D29">
        <v>25</v>
      </c>
      <c r="E29">
        <v>25</v>
      </c>
      <c r="F29" s="5">
        <v>4.5</v>
      </c>
      <c r="G29" s="5">
        <f t="shared" si="0"/>
        <v>112.5</v>
      </c>
      <c r="H29" s="5">
        <v>135</v>
      </c>
      <c r="I29" s="44">
        <f t="shared" si="1"/>
        <v>22.5</v>
      </c>
      <c r="J29" s="45">
        <f t="shared" si="2"/>
        <v>5.4</v>
      </c>
      <c r="K29" s="46">
        <f t="shared" si="3"/>
        <v>0.90000000000000036</v>
      </c>
      <c r="L29">
        <f t="shared" si="4"/>
        <v>-94.6</v>
      </c>
    </row>
    <row r="30" spans="1:12" x14ac:dyDescent="0.25">
      <c r="A30" t="s">
        <v>24</v>
      </c>
      <c r="B30">
        <v>20</v>
      </c>
      <c r="C30">
        <v>10</v>
      </c>
      <c r="D30">
        <v>10</v>
      </c>
      <c r="E30">
        <v>10</v>
      </c>
      <c r="F30" s="5">
        <v>8</v>
      </c>
      <c r="G30" s="5">
        <f t="shared" si="0"/>
        <v>80</v>
      </c>
      <c r="H30" s="5">
        <v>96</v>
      </c>
      <c r="I30" s="44">
        <f t="shared" si="1"/>
        <v>16</v>
      </c>
      <c r="J30" s="45">
        <f t="shared" si="2"/>
        <v>9.6</v>
      </c>
      <c r="K30" s="46">
        <f t="shared" si="3"/>
        <v>1.5999999999999996</v>
      </c>
      <c r="L30">
        <f t="shared" si="4"/>
        <v>-90.4</v>
      </c>
    </row>
    <row r="31" spans="1:12" ht="15.75" thickBot="1" x14ac:dyDescent="0.3">
      <c r="A31" t="s">
        <v>25</v>
      </c>
      <c r="B31">
        <v>150</v>
      </c>
      <c r="C31">
        <v>100</v>
      </c>
      <c r="D31">
        <v>50</v>
      </c>
      <c r="E31">
        <v>50</v>
      </c>
      <c r="F31" s="5">
        <v>3.5</v>
      </c>
      <c r="G31" s="5">
        <f t="shared" si="0"/>
        <v>175</v>
      </c>
      <c r="H31" s="5">
        <v>210</v>
      </c>
      <c r="I31" s="50">
        <f t="shared" si="1"/>
        <v>35</v>
      </c>
      <c r="J31" s="51">
        <f t="shared" si="2"/>
        <v>4.2</v>
      </c>
      <c r="K31" s="52">
        <f t="shared" si="3"/>
        <v>0.70000000000000018</v>
      </c>
      <c r="L31">
        <f t="shared" si="4"/>
        <v>-95.8</v>
      </c>
    </row>
    <row r="33" spans="10:11" x14ac:dyDescent="0.25">
      <c r="J33" t="s">
        <v>109</v>
      </c>
      <c r="K33" s="6">
        <f>MEDIAN(K4:K31)</f>
        <v>0.70000000000000018</v>
      </c>
    </row>
  </sheetData>
  <mergeCells count="2">
    <mergeCell ref="B1:D1"/>
    <mergeCell ref="E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1"/>
  <sheetViews>
    <sheetView topLeftCell="K1" zoomScale="75" zoomScaleNormal="75" workbookViewId="0">
      <selection activeCell="Z1" sqref="Z1:Z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  <col min="19" max="19" width="18.42578125" bestFit="1" customWidth="1"/>
    <col min="24" max="24" width="15.7109375" bestFit="1" customWidth="1"/>
    <col min="25" max="25" width="13.28515625" bestFit="1" customWidth="1"/>
    <col min="26" max="26" width="20.7109375" bestFit="1" customWidth="1"/>
  </cols>
  <sheetData>
    <row r="1" spans="1:29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</v>
      </c>
      <c r="B3">
        <v>20</v>
      </c>
      <c r="C3">
        <v>20</v>
      </c>
      <c r="D3">
        <v>10</v>
      </c>
      <c r="E3">
        <v>5</v>
      </c>
      <c r="F3">
        <v>5</v>
      </c>
      <c r="G3">
        <v>0</v>
      </c>
      <c r="H3">
        <v>0</v>
      </c>
      <c r="I3">
        <v>5</v>
      </c>
      <c r="J3">
        <v>20</v>
      </c>
      <c r="K3">
        <f t="shared" ref="K3:R8" si="0">IF(C3&lt;B3,B3-C3,0)</f>
        <v>0</v>
      </c>
      <c r="L3">
        <f t="shared" si="0"/>
        <v>10</v>
      </c>
      <c r="M3">
        <f t="shared" si="0"/>
        <v>5</v>
      </c>
      <c r="N3">
        <f t="shared" si="0"/>
        <v>0</v>
      </c>
      <c r="O3">
        <f t="shared" si="0"/>
        <v>5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S3:S8" si="1">IF(T3&lt;=0,T3*B3,T3*B3-B3)</f>
        <v>20</v>
      </c>
      <c r="T3">
        <f t="shared" ref="T3:T8" si="2">IFERROR(COUNTIF(C3:J3,0),"")</f>
        <v>2</v>
      </c>
      <c r="U3">
        <f t="shared" ref="U3:U8" si="3">SUM(K3:R3)+S3</f>
        <v>40</v>
      </c>
      <c r="V3">
        <f t="shared" ref="V3:V8" si="4">MEDIAN(K3:R3)</f>
        <v>0</v>
      </c>
      <c r="W3">
        <f t="shared" ref="W3:W8" si="5">SUM(K3:R3)</f>
        <v>20</v>
      </c>
      <c r="X3" s="6">
        <f>W3*'Store Warehoouse Rerorders'!J4</f>
        <v>72</v>
      </c>
      <c r="Y3" s="6">
        <f>W3*'Store Warehoouse Rerorders'!F4</f>
        <v>60</v>
      </c>
      <c r="Z3" s="6">
        <f>X3-Y3</f>
        <v>12</v>
      </c>
      <c r="AA3">
        <f>T3/8</f>
        <v>0.25</v>
      </c>
      <c r="AB3" s="9">
        <f>IFERROR(W3-T3/W3,0)</f>
        <v>19.899999999999999</v>
      </c>
      <c r="AC3">
        <f>W3</f>
        <v>20</v>
      </c>
    </row>
    <row r="4" spans="1:29" x14ac:dyDescent="0.25">
      <c r="A4" t="s">
        <v>3</v>
      </c>
      <c r="B4">
        <v>15</v>
      </c>
      <c r="C4">
        <v>5</v>
      </c>
      <c r="D4">
        <v>5</v>
      </c>
      <c r="E4">
        <v>10</v>
      </c>
      <c r="F4">
        <v>5</v>
      </c>
      <c r="G4">
        <v>5</v>
      </c>
      <c r="H4">
        <v>0</v>
      </c>
      <c r="I4">
        <v>0</v>
      </c>
      <c r="J4">
        <v>5</v>
      </c>
      <c r="K4">
        <f t="shared" si="0"/>
        <v>10</v>
      </c>
      <c r="L4">
        <f t="shared" si="0"/>
        <v>0</v>
      </c>
      <c r="M4">
        <f t="shared" si="0"/>
        <v>0</v>
      </c>
      <c r="N4">
        <f t="shared" si="0"/>
        <v>5</v>
      </c>
      <c r="O4">
        <f t="shared" si="0"/>
        <v>0</v>
      </c>
      <c r="P4">
        <f t="shared" si="0"/>
        <v>5</v>
      </c>
      <c r="Q4">
        <f t="shared" si="0"/>
        <v>0</v>
      </c>
      <c r="R4">
        <f t="shared" si="0"/>
        <v>0</v>
      </c>
      <c r="S4">
        <f t="shared" si="1"/>
        <v>15</v>
      </c>
      <c r="T4">
        <f t="shared" si="2"/>
        <v>2</v>
      </c>
      <c r="U4">
        <f t="shared" si="3"/>
        <v>35</v>
      </c>
      <c r="V4">
        <f t="shared" si="4"/>
        <v>0</v>
      </c>
      <c r="W4">
        <f t="shared" si="5"/>
        <v>20</v>
      </c>
      <c r="X4" s="6">
        <f>W4*'Store Warehoouse Rerorders'!J5</f>
        <v>60</v>
      </c>
      <c r="Y4" s="6">
        <f>W4*'Store Warehoouse Rerorders'!F5</f>
        <v>50</v>
      </c>
      <c r="Z4" s="6">
        <f t="shared" ref="Z4:Z30" si="6">X4-Y4</f>
        <v>10</v>
      </c>
      <c r="AA4">
        <f t="shared" ref="AA4:AA30" si="7">T4/8</f>
        <v>0.25</v>
      </c>
      <c r="AB4" s="9">
        <f t="shared" ref="AB4:AB30" si="8">IFERROR(W4-T4/W4,0)</f>
        <v>19.899999999999999</v>
      </c>
      <c r="AC4">
        <f>W4+W3</f>
        <v>40</v>
      </c>
    </row>
    <row r="5" spans="1:29" x14ac:dyDescent="0.25">
      <c r="A5" t="s">
        <v>4</v>
      </c>
      <c r="B5">
        <v>20</v>
      </c>
      <c r="C5">
        <v>15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f t="shared" si="0"/>
        <v>5</v>
      </c>
      <c r="L5">
        <f t="shared" si="0"/>
        <v>5</v>
      </c>
      <c r="M5">
        <f t="shared" si="0"/>
        <v>5</v>
      </c>
      <c r="N5">
        <f t="shared" si="0"/>
        <v>0</v>
      </c>
      <c r="O5">
        <f t="shared" si="0"/>
        <v>5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60</v>
      </c>
      <c r="T5">
        <f t="shared" si="2"/>
        <v>4</v>
      </c>
      <c r="U5">
        <f t="shared" si="3"/>
        <v>80</v>
      </c>
      <c r="V5">
        <f t="shared" si="4"/>
        <v>2.5</v>
      </c>
      <c r="W5">
        <f t="shared" si="5"/>
        <v>20</v>
      </c>
      <c r="X5" s="6">
        <f>W5*'Store Warehoouse Rerorders'!J6</f>
        <v>48</v>
      </c>
      <c r="Y5" s="6">
        <f>W5*'Store Warehoouse Rerorders'!F6</f>
        <v>40</v>
      </c>
      <c r="Z5" s="6">
        <f t="shared" si="6"/>
        <v>8</v>
      </c>
      <c r="AA5">
        <f t="shared" si="7"/>
        <v>0.5</v>
      </c>
      <c r="AB5" s="9">
        <f t="shared" si="8"/>
        <v>19.8</v>
      </c>
      <c r="AC5">
        <f t="shared" ref="AC5:AC30" si="9">W5+W4</f>
        <v>40</v>
      </c>
    </row>
    <row r="6" spans="1:29" x14ac:dyDescent="0.25">
      <c r="A6" t="s">
        <v>5</v>
      </c>
      <c r="B6">
        <v>20</v>
      </c>
      <c r="C6">
        <v>20</v>
      </c>
      <c r="D6">
        <v>10</v>
      </c>
      <c r="E6">
        <v>0</v>
      </c>
      <c r="F6">
        <v>5</v>
      </c>
      <c r="G6">
        <v>15</v>
      </c>
      <c r="H6">
        <v>0</v>
      </c>
      <c r="I6">
        <v>20</v>
      </c>
      <c r="J6">
        <v>5</v>
      </c>
      <c r="K6">
        <f t="shared" si="0"/>
        <v>0</v>
      </c>
      <c r="L6">
        <f t="shared" si="0"/>
        <v>10</v>
      </c>
      <c r="M6">
        <f t="shared" si="0"/>
        <v>10</v>
      </c>
      <c r="N6">
        <f t="shared" si="0"/>
        <v>0</v>
      </c>
      <c r="O6">
        <f t="shared" si="0"/>
        <v>0</v>
      </c>
      <c r="P6">
        <f t="shared" si="0"/>
        <v>15</v>
      </c>
      <c r="Q6">
        <f t="shared" si="0"/>
        <v>0</v>
      </c>
      <c r="R6">
        <f t="shared" si="0"/>
        <v>15</v>
      </c>
      <c r="S6">
        <f t="shared" si="1"/>
        <v>20</v>
      </c>
      <c r="T6">
        <f t="shared" si="2"/>
        <v>2</v>
      </c>
      <c r="U6">
        <f t="shared" si="3"/>
        <v>70</v>
      </c>
      <c r="V6">
        <f t="shared" si="4"/>
        <v>5</v>
      </c>
      <c r="W6">
        <f t="shared" si="5"/>
        <v>50</v>
      </c>
      <c r="X6" s="6">
        <f>W6*'Store Warehoouse Rerorders'!J7</f>
        <v>210</v>
      </c>
      <c r="Y6" s="6">
        <f>W6*'Store Warehoouse Rerorders'!F7</f>
        <v>175</v>
      </c>
      <c r="Z6" s="6">
        <f t="shared" si="6"/>
        <v>35</v>
      </c>
      <c r="AA6">
        <f t="shared" si="7"/>
        <v>0.25</v>
      </c>
      <c r="AB6" s="9">
        <f t="shared" si="8"/>
        <v>49.96</v>
      </c>
      <c r="AC6">
        <f t="shared" si="9"/>
        <v>70</v>
      </c>
    </row>
    <row r="7" spans="1:29" x14ac:dyDescent="0.25">
      <c r="A7" t="s">
        <v>2</v>
      </c>
      <c r="B7">
        <v>20</v>
      </c>
      <c r="C7">
        <v>15</v>
      </c>
      <c r="D7">
        <v>5</v>
      </c>
      <c r="E7">
        <v>20</v>
      </c>
      <c r="F7">
        <v>10</v>
      </c>
      <c r="G7">
        <v>10</v>
      </c>
      <c r="H7">
        <v>5</v>
      </c>
      <c r="I7">
        <v>0</v>
      </c>
      <c r="J7">
        <v>20</v>
      </c>
      <c r="K7">
        <f t="shared" si="0"/>
        <v>5</v>
      </c>
      <c r="L7">
        <f t="shared" si="0"/>
        <v>10</v>
      </c>
      <c r="M7">
        <f t="shared" si="0"/>
        <v>0</v>
      </c>
      <c r="N7">
        <f t="shared" si="0"/>
        <v>10</v>
      </c>
      <c r="O7">
        <f t="shared" si="0"/>
        <v>0</v>
      </c>
      <c r="P7">
        <f t="shared" si="0"/>
        <v>5</v>
      </c>
      <c r="Q7">
        <f t="shared" si="0"/>
        <v>5</v>
      </c>
      <c r="R7">
        <f t="shared" si="0"/>
        <v>0</v>
      </c>
      <c r="S7">
        <f t="shared" si="1"/>
        <v>0</v>
      </c>
      <c r="T7">
        <f t="shared" si="2"/>
        <v>1</v>
      </c>
      <c r="U7">
        <f t="shared" si="3"/>
        <v>35</v>
      </c>
      <c r="V7">
        <f t="shared" si="4"/>
        <v>5</v>
      </c>
      <c r="W7">
        <f t="shared" si="5"/>
        <v>35</v>
      </c>
      <c r="X7" s="6">
        <f>W7*'Store Warehoouse Rerorders'!J8</f>
        <v>168</v>
      </c>
      <c r="Y7" s="6">
        <f>W7*'Store Warehoouse Rerorders'!F8</f>
        <v>140</v>
      </c>
      <c r="Z7" s="6">
        <f t="shared" si="6"/>
        <v>28</v>
      </c>
      <c r="AA7">
        <f t="shared" si="7"/>
        <v>0.125</v>
      </c>
      <c r="AB7" s="9">
        <f t="shared" si="8"/>
        <v>34.971428571428568</v>
      </c>
      <c r="AC7">
        <f t="shared" si="9"/>
        <v>85</v>
      </c>
    </row>
    <row r="8" spans="1:29" x14ac:dyDescent="0.25">
      <c r="A8" t="s">
        <v>16</v>
      </c>
      <c r="B8">
        <v>20</v>
      </c>
      <c r="C8">
        <v>20</v>
      </c>
      <c r="D8">
        <v>15</v>
      </c>
      <c r="E8">
        <v>0</v>
      </c>
      <c r="F8">
        <v>5</v>
      </c>
      <c r="G8">
        <v>10</v>
      </c>
      <c r="H8">
        <v>15</v>
      </c>
      <c r="I8">
        <v>5</v>
      </c>
      <c r="J8">
        <v>10</v>
      </c>
      <c r="K8">
        <f t="shared" si="0"/>
        <v>0</v>
      </c>
      <c r="L8">
        <f t="shared" si="0"/>
        <v>5</v>
      </c>
      <c r="M8">
        <f t="shared" si="0"/>
        <v>15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10</v>
      </c>
      <c r="R8">
        <f t="shared" si="0"/>
        <v>0</v>
      </c>
      <c r="S8">
        <f t="shared" si="1"/>
        <v>0</v>
      </c>
      <c r="T8">
        <f t="shared" si="2"/>
        <v>1</v>
      </c>
      <c r="U8">
        <f t="shared" si="3"/>
        <v>30</v>
      </c>
      <c r="V8">
        <f t="shared" si="4"/>
        <v>0</v>
      </c>
      <c r="W8">
        <f t="shared" si="5"/>
        <v>30</v>
      </c>
      <c r="X8" s="6">
        <f>W8*'Store Warehoouse Rerorders'!J9</f>
        <v>126</v>
      </c>
      <c r="Y8" s="6">
        <f>W8*'Store Warehoouse Rerorders'!F9</f>
        <v>105</v>
      </c>
      <c r="Z8" s="6">
        <f t="shared" si="6"/>
        <v>21</v>
      </c>
      <c r="AA8">
        <f t="shared" si="7"/>
        <v>0.125</v>
      </c>
      <c r="AB8" s="9">
        <f t="shared" si="8"/>
        <v>29.966666666666665</v>
      </c>
      <c r="AC8">
        <f t="shared" si="9"/>
        <v>65</v>
      </c>
    </row>
    <row r="9" spans="1:29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>
        <f t="shared" si="9"/>
        <v>30</v>
      </c>
    </row>
    <row r="10" spans="1:29" x14ac:dyDescent="0.25">
      <c r="A10" t="s">
        <v>7</v>
      </c>
      <c r="B10">
        <v>20</v>
      </c>
      <c r="C10">
        <v>15</v>
      </c>
      <c r="D10">
        <v>10</v>
      </c>
      <c r="E10">
        <v>0</v>
      </c>
      <c r="F10">
        <v>5</v>
      </c>
      <c r="G10">
        <v>10</v>
      </c>
      <c r="H10">
        <v>0</v>
      </c>
      <c r="I10">
        <v>5</v>
      </c>
      <c r="J10">
        <v>20</v>
      </c>
      <c r="K10">
        <f t="shared" ref="K10:R16" si="10">IF(C10&lt;B10,B10-C10,0)</f>
        <v>5</v>
      </c>
      <c r="L10">
        <f t="shared" si="10"/>
        <v>5</v>
      </c>
      <c r="M10">
        <f t="shared" si="10"/>
        <v>10</v>
      </c>
      <c r="N10">
        <f t="shared" si="10"/>
        <v>0</v>
      </c>
      <c r="O10">
        <f t="shared" si="10"/>
        <v>0</v>
      </c>
      <c r="P10">
        <f t="shared" si="10"/>
        <v>10</v>
      </c>
      <c r="Q10">
        <f t="shared" si="10"/>
        <v>0</v>
      </c>
      <c r="R10">
        <f t="shared" si="10"/>
        <v>0</v>
      </c>
      <c r="S10">
        <f t="shared" ref="S10:S16" si="11">IF(T10&lt;=0,T10*B10,T10*B10-B10)</f>
        <v>20</v>
      </c>
      <c r="T10">
        <f t="shared" ref="T10:T16" si="12">IFERROR(COUNTIF(C10:J10,0),"")</f>
        <v>2</v>
      </c>
      <c r="U10">
        <f t="shared" ref="U10:U16" si="13">SUM(K10:R10)+S10</f>
        <v>50</v>
      </c>
      <c r="V10">
        <f t="shared" ref="V10:V16" si="14">MEDIAN(K10:R10)</f>
        <v>2.5</v>
      </c>
      <c r="W10">
        <f t="shared" ref="W10:W16" si="15">SUM(K10:R10)</f>
        <v>30</v>
      </c>
      <c r="X10" s="6">
        <f>W10*'Store Warehoouse Rerorders'!J11</f>
        <v>108</v>
      </c>
      <c r="Y10" s="6">
        <f>W10*'Store Warehoouse Rerorders'!F11</f>
        <v>90</v>
      </c>
      <c r="Z10" s="6">
        <f t="shared" si="6"/>
        <v>18</v>
      </c>
      <c r="AA10">
        <f t="shared" si="7"/>
        <v>0.25</v>
      </c>
      <c r="AB10" s="9">
        <f t="shared" si="8"/>
        <v>29.933333333333334</v>
      </c>
      <c r="AC10">
        <f t="shared" si="9"/>
        <v>30</v>
      </c>
    </row>
    <row r="11" spans="1:29" x14ac:dyDescent="0.25">
      <c r="A11" t="s">
        <v>17</v>
      </c>
      <c r="B11">
        <v>20</v>
      </c>
      <c r="C11">
        <v>10</v>
      </c>
      <c r="D11">
        <v>10</v>
      </c>
      <c r="E11">
        <v>5</v>
      </c>
      <c r="F11">
        <v>0</v>
      </c>
      <c r="G11">
        <v>5</v>
      </c>
      <c r="H11">
        <v>10</v>
      </c>
      <c r="I11">
        <v>10</v>
      </c>
      <c r="J11">
        <v>5</v>
      </c>
      <c r="K11">
        <f t="shared" si="10"/>
        <v>10</v>
      </c>
      <c r="L11">
        <f t="shared" si="10"/>
        <v>0</v>
      </c>
      <c r="M11">
        <f t="shared" si="10"/>
        <v>5</v>
      </c>
      <c r="N11">
        <f t="shared" si="10"/>
        <v>5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0"/>
        <v>5</v>
      </c>
      <c r="S11">
        <f t="shared" si="11"/>
        <v>0</v>
      </c>
      <c r="T11">
        <f t="shared" si="12"/>
        <v>1</v>
      </c>
      <c r="U11">
        <f t="shared" si="13"/>
        <v>25</v>
      </c>
      <c r="V11">
        <f t="shared" si="14"/>
        <v>2.5</v>
      </c>
      <c r="W11">
        <f t="shared" si="15"/>
        <v>25</v>
      </c>
      <c r="X11" s="6">
        <f>W11*'Store Warehoouse Rerorders'!J12</f>
        <v>105</v>
      </c>
      <c r="Y11" s="6">
        <f>W11*'Store Warehoouse Rerorders'!F12</f>
        <v>87.5</v>
      </c>
      <c r="Z11" s="6">
        <f t="shared" si="6"/>
        <v>17.5</v>
      </c>
      <c r="AA11">
        <f t="shared" si="7"/>
        <v>0.125</v>
      </c>
      <c r="AB11" s="9">
        <f t="shared" si="8"/>
        <v>24.96</v>
      </c>
      <c r="AC11">
        <f t="shared" si="9"/>
        <v>55</v>
      </c>
    </row>
    <row r="12" spans="1:29" x14ac:dyDescent="0.25">
      <c r="A12" t="s">
        <v>8</v>
      </c>
      <c r="B12">
        <v>20</v>
      </c>
      <c r="C12">
        <v>20</v>
      </c>
      <c r="D12">
        <v>10</v>
      </c>
      <c r="E12">
        <v>15</v>
      </c>
      <c r="F12">
        <v>0</v>
      </c>
      <c r="G12">
        <v>5</v>
      </c>
      <c r="H12">
        <v>5</v>
      </c>
      <c r="I12">
        <v>20</v>
      </c>
      <c r="J12">
        <v>15</v>
      </c>
      <c r="K12">
        <f t="shared" si="10"/>
        <v>0</v>
      </c>
      <c r="L12">
        <f t="shared" si="10"/>
        <v>10</v>
      </c>
      <c r="M12">
        <f t="shared" si="10"/>
        <v>0</v>
      </c>
      <c r="N12">
        <f t="shared" si="10"/>
        <v>15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5</v>
      </c>
      <c r="S12">
        <f t="shared" si="11"/>
        <v>0</v>
      </c>
      <c r="T12">
        <f t="shared" si="12"/>
        <v>1</v>
      </c>
      <c r="U12">
        <f t="shared" si="13"/>
        <v>30</v>
      </c>
      <c r="V12">
        <f t="shared" si="14"/>
        <v>0</v>
      </c>
      <c r="W12">
        <f t="shared" si="15"/>
        <v>30</v>
      </c>
      <c r="X12" s="6">
        <f>W12*'Store Warehoouse Rerorders'!J13</f>
        <v>144</v>
      </c>
      <c r="Y12" s="6">
        <f>W12*'Store Warehoouse Rerorders'!F13</f>
        <v>120</v>
      </c>
      <c r="Z12" s="6">
        <f t="shared" si="6"/>
        <v>24</v>
      </c>
      <c r="AA12">
        <f t="shared" si="7"/>
        <v>0.125</v>
      </c>
      <c r="AB12" s="9">
        <f t="shared" si="8"/>
        <v>29.966666666666665</v>
      </c>
      <c r="AC12">
        <f t="shared" si="9"/>
        <v>55</v>
      </c>
    </row>
    <row r="13" spans="1:29" x14ac:dyDescent="0.25">
      <c r="A13" t="s">
        <v>9</v>
      </c>
      <c r="B13">
        <v>20</v>
      </c>
      <c r="C13">
        <v>15</v>
      </c>
      <c r="D13">
        <v>10</v>
      </c>
      <c r="E13">
        <v>0</v>
      </c>
      <c r="F13">
        <v>0</v>
      </c>
      <c r="G13">
        <v>10</v>
      </c>
      <c r="H13">
        <v>0</v>
      </c>
      <c r="I13">
        <v>5</v>
      </c>
      <c r="J13">
        <v>5</v>
      </c>
      <c r="K13">
        <f t="shared" si="10"/>
        <v>5</v>
      </c>
      <c r="L13">
        <f t="shared" si="10"/>
        <v>5</v>
      </c>
      <c r="M13">
        <f t="shared" si="10"/>
        <v>10</v>
      </c>
      <c r="N13">
        <f t="shared" si="10"/>
        <v>0</v>
      </c>
      <c r="O13">
        <f t="shared" si="10"/>
        <v>0</v>
      </c>
      <c r="P13">
        <f t="shared" si="10"/>
        <v>10</v>
      </c>
      <c r="Q13">
        <f t="shared" si="10"/>
        <v>0</v>
      </c>
      <c r="R13">
        <f t="shared" si="10"/>
        <v>0</v>
      </c>
      <c r="S13">
        <f t="shared" si="11"/>
        <v>40</v>
      </c>
      <c r="T13">
        <f t="shared" si="12"/>
        <v>3</v>
      </c>
      <c r="U13">
        <f t="shared" si="13"/>
        <v>70</v>
      </c>
      <c r="V13">
        <f t="shared" si="14"/>
        <v>2.5</v>
      </c>
      <c r="W13">
        <f t="shared" si="15"/>
        <v>30</v>
      </c>
      <c r="X13" s="6">
        <f>W13*'Store Warehoouse Rerorders'!J14</f>
        <v>198</v>
      </c>
      <c r="Y13" s="6">
        <f>W13*'Store Warehoouse Rerorders'!F14</f>
        <v>165</v>
      </c>
      <c r="Z13" s="6">
        <f t="shared" si="6"/>
        <v>33</v>
      </c>
      <c r="AA13">
        <f t="shared" si="7"/>
        <v>0.375</v>
      </c>
      <c r="AB13" s="9">
        <f t="shared" si="8"/>
        <v>29.9</v>
      </c>
      <c r="AC13">
        <f t="shared" si="9"/>
        <v>60</v>
      </c>
    </row>
    <row r="14" spans="1:29" x14ac:dyDescent="0.25">
      <c r="A14" t="s">
        <v>15</v>
      </c>
      <c r="B14">
        <v>20</v>
      </c>
      <c r="C14">
        <v>10</v>
      </c>
      <c r="D14">
        <v>15</v>
      </c>
      <c r="E14">
        <v>20</v>
      </c>
      <c r="F14">
        <v>0</v>
      </c>
      <c r="G14">
        <v>0</v>
      </c>
      <c r="H14">
        <v>10</v>
      </c>
      <c r="I14">
        <v>10</v>
      </c>
      <c r="J14">
        <v>5</v>
      </c>
      <c r="K14">
        <f t="shared" si="10"/>
        <v>10</v>
      </c>
      <c r="L14">
        <f t="shared" si="10"/>
        <v>0</v>
      </c>
      <c r="M14">
        <f t="shared" si="10"/>
        <v>0</v>
      </c>
      <c r="N14">
        <f t="shared" si="10"/>
        <v>20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5</v>
      </c>
      <c r="S14">
        <f t="shared" si="11"/>
        <v>20</v>
      </c>
      <c r="T14">
        <f t="shared" si="12"/>
        <v>2</v>
      </c>
      <c r="U14">
        <f t="shared" si="13"/>
        <v>55</v>
      </c>
      <c r="V14">
        <f t="shared" si="14"/>
        <v>0</v>
      </c>
      <c r="W14">
        <f t="shared" si="15"/>
        <v>35</v>
      </c>
      <c r="X14" s="6">
        <f>W14*'Store Warehoouse Rerorders'!J15</f>
        <v>168</v>
      </c>
      <c r="Y14" s="6">
        <f>W14*'Store Warehoouse Rerorders'!F15</f>
        <v>140</v>
      </c>
      <c r="Z14" s="6">
        <f t="shared" si="6"/>
        <v>28</v>
      </c>
      <c r="AA14">
        <f t="shared" si="7"/>
        <v>0.25</v>
      </c>
      <c r="AB14" s="9">
        <f t="shared" si="8"/>
        <v>34.942857142857143</v>
      </c>
      <c r="AC14">
        <f t="shared" si="9"/>
        <v>65</v>
      </c>
    </row>
    <row r="15" spans="1:29" x14ac:dyDescent="0.25">
      <c r="A15" t="s">
        <v>10</v>
      </c>
      <c r="B15">
        <v>20</v>
      </c>
      <c r="C15">
        <v>20</v>
      </c>
      <c r="D15">
        <v>10</v>
      </c>
      <c r="E15">
        <v>5</v>
      </c>
      <c r="F15">
        <v>5</v>
      </c>
      <c r="G15">
        <v>20</v>
      </c>
      <c r="H15">
        <v>10</v>
      </c>
      <c r="I15">
        <v>5</v>
      </c>
      <c r="J15">
        <v>15</v>
      </c>
      <c r="K15">
        <f t="shared" si="10"/>
        <v>0</v>
      </c>
      <c r="L15">
        <f t="shared" si="10"/>
        <v>10</v>
      </c>
      <c r="M15">
        <f t="shared" si="10"/>
        <v>5</v>
      </c>
      <c r="N15">
        <f t="shared" si="10"/>
        <v>0</v>
      </c>
      <c r="O15">
        <f t="shared" si="10"/>
        <v>0</v>
      </c>
      <c r="P15">
        <f t="shared" si="10"/>
        <v>10</v>
      </c>
      <c r="Q15">
        <f t="shared" si="10"/>
        <v>5</v>
      </c>
      <c r="R15">
        <f t="shared" si="10"/>
        <v>0</v>
      </c>
      <c r="S15">
        <f t="shared" si="11"/>
        <v>0</v>
      </c>
      <c r="T15">
        <f t="shared" si="12"/>
        <v>0</v>
      </c>
      <c r="U15">
        <f t="shared" si="13"/>
        <v>30</v>
      </c>
      <c r="V15">
        <f t="shared" si="14"/>
        <v>2.5</v>
      </c>
      <c r="W15">
        <f t="shared" si="15"/>
        <v>30</v>
      </c>
      <c r="X15" s="6">
        <f>W15*'Store Warehoouse Rerorders'!J16</f>
        <v>36</v>
      </c>
      <c r="Y15" s="6">
        <f>W15*'Store Warehoouse Rerorders'!F16</f>
        <v>30</v>
      </c>
      <c r="Z15" s="6">
        <f t="shared" si="6"/>
        <v>6</v>
      </c>
      <c r="AA15">
        <f t="shared" si="7"/>
        <v>0</v>
      </c>
      <c r="AB15" s="9">
        <f t="shared" si="8"/>
        <v>30</v>
      </c>
      <c r="AC15">
        <f t="shared" si="9"/>
        <v>65</v>
      </c>
    </row>
    <row r="16" spans="1:29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 s="6">
        <f>W16*'Store Warehoouse Rerorders'!J17</f>
        <v>0</v>
      </c>
      <c r="Y16" s="6">
        <f>W16*'Store Warehoouse Rerorders'!F17</f>
        <v>0</v>
      </c>
      <c r="Z16" s="6">
        <f t="shared" si="6"/>
        <v>0</v>
      </c>
      <c r="AA16">
        <f t="shared" si="7"/>
        <v>0</v>
      </c>
      <c r="AB16" s="9">
        <f t="shared" si="8"/>
        <v>0</v>
      </c>
      <c r="AC16">
        <f t="shared" si="9"/>
        <v>30</v>
      </c>
    </row>
    <row r="17" spans="1:29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>
        <f t="shared" si="9"/>
        <v>0</v>
      </c>
    </row>
    <row r="18" spans="1:29" x14ac:dyDescent="0.25">
      <c r="A18" t="s">
        <v>12</v>
      </c>
      <c r="B18">
        <v>20</v>
      </c>
      <c r="C18">
        <v>20</v>
      </c>
      <c r="D18">
        <v>15</v>
      </c>
      <c r="E18">
        <v>10</v>
      </c>
      <c r="F18">
        <v>0</v>
      </c>
      <c r="G18">
        <v>0</v>
      </c>
      <c r="H18">
        <v>10</v>
      </c>
      <c r="I18">
        <v>5</v>
      </c>
      <c r="J18">
        <v>5</v>
      </c>
      <c r="K18">
        <f t="shared" ref="K18:R22" si="16">IF(C18&lt;B18,B18-C18,0)</f>
        <v>0</v>
      </c>
      <c r="L18">
        <f t="shared" si="16"/>
        <v>5</v>
      </c>
      <c r="M18">
        <f t="shared" si="16"/>
        <v>5</v>
      </c>
      <c r="N18">
        <f t="shared" si="16"/>
        <v>10</v>
      </c>
      <c r="O18">
        <f t="shared" si="16"/>
        <v>0</v>
      </c>
      <c r="P18">
        <f t="shared" si="16"/>
        <v>0</v>
      </c>
      <c r="Q18">
        <f t="shared" si="16"/>
        <v>5</v>
      </c>
      <c r="R18">
        <f t="shared" si="16"/>
        <v>0</v>
      </c>
      <c r="S18">
        <f>IF(T18&lt;=0,T18*B18,T18*B18-B18)</f>
        <v>20</v>
      </c>
      <c r="T18">
        <f>IFERROR(COUNTIF(C18:J18,0),"")</f>
        <v>2</v>
      </c>
      <c r="U18">
        <f>SUM(K18:R18)+S18</f>
        <v>45</v>
      </c>
      <c r="V18">
        <f>MEDIAN(K18:R18)</f>
        <v>2.5</v>
      </c>
      <c r="W18">
        <f>SUM(K18:R18)</f>
        <v>25</v>
      </c>
      <c r="X18" s="6">
        <f>W18*'Store Warehoouse Rerorders'!J19</f>
        <v>180</v>
      </c>
      <c r="Y18" s="6">
        <f>W18*'Store Warehoouse Rerorders'!F19</f>
        <v>150</v>
      </c>
      <c r="Z18" s="6">
        <f t="shared" si="6"/>
        <v>30</v>
      </c>
      <c r="AA18">
        <f t="shared" si="7"/>
        <v>0.25</v>
      </c>
      <c r="AB18" s="9">
        <f t="shared" si="8"/>
        <v>24.92</v>
      </c>
      <c r="AC18">
        <f t="shared" si="9"/>
        <v>25</v>
      </c>
    </row>
    <row r="19" spans="1:29" x14ac:dyDescent="0.25">
      <c r="A19" t="s">
        <v>19</v>
      </c>
      <c r="B19">
        <v>20</v>
      </c>
      <c r="C19">
        <v>10</v>
      </c>
      <c r="D19">
        <v>0</v>
      </c>
      <c r="E19">
        <v>10</v>
      </c>
      <c r="F19">
        <v>10</v>
      </c>
      <c r="G19">
        <v>10</v>
      </c>
      <c r="H19">
        <v>5</v>
      </c>
      <c r="I19">
        <v>10</v>
      </c>
      <c r="J19">
        <v>0</v>
      </c>
      <c r="K19">
        <f t="shared" si="16"/>
        <v>10</v>
      </c>
      <c r="L19">
        <f t="shared" si="16"/>
        <v>10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5</v>
      </c>
      <c r="Q19">
        <f t="shared" si="16"/>
        <v>0</v>
      </c>
      <c r="R19">
        <f t="shared" si="16"/>
        <v>10</v>
      </c>
      <c r="S19">
        <f>IF(T19&lt;=0,T19*B19,T19*B19-B19)</f>
        <v>20</v>
      </c>
      <c r="T19">
        <f>IFERROR(COUNTIF(C19:J19,0),"")</f>
        <v>2</v>
      </c>
      <c r="U19">
        <f>SUM(K19:R19)+S19</f>
        <v>55</v>
      </c>
      <c r="V19">
        <f>MEDIAN(K19:R19)</f>
        <v>2.5</v>
      </c>
      <c r="W19">
        <f>SUM(K19:R19)</f>
        <v>35</v>
      </c>
      <c r="X19" s="6">
        <f>W19*'Store Warehoouse Rerorders'!J20</f>
        <v>231</v>
      </c>
      <c r="Y19" s="6">
        <f>W19*'Store Warehoouse Rerorders'!F20</f>
        <v>192.5</v>
      </c>
      <c r="Z19" s="6">
        <f t="shared" si="6"/>
        <v>38.5</v>
      </c>
      <c r="AA19">
        <f t="shared" si="7"/>
        <v>0.25</v>
      </c>
      <c r="AB19" s="9">
        <f t="shared" si="8"/>
        <v>34.942857142857143</v>
      </c>
      <c r="AC19">
        <f t="shared" si="9"/>
        <v>60</v>
      </c>
    </row>
    <row r="20" spans="1:29" x14ac:dyDescent="0.25">
      <c r="A20" t="s">
        <v>14</v>
      </c>
      <c r="B20">
        <v>20</v>
      </c>
      <c r="C20">
        <v>15</v>
      </c>
      <c r="D20">
        <v>5</v>
      </c>
      <c r="E20">
        <v>5</v>
      </c>
      <c r="F20">
        <v>0</v>
      </c>
      <c r="G20">
        <v>5</v>
      </c>
      <c r="H20">
        <v>0</v>
      </c>
      <c r="I20">
        <v>10</v>
      </c>
      <c r="J20">
        <v>5</v>
      </c>
      <c r="K20">
        <f t="shared" si="16"/>
        <v>5</v>
      </c>
      <c r="L20">
        <f t="shared" si="16"/>
        <v>10</v>
      </c>
      <c r="M20">
        <f t="shared" si="16"/>
        <v>0</v>
      </c>
      <c r="N20">
        <f t="shared" si="16"/>
        <v>5</v>
      </c>
      <c r="O20">
        <f t="shared" si="16"/>
        <v>0</v>
      </c>
      <c r="P20">
        <f t="shared" si="16"/>
        <v>5</v>
      </c>
      <c r="Q20">
        <f t="shared" si="16"/>
        <v>0</v>
      </c>
      <c r="R20">
        <f t="shared" si="16"/>
        <v>5</v>
      </c>
      <c r="S20">
        <f>IF(T20&lt;=0,T20*B20,T20*B20-B20)</f>
        <v>20</v>
      </c>
      <c r="T20">
        <f>IFERROR(COUNTIF(C20:J20,0),"")</f>
        <v>2</v>
      </c>
      <c r="U20">
        <f>SUM(K20:R20)+S20</f>
        <v>50</v>
      </c>
      <c r="V20">
        <f>MEDIAN(K20:R20)</f>
        <v>5</v>
      </c>
      <c r="W20">
        <f>SUM(K20:R20)</f>
        <v>30</v>
      </c>
      <c r="X20" s="6">
        <f>W20*'Store Warehoouse Rerorders'!J21</f>
        <v>180</v>
      </c>
      <c r="Y20" s="6">
        <f>W20*'Store Warehoouse Rerorders'!F21</f>
        <v>150</v>
      </c>
      <c r="Z20" s="6">
        <f t="shared" si="6"/>
        <v>30</v>
      </c>
      <c r="AA20">
        <f t="shared" si="7"/>
        <v>0.25</v>
      </c>
      <c r="AB20" s="9">
        <f t="shared" si="8"/>
        <v>29.933333333333334</v>
      </c>
      <c r="AC20">
        <f t="shared" si="9"/>
        <v>65</v>
      </c>
    </row>
    <row r="21" spans="1:29" x14ac:dyDescent="0.25">
      <c r="A21" t="s">
        <v>22</v>
      </c>
      <c r="B21">
        <v>10</v>
      </c>
      <c r="C21">
        <v>10</v>
      </c>
      <c r="D21">
        <v>5</v>
      </c>
      <c r="E21">
        <v>10</v>
      </c>
      <c r="F21">
        <v>10</v>
      </c>
      <c r="G21">
        <v>5</v>
      </c>
      <c r="H21">
        <v>0</v>
      </c>
      <c r="I21">
        <v>0</v>
      </c>
      <c r="J21">
        <v>0</v>
      </c>
      <c r="K21">
        <f t="shared" si="16"/>
        <v>0</v>
      </c>
      <c r="L21">
        <f t="shared" si="16"/>
        <v>5</v>
      </c>
      <c r="M21">
        <f t="shared" si="16"/>
        <v>0</v>
      </c>
      <c r="N21">
        <f t="shared" si="16"/>
        <v>0</v>
      </c>
      <c r="O21">
        <f t="shared" si="16"/>
        <v>5</v>
      </c>
      <c r="P21">
        <f t="shared" si="16"/>
        <v>5</v>
      </c>
      <c r="Q21">
        <f t="shared" si="16"/>
        <v>0</v>
      </c>
      <c r="R21">
        <f t="shared" si="16"/>
        <v>0</v>
      </c>
      <c r="S21">
        <f>IF(T21&lt;=0,T21*B21,T21*B21-B21)</f>
        <v>20</v>
      </c>
      <c r="T21">
        <f>IFERROR(COUNTIF(C21:J21,0),"")</f>
        <v>3</v>
      </c>
      <c r="U21">
        <f>SUM(K21:R21)+S21</f>
        <v>35</v>
      </c>
      <c r="V21">
        <f>MEDIAN(K21:R21)</f>
        <v>0</v>
      </c>
      <c r="W21">
        <f>SUM(K21:R21)</f>
        <v>15</v>
      </c>
      <c r="X21" s="6">
        <f>W21*'Store Warehoouse Rerorders'!J22</f>
        <v>126</v>
      </c>
      <c r="Y21" s="6">
        <f>W21*'Store Warehoouse Rerorders'!F22</f>
        <v>105</v>
      </c>
      <c r="Z21" s="6">
        <f t="shared" si="6"/>
        <v>21</v>
      </c>
      <c r="AA21">
        <f t="shared" si="7"/>
        <v>0.375</v>
      </c>
      <c r="AB21" s="9">
        <f t="shared" si="8"/>
        <v>14.8</v>
      </c>
      <c r="AC21">
        <f t="shared" si="9"/>
        <v>45</v>
      </c>
    </row>
    <row r="22" spans="1:29" x14ac:dyDescent="0.25">
      <c r="A22" t="s">
        <v>18</v>
      </c>
      <c r="B22">
        <v>10</v>
      </c>
      <c r="C22">
        <v>10</v>
      </c>
      <c r="D22">
        <v>5</v>
      </c>
      <c r="E22">
        <v>5</v>
      </c>
      <c r="F22">
        <v>0</v>
      </c>
      <c r="G22">
        <v>5</v>
      </c>
      <c r="H22">
        <v>5</v>
      </c>
      <c r="I22">
        <v>10</v>
      </c>
      <c r="J22">
        <v>5</v>
      </c>
      <c r="K22">
        <f t="shared" si="16"/>
        <v>0</v>
      </c>
      <c r="L22">
        <f t="shared" si="16"/>
        <v>5</v>
      </c>
      <c r="M22">
        <f t="shared" si="16"/>
        <v>0</v>
      </c>
      <c r="N22">
        <f t="shared" si="16"/>
        <v>5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5</v>
      </c>
      <c r="S22">
        <f>IF(T22&lt;=0,T22*B22,T22*B22-B22)</f>
        <v>0</v>
      </c>
      <c r="T22">
        <f>IFERROR(COUNTIF(C22:J22,0),"")</f>
        <v>1</v>
      </c>
      <c r="U22">
        <f>SUM(K22:R22)+S22</f>
        <v>15</v>
      </c>
      <c r="V22">
        <f>MEDIAN(K22:R22)</f>
        <v>0</v>
      </c>
      <c r="W22">
        <f>SUM(K22:R22)</f>
        <v>15</v>
      </c>
      <c r="X22" s="6">
        <f>W22*'Store Warehoouse Rerorders'!J23</f>
        <v>117</v>
      </c>
      <c r="Y22" s="6">
        <f>W22*'Store Warehoouse Rerorders'!F23</f>
        <v>97.5</v>
      </c>
      <c r="Z22" s="6">
        <f t="shared" si="6"/>
        <v>19.5</v>
      </c>
      <c r="AA22">
        <f t="shared" si="7"/>
        <v>0.125</v>
      </c>
      <c r="AB22" s="9">
        <f t="shared" si="8"/>
        <v>14.933333333333334</v>
      </c>
      <c r="AC22">
        <f t="shared" si="9"/>
        <v>30</v>
      </c>
    </row>
    <row r="23" spans="1:29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>
        <f t="shared" si="9"/>
        <v>15</v>
      </c>
    </row>
    <row r="24" spans="1:29" x14ac:dyDescent="0.25">
      <c r="A24" t="s">
        <v>21</v>
      </c>
      <c r="B24">
        <v>20</v>
      </c>
      <c r="C24">
        <v>10</v>
      </c>
      <c r="D24">
        <v>10</v>
      </c>
      <c r="E24">
        <v>5</v>
      </c>
      <c r="F24">
        <v>15</v>
      </c>
      <c r="G24">
        <v>5</v>
      </c>
      <c r="H24">
        <v>10</v>
      </c>
      <c r="I24">
        <v>10</v>
      </c>
      <c r="J24">
        <v>5</v>
      </c>
      <c r="K24">
        <f t="shared" ref="K24:R30" si="17">IF(C24&lt;B24,B24-C24,0)</f>
        <v>10</v>
      </c>
      <c r="L24">
        <f t="shared" si="17"/>
        <v>0</v>
      </c>
      <c r="M24">
        <f t="shared" si="17"/>
        <v>5</v>
      </c>
      <c r="N24">
        <f t="shared" si="17"/>
        <v>0</v>
      </c>
      <c r="O24">
        <f t="shared" si="17"/>
        <v>10</v>
      </c>
      <c r="P24">
        <f t="shared" si="17"/>
        <v>0</v>
      </c>
      <c r="Q24">
        <f t="shared" si="17"/>
        <v>0</v>
      </c>
      <c r="R24">
        <f t="shared" si="17"/>
        <v>5</v>
      </c>
      <c r="S24">
        <f t="shared" ref="S24:S30" si="18">IF(T24&lt;=0,T24*B24,T24*B24-B24)</f>
        <v>0</v>
      </c>
      <c r="T24">
        <f t="shared" ref="T24:T30" si="19">IFERROR(COUNTIF(C24:J24,0),"")</f>
        <v>0</v>
      </c>
      <c r="U24">
        <f t="shared" ref="U24:U30" si="20">SUM(K24:R24)+S24</f>
        <v>30</v>
      </c>
      <c r="V24">
        <f t="shared" ref="V24:V30" si="21">MEDIAN(K24:R24)</f>
        <v>2.5</v>
      </c>
      <c r="W24">
        <f t="shared" ref="W24:W30" si="22">SUM(K24:R24)</f>
        <v>30</v>
      </c>
      <c r="X24" s="6">
        <f>W24*'Store Warehoouse Rerorders'!J25</f>
        <v>54</v>
      </c>
      <c r="Y24" s="6">
        <f>W24*'Store Warehoouse Rerorders'!F25</f>
        <v>45</v>
      </c>
      <c r="Z24" s="6">
        <f t="shared" si="6"/>
        <v>9</v>
      </c>
      <c r="AA24">
        <f t="shared" si="7"/>
        <v>0</v>
      </c>
      <c r="AB24" s="9">
        <f t="shared" si="8"/>
        <v>30</v>
      </c>
      <c r="AC24">
        <f t="shared" si="9"/>
        <v>30</v>
      </c>
    </row>
    <row r="25" spans="1:29" x14ac:dyDescent="0.25">
      <c r="A25" t="s">
        <v>26</v>
      </c>
      <c r="B25">
        <v>10</v>
      </c>
      <c r="C25">
        <v>5</v>
      </c>
      <c r="D25">
        <v>10</v>
      </c>
      <c r="E25">
        <v>0</v>
      </c>
      <c r="F25">
        <v>5</v>
      </c>
      <c r="G25">
        <v>5</v>
      </c>
      <c r="H25">
        <v>5</v>
      </c>
      <c r="I25">
        <v>0</v>
      </c>
      <c r="J25">
        <v>0</v>
      </c>
      <c r="K25">
        <f t="shared" si="17"/>
        <v>5</v>
      </c>
      <c r="L25">
        <f t="shared" si="17"/>
        <v>0</v>
      </c>
      <c r="M25">
        <f t="shared" si="17"/>
        <v>10</v>
      </c>
      <c r="N25">
        <f t="shared" si="17"/>
        <v>0</v>
      </c>
      <c r="O25">
        <f t="shared" si="17"/>
        <v>0</v>
      </c>
      <c r="P25">
        <f t="shared" si="17"/>
        <v>0</v>
      </c>
      <c r="Q25">
        <f t="shared" si="17"/>
        <v>5</v>
      </c>
      <c r="R25">
        <f t="shared" si="17"/>
        <v>0</v>
      </c>
      <c r="S25">
        <f t="shared" si="18"/>
        <v>20</v>
      </c>
      <c r="T25">
        <f t="shared" si="19"/>
        <v>3</v>
      </c>
      <c r="U25">
        <f t="shared" si="20"/>
        <v>40</v>
      </c>
      <c r="V25">
        <f t="shared" si="21"/>
        <v>0</v>
      </c>
      <c r="W25">
        <f t="shared" si="22"/>
        <v>20</v>
      </c>
      <c r="X25" s="6">
        <f>W25*'Store Warehoouse Rerorders'!J26</f>
        <v>12</v>
      </c>
      <c r="Y25" s="6">
        <f>W25*'Store Warehoouse Rerorders'!F26</f>
        <v>10</v>
      </c>
      <c r="Z25" s="6">
        <f t="shared" si="6"/>
        <v>2</v>
      </c>
      <c r="AA25">
        <f t="shared" si="7"/>
        <v>0.375</v>
      </c>
      <c r="AB25" s="9">
        <f t="shared" si="8"/>
        <v>19.850000000000001</v>
      </c>
      <c r="AC25">
        <f t="shared" si="9"/>
        <v>50</v>
      </c>
    </row>
    <row r="26" spans="1:29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7"/>
        <v>0</v>
      </c>
      <c r="L26">
        <f t="shared" si="17"/>
        <v>0</v>
      </c>
      <c r="M26">
        <f t="shared" si="17"/>
        <v>0</v>
      </c>
      <c r="N26">
        <f t="shared" si="17"/>
        <v>0</v>
      </c>
      <c r="O26">
        <f t="shared" si="17"/>
        <v>0</v>
      </c>
      <c r="P26">
        <f t="shared" si="17"/>
        <v>0</v>
      </c>
      <c r="Q26">
        <f t="shared" si="17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>
        <f t="shared" si="7"/>
        <v>0</v>
      </c>
      <c r="AB26" s="9">
        <f t="shared" si="8"/>
        <v>0</v>
      </c>
      <c r="AC26">
        <f t="shared" si="9"/>
        <v>20</v>
      </c>
    </row>
    <row r="27" spans="1:29" x14ac:dyDescent="0.25">
      <c r="A27" t="s">
        <v>27</v>
      </c>
      <c r="B27">
        <v>15</v>
      </c>
      <c r="C27">
        <v>15</v>
      </c>
      <c r="D27">
        <v>10</v>
      </c>
      <c r="E27">
        <v>0</v>
      </c>
      <c r="F27">
        <v>10</v>
      </c>
      <c r="G27">
        <v>15</v>
      </c>
      <c r="H27">
        <v>10</v>
      </c>
      <c r="I27">
        <v>5</v>
      </c>
      <c r="J27">
        <v>15</v>
      </c>
      <c r="K27">
        <f t="shared" si="17"/>
        <v>0</v>
      </c>
      <c r="L27">
        <f t="shared" si="17"/>
        <v>5</v>
      </c>
      <c r="M27">
        <f t="shared" si="17"/>
        <v>10</v>
      </c>
      <c r="N27">
        <f t="shared" si="17"/>
        <v>0</v>
      </c>
      <c r="O27">
        <f t="shared" si="17"/>
        <v>0</v>
      </c>
      <c r="P27">
        <f t="shared" si="17"/>
        <v>5</v>
      </c>
      <c r="Q27">
        <f t="shared" si="17"/>
        <v>5</v>
      </c>
      <c r="R27">
        <f t="shared" si="17"/>
        <v>0</v>
      </c>
      <c r="S27">
        <f t="shared" si="18"/>
        <v>0</v>
      </c>
      <c r="T27">
        <f t="shared" si="19"/>
        <v>1</v>
      </c>
      <c r="U27">
        <f t="shared" si="20"/>
        <v>25</v>
      </c>
      <c r="V27">
        <f t="shared" si="21"/>
        <v>2.5</v>
      </c>
      <c r="W27">
        <f t="shared" si="22"/>
        <v>25</v>
      </c>
      <c r="X27" s="6">
        <f>W27*'Store Warehoouse Rerorders'!J28</f>
        <v>90</v>
      </c>
      <c r="Y27" s="6">
        <f>W27*'Store Warehoouse Rerorders'!F28</f>
        <v>75</v>
      </c>
      <c r="Z27" s="6">
        <f t="shared" si="6"/>
        <v>15</v>
      </c>
      <c r="AA27">
        <f t="shared" si="7"/>
        <v>0.125</v>
      </c>
      <c r="AB27" s="9">
        <f t="shared" si="8"/>
        <v>24.96</v>
      </c>
      <c r="AC27">
        <f t="shared" si="9"/>
        <v>25</v>
      </c>
    </row>
    <row r="28" spans="1:29" x14ac:dyDescent="0.25">
      <c r="A28" t="s">
        <v>28</v>
      </c>
      <c r="B28">
        <v>15</v>
      </c>
      <c r="C28">
        <v>15</v>
      </c>
      <c r="D28">
        <v>15</v>
      </c>
      <c r="E28">
        <v>10</v>
      </c>
      <c r="F28">
        <v>5</v>
      </c>
      <c r="G28">
        <v>15</v>
      </c>
      <c r="H28">
        <v>10</v>
      </c>
      <c r="I28">
        <v>5</v>
      </c>
      <c r="J28">
        <v>0</v>
      </c>
      <c r="K28">
        <f t="shared" si="17"/>
        <v>0</v>
      </c>
      <c r="L28">
        <f t="shared" si="17"/>
        <v>0</v>
      </c>
      <c r="M28">
        <f t="shared" si="17"/>
        <v>5</v>
      </c>
      <c r="N28">
        <f t="shared" si="17"/>
        <v>5</v>
      </c>
      <c r="O28">
        <f t="shared" si="17"/>
        <v>0</v>
      </c>
      <c r="P28">
        <f t="shared" si="17"/>
        <v>5</v>
      </c>
      <c r="Q28">
        <f t="shared" si="17"/>
        <v>5</v>
      </c>
      <c r="R28">
        <f t="shared" si="17"/>
        <v>5</v>
      </c>
      <c r="S28">
        <f t="shared" si="18"/>
        <v>0</v>
      </c>
      <c r="T28">
        <f t="shared" si="19"/>
        <v>1</v>
      </c>
      <c r="U28">
        <f t="shared" si="20"/>
        <v>25</v>
      </c>
      <c r="V28">
        <f t="shared" si="21"/>
        <v>5</v>
      </c>
      <c r="W28">
        <f t="shared" si="22"/>
        <v>25</v>
      </c>
      <c r="X28" s="6">
        <f>W28*'Store Warehoouse Rerorders'!J29</f>
        <v>135</v>
      </c>
      <c r="Y28" s="6">
        <f>W28*'Store Warehoouse Rerorders'!F29</f>
        <v>112.5</v>
      </c>
      <c r="Z28" s="6">
        <f t="shared" si="6"/>
        <v>22.5</v>
      </c>
      <c r="AA28">
        <f t="shared" si="7"/>
        <v>0.125</v>
      </c>
      <c r="AB28" s="9">
        <f t="shared" si="8"/>
        <v>24.96</v>
      </c>
      <c r="AC28">
        <f t="shared" si="9"/>
        <v>50</v>
      </c>
    </row>
    <row r="29" spans="1:29" x14ac:dyDescent="0.25">
      <c r="A29" t="s">
        <v>24</v>
      </c>
      <c r="B29">
        <v>10</v>
      </c>
      <c r="C29">
        <v>5</v>
      </c>
      <c r="D29">
        <v>5</v>
      </c>
      <c r="E29">
        <v>10</v>
      </c>
      <c r="F29">
        <v>5</v>
      </c>
      <c r="G29">
        <v>10</v>
      </c>
      <c r="H29">
        <v>5</v>
      </c>
      <c r="I29">
        <v>0</v>
      </c>
      <c r="J29">
        <v>10</v>
      </c>
      <c r="K29">
        <f t="shared" si="17"/>
        <v>5</v>
      </c>
      <c r="L29">
        <f t="shared" si="17"/>
        <v>0</v>
      </c>
      <c r="M29">
        <f t="shared" si="17"/>
        <v>0</v>
      </c>
      <c r="N29">
        <f t="shared" si="17"/>
        <v>5</v>
      </c>
      <c r="O29">
        <f t="shared" si="17"/>
        <v>0</v>
      </c>
      <c r="P29">
        <f t="shared" si="17"/>
        <v>5</v>
      </c>
      <c r="Q29">
        <f t="shared" si="17"/>
        <v>5</v>
      </c>
      <c r="R29">
        <f t="shared" si="17"/>
        <v>0</v>
      </c>
      <c r="S29">
        <f t="shared" si="18"/>
        <v>0</v>
      </c>
      <c r="T29">
        <f t="shared" si="19"/>
        <v>1</v>
      </c>
      <c r="U29">
        <f t="shared" si="20"/>
        <v>20</v>
      </c>
      <c r="V29">
        <f t="shared" si="21"/>
        <v>2.5</v>
      </c>
      <c r="W29">
        <f t="shared" si="22"/>
        <v>20</v>
      </c>
      <c r="X29" s="6">
        <f>W29*'Store Warehoouse Rerorders'!J30</f>
        <v>192</v>
      </c>
      <c r="Y29" s="6">
        <f>W29*'Store Warehoouse Rerorders'!F30</f>
        <v>160</v>
      </c>
      <c r="Z29" s="6">
        <f t="shared" si="6"/>
        <v>32</v>
      </c>
      <c r="AA29">
        <f t="shared" si="7"/>
        <v>0.125</v>
      </c>
      <c r="AB29" s="9">
        <f t="shared" si="8"/>
        <v>19.95</v>
      </c>
      <c r="AC29">
        <f t="shared" si="9"/>
        <v>45</v>
      </c>
    </row>
    <row r="30" spans="1:29" x14ac:dyDescent="0.25">
      <c r="A30" t="s">
        <v>25</v>
      </c>
      <c r="B30">
        <v>10</v>
      </c>
      <c r="C30">
        <v>5</v>
      </c>
      <c r="D30">
        <v>5</v>
      </c>
      <c r="E30">
        <v>0</v>
      </c>
      <c r="F30">
        <v>5</v>
      </c>
      <c r="G30">
        <v>0</v>
      </c>
      <c r="H30">
        <v>5</v>
      </c>
      <c r="I30">
        <v>10</v>
      </c>
      <c r="J30">
        <v>10</v>
      </c>
      <c r="K30">
        <f t="shared" si="17"/>
        <v>5</v>
      </c>
      <c r="L30">
        <f t="shared" si="17"/>
        <v>0</v>
      </c>
      <c r="M30">
        <f t="shared" si="17"/>
        <v>5</v>
      </c>
      <c r="N30">
        <f t="shared" si="17"/>
        <v>0</v>
      </c>
      <c r="O30">
        <f t="shared" si="17"/>
        <v>5</v>
      </c>
      <c r="P30">
        <f t="shared" si="17"/>
        <v>0</v>
      </c>
      <c r="Q30">
        <f t="shared" si="17"/>
        <v>0</v>
      </c>
      <c r="R30">
        <f t="shared" si="17"/>
        <v>0</v>
      </c>
      <c r="S30">
        <f t="shared" si="18"/>
        <v>10</v>
      </c>
      <c r="T30">
        <f t="shared" si="19"/>
        <v>2</v>
      </c>
      <c r="U30">
        <f t="shared" si="20"/>
        <v>25</v>
      </c>
      <c r="V30">
        <f t="shared" si="21"/>
        <v>0</v>
      </c>
      <c r="W30">
        <f t="shared" si="22"/>
        <v>15</v>
      </c>
      <c r="X30" s="6">
        <f>W30*'Store Warehoouse Rerorders'!J31</f>
        <v>63</v>
      </c>
      <c r="Y30" s="6">
        <f>W30*'Store Warehoouse Rerorders'!F31</f>
        <v>52.5</v>
      </c>
      <c r="Z30" s="6">
        <f t="shared" si="6"/>
        <v>10.5</v>
      </c>
      <c r="AA30">
        <f t="shared" si="7"/>
        <v>0.25</v>
      </c>
      <c r="AB30" s="9">
        <f t="shared" si="8"/>
        <v>14.866666666666667</v>
      </c>
      <c r="AC30">
        <f t="shared" si="9"/>
        <v>35</v>
      </c>
    </row>
    <row r="31" spans="1:29" x14ac:dyDescent="0.25">
      <c r="R31">
        <f>SUM(R3:R30)</f>
        <v>60</v>
      </c>
      <c r="S31">
        <f t="shared" ref="S31:AC31" si="23">SUM(S3:S30)</f>
        <v>305</v>
      </c>
      <c r="T31">
        <f t="shared" si="23"/>
        <v>39</v>
      </c>
      <c r="U31">
        <f t="shared" si="23"/>
        <v>915</v>
      </c>
      <c r="V31">
        <f t="shared" si="23"/>
        <v>45</v>
      </c>
      <c r="W31">
        <f t="shared" si="23"/>
        <v>610</v>
      </c>
      <c r="X31" s="6">
        <f t="shared" si="23"/>
        <v>2823</v>
      </c>
      <c r="Y31" s="6">
        <f t="shared" si="23"/>
        <v>2352.5</v>
      </c>
      <c r="Z31" s="6">
        <f t="shared" si="23"/>
        <v>470.5</v>
      </c>
      <c r="AA31">
        <f t="shared" si="23"/>
        <v>4.875</v>
      </c>
      <c r="AB31">
        <f t="shared" si="23"/>
        <v>608.31714285714293</v>
      </c>
      <c r="AC31">
        <f t="shared" si="23"/>
        <v>1205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1"/>
  <sheetViews>
    <sheetView zoomScale="75" zoomScaleNormal="75" workbookViewId="0">
      <selection activeCell="Z1" sqref="Z1:Z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  <col min="19" max="19" width="18.42578125" bestFit="1" customWidth="1"/>
    <col min="24" max="24" width="15.7109375" bestFit="1" customWidth="1"/>
    <col min="25" max="25" width="13.28515625" bestFit="1" customWidth="1"/>
    <col min="26" max="26" width="20.7109375" bestFit="1" customWidth="1"/>
  </cols>
  <sheetData>
    <row r="1" spans="1:29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</v>
      </c>
      <c r="B3">
        <v>20</v>
      </c>
      <c r="C3">
        <v>15</v>
      </c>
      <c r="D3">
        <v>12</v>
      </c>
      <c r="E3">
        <v>10</v>
      </c>
      <c r="F3">
        <v>15</v>
      </c>
      <c r="G3">
        <v>0</v>
      </c>
      <c r="H3">
        <v>0</v>
      </c>
      <c r="I3">
        <v>10</v>
      </c>
      <c r="J3">
        <v>5</v>
      </c>
      <c r="K3">
        <f t="shared" ref="K3:R8" si="0">IF(C3&lt;B3,B3-C3,0)</f>
        <v>5</v>
      </c>
      <c r="L3">
        <f t="shared" si="0"/>
        <v>3</v>
      </c>
      <c r="M3">
        <f t="shared" si="0"/>
        <v>2</v>
      </c>
      <c r="N3">
        <f t="shared" si="0"/>
        <v>0</v>
      </c>
      <c r="O3">
        <f t="shared" si="0"/>
        <v>15</v>
      </c>
      <c r="P3">
        <f t="shared" si="0"/>
        <v>0</v>
      </c>
      <c r="Q3">
        <f t="shared" si="0"/>
        <v>0</v>
      </c>
      <c r="R3">
        <f t="shared" si="0"/>
        <v>5</v>
      </c>
      <c r="S3">
        <f t="shared" ref="S3:S8" si="1">IF(T3&lt;=0,T3*B3,T3*B3-B3)</f>
        <v>20</v>
      </c>
      <c r="T3">
        <f t="shared" ref="T3:T8" si="2">IFERROR(COUNTIF(C3:J3,0),"")</f>
        <v>2</v>
      </c>
      <c r="U3">
        <f t="shared" ref="U3:U8" si="3">SUM(K3:R3)+S3</f>
        <v>50</v>
      </c>
      <c r="V3">
        <f t="shared" ref="V3:V8" si="4">MEDIAN(K3:R3)</f>
        <v>2.5</v>
      </c>
      <c r="W3">
        <f t="shared" ref="W3:W8" si="5">SUM(K3:R3)</f>
        <v>30</v>
      </c>
      <c r="X3" s="6">
        <f>W3*'Store Warehoouse Rerorders'!J4</f>
        <v>108</v>
      </c>
      <c r="Y3" s="6">
        <f>W3*'Store Warehoouse Rerorders'!F4</f>
        <v>90</v>
      </c>
      <c r="Z3" s="6">
        <f>X3-Y3</f>
        <v>18</v>
      </c>
      <c r="AA3">
        <f>T3/8</f>
        <v>0.25</v>
      </c>
      <c r="AB3" s="9">
        <f>IFERROR(W3-T3/W3,0)</f>
        <v>29.933333333333334</v>
      </c>
      <c r="AC3">
        <f>W3</f>
        <v>30</v>
      </c>
    </row>
    <row r="4" spans="1:29" x14ac:dyDescent="0.25">
      <c r="A4" t="s">
        <v>3</v>
      </c>
      <c r="B4">
        <v>15</v>
      </c>
      <c r="C4">
        <v>5</v>
      </c>
      <c r="D4">
        <v>15</v>
      </c>
      <c r="E4">
        <v>10</v>
      </c>
      <c r="F4">
        <v>0</v>
      </c>
      <c r="G4">
        <v>15</v>
      </c>
      <c r="H4">
        <v>0</v>
      </c>
      <c r="I4">
        <v>0</v>
      </c>
      <c r="J4">
        <v>15</v>
      </c>
      <c r="K4">
        <f t="shared" si="0"/>
        <v>10</v>
      </c>
      <c r="L4">
        <f t="shared" si="0"/>
        <v>0</v>
      </c>
      <c r="M4">
        <f t="shared" si="0"/>
        <v>5</v>
      </c>
      <c r="N4">
        <f t="shared" si="0"/>
        <v>10</v>
      </c>
      <c r="O4">
        <f t="shared" si="0"/>
        <v>0</v>
      </c>
      <c r="P4">
        <f t="shared" si="0"/>
        <v>15</v>
      </c>
      <c r="Q4">
        <f t="shared" si="0"/>
        <v>0</v>
      </c>
      <c r="R4">
        <f t="shared" si="0"/>
        <v>0</v>
      </c>
      <c r="S4">
        <f t="shared" si="1"/>
        <v>30</v>
      </c>
      <c r="T4">
        <f t="shared" si="2"/>
        <v>3</v>
      </c>
      <c r="U4">
        <f t="shared" si="3"/>
        <v>70</v>
      </c>
      <c r="V4">
        <f t="shared" si="4"/>
        <v>2.5</v>
      </c>
      <c r="W4">
        <f t="shared" si="5"/>
        <v>40</v>
      </c>
      <c r="X4" s="6">
        <f>W4*'Store Warehoouse Rerorders'!J5</f>
        <v>120</v>
      </c>
      <c r="Y4" s="6">
        <f>W4*'Store Warehoouse Rerorders'!F5</f>
        <v>100</v>
      </c>
      <c r="Z4" s="6">
        <f t="shared" ref="Z4:Z30" si="6">X4-Y4</f>
        <v>20</v>
      </c>
      <c r="AA4">
        <f t="shared" ref="AA4:AA30" si="7">T4/8</f>
        <v>0.375</v>
      </c>
      <c r="AB4" s="9">
        <f t="shared" ref="AB4:AB30" si="8">IFERROR(W4-T4/W4,0)</f>
        <v>39.924999999999997</v>
      </c>
      <c r="AC4">
        <f>W4+W3</f>
        <v>70</v>
      </c>
    </row>
    <row r="5" spans="1:29" x14ac:dyDescent="0.25">
      <c r="A5" t="s">
        <v>4</v>
      </c>
      <c r="B5">
        <v>20</v>
      </c>
      <c r="C5">
        <v>15</v>
      </c>
      <c r="D5">
        <v>10</v>
      </c>
      <c r="E5">
        <v>0</v>
      </c>
      <c r="F5">
        <v>10</v>
      </c>
      <c r="G5">
        <v>0</v>
      </c>
      <c r="H5">
        <v>0</v>
      </c>
      <c r="I5">
        <v>0</v>
      </c>
      <c r="J5">
        <v>0</v>
      </c>
      <c r="K5">
        <f t="shared" si="0"/>
        <v>5</v>
      </c>
      <c r="L5">
        <f t="shared" si="0"/>
        <v>5</v>
      </c>
      <c r="M5">
        <f t="shared" si="0"/>
        <v>10</v>
      </c>
      <c r="N5">
        <f t="shared" si="0"/>
        <v>0</v>
      </c>
      <c r="O5">
        <f t="shared" si="0"/>
        <v>10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80</v>
      </c>
      <c r="T5">
        <f t="shared" si="2"/>
        <v>5</v>
      </c>
      <c r="U5">
        <f t="shared" si="3"/>
        <v>110</v>
      </c>
      <c r="V5">
        <f t="shared" si="4"/>
        <v>2.5</v>
      </c>
      <c r="W5">
        <f t="shared" si="5"/>
        <v>30</v>
      </c>
      <c r="X5" s="6">
        <f>W5*'Store Warehoouse Rerorders'!J6</f>
        <v>72</v>
      </c>
      <c r="Y5" s="6">
        <f>W5*'Store Warehoouse Rerorders'!F6</f>
        <v>60</v>
      </c>
      <c r="Z5" s="6">
        <f t="shared" si="6"/>
        <v>12</v>
      </c>
      <c r="AA5">
        <f t="shared" si="7"/>
        <v>0.625</v>
      </c>
      <c r="AB5" s="9">
        <f t="shared" si="8"/>
        <v>29.833333333333332</v>
      </c>
      <c r="AC5">
        <f t="shared" ref="AC5:AC30" si="9">W5+W4</f>
        <v>70</v>
      </c>
    </row>
    <row r="6" spans="1:29" x14ac:dyDescent="0.25">
      <c r="A6" t="s">
        <v>5</v>
      </c>
      <c r="B6">
        <v>20</v>
      </c>
      <c r="C6">
        <v>0</v>
      </c>
      <c r="D6">
        <v>5</v>
      </c>
      <c r="E6">
        <v>0</v>
      </c>
      <c r="F6">
        <v>5</v>
      </c>
      <c r="G6">
        <v>10</v>
      </c>
      <c r="H6">
        <v>5</v>
      </c>
      <c r="I6">
        <v>10</v>
      </c>
      <c r="J6">
        <v>20</v>
      </c>
      <c r="K6">
        <f t="shared" si="0"/>
        <v>20</v>
      </c>
      <c r="L6">
        <f t="shared" si="0"/>
        <v>0</v>
      </c>
      <c r="M6">
        <f t="shared" si="0"/>
        <v>5</v>
      </c>
      <c r="N6">
        <f t="shared" si="0"/>
        <v>0</v>
      </c>
      <c r="O6">
        <f t="shared" si="0"/>
        <v>0</v>
      </c>
      <c r="P6">
        <f t="shared" si="0"/>
        <v>5</v>
      </c>
      <c r="Q6">
        <f t="shared" si="0"/>
        <v>0</v>
      </c>
      <c r="R6">
        <f t="shared" si="0"/>
        <v>0</v>
      </c>
      <c r="S6">
        <f t="shared" si="1"/>
        <v>20</v>
      </c>
      <c r="T6">
        <f t="shared" si="2"/>
        <v>2</v>
      </c>
      <c r="U6">
        <f t="shared" si="3"/>
        <v>50</v>
      </c>
      <c r="V6">
        <f t="shared" si="4"/>
        <v>0</v>
      </c>
      <c r="W6">
        <f t="shared" si="5"/>
        <v>30</v>
      </c>
      <c r="X6" s="6">
        <f>W6*'Store Warehoouse Rerorders'!J7</f>
        <v>126</v>
      </c>
      <c r="Y6" s="6">
        <f>W6*'Store Warehoouse Rerorders'!F7</f>
        <v>105</v>
      </c>
      <c r="Z6" s="6">
        <f t="shared" si="6"/>
        <v>21</v>
      </c>
      <c r="AA6">
        <f t="shared" si="7"/>
        <v>0.25</v>
      </c>
      <c r="AB6" s="9">
        <f t="shared" si="8"/>
        <v>29.933333333333334</v>
      </c>
      <c r="AC6">
        <f t="shared" si="9"/>
        <v>60</v>
      </c>
    </row>
    <row r="7" spans="1:29" x14ac:dyDescent="0.25">
      <c r="A7" t="s">
        <v>2</v>
      </c>
      <c r="B7">
        <v>20</v>
      </c>
      <c r="C7">
        <v>12</v>
      </c>
      <c r="D7">
        <v>0</v>
      </c>
      <c r="E7">
        <v>10</v>
      </c>
      <c r="F7">
        <v>12</v>
      </c>
      <c r="G7">
        <v>10</v>
      </c>
      <c r="H7">
        <v>0</v>
      </c>
      <c r="I7">
        <v>15</v>
      </c>
      <c r="J7">
        <v>8</v>
      </c>
      <c r="K7">
        <f t="shared" si="0"/>
        <v>8</v>
      </c>
      <c r="L7">
        <f t="shared" si="0"/>
        <v>12</v>
      </c>
      <c r="M7">
        <f t="shared" si="0"/>
        <v>0</v>
      </c>
      <c r="N7">
        <f t="shared" si="0"/>
        <v>0</v>
      </c>
      <c r="O7">
        <f t="shared" si="0"/>
        <v>2</v>
      </c>
      <c r="P7">
        <f t="shared" si="0"/>
        <v>10</v>
      </c>
      <c r="Q7">
        <f t="shared" si="0"/>
        <v>0</v>
      </c>
      <c r="R7">
        <f t="shared" si="0"/>
        <v>7</v>
      </c>
      <c r="S7">
        <f t="shared" si="1"/>
        <v>20</v>
      </c>
      <c r="T7">
        <f t="shared" si="2"/>
        <v>2</v>
      </c>
      <c r="U7">
        <f t="shared" si="3"/>
        <v>59</v>
      </c>
      <c r="V7">
        <f t="shared" si="4"/>
        <v>4.5</v>
      </c>
      <c r="W7">
        <f t="shared" si="5"/>
        <v>39</v>
      </c>
      <c r="X7" s="6">
        <f>W7*'Store Warehoouse Rerorders'!J8</f>
        <v>187.2</v>
      </c>
      <c r="Y7" s="6">
        <f>W7*'Store Warehoouse Rerorders'!F8</f>
        <v>156</v>
      </c>
      <c r="Z7" s="6">
        <f t="shared" si="6"/>
        <v>31.199999999999989</v>
      </c>
      <c r="AA7">
        <f t="shared" si="7"/>
        <v>0.25</v>
      </c>
      <c r="AB7" s="9">
        <f t="shared" si="8"/>
        <v>38.948717948717949</v>
      </c>
      <c r="AC7">
        <f t="shared" si="9"/>
        <v>69</v>
      </c>
    </row>
    <row r="8" spans="1:29" x14ac:dyDescent="0.25">
      <c r="A8" t="s">
        <v>16</v>
      </c>
      <c r="B8">
        <v>20</v>
      </c>
      <c r="C8">
        <v>10</v>
      </c>
      <c r="D8">
        <v>15</v>
      </c>
      <c r="E8">
        <v>10</v>
      </c>
      <c r="F8">
        <v>5</v>
      </c>
      <c r="G8">
        <v>0</v>
      </c>
      <c r="H8">
        <v>0</v>
      </c>
      <c r="I8">
        <v>15</v>
      </c>
      <c r="J8">
        <v>15</v>
      </c>
      <c r="K8">
        <f t="shared" si="0"/>
        <v>10</v>
      </c>
      <c r="L8">
        <f t="shared" si="0"/>
        <v>0</v>
      </c>
      <c r="M8">
        <f t="shared" si="0"/>
        <v>5</v>
      </c>
      <c r="N8">
        <f t="shared" si="0"/>
        <v>5</v>
      </c>
      <c r="O8">
        <f t="shared" si="0"/>
        <v>5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20</v>
      </c>
      <c r="T8">
        <f t="shared" si="2"/>
        <v>2</v>
      </c>
      <c r="U8">
        <f t="shared" si="3"/>
        <v>45</v>
      </c>
      <c r="V8">
        <f t="shared" si="4"/>
        <v>2.5</v>
      </c>
      <c r="W8">
        <f t="shared" si="5"/>
        <v>25</v>
      </c>
      <c r="X8" s="6">
        <f>W8*'Store Warehoouse Rerorders'!J9</f>
        <v>105</v>
      </c>
      <c r="Y8" s="6">
        <f>W8*'Store Warehoouse Rerorders'!F9</f>
        <v>87.5</v>
      </c>
      <c r="Z8" s="6">
        <f t="shared" si="6"/>
        <v>17.5</v>
      </c>
      <c r="AA8">
        <f t="shared" si="7"/>
        <v>0.25</v>
      </c>
      <c r="AB8" s="9">
        <f t="shared" si="8"/>
        <v>24.92</v>
      </c>
      <c r="AC8">
        <f t="shared" si="9"/>
        <v>64</v>
      </c>
    </row>
    <row r="9" spans="1:29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>
        <f t="shared" si="9"/>
        <v>25</v>
      </c>
    </row>
    <row r="10" spans="1:29" x14ac:dyDescent="0.25">
      <c r="A10" t="s">
        <v>7</v>
      </c>
      <c r="B10">
        <v>20</v>
      </c>
      <c r="C10">
        <v>10</v>
      </c>
      <c r="D10">
        <v>15</v>
      </c>
      <c r="E10">
        <v>15</v>
      </c>
      <c r="F10">
        <v>15</v>
      </c>
      <c r="G10">
        <v>15</v>
      </c>
      <c r="H10">
        <v>10</v>
      </c>
      <c r="I10">
        <v>15</v>
      </c>
      <c r="J10">
        <v>12</v>
      </c>
      <c r="K10">
        <f t="shared" ref="K10:R16" si="10">IF(C10&lt;B10,B10-C10,0)</f>
        <v>10</v>
      </c>
      <c r="L10">
        <f t="shared" si="10"/>
        <v>0</v>
      </c>
      <c r="M10">
        <f t="shared" si="10"/>
        <v>0</v>
      </c>
      <c r="N10">
        <f t="shared" si="10"/>
        <v>0</v>
      </c>
      <c r="O10">
        <f t="shared" si="10"/>
        <v>0</v>
      </c>
      <c r="P10">
        <f t="shared" si="10"/>
        <v>5</v>
      </c>
      <c r="Q10">
        <f t="shared" si="10"/>
        <v>0</v>
      </c>
      <c r="R10">
        <f t="shared" si="10"/>
        <v>3</v>
      </c>
      <c r="S10">
        <f t="shared" ref="S10:S16" si="11">IF(T10&lt;=0,T10*B10,T10*B10-B10)</f>
        <v>0</v>
      </c>
      <c r="T10">
        <f t="shared" ref="T10:T16" si="12">IFERROR(COUNTIF(C10:J10,0),"")</f>
        <v>0</v>
      </c>
      <c r="U10">
        <f t="shared" ref="U10:U16" si="13">SUM(K10:R10)+S10</f>
        <v>18</v>
      </c>
      <c r="V10">
        <f t="shared" ref="V10:V16" si="14">MEDIAN(K10:R10)</f>
        <v>0</v>
      </c>
      <c r="W10">
        <f t="shared" ref="W10:W16" si="15">SUM(K10:R10)</f>
        <v>18</v>
      </c>
      <c r="X10" s="6">
        <f>W10*'Store Warehoouse Rerorders'!J11</f>
        <v>64.8</v>
      </c>
      <c r="Y10" s="6">
        <f>W10*'Store Warehoouse Rerorders'!F11</f>
        <v>54</v>
      </c>
      <c r="Z10" s="6">
        <f t="shared" si="6"/>
        <v>10.799999999999997</v>
      </c>
      <c r="AA10">
        <f t="shared" si="7"/>
        <v>0</v>
      </c>
      <c r="AB10" s="9">
        <f t="shared" si="8"/>
        <v>18</v>
      </c>
      <c r="AC10">
        <f t="shared" si="9"/>
        <v>18</v>
      </c>
    </row>
    <row r="11" spans="1:29" x14ac:dyDescent="0.25">
      <c r="A11" t="s">
        <v>17</v>
      </c>
      <c r="B11">
        <v>20</v>
      </c>
      <c r="C11">
        <v>8</v>
      </c>
      <c r="D11">
        <v>10</v>
      </c>
      <c r="E11">
        <v>5</v>
      </c>
      <c r="F11">
        <v>0</v>
      </c>
      <c r="G11">
        <v>10</v>
      </c>
      <c r="H11">
        <v>5</v>
      </c>
      <c r="I11">
        <v>10</v>
      </c>
      <c r="J11">
        <v>10</v>
      </c>
      <c r="K11">
        <f t="shared" si="10"/>
        <v>12</v>
      </c>
      <c r="L11">
        <f t="shared" si="10"/>
        <v>0</v>
      </c>
      <c r="M11">
        <f t="shared" si="10"/>
        <v>5</v>
      </c>
      <c r="N11">
        <f t="shared" si="10"/>
        <v>5</v>
      </c>
      <c r="O11">
        <f t="shared" si="10"/>
        <v>0</v>
      </c>
      <c r="P11">
        <f t="shared" si="10"/>
        <v>5</v>
      </c>
      <c r="Q11">
        <f t="shared" si="10"/>
        <v>0</v>
      </c>
      <c r="R11">
        <f t="shared" si="10"/>
        <v>0</v>
      </c>
      <c r="S11">
        <f t="shared" si="11"/>
        <v>0</v>
      </c>
      <c r="T11">
        <f t="shared" si="12"/>
        <v>1</v>
      </c>
      <c r="U11">
        <f t="shared" si="13"/>
        <v>27</v>
      </c>
      <c r="V11">
        <f t="shared" si="14"/>
        <v>2.5</v>
      </c>
      <c r="W11">
        <f t="shared" si="15"/>
        <v>27</v>
      </c>
      <c r="X11" s="6">
        <f>W11*'Store Warehoouse Rerorders'!J12</f>
        <v>113.4</v>
      </c>
      <c r="Y11" s="6">
        <f>W11*'Store Warehoouse Rerorders'!F12</f>
        <v>94.5</v>
      </c>
      <c r="Z11" s="6">
        <f t="shared" si="6"/>
        <v>18.900000000000006</v>
      </c>
      <c r="AA11">
        <f t="shared" si="7"/>
        <v>0.125</v>
      </c>
      <c r="AB11" s="9">
        <f t="shared" si="8"/>
        <v>26.962962962962962</v>
      </c>
      <c r="AC11">
        <f t="shared" si="9"/>
        <v>45</v>
      </c>
    </row>
    <row r="12" spans="1:29" x14ac:dyDescent="0.25">
      <c r="A12" t="s">
        <v>8</v>
      </c>
      <c r="B12">
        <v>20</v>
      </c>
      <c r="C12">
        <v>5</v>
      </c>
      <c r="D12">
        <v>0</v>
      </c>
      <c r="E12">
        <v>15</v>
      </c>
      <c r="F12">
        <v>0</v>
      </c>
      <c r="G12">
        <v>0</v>
      </c>
      <c r="H12">
        <v>5</v>
      </c>
      <c r="I12">
        <v>20</v>
      </c>
      <c r="J12">
        <v>10</v>
      </c>
      <c r="K12">
        <f t="shared" si="10"/>
        <v>15</v>
      </c>
      <c r="L12">
        <f t="shared" si="10"/>
        <v>5</v>
      </c>
      <c r="M12">
        <f t="shared" si="10"/>
        <v>0</v>
      </c>
      <c r="N12">
        <f t="shared" si="10"/>
        <v>15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10</v>
      </c>
      <c r="S12">
        <f t="shared" si="11"/>
        <v>40</v>
      </c>
      <c r="T12">
        <f t="shared" si="12"/>
        <v>3</v>
      </c>
      <c r="U12">
        <f t="shared" si="13"/>
        <v>85</v>
      </c>
      <c r="V12">
        <f t="shared" si="14"/>
        <v>2.5</v>
      </c>
      <c r="W12">
        <f t="shared" si="15"/>
        <v>45</v>
      </c>
      <c r="X12" s="6">
        <f>W12*'Store Warehoouse Rerorders'!J13</f>
        <v>216</v>
      </c>
      <c r="Y12" s="6">
        <f>W12*'Store Warehoouse Rerorders'!F13</f>
        <v>180</v>
      </c>
      <c r="Z12" s="6">
        <f t="shared" si="6"/>
        <v>36</v>
      </c>
      <c r="AA12">
        <f t="shared" si="7"/>
        <v>0.375</v>
      </c>
      <c r="AB12" s="9">
        <f t="shared" si="8"/>
        <v>44.93333333333333</v>
      </c>
      <c r="AC12">
        <f t="shared" si="9"/>
        <v>72</v>
      </c>
    </row>
    <row r="13" spans="1:29" x14ac:dyDescent="0.25">
      <c r="A13" t="s">
        <v>9</v>
      </c>
      <c r="B13">
        <v>20</v>
      </c>
      <c r="C13">
        <v>12</v>
      </c>
      <c r="D13">
        <v>20</v>
      </c>
      <c r="E13">
        <v>10</v>
      </c>
      <c r="F13">
        <v>0</v>
      </c>
      <c r="G13">
        <v>10</v>
      </c>
      <c r="H13">
        <v>5</v>
      </c>
      <c r="I13">
        <v>10</v>
      </c>
      <c r="J13">
        <v>10</v>
      </c>
      <c r="K13">
        <f t="shared" si="10"/>
        <v>8</v>
      </c>
      <c r="L13">
        <f t="shared" si="10"/>
        <v>0</v>
      </c>
      <c r="M13">
        <f t="shared" si="10"/>
        <v>10</v>
      </c>
      <c r="N13">
        <f t="shared" si="10"/>
        <v>10</v>
      </c>
      <c r="O13">
        <f t="shared" si="10"/>
        <v>0</v>
      </c>
      <c r="P13">
        <f t="shared" si="10"/>
        <v>5</v>
      </c>
      <c r="Q13">
        <f t="shared" si="10"/>
        <v>0</v>
      </c>
      <c r="R13">
        <f t="shared" si="10"/>
        <v>0</v>
      </c>
      <c r="S13">
        <f t="shared" si="11"/>
        <v>0</v>
      </c>
      <c r="T13">
        <f t="shared" si="12"/>
        <v>1</v>
      </c>
      <c r="U13">
        <f t="shared" si="13"/>
        <v>33</v>
      </c>
      <c r="V13">
        <f t="shared" si="14"/>
        <v>2.5</v>
      </c>
      <c r="W13">
        <f t="shared" si="15"/>
        <v>33</v>
      </c>
      <c r="X13" s="6">
        <f>W13*'Store Warehoouse Rerorders'!J14</f>
        <v>217.79999999999998</v>
      </c>
      <c r="Y13" s="6">
        <f>W13*'Store Warehoouse Rerorders'!F14</f>
        <v>181.5</v>
      </c>
      <c r="Z13" s="6">
        <f t="shared" si="6"/>
        <v>36.299999999999983</v>
      </c>
      <c r="AA13">
        <f t="shared" si="7"/>
        <v>0.125</v>
      </c>
      <c r="AB13" s="9">
        <f t="shared" si="8"/>
        <v>32.969696969696969</v>
      </c>
      <c r="AC13">
        <f t="shared" si="9"/>
        <v>78</v>
      </c>
    </row>
    <row r="14" spans="1:29" x14ac:dyDescent="0.25">
      <c r="A14" t="s">
        <v>15</v>
      </c>
      <c r="B14">
        <v>20</v>
      </c>
      <c r="C14">
        <v>10</v>
      </c>
      <c r="D14">
        <v>15</v>
      </c>
      <c r="E14">
        <v>12</v>
      </c>
      <c r="F14">
        <v>0</v>
      </c>
      <c r="G14">
        <v>0</v>
      </c>
      <c r="H14">
        <v>6</v>
      </c>
      <c r="I14">
        <v>20</v>
      </c>
      <c r="J14">
        <v>15</v>
      </c>
      <c r="K14">
        <f t="shared" si="10"/>
        <v>10</v>
      </c>
      <c r="L14">
        <f t="shared" si="10"/>
        <v>0</v>
      </c>
      <c r="M14">
        <f t="shared" si="10"/>
        <v>3</v>
      </c>
      <c r="N14">
        <f t="shared" si="10"/>
        <v>12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5</v>
      </c>
      <c r="S14">
        <f t="shared" si="11"/>
        <v>20</v>
      </c>
      <c r="T14">
        <f t="shared" si="12"/>
        <v>2</v>
      </c>
      <c r="U14">
        <f t="shared" si="13"/>
        <v>50</v>
      </c>
      <c r="V14">
        <f t="shared" si="14"/>
        <v>1.5</v>
      </c>
      <c r="W14">
        <f t="shared" si="15"/>
        <v>30</v>
      </c>
      <c r="X14" s="6">
        <f>W14*'Store Warehoouse Rerorders'!J15</f>
        <v>144</v>
      </c>
      <c r="Y14" s="6">
        <f>W14*'Store Warehoouse Rerorders'!F15</f>
        <v>120</v>
      </c>
      <c r="Z14" s="6">
        <f t="shared" si="6"/>
        <v>24</v>
      </c>
      <c r="AA14">
        <f t="shared" si="7"/>
        <v>0.25</v>
      </c>
      <c r="AB14" s="9">
        <f t="shared" si="8"/>
        <v>29.933333333333334</v>
      </c>
      <c r="AC14">
        <f t="shared" si="9"/>
        <v>63</v>
      </c>
    </row>
    <row r="15" spans="1:29" x14ac:dyDescent="0.25">
      <c r="A15" t="s">
        <v>10</v>
      </c>
      <c r="B15">
        <v>20</v>
      </c>
      <c r="C15">
        <v>20</v>
      </c>
      <c r="D15">
        <v>15</v>
      </c>
      <c r="E15">
        <v>10</v>
      </c>
      <c r="F15">
        <v>5</v>
      </c>
      <c r="G15">
        <v>20</v>
      </c>
      <c r="H15">
        <v>15</v>
      </c>
      <c r="I15">
        <v>5</v>
      </c>
      <c r="J15">
        <v>15</v>
      </c>
      <c r="K15">
        <f t="shared" si="10"/>
        <v>0</v>
      </c>
      <c r="L15">
        <f t="shared" si="10"/>
        <v>5</v>
      </c>
      <c r="M15">
        <f t="shared" si="10"/>
        <v>5</v>
      </c>
      <c r="N15">
        <f t="shared" si="10"/>
        <v>5</v>
      </c>
      <c r="O15">
        <f t="shared" si="10"/>
        <v>0</v>
      </c>
      <c r="P15">
        <f t="shared" si="10"/>
        <v>5</v>
      </c>
      <c r="Q15">
        <f t="shared" si="10"/>
        <v>10</v>
      </c>
      <c r="R15">
        <f t="shared" si="10"/>
        <v>0</v>
      </c>
      <c r="S15">
        <f t="shared" si="11"/>
        <v>0</v>
      </c>
      <c r="T15">
        <f t="shared" si="12"/>
        <v>0</v>
      </c>
      <c r="U15">
        <f t="shared" si="13"/>
        <v>30</v>
      </c>
      <c r="V15">
        <f t="shared" si="14"/>
        <v>5</v>
      </c>
      <c r="W15">
        <f t="shared" si="15"/>
        <v>30</v>
      </c>
      <c r="X15" s="6">
        <f>W15*'Store Warehoouse Rerorders'!J16</f>
        <v>36</v>
      </c>
      <c r="Y15" s="6">
        <f>W15*'Store Warehoouse Rerorders'!F16</f>
        <v>30</v>
      </c>
      <c r="Z15" s="6">
        <f t="shared" si="6"/>
        <v>6</v>
      </c>
      <c r="AA15">
        <f t="shared" si="7"/>
        <v>0</v>
      </c>
      <c r="AB15" s="9">
        <f t="shared" si="8"/>
        <v>30</v>
      </c>
      <c r="AC15">
        <f t="shared" si="9"/>
        <v>60</v>
      </c>
    </row>
    <row r="16" spans="1:29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 s="6">
        <f>W16*'Store Warehoouse Rerorders'!J17</f>
        <v>0</v>
      </c>
      <c r="Y16" s="6">
        <f>W16*'Store Warehoouse Rerorders'!F17</f>
        <v>0</v>
      </c>
      <c r="Z16" s="6">
        <f t="shared" si="6"/>
        <v>0</v>
      </c>
      <c r="AA16">
        <f t="shared" si="7"/>
        <v>0</v>
      </c>
      <c r="AB16" s="9">
        <f t="shared" si="8"/>
        <v>0</v>
      </c>
      <c r="AC16">
        <f t="shared" si="9"/>
        <v>30</v>
      </c>
    </row>
    <row r="17" spans="1:29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>
        <f t="shared" si="9"/>
        <v>0</v>
      </c>
    </row>
    <row r="18" spans="1:29" x14ac:dyDescent="0.25">
      <c r="A18" t="s">
        <v>12</v>
      </c>
      <c r="B18">
        <v>20</v>
      </c>
      <c r="C18">
        <v>5</v>
      </c>
      <c r="D18">
        <v>0</v>
      </c>
      <c r="E18">
        <v>15</v>
      </c>
      <c r="F18">
        <v>0</v>
      </c>
      <c r="G18">
        <v>0</v>
      </c>
      <c r="H18">
        <v>5</v>
      </c>
      <c r="I18">
        <v>20</v>
      </c>
      <c r="J18">
        <v>10</v>
      </c>
      <c r="K18">
        <f t="shared" ref="K18:R22" si="16">IF(C18&lt;B18,B18-C18,0)</f>
        <v>15</v>
      </c>
      <c r="L18">
        <f t="shared" si="16"/>
        <v>5</v>
      </c>
      <c r="M18">
        <f t="shared" si="16"/>
        <v>0</v>
      </c>
      <c r="N18">
        <f t="shared" si="16"/>
        <v>15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10</v>
      </c>
      <c r="S18">
        <f>IF(T18&lt;=0,T18*B18,T18*B18-B18)</f>
        <v>40</v>
      </c>
      <c r="T18">
        <f>IFERROR(COUNTIF(C18:J18,0),"")</f>
        <v>3</v>
      </c>
      <c r="U18">
        <f>SUM(K18:R18)+S18</f>
        <v>85</v>
      </c>
      <c r="V18">
        <f>MEDIAN(K18:R18)</f>
        <v>2.5</v>
      </c>
      <c r="W18">
        <f>SUM(K18:R18)</f>
        <v>45</v>
      </c>
      <c r="X18" s="6">
        <f>W18*'Store Warehoouse Rerorders'!J19</f>
        <v>324</v>
      </c>
      <c r="Y18" s="6">
        <f>W18*'Store Warehoouse Rerorders'!F19</f>
        <v>270</v>
      </c>
      <c r="Z18" s="6">
        <f t="shared" si="6"/>
        <v>54</v>
      </c>
      <c r="AA18">
        <f t="shared" si="7"/>
        <v>0.375</v>
      </c>
      <c r="AB18" s="9">
        <f t="shared" si="8"/>
        <v>44.93333333333333</v>
      </c>
      <c r="AC18">
        <f t="shared" si="9"/>
        <v>45</v>
      </c>
    </row>
    <row r="19" spans="1:29" x14ac:dyDescent="0.25">
      <c r="A19" t="s">
        <v>19</v>
      </c>
      <c r="B19">
        <v>20</v>
      </c>
      <c r="C19">
        <v>0</v>
      </c>
      <c r="D19">
        <v>15</v>
      </c>
      <c r="E19">
        <v>5</v>
      </c>
      <c r="F19">
        <v>10</v>
      </c>
      <c r="G19">
        <v>5</v>
      </c>
      <c r="H19">
        <v>15</v>
      </c>
      <c r="I19">
        <v>20</v>
      </c>
      <c r="J19">
        <v>15</v>
      </c>
      <c r="K19">
        <f t="shared" si="16"/>
        <v>20</v>
      </c>
      <c r="L19">
        <f t="shared" si="16"/>
        <v>0</v>
      </c>
      <c r="M19">
        <f t="shared" si="16"/>
        <v>10</v>
      </c>
      <c r="N19">
        <f t="shared" si="16"/>
        <v>0</v>
      </c>
      <c r="O19">
        <f t="shared" si="16"/>
        <v>5</v>
      </c>
      <c r="P19">
        <f t="shared" si="16"/>
        <v>0</v>
      </c>
      <c r="Q19">
        <f t="shared" si="16"/>
        <v>0</v>
      </c>
      <c r="R19">
        <f t="shared" si="16"/>
        <v>5</v>
      </c>
      <c r="S19">
        <f>IF(T19&lt;=0,T19*B19,T19*B19-B19)</f>
        <v>0</v>
      </c>
      <c r="T19">
        <f>IFERROR(COUNTIF(C19:J19,0),"")</f>
        <v>1</v>
      </c>
      <c r="U19">
        <f>SUM(K19:R19)+S19</f>
        <v>40</v>
      </c>
      <c r="V19">
        <f>MEDIAN(K19:R19)</f>
        <v>2.5</v>
      </c>
      <c r="W19">
        <f>SUM(K19:R19)</f>
        <v>40</v>
      </c>
      <c r="X19" s="6">
        <f>W19*'Store Warehoouse Rerorders'!J20</f>
        <v>264</v>
      </c>
      <c r="Y19" s="6">
        <f>W19*'Store Warehoouse Rerorders'!F20</f>
        <v>220</v>
      </c>
      <c r="Z19" s="6">
        <f t="shared" si="6"/>
        <v>44</v>
      </c>
      <c r="AA19">
        <f t="shared" si="7"/>
        <v>0.125</v>
      </c>
      <c r="AB19" s="9">
        <f t="shared" si="8"/>
        <v>39.975000000000001</v>
      </c>
      <c r="AC19">
        <f t="shared" si="9"/>
        <v>85</v>
      </c>
    </row>
    <row r="20" spans="1:29" x14ac:dyDescent="0.25">
      <c r="A20" t="s">
        <v>14</v>
      </c>
      <c r="B20">
        <v>20</v>
      </c>
      <c r="C20">
        <v>20</v>
      </c>
      <c r="D20">
        <v>15</v>
      </c>
      <c r="E20">
        <v>10</v>
      </c>
      <c r="F20">
        <v>5</v>
      </c>
      <c r="G20">
        <v>20</v>
      </c>
      <c r="H20">
        <v>15</v>
      </c>
      <c r="I20">
        <v>5</v>
      </c>
      <c r="J20">
        <v>15</v>
      </c>
      <c r="K20">
        <f t="shared" si="16"/>
        <v>0</v>
      </c>
      <c r="L20">
        <f t="shared" si="16"/>
        <v>5</v>
      </c>
      <c r="M20">
        <f t="shared" si="16"/>
        <v>5</v>
      </c>
      <c r="N20">
        <f t="shared" si="16"/>
        <v>5</v>
      </c>
      <c r="O20">
        <f t="shared" si="16"/>
        <v>0</v>
      </c>
      <c r="P20">
        <f t="shared" si="16"/>
        <v>5</v>
      </c>
      <c r="Q20">
        <f t="shared" si="16"/>
        <v>10</v>
      </c>
      <c r="R20">
        <f t="shared" si="16"/>
        <v>0</v>
      </c>
      <c r="S20">
        <f>IF(T20&lt;=0,T20*B20,T20*B20-B20)</f>
        <v>0</v>
      </c>
      <c r="T20">
        <f>IFERROR(COUNTIF(C20:J20,0),"")</f>
        <v>0</v>
      </c>
      <c r="U20">
        <f>SUM(K20:R20)+S20</f>
        <v>30</v>
      </c>
      <c r="V20">
        <f>MEDIAN(K20:R20)</f>
        <v>5</v>
      </c>
      <c r="W20">
        <f>SUM(K20:R20)</f>
        <v>30</v>
      </c>
      <c r="X20" s="6">
        <f>W20*'Store Warehoouse Rerorders'!J21</f>
        <v>180</v>
      </c>
      <c r="Y20" s="6">
        <f>W20*'Store Warehoouse Rerorders'!F21</f>
        <v>150</v>
      </c>
      <c r="Z20" s="6">
        <f t="shared" si="6"/>
        <v>30</v>
      </c>
      <c r="AA20">
        <f t="shared" si="7"/>
        <v>0</v>
      </c>
      <c r="AB20" s="9">
        <f t="shared" si="8"/>
        <v>30</v>
      </c>
      <c r="AC20">
        <f t="shared" si="9"/>
        <v>70</v>
      </c>
    </row>
    <row r="21" spans="1:29" x14ac:dyDescent="0.25">
      <c r="A21" t="s">
        <v>22</v>
      </c>
      <c r="B21">
        <v>10</v>
      </c>
      <c r="C21">
        <v>10</v>
      </c>
      <c r="D21">
        <v>5</v>
      </c>
      <c r="E21">
        <v>5</v>
      </c>
      <c r="F21">
        <v>5</v>
      </c>
      <c r="G21">
        <v>10</v>
      </c>
      <c r="H21">
        <v>0</v>
      </c>
      <c r="I21">
        <v>10</v>
      </c>
      <c r="J21">
        <v>5</v>
      </c>
      <c r="K21">
        <f t="shared" si="16"/>
        <v>0</v>
      </c>
      <c r="L21">
        <f t="shared" si="16"/>
        <v>5</v>
      </c>
      <c r="M21">
        <f t="shared" si="16"/>
        <v>0</v>
      </c>
      <c r="N21">
        <f t="shared" si="16"/>
        <v>0</v>
      </c>
      <c r="O21">
        <f t="shared" si="16"/>
        <v>0</v>
      </c>
      <c r="P21">
        <f t="shared" si="16"/>
        <v>10</v>
      </c>
      <c r="Q21">
        <f t="shared" si="16"/>
        <v>0</v>
      </c>
      <c r="R21">
        <f t="shared" si="16"/>
        <v>5</v>
      </c>
      <c r="S21">
        <f>IF(T21&lt;=0,T21*B21,T21*B21-B21)</f>
        <v>0</v>
      </c>
      <c r="T21">
        <f>IFERROR(COUNTIF(C21:J21,0),"")</f>
        <v>1</v>
      </c>
      <c r="U21">
        <f>SUM(K21:R21)+S21</f>
        <v>20</v>
      </c>
      <c r="V21">
        <f>MEDIAN(K21:R21)</f>
        <v>0</v>
      </c>
      <c r="W21">
        <f>SUM(K21:R21)</f>
        <v>20</v>
      </c>
      <c r="X21" s="6">
        <f>W21*'Store Warehoouse Rerorders'!J22</f>
        <v>168</v>
      </c>
      <c r="Y21" s="6">
        <f>W21*'Store Warehoouse Rerorders'!F22</f>
        <v>140</v>
      </c>
      <c r="Z21" s="6">
        <f t="shared" si="6"/>
        <v>28</v>
      </c>
      <c r="AA21">
        <f t="shared" si="7"/>
        <v>0.125</v>
      </c>
      <c r="AB21" s="9">
        <f t="shared" si="8"/>
        <v>19.95</v>
      </c>
      <c r="AC21">
        <f t="shared" si="9"/>
        <v>50</v>
      </c>
    </row>
    <row r="22" spans="1:29" x14ac:dyDescent="0.25">
      <c r="A22" t="s">
        <v>18</v>
      </c>
      <c r="B22">
        <v>10</v>
      </c>
      <c r="C22">
        <v>5</v>
      </c>
      <c r="D22">
        <v>0</v>
      </c>
      <c r="E22">
        <v>0</v>
      </c>
      <c r="F22">
        <v>10</v>
      </c>
      <c r="G22">
        <v>5</v>
      </c>
      <c r="H22">
        <v>5</v>
      </c>
      <c r="I22">
        <v>0</v>
      </c>
      <c r="J22">
        <v>10</v>
      </c>
      <c r="K22">
        <f t="shared" si="16"/>
        <v>5</v>
      </c>
      <c r="L22">
        <f t="shared" si="16"/>
        <v>5</v>
      </c>
      <c r="M22">
        <f t="shared" si="16"/>
        <v>0</v>
      </c>
      <c r="N22">
        <f t="shared" si="16"/>
        <v>0</v>
      </c>
      <c r="O22">
        <f t="shared" si="16"/>
        <v>5</v>
      </c>
      <c r="P22">
        <f t="shared" si="16"/>
        <v>0</v>
      </c>
      <c r="Q22">
        <f t="shared" si="16"/>
        <v>5</v>
      </c>
      <c r="R22">
        <f t="shared" si="16"/>
        <v>0</v>
      </c>
      <c r="S22">
        <f>IF(T22&lt;=0,T22*B22,T22*B22-B22)</f>
        <v>20</v>
      </c>
      <c r="T22">
        <f>IFERROR(COUNTIF(C22:J22,0),"")</f>
        <v>3</v>
      </c>
      <c r="U22">
        <f>SUM(K22:R22)+S22</f>
        <v>40</v>
      </c>
      <c r="V22">
        <f>MEDIAN(K22:R22)</f>
        <v>2.5</v>
      </c>
      <c r="W22">
        <f>SUM(K22:R22)</f>
        <v>20</v>
      </c>
      <c r="X22" s="6">
        <f>W22*'Store Warehoouse Rerorders'!J23</f>
        <v>156</v>
      </c>
      <c r="Y22" s="6">
        <f>W22*'Store Warehoouse Rerorders'!F23</f>
        <v>130</v>
      </c>
      <c r="Z22" s="6">
        <f t="shared" si="6"/>
        <v>26</v>
      </c>
      <c r="AA22">
        <f t="shared" si="7"/>
        <v>0.375</v>
      </c>
      <c r="AB22" s="9">
        <f t="shared" si="8"/>
        <v>19.850000000000001</v>
      </c>
      <c r="AC22">
        <f t="shared" si="9"/>
        <v>40</v>
      </c>
    </row>
    <row r="23" spans="1:29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>
        <f t="shared" si="9"/>
        <v>20</v>
      </c>
    </row>
    <row r="24" spans="1:29" x14ac:dyDescent="0.25">
      <c r="A24" t="s">
        <v>21</v>
      </c>
      <c r="B24">
        <v>20</v>
      </c>
      <c r="C24">
        <v>15</v>
      </c>
      <c r="D24">
        <v>15</v>
      </c>
      <c r="E24">
        <v>15</v>
      </c>
      <c r="F24">
        <v>5</v>
      </c>
      <c r="G24">
        <v>20</v>
      </c>
      <c r="H24">
        <v>15</v>
      </c>
      <c r="I24">
        <v>15</v>
      </c>
      <c r="J24">
        <v>20</v>
      </c>
      <c r="K24">
        <f t="shared" ref="K24:R30" si="17">IF(C24&lt;B24,B24-C24,0)</f>
        <v>5</v>
      </c>
      <c r="L24">
        <f t="shared" si="17"/>
        <v>0</v>
      </c>
      <c r="M24">
        <f t="shared" si="17"/>
        <v>0</v>
      </c>
      <c r="N24">
        <f t="shared" si="17"/>
        <v>10</v>
      </c>
      <c r="O24">
        <f t="shared" si="17"/>
        <v>0</v>
      </c>
      <c r="P24">
        <f t="shared" si="17"/>
        <v>5</v>
      </c>
      <c r="Q24">
        <f t="shared" si="17"/>
        <v>0</v>
      </c>
      <c r="R24">
        <f t="shared" si="17"/>
        <v>0</v>
      </c>
      <c r="S24">
        <f t="shared" ref="S24:S30" si="18">IF(T24&lt;=0,T24*B24,T24*B24-B24)</f>
        <v>0</v>
      </c>
      <c r="T24">
        <f t="shared" ref="T24:T30" si="19">IFERROR(COUNTIF(C24:J24,0),"")</f>
        <v>0</v>
      </c>
      <c r="U24">
        <f t="shared" ref="U24:U30" si="20">SUM(K24:R24)+S24</f>
        <v>20</v>
      </c>
      <c r="V24">
        <f t="shared" ref="V24:V30" si="21">MEDIAN(K24:R24)</f>
        <v>0</v>
      </c>
      <c r="W24">
        <f t="shared" ref="W24:W30" si="22">SUM(K24:R24)</f>
        <v>20</v>
      </c>
      <c r="X24" s="6">
        <f>W24*'Store Warehoouse Rerorders'!J25</f>
        <v>36</v>
      </c>
      <c r="Y24" s="6">
        <f>W24*'Store Warehoouse Rerorders'!F25</f>
        <v>30</v>
      </c>
      <c r="Z24" s="6">
        <f t="shared" si="6"/>
        <v>6</v>
      </c>
      <c r="AA24">
        <f t="shared" si="7"/>
        <v>0</v>
      </c>
      <c r="AB24" s="9">
        <f t="shared" si="8"/>
        <v>20</v>
      </c>
      <c r="AC24">
        <f t="shared" si="9"/>
        <v>20</v>
      </c>
    </row>
    <row r="25" spans="1:29" x14ac:dyDescent="0.25">
      <c r="A25" t="s">
        <v>26</v>
      </c>
      <c r="B25">
        <v>10</v>
      </c>
      <c r="C25">
        <v>5</v>
      </c>
      <c r="D25">
        <v>0</v>
      </c>
      <c r="E25">
        <v>0</v>
      </c>
      <c r="F25">
        <v>10</v>
      </c>
      <c r="G25">
        <v>5</v>
      </c>
      <c r="H25">
        <v>5</v>
      </c>
      <c r="I25">
        <v>0</v>
      </c>
      <c r="J25">
        <v>10</v>
      </c>
      <c r="K25">
        <f t="shared" si="17"/>
        <v>5</v>
      </c>
      <c r="L25">
        <f t="shared" si="17"/>
        <v>5</v>
      </c>
      <c r="M25">
        <f t="shared" si="17"/>
        <v>0</v>
      </c>
      <c r="N25">
        <f t="shared" si="17"/>
        <v>0</v>
      </c>
      <c r="O25">
        <f t="shared" si="17"/>
        <v>5</v>
      </c>
      <c r="P25">
        <f t="shared" si="17"/>
        <v>0</v>
      </c>
      <c r="Q25">
        <f t="shared" si="17"/>
        <v>5</v>
      </c>
      <c r="R25">
        <f t="shared" si="17"/>
        <v>0</v>
      </c>
      <c r="S25">
        <f t="shared" si="18"/>
        <v>20</v>
      </c>
      <c r="T25">
        <f t="shared" si="19"/>
        <v>3</v>
      </c>
      <c r="U25">
        <f t="shared" si="20"/>
        <v>40</v>
      </c>
      <c r="V25">
        <f t="shared" si="21"/>
        <v>2.5</v>
      </c>
      <c r="W25">
        <f t="shared" si="22"/>
        <v>20</v>
      </c>
      <c r="X25" s="6">
        <f>W25*'Store Warehoouse Rerorders'!J26</f>
        <v>12</v>
      </c>
      <c r="Y25" s="6">
        <f>W25*'Store Warehoouse Rerorders'!F26</f>
        <v>10</v>
      </c>
      <c r="Z25" s="6">
        <f t="shared" si="6"/>
        <v>2</v>
      </c>
      <c r="AA25">
        <f t="shared" si="7"/>
        <v>0.375</v>
      </c>
      <c r="AB25" s="9">
        <f t="shared" si="8"/>
        <v>19.850000000000001</v>
      </c>
      <c r="AC25">
        <f t="shared" si="9"/>
        <v>40</v>
      </c>
    </row>
    <row r="26" spans="1:29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7"/>
        <v>0</v>
      </c>
      <c r="L26">
        <f t="shared" si="17"/>
        <v>0</v>
      </c>
      <c r="M26">
        <f t="shared" si="17"/>
        <v>0</v>
      </c>
      <c r="N26">
        <f t="shared" si="17"/>
        <v>0</v>
      </c>
      <c r="O26">
        <f t="shared" si="17"/>
        <v>0</v>
      </c>
      <c r="P26">
        <f t="shared" si="17"/>
        <v>0</v>
      </c>
      <c r="Q26">
        <f t="shared" si="17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>
        <f t="shared" si="7"/>
        <v>0</v>
      </c>
      <c r="AB26" s="9">
        <f t="shared" si="8"/>
        <v>0</v>
      </c>
      <c r="AC26">
        <f t="shared" si="9"/>
        <v>20</v>
      </c>
    </row>
    <row r="27" spans="1:29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5</v>
      </c>
      <c r="G27">
        <v>10</v>
      </c>
      <c r="H27">
        <v>5</v>
      </c>
      <c r="I27">
        <v>10</v>
      </c>
      <c r="J27">
        <v>10</v>
      </c>
      <c r="K27">
        <f t="shared" si="17"/>
        <v>5</v>
      </c>
      <c r="L27">
        <f t="shared" si="17"/>
        <v>10</v>
      </c>
      <c r="M27">
        <f t="shared" si="17"/>
        <v>0</v>
      </c>
      <c r="N27">
        <f t="shared" si="17"/>
        <v>0</v>
      </c>
      <c r="O27">
        <f t="shared" si="17"/>
        <v>0</v>
      </c>
      <c r="P27">
        <f t="shared" si="17"/>
        <v>5</v>
      </c>
      <c r="Q27">
        <f t="shared" si="17"/>
        <v>0</v>
      </c>
      <c r="R27">
        <f t="shared" si="17"/>
        <v>0</v>
      </c>
      <c r="S27">
        <f t="shared" si="18"/>
        <v>15</v>
      </c>
      <c r="T27">
        <f t="shared" si="19"/>
        <v>2</v>
      </c>
      <c r="U27">
        <f t="shared" si="20"/>
        <v>35</v>
      </c>
      <c r="V27">
        <f t="shared" si="21"/>
        <v>0</v>
      </c>
      <c r="W27">
        <f t="shared" si="22"/>
        <v>20</v>
      </c>
      <c r="X27" s="6">
        <f>W27*'Store Warehoouse Rerorders'!J28</f>
        <v>72</v>
      </c>
      <c r="Y27" s="6">
        <f>W27*'Store Warehoouse Rerorders'!F28</f>
        <v>60</v>
      </c>
      <c r="Z27" s="6">
        <f t="shared" si="6"/>
        <v>12</v>
      </c>
      <c r="AA27">
        <f t="shared" si="7"/>
        <v>0.25</v>
      </c>
      <c r="AB27" s="9">
        <f t="shared" si="8"/>
        <v>19.899999999999999</v>
      </c>
      <c r="AC27">
        <f t="shared" si="9"/>
        <v>20</v>
      </c>
    </row>
    <row r="28" spans="1:29" x14ac:dyDescent="0.25">
      <c r="A28" t="s">
        <v>28</v>
      </c>
      <c r="B28">
        <v>15</v>
      </c>
      <c r="C28">
        <v>15</v>
      </c>
      <c r="D28">
        <v>0</v>
      </c>
      <c r="E28">
        <v>5</v>
      </c>
      <c r="F28">
        <v>15</v>
      </c>
      <c r="G28">
        <v>10</v>
      </c>
      <c r="H28">
        <v>10</v>
      </c>
      <c r="I28">
        <v>10</v>
      </c>
      <c r="J28">
        <v>15</v>
      </c>
      <c r="K28">
        <f t="shared" si="17"/>
        <v>0</v>
      </c>
      <c r="L28">
        <f t="shared" si="17"/>
        <v>15</v>
      </c>
      <c r="M28">
        <f t="shared" si="17"/>
        <v>0</v>
      </c>
      <c r="N28">
        <f t="shared" si="17"/>
        <v>0</v>
      </c>
      <c r="O28">
        <f t="shared" si="17"/>
        <v>5</v>
      </c>
      <c r="P28">
        <f t="shared" si="17"/>
        <v>0</v>
      </c>
      <c r="Q28">
        <f t="shared" si="17"/>
        <v>0</v>
      </c>
      <c r="R28">
        <f t="shared" si="17"/>
        <v>0</v>
      </c>
      <c r="S28">
        <f t="shared" si="18"/>
        <v>0</v>
      </c>
      <c r="T28">
        <f t="shared" si="19"/>
        <v>1</v>
      </c>
      <c r="U28">
        <f t="shared" si="20"/>
        <v>20</v>
      </c>
      <c r="V28">
        <f t="shared" si="21"/>
        <v>0</v>
      </c>
      <c r="W28">
        <f t="shared" si="22"/>
        <v>20</v>
      </c>
      <c r="X28" s="6">
        <f>W28*'Store Warehoouse Rerorders'!J29</f>
        <v>108</v>
      </c>
      <c r="Y28" s="6">
        <f>W28*'Store Warehoouse Rerorders'!F29</f>
        <v>90</v>
      </c>
      <c r="Z28" s="6">
        <f t="shared" si="6"/>
        <v>18</v>
      </c>
      <c r="AA28">
        <f t="shared" si="7"/>
        <v>0.125</v>
      </c>
      <c r="AB28" s="9">
        <f t="shared" si="8"/>
        <v>19.95</v>
      </c>
      <c r="AC28">
        <f t="shared" si="9"/>
        <v>40</v>
      </c>
    </row>
    <row r="29" spans="1:29" x14ac:dyDescent="0.25">
      <c r="A29" t="s">
        <v>24</v>
      </c>
      <c r="B29">
        <v>10</v>
      </c>
      <c r="C29">
        <v>10</v>
      </c>
      <c r="D29">
        <v>10</v>
      </c>
      <c r="E29">
        <v>10</v>
      </c>
      <c r="F29">
        <v>0</v>
      </c>
      <c r="G29">
        <v>5</v>
      </c>
      <c r="H29">
        <v>10</v>
      </c>
      <c r="I29">
        <v>0</v>
      </c>
      <c r="J29">
        <v>0</v>
      </c>
      <c r="K29">
        <f t="shared" si="17"/>
        <v>0</v>
      </c>
      <c r="L29">
        <f t="shared" si="17"/>
        <v>0</v>
      </c>
      <c r="M29">
        <f t="shared" si="17"/>
        <v>0</v>
      </c>
      <c r="N29">
        <f t="shared" si="17"/>
        <v>10</v>
      </c>
      <c r="O29">
        <f t="shared" si="17"/>
        <v>0</v>
      </c>
      <c r="P29">
        <f t="shared" si="17"/>
        <v>0</v>
      </c>
      <c r="Q29">
        <f t="shared" si="17"/>
        <v>10</v>
      </c>
      <c r="R29">
        <f t="shared" si="17"/>
        <v>0</v>
      </c>
      <c r="S29">
        <f t="shared" si="18"/>
        <v>20</v>
      </c>
      <c r="T29">
        <f t="shared" si="19"/>
        <v>3</v>
      </c>
      <c r="U29">
        <f t="shared" si="20"/>
        <v>40</v>
      </c>
      <c r="V29">
        <f t="shared" si="21"/>
        <v>0</v>
      </c>
      <c r="W29">
        <f t="shared" si="22"/>
        <v>20</v>
      </c>
      <c r="X29" s="6">
        <f>W29*'Store Warehoouse Rerorders'!J30</f>
        <v>192</v>
      </c>
      <c r="Y29" s="6">
        <f>W29*'Store Warehoouse Rerorders'!F30</f>
        <v>160</v>
      </c>
      <c r="Z29" s="6">
        <f t="shared" si="6"/>
        <v>32</v>
      </c>
      <c r="AA29">
        <f t="shared" si="7"/>
        <v>0.375</v>
      </c>
      <c r="AB29" s="9">
        <f t="shared" si="8"/>
        <v>19.850000000000001</v>
      </c>
      <c r="AC29">
        <f t="shared" si="9"/>
        <v>40</v>
      </c>
    </row>
    <row r="30" spans="1:29" x14ac:dyDescent="0.25">
      <c r="A30" t="s">
        <v>25</v>
      </c>
      <c r="B30">
        <v>10</v>
      </c>
      <c r="C30">
        <v>10</v>
      </c>
      <c r="D30">
        <v>0</v>
      </c>
      <c r="E30">
        <v>5</v>
      </c>
      <c r="F30">
        <v>10</v>
      </c>
      <c r="G30">
        <v>5</v>
      </c>
      <c r="H30">
        <v>5</v>
      </c>
      <c r="I30">
        <v>10</v>
      </c>
      <c r="J30">
        <v>10</v>
      </c>
      <c r="K30">
        <f t="shared" si="17"/>
        <v>0</v>
      </c>
      <c r="L30">
        <f t="shared" si="17"/>
        <v>10</v>
      </c>
      <c r="M30">
        <f t="shared" si="17"/>
        <v>0</v>
      </c>
      <c r="N30">
        <f t="shared" si="17"/>
        <v>0</v>
      </c>
      <c r="O30">
        <f t="shared" si="17"/>
        <v>5</v>
      </c>
      <c r="P30">
        <f t="shared" si="17"/>
        <v>0</v>
      </c>
      <c r="Q30">
        <f t="shared" si="17"/>
        <v>0</v>
      </c>
      <c r="R30">
        <f t="shared" si="17"/>
        <v>0</v>
      </c>
      <c r="S30">
        <f t="shared" si="18"/>
        <v>0</v>
      </c>
      <c r="T30">
        <f t="shared" si="19"/>
        <v>1</v>
      </c>
      <c r="U30">
        <f t="shared" si="20"/>
        <v>15</v>
      </c>
      <c r="V30">
        <f t="shared" si="21"/>
        <v>0</v>
      </c>
      <c r="W30">
        <f t="shared" si="22"/>
        <v>15</v>
      </c>
      <c r="X30" s="6">
        <f>W30*'Store Warehoouse Rerorders'!J31</f>
        <v>63</v>
      </c>
      <c r="Y30" s="6">
        <f>W30*'Store Warehoouse Rerorders'!F31</f>
        <v>52.5</v>
      </c>
      <c r="Z30" s="6">
        <f t="shared" si="6"/>
        <v>10.5</v>
      </c>
      <c r="AA30">
        <f t="shared" si="7"/>
        <v>0.125</v>
      </c>
      <c r="AB30" s="9">
        <f t="shared" si="8"/>
        <v>14.933333333333334</v>
      </c>
      <c r="AC30">
        <f t="shared" si="9"/>
        <v>35</v>
      </c>
    </row>
    <row r="31" spans="1:29" x14ac:dyDescent="0.25">
      <c r="R31">
        <f>SUM(R3:R30)</f>
        <v>50</v>
      </c>
      <c r="S31">
        <f t="shared" ref="S31:AC31" si="23">SUM(S3:S30)</f>
        <v>365</v>
      </c>
      <c r="T31">
        <f t="shared" si="23"/>
        <v>41</v>
      </c>
      <c r="U31">
        <f t="shared" si="23"/>
        <v>1012</v>
      </c>
      <c r="V31">
        <f t="shared" si="23"/>
        <v>43.5</v>
      </c>
      <c r="W31">
        <f t="shared" si="23"/>
        <v>647</v>
      </c>
      <c r="X31" s="6">
        <f t="shared" si="23"/>
        <v>3085.2</v>
      </c>
      <c r="Y31" s="6">
        <f t="shared" si="23"/>
        <v>2571</v>
      </c>
      <c r="Z31" s="6">
        <f t="shared" si="23"/>
        <v>514.20000000000005</v>
      </c>
      <c r="AA31">
        <f t="shared" si="23"/>
        <v>5.125</v>
      </c>
      <c r="AB31">
        <f t="shared" si="23"/>
        <v>645.48471121471118</v>
      </c>
      <c r="AC31">
        <f t="shared" si="23"/>
        <v>1279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1"/>
  <sheetViews>
    <sheetView topLeftCell="P1" zoomScale="75" zoomScaleNormal="75" workbookViewId="0">
      <selection activeCell="Z1" sqref="Z1:Z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10.5703125" customWidth="1"/>
    <col min="19" max="19" width="18.42578125" bestFit="1" customWidth="1"/>
    <col min="20" max="20" width="26.42578125" customWidth="1"/>
    <col min="21" max="21" width="31.140625" bestFit="1" customWidth="1"/>
    <col min="22" max="22" width="24.140625" bestFit="1" customWidth="1"/>
    <col min="23" max="23" width="27.140625" bestFit="1" customWidth="1"/>
    <col min="24" max="24" width="15.7109375" bestFit="1" customWidth="1"/>
    <col min="25" max="25" width="13.28515625" bestFit="1" customWidth="1"/>
    <col min="26" max="26" width="20.7109375" bestFit="1" customWidth="1"/>
  </cols>
  <sheetData>
    <row r="1" spans="1:29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</v>
      </c>
      <c r="B3">
        <v>20</v>
      </c>
      <c r="C3">
        <v>15</v>
      </c>
      <c r="D3">
        <v>0</v>
      </c>
      <c r="E3">
        <v>10</v>
      </c>
      <c r="F3">
        <v>15</v>
      </c>
      <c r="G3">
        <v>10</v>
      </c>
      <c r="H3">
        <v>0</v>
      </c>
      <c r="I3">
        <v>5</v>
      </c>
      <c r="J3">
        <v>10</v>
      </c>
      <c r="K3">
        <f t="shared" ref="K3:R8" si="0">IF(C3&lt;B3,B3-C3,0)</f>
        <v>5</v>
      </c>
      <c r="L3">
        <f t="shared" si="0"/>
        <v>15</v>
      </c>
      <c r="M3">
        <f t="shared" si="0"/>
        <v>0</v>
      </c>
      <c r="N3">
        <f t="shared" si="0"/>
        <v>0</v>
      </c>
      <c r="O3">
        <f t="shared" si="0"/>
        <v>5</v>
      </c>
      <c r="P3">
        <f t="shared" si="0"/>
        <v>10</v>
      </c>
      <c r="Q3">
        <f t="shared" si="0"/>
        <v>0</v>
      </c>
      <c r="R3">
        <f t="shared" si="0"/>
        <v>0</v>
      </c>
      <c r="S3">
        <f t="shared" ref="S3:S8" si="1">IF(T3&lt;=0,T3*B3,T3*B3-B3)</f>
        <v>20</v>
      </c>
      <c r="T3">
        <f t="shared" ref="T3:T8" si="2">IFERROR(COUNTIF(C3:J3,0),"")</f>
        <v>2</v>
      </c>
      <c r="U3">
        <f t="shared" ref="U3:U8" si="3">SUM(K3:R3)+S3</f>
        <v>55</v>
      </c>
      <c r="V3">
        <f t="shared" ref="V3:V8" si="4">MEDIAN(K3:R3)</f>
        <v>2.5</v>
      </c>
      <c r="W3">
        <f t="shared" ref="W3:W8" si="5">SUM(K3:R3)</f>
        <v>35</v>
      </c>
      <c r="X3" s="6">
        <f>W3*'Store Warehoouse Rerorders'!J4</f>
        <v>126</v>
      </c>
      <c r="Y3" s="6">
        <f>W3*'Store Warehoouse Rerorders'!F4</f>
        <v>105</v>
      </c>
      <c r="Z3" s="6">
        <f>X3-Y3</f>
        <v>21</v>
      </c>
      <c r="AA3">
        <f>T3/8</f>
        <v>0.25</v>
      </c>
      <c r="AB3" s="9">
        <f>IFERROR(W3-T3/W3,0)</f>
        <v>34.942857142857143</v>
      </c>
      <c r="AC3">
        <f>W3</f>
        <v>35</v>
      </c>
    </row>
    <row r="4" spans="1:29" x14ac:dyDescent="0.25">
      <c r="A4" t="s">
        <v>3</v>
      </c>
      <c r="B4">
        <v>15</v>
      </c>
      <c r="C4">
        <v>5</v>
      </c>
      <c r="D4">
        <v>0</v>
      </c>
      <c r="E4">
        <v>5</v>
      </c>
      <c r="F4">
        <v>0</v>
      </c>
      <c r="G4">
        <v>5</v>
      </c>
      <c r="H4">
        <v>0</v>
      </c>
      <c r="I4">
        <v>5</v>
      </c>
      <c r="J4">
        <v>10</v>
      </c>
      <c r="K4">
        <f t="shared" si="0"/>
        <v>10</v>
      </c>
      <c r="L4">
        <f t="shared" si="0"/>
        <v>5</v>
      </c>
      <c r="M4">
        <f t="shared" si="0"/>
        <v>0</v>
      </c>
      <c r="N4">
        <f t="shared" si="0"/>
        <v>5</v>
      </c>
      <c r="O4">
        <f t="shared" si="0"/>
        <v>0</v>
      </c>
      <c r="P4">
        <f t="shared" si="0"/>
        <v>5</v>
      </c>
      <c r="Q4">
        <f t="shared" si="0"/>
        <v>0</v>
      </c>
      <c r="R4">
        <f t="shared" si="0"/>
        <v>0</v>
      </c>
      <c r="S4">
        <f t="shared" si="1"/>
        <v>30</v>
      </c>
      <c r="T4">
        <f t="shared" si="2"/>
        <v>3</v>
      </c>
      <c r="U4">
        <f t="shared" si="3"/>
        <v>55</v>
      </c>
      <c r="V4">
        <f t="shared" si="4"/>
        <v>2.5</v>
      </c>
      <c r="W4">
        <f t="shared" si="5"/>
        <v>25</v>
      </c>
      <c r="X4" s="6">
        <f>W4*'Store Warehoouse Rerorders'!J5</f>
        <v>75</v>
      </c>
      <c r="Y4" s="6">
        <f>W4*'Store Warehoouse Rerorders'!F5</f>
        <v>62.5</v>
      </c>
      <c r="Z4" s="6">
        <f t="shared" ref="Z4:Z30" si="6">X4-Y4</f>
        <v>12.5</v>
      </c>
      <c r="AA4">
        <f t="shared" ref="AA4:AA30" si="7">T4/8</f>
        <v>0.375</v>
      </c>
      <c r="AB4" s="9">
        <f t="shared" ref="AB4:AB30" si="8">IFERROR(W4-T4/W4,0)</f>
        <v>24.88</v>
      </c>
      <c r="AC4">
        <f>W4+W3</f>
        <v>60</v>
      </c>
    </row>
    <row r="5" spans="1:29" x14ac:dyDescent="0.25">
      <c r="A5" t="s">
        <v>4</v>
      </c>
      <c r="B5">
        <v>20</v>
      </c>
      <c r="C5">
        <v>20</v>
      </c>
      <c r="D5">
        <v>0</v>
      </c>
      <c r="E5">
        <v>10</v>
      </c>
      <c r="F5">
        <v>20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20</v>
      </c>
      <c r="M5">
        <f t="shared" si="0"/>
        <v>0</v>
      </c>
      <c r="N5">
        <f t="shared" si="0"/>
        <v>0</v>
      </c>
      <c r="O5">
        <f t="shared" si="0"/>
        <v>20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80</v>
      </c>
      <c r="T5">
        <f t="shared" si="2"/>
        <v>5</v>
      </c>
      <c r="U5">
        <f t="shared" si="3"/>
        <v>120</v>
      </c>
      <c r="V5">
        <f t="shared" si="4"/>
        <v>0</v>
      </c>
      <c r="W5">
        <f t="shared" si="5"/>
        <v>40</v>
      </c>
      <c r="X5" s="6">
        <f>W5*'Store Warehoouse Rerorders'!J6</f>
        <v>96</v>
      </c>
      <c r="Y5" s="6">
        <f>W5*'Store Warehoouse Rerorders'!F6</f>
        <v>80</v>
      </c>
      <c r="Z5" s="6">
        <f t="shared" si="6"/>
        <v>16</v>
      </c>
      <c r="AA5">
        <f t="shared" si="7"/>
        <v>0.625</v>
      </c>
      <c r="AB5" s="9">
        <f t="shared" si="8"/>
        <v>39.875</v>
      </c>
      <c r="AC5">
        <f t="shared" ref="AC5:AC30" si="9">W5+W4</f>
        <v>65</v>
      </c>
    </row>
    <row r="6" spans="1:29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5</v>
      </c>
      <c r="H6">
        <v>5</v>
      </c>
      <c r="I6">
        <v>10</v>
      </c>
      <c r="J6">
        <v>0</v>
      </c>
      <c r="K6">
        <f t="shared" si="0"/>
        <v>20</v>
      </c>
      <c r="L6">
        <f t="shared" si="0"/>
        <v>0</v>
      </c>
      <c r="M6">
        <f t="shared" si="0"/>
        <v>10</v>
      </c>
      <c r="N6">
        <f t="shared" si="0"/>
        <v>0</v>
      </c>
      <c r="O6">
        <f t="shared" si="0"/>
        <v>5</v>
      </c>
      <c r="P6">
        <f t="shared" si="0"/>
        <v>0</v>
      </c>
      <c r="Q6">
        <f t="shared" si="0"/>
        <v>0</v>
      </c>
      <c r="R6">
        <f t="shared" si="0"/>
        <v>10</v>
      </c>
      <c r="S6">
        <f t="shared" si="1"/>
        <v>40</v>
      </c>
      <c r="T6">
        <f t="shared" si="2"/>
        <v>3</v>
      </c>
      <c r="U6">
        <f t="shared" si="3"/>
        <v>85</v>
      </c>
      <c r="V6">
        <f t="shared" si="4"/>
        <v>2.5</v>
      </c>
      <c r="W6">
        <f t="shared" si="5"/>
        <v>45</v>
      </c>
      <c r="X6" s="6">
        <f>W6*'Store Warehoouse Rerorders'!J7</f>
        <v>189</v>
      </c>
      <c r="Y6" s="6">
        <f>W6*'Store Warehoouse Rerorders'!F7</f>
        <v>157.5</v>
      </c>
      <c r="Z6" s="6">
        <f t="shared" si="6"/>
        <v>31.5</v>
      </c>
      <c r="AA6">
        <f t="shared" si="7"/>
        <v>0.375</v>
      </c>
      <c r="AB6" s="9">
        <f t="shared" si="8"/>
        <v>44.93333333333333</v>
      </c>
      <c r="AC6">
        <f t="shared" si="9"/>
        <v>85</v>
      </c>
    </row>
    <row r="7" spans="1:29" x14ac:dyDescent="0.25">
      <c r="A7" t="s">
        <v>2</v>
      </c>
      <c r="B7">
        <v>20</v>
      </c>
      <c r="C7">
        <v>0</v>
      </c>
      <c r="D7">
        <v>5</v>
      </c>
      <c r="E7">
        <v>20</v>
      </c>
      <c r="F7">
        <v>10</v>
      </c>
      <c r="G7">
        <v>10</v>
      </c>
      <c r="H7">
        <v>5</v>
      </c>
      <c r="I7">
        <v>10</v>
      </c>
      <c r="J7">
        <v>20</v>
      </c>
      <c r="K7">
        <f t="shared" si="0"/>
        <v>20</v>
      </c>
      <c r="L7">
        <f t="shared" si="0"/>
        <v>0</v>
      </c>
      <c r="M7">
        <f t="shared" si="0"/>
        <v>0</v>
      </c>
      <c r="N7">
        <f t="shared" si="0"/>
        <v>10</v>
      </c>
      <c r="O7">
        <f t="shared" si="0"/>
        <v>0</v>
      </c>
      <c r="P7">
        <f t="shared" si="0"/>
        <v>5</v>
      </c>
      <c r="Q7">
        <f t="shared" si="0"/>
        <v>0</v>
      </c>
      <c r="R7">
        <f t="shared" si="0"/>
        <v>0</v>
      </c>
      <c r="S7">
        <f t="shared" si="1"/>
        <v>0</v>
      </c>
      <c r="T7">
        <f t="shared" si="2"/>
        <v>1</v>
      </c>
      <c r="U7">
        <f t="shared" si="3"/>
        <v>35</v>
      </c>
      <c r="V7">
        <f t="shared" si="4"/>
        <v>0</v>
      </c>
      <c r="W7">
        <f t="shared" si="5"/>
        <v>35</v>
      </c>
      <c r="X7" s="6">
        <f>W7*'Store Warehoouse Rerorders'!J8</f>
        <v>168</v>
      </c>
      <c r="Y7" s="6">
        <f>W7*'Store Warehoouse Rerorders'!F8</f>
        <v>140</v>
      </c>
      <c r="Z7" s="6">
        <f t="shared" si="6"/>
        <v>28</v>
      </c>
      <c r="AA7">
        <f t="shared" si="7"/>
        <v>0.125</v>
      </c>
      <c r="AB7" s="9">
        <f t="shared" si="8"/>
        <v>34.971428571428568</v>
      </c>
      <c r="AC7">
        <f t="shared" si="9"/>
        <v>80</v>
      </c>
    </row>
    <row r="8" spans="1:29" x14ac:dyDescent="0.25">
      <c r="A8" t="s">
        <v>16</v>
      </c>
      <c r="B8">
        <v>20</v>
      </c>
      <c r="C8">
        <v>20</v>
      </c>
      <c r="D8">
        <v>0</v>
      </c>
      <c r="E8">
        <v>10</v>
      </c>
      <c r="F8">
        <v>20</v>
      </c>
      <c r="G8">
        <v>10</v>
      </c>
      <c r="H8">
        <v>0</v>
      </c>
      <c r="I8">
        <v>20</v>
      </c>
      <c r="J8">
        <v>10</v>
      </c>
      <c r="K8">
        <f t="shared" si="0"/>
        <v>0</v>
      </c>
      <c r="L8">
        <f t="shared" si="0"/>
        <v>20</v>
      </c>
      <c r="M8">
        <f t="shared" si="0"/>
        <v>0</v>
      </c>
      <c r="N8">
        <f t="shared" si="0"/>
        <v>0</v>
      </c>
      <c r="O8">
        <f t="shared" si="0"/>
        <v>10</v>
      </c>
      <c r="P8">
        <f t="shared" si="0"/>
        <v>10</v>
      </c>
      <c r="Q8">
        <f t="shared" si="0"/>
        <v>0</v>
      </c>
      <c r="R8">
        <f t="shared" si="0"/>
        <v>10</v>
      </c>
      <c r="S8">
        <f t="shared" si="1"/>
        <v>20</v>
      </c>
      <c r="T8">
        <f t="shared" si="2"/>
        <v>2</v>
      </c>
      <c r="U8">
        <f t="shared" si="3"/>
        <v>70</v>
      </c>
      <c r="V8">
        <f t="shared" si="4"/>
        <v>5</v>
      </c>
      <c r="W8">
        <f t="shared" si="5"/>
        <v>50</v>
      </c>
      <c r="X8" s="6">
        <f>W8*'Store Warehoouse Rerorders'!J9</f>
        <v>210</v>
      </c>
      <c r="Y8" s="6">
        <f>W8*'Store Warehoouse Rerorders'!F9</f>
        <v>175</v>
      </c>
      <c r="Z8" s="6">
        <f t="shared" si="6"/>
        <v>35</v>
      </c>
      <c r="AA8">
        <f t="shared" si="7"/>
        <v>0.25</v>
      </c>
      <c r="AB8" s="9">
        <f t="shared" si="8"/>
        <v>49.96</v>
      </c>
      <c r="AC8">
        <f t="shared" si="9"/>
        <v>85</v>
      </c>
    </row>
    <row r="9" spans="1:29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t="s">
        <v>7</v>
      </c>
      <c r="B10">
        <v>20</v>
      </c>
      <c r="C10">
        <v>10</v>
      </c>
      <c r="D10">
        <v>15</v>
      </c>
      <c r="E10">
        <v>10</v>
      </c>
      <c r="F10">
        <v>15</v>
      </c>
      <c r="G10">
        <v>5</v>
      </c>
      <c r="H10">
        <v>10</v>
      </c>
      <c r="I10">
        <v>10</v>
      </c>
      <c r="J10">
        <v>10</v>
      </c>
      <c r="K10">
        <f t="shared" ref="K10:R16" si="10">IF(C10&lt;B10,B10-C10,0)</f>
        <v>10</v>
      </c>
      <c r="L10">
        <f t="shared" si="10"/>
        <v>0</v>
      </c>
      <c r="M10">
        <f t="shared" si="10"/>
        <v>5</v>
      </c>
      <c r="N10">
        <f t="shared" si="10"/>
        <v>0</v>
      </c>
      <c r="O10">
        <f t="shared" si="10"/>
        <v>10</v>
      </c>
      <c r="P10">
        <f t="shared" si="10"/>
        <v>0</v>
      </c>
      <c r="Q10">
        <f t="shared" si="10"/>
        <v>0</v>
      </c>
      <c r="R10">
        <f t="shared" si="10"/>
        <v>0</v>
      </c>
      <c r="S10">
        <f t="shared" ref="S10:S16" si="11">IF(T10&lt;=0,T10*B10,T10*B10-B10)</f>
        <v>0</v>
      </c>
      <c r="T10">
        <f t="shared" ref="T10:T16" si="12">IFERROR(COUNTIF(C10:J10,0),"")</f>
        <v>0</v>
      </c>
      <c r="U10">
        <f t="shared" ref="U10:U16" si="13">SUM(K10:R10)+S10</f>
        <v>25</v>
      </c>
      <c r="V10">
        <f t="shared" ref="V10:V16" si="14">MEDIAN(K10:R10)</f>
        <v>0</v>
      </c>
      <c r="W10">
        <f t="shared" ref="W10:W16" si="15">SUM(K10:R10)</f>
        <v>25</v>
      </c>
      <c r="X10" s="6">
        <f>W10*'Store Warehoouse Rerorders'!J11</f>
        <v>90</v>
      </c>
      <c r="Y10" s="6">
        <f>W10*'Store Warehoouse Rerorders'!F11</f>
        <v>75</v>
      </c>
      <c r="Z10" s="6">
        <f t="shared" si="6"/>
        <v>15</v>
      </c>
      <c r="AA10">
        <f t="shared" si="7"/>
        <v>0</v>
      </c>
      <c r="AB10" s="9">
        <f t="shared" si="8"/>
        <v>25</v>
      </c>
      <c r="AC10">
        <f t="shared" si="9"/>
        <v>25</v>
      </c>
    </row>
    <row r="11" spans="1:29" x14ac:dyDescent="0.25">
      <c r="A11" t="s">
        <v>17</v>
      </c>
      <c r="B11">
        <v>20</v>
      </c>
      <c r="C11">
        <v>20</v>
      </c>
      <c r="D11">
        <v>0</v>
      </c>
      <c r="E11">
        <v>10</v>
      </c>
      <c r="F11">
        <v>0</v>
      </c>
      <c r="G11">
        <v>0</v>
      </c>
      <c r="H11">
        <v>5</v>
      </c>
      <c r="I11">
        <v>20</v>
      </c>
      <c r="J11">
        <v>5</v>
      </c>
      <c r="K11">
        <f t="shared" si="10"/>
        <v>0</v>
      </c>
      <c r="L11">
        <f t="shared" si="10"/>
        <v>20</v>
      </c>
      <c r="M11">
        <f t="shared" si="10"/>
        <v>0</v>
      </c>
      <c r="N11">
        <f t="shared" si="10"/>
        <v>10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0"/>
        <v>15</v>
      </c>
      <c r="S11">
        <f t="shared" si="11"/>
        <v>40</v>
      </c>
      <c r="T11">
        <f t="shared" si="12"/>
        <v>3</v>
      </c>
      <c r="U11">
        <f t="shared" si="13"/>
        <v>85</v>
      </c>
      <c r="V11">
        <f t="shared" si="14"/>
        <v>0</v>
      </c>
      <c r="W11">
        <f t="shared" si="15"/>
        <v>45</v>
      </c>
      <c r="X11" s="6">
        <f>W11*'Store Warehoouse Rerorders'!J12</f>
        <v>189</v>
      </c>
      <c r="Y11" s="6">
        <f>W11*'Store Warehoouse Rerorders'!F12</f>
        <v>157.5</v>
      </c>
      <c r="Z11" s="6">
        <f t="shared" si="6"/>
        <v>31.5</v>
      </c>
      <c r="AA11">
        <f t="shared" si="7"/>
        <v>0.375</v>
      </c>
      <c r="AB11" s="9">
        <f t="shared" si="8"/>
        <v>44.93333333333333</v>
      </c>
      <c r="AC11">
        <f t="shared" si="9"/>
        <v>70</v>
      </c>
    </row>
    <row r="12" spans="1:29" x14ac:dyDescent="0.25">
      <c r="A12" t="s">
        <v>8</v>
      </c>
      <c r="B12">
        <v>20</v>
      </c>
      <c r="C12">
        <v>0</v>
      </c>
      <c r="D12">
        <v>10</v>
      </c>
      <c r="E12">
        <v>0</v>
      </c>
      <c r="F12">
        <v>0</v>
      </c>
      <c r="G12">
        <v>5</v>
      </c>
      <c r="H12">
        <v>5</v>
      </c>
      <c r="I12">
        <v>10</v>
      </c>
      <c r="J12">
        <v>0</v>
      </c>
      <c r="K12">
        <f t="shared" si="10"/>
        <v>20</v>
      </c>
      <c r="L12">
        <f t="shared" si="10"/>
        <v>0</v>
      </c>
      <c r="M12">
        <f t="shared" si="10"/>
        <v>10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10</v>
      </c>
      <c r="S12">
        <f t="shared" si="11"/>
        <v>60</v>
      </c>
      <c r="T12">
        <f t="shared" si="12"/>
        <v>4</v>
      </c>
      <c r="U12">
        <f t="shared" si="13"/>
        <v>100</v>
      </c>
      <c r="V12">
        <f t="shared" si="14"/>
        <v>0</v>
      </c>
      <c r="W12">
        <f t="shared" si="15"/>
        <v>40</v>
      </c>
      <c r="X12" s="6">
        <f>W12*'Store Warehoouse Rerorders'!J13</f>
        <v>192</v>
      </c>
      <c r="Y12" s="6">
        <f>W12*'Store Warehoouse Rerorders'!F13</f>
        <v>160</v>
      </c>
      <c r="Z12" s="6">
        <f t="shared" si="6"/>
        <v>32</v>
      </c>
      <c r="AA12">
        <f t="shared" si="7"/>
        <v>0.5</v>
      </c>
      <c r="AB12" s="9">
        <f t="shared" si="8"/>
        <v>39.9</v>
      </c>
      <c r="AC12">
        <f t="shared" si="9"/>
        <v>85</v>
      </c>
    </row>
    <row r="13" spans="1:29" x14ac:dyDescent="0.25">
      <c r="A13" t="s">
        <v>9</v>
      </c>
      <c r="B13">
        <v>20</v>
      </c>
      <c r="C13">
        <v>20</v>
      </c>
      <c r="D13">
        <v>5</v>
      </c>
      <c r="E13">
        <v>20</v>
      </c>
      <c r="F13">
        <v>0</v>
      </c>
      <c r="G13">
        <v>10</v>
      </c>
      <c r="H13">
        <v>5</v>
      </c>
      <c r="I13">
        <v>10</v>
      </c>
      <c r="J13">
        <v>20</v>
      </c>
      <c r="K13">
        <f t="shared" si="10"/>
        <v>0</v>
      </c>
      <c r="L13">
        <f t="shared" si="10"/>
        <v>15</v>
      </c>
      <c r="M13">
        <f t="shared" si="10"/>
        <v>0</v>
      </c>
      <c r="N13">
        <f t="shared" si="10"/>
        <v>20</v>
      </c>
      <c r="O13">
        <f t="shared" si="10"/>
        <v>0</v>
      </c>
      <c r="P13">
        <f t="shared" si="10"/>
        <v>5</v>
      </c>
      <c r="Q13">
        <f t="shared" si="10"/>
        <v>0</v>
      </c>
      <c r="R13">
        <f t="shared" si="10"/>
        <v>0</v>
      </c>
      <c r="S13">
        <f t="shared" si="11"/>
        <v>0</v>
      </c>
      <c r="T13">
        <f t="shared" si="12"/>
        <v>1</v>
      </c>
      <c r="U13">
        <f t="shared" si="13"/>
        <v>40</v>
      </c>
      <c r="V13">
        <f t="shared" si="14"/>
        <v>0</v>
      </c>
      <c r="W13">
        <f t="shared" si="15"/>
        <v>40</v>
      </c>
      <c r="X13" s="6">
        <f>W13*'Store Warehoouse Rerorders'!J14</f>
        <v>264</v>
      </c>
      <c r="Y13" s="6">
        <f>W13*'Store Warehoouse Rerorders'!F14</f>
        <v>220</v>
      </c>
      <c r="Z13" s="6">
        <f t="shared" si="6"/>
        <v>44</v>
      </c>
      <c r="AA13">
        <f t="shared" si="7"/>
        <v>0.125</v>
      </c>
      <c r="AB13" s="9">
        <f t="shared" si="8"/>
        <v>39.975000000000001</v>
      </c>
      <c r="AC13">
        <f t="shared" si="9"/>
        <v>80</v>
      </c>
    </row>
    <row r="14" spans="1:29" x14ac:dyDescent="0.25">
      <c r="A14" t="s">
        <v>15</v>
      </c>
      <c r="B14">
        <v>20</v>
      </c>
      <c r="C14">
        <v>20</v>
      </c>
      <c r="D14">
        <v>0</v>
      </c>
      <c r="E14">
        <v>10</v>
      </c>
      <c r="F14">
        <v>0</v>
      </c>
      <c r="G14">
        <v>10</v>
      </c>
      <c r="H14">
        <v>20</v>
      </c>
      <c r="I14">
        <v>20</v>
      </c>
      <c r="J14">
        <v>10</v>
      </c>
      <c r="K14">
        <f t="shared" si="10"/>
        <v>0</v>
      </c>
      <c r="L14">
        <f t="shared" si="10"/>
        <v>20</v>
      </c>
      <c r="M14">
        <f t="shared" si="10"/>
        <v>0</v>
      </c>
      <c r="N14">
        <f t="shared" si="10"/>
        <v>10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10</v>
      </c>
      <c r="S14">
        <f t="shared" si="11"/>
        <v>20</v>
      </c>
      <c r="T14">
        <f t="shared" si="12"/>
        <v>2</v>
      </c>
      <c r="U14">
        <f t="shared" si="13"/>
        <v>60</v>
      </c>
      <c r="V14">
        <f t="shared" si="14"/>
        <v>0</v>
      </c>
      <c r="W14">
        <f t="shared" si="15"/>
        <v>40</v>
      </c>
      <c r="X14" s="6">
        <f>W14*'Store Warehoouse Rerorders'!J15</f>
        <v>192</v>
      </c>
      <c r="Y14" s="6">
        <f>W14*'Store Warehoouse Rerorders'!F15</f>
        <v>160</v>
      </c>
      <c r="Z14" s="6">
        <f t="shared" si="6"/>
        <v>32</v>
      </c>
      <c r="AA14">
        <f t="shared" si="7"/>
        <v>0.25</v>
      </c>
      <c r="AB14" s="9">
        <f t="shared" si="8"/>
        <v>39.950000000000003</v>
      </c>
      <c r="AC14">
        <f t="shared" si="9"/>
        <v>80</v>
      </c>
    </row>
    <row r="15" spans="1:29" x14ac:dyDescent="0.25">
      <c r="A15" t="s">
        <v>10</v>
      </c>
      <c r="B15">
        <v>20</v>
      </c>
      <c r="C15">
        <v>0</v>
      </c>
      <c r="D15">
        <v>10</v>
      </c>
      <c r="E15">
        <v>5</v>
      </c>
      <c r="F15">
        <v>10</v>
      </c>
      <c r="G15">
        <v>10</v>
      </c>
      <c r="H15">
        <v>0</v>
      </c>
      <c r="I15">
        <v>0</v>
      </c>
      <c r="J15">
        <v>0</v>
      </c>
      <c r="K15">
        <f t="shared" si="10"/>
        <v>20</v>
      </c>
      <c r="L15">
        <f t="shared" si="10"/>
        <v>0</v>
      </c>
      <c r="M15">
        <f t="shared" si="10"/>
        <v>5</v>
      </c>
      <c r="N15">
        <f t="shared" si="10"/>
        <v>0</v>
      </c>
      <c r="O15">
        <f t="shared" si="10"/>
        <v>0</v>
      </c>
      <c r="P15">
        <f t="shared" si="10"/>
        <v>10</v>
      </c>
      <c r="Q15">
        <f t="shared" si="10"/>
        <v>0</v>
      </c>
      <c r="R15">
        <f t="shared" si="10"/>
        <v>0</v>
      </c>
      <c r="S15">
        <f t="shared" si="11"/>
        <v>60</v>
      </c>
      <c r="T15">
        <f t="shared" si="12"/>
        <v>4</v>
      </c>
      <c r="U15">
        <f t="shared" si="13"/>
        <v>95</v>
      </c>
      <c r="V15">
        <f t="shared" si="14"/>
        <v>0</v>
      </c>
      <c r="W15">
        <f t="shared" si="15"/>
        <v>35</v>
      </c>
      <c r="X15" s="6">
        <f>W15*'Store Warehoouse Rerorders'!J16</f>
        <v>42</v>
      </c>
      <c r="Y15" s="6">
        <f>W15*'Store Warehoouse Rerorders'!F16</f>
        <v>35</v>
      </c>
      <c r="Z15" s="6">
        <f t="shared" si="6"/>
        <v>7</v>
      </c>
      <c r="AA15">
        <f t="shared" si="7"/>
        <v>0.5</v>
      </c>
      <c r="AB15" s="9">
        <f t="shared" si="8"/>
        <v>34.885714285714286</v>
      </c>
      <c r="AC15">
        <f t="shared" si="9"/>
        <v>75</v>
      </c>
    </row>
    <row r="16" spans="1:29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 s="6">
        <f>W16*'Store Warehoouse Rerorders'!J17</f>
        <v>0</v>
      </c>
      <c r="Y16" s="6">
        <f>W16*'Store Warehoouse Rerorders'!F17</f>
        <v>0</v>
      </c>
      <c r="Z16" s="6">
        <f t="shared" si="6"/>
        <v>0</v>
      </c>
      <c r="AA16">
        <f t="shared" si="7"/>
        <v>0</v>
      </c>
      <c r="AB16" s="9">
        <f t="shared" si="8"/>
        <v>0</v>
      </c>
      <c r="AC16">
        <f t="shared" si="9"/>
        <v>35</v>
      </c>
    </row>
    <row r="17" spans="1:29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t="s">
        <v>12</v>
      </c>
      <c r="B18">
        <v>20</v>
      </c>
      <c r="C18">
        <v>10</v>
      </c>
      <c r="D18">
        <v>5</v>
      </c>
      <c r="E18">
        <v>15</v>
      </c>
      <c r="F18">
        <v>15</v>
      </c>
      <c r="G18">
        <v>0</v>
      </c>
      <c r="H18">
        <v>10</v>
      </c>
      <c r="I18">
        <v>10</v>
      </c>
      <c r="J18">
        <v>0</v>
      </c>
      <c r="K18">
        <f t="shared" ref="K18:R22" si="16">IF(C18&lt;B18,B18-C18,0)</f>
        <v>10</v>
      </c>
      <c r="L18">
        <f t="shared" si="16"/>
        <v>5</v>
      </c>
      <c r="M18">
        <f t="shared" si="16"/>
        <v>0</v>
      </c>
      <c r="N18">
        <f t="shared" si="16"/>
        <v>0</v>
      </c>
      <c r="O18">
        <f t="shared" si="16"/>
        <v>15</v>
      </c>
      <c r="P18">
        <f t="shared" si="16"/>
        <v>0</v>
      </c>
      <c r="Q18">
        <f t="shared" si="16"/>
        <v>0</v>
      </c>
      <c r="R18">
        <f t="shared" si="16"/>
        <v>10</v>
      </c>
      <c r="S18">
        <f>IF(T18&lt;=0,T18*B18,T18*B18-B18)</f>
        <v>20</v>
      </c>
      <c r="T18">
        <f>IFERROR(COUNTIF(C18:J18,0),"")</f>
        <v>2</v>
      </c>
      <c r="U18">
        <f>SUM(K18:R18)+S18</f>
        <v>60</v>
      </c>
      <c r="V18">
        <f>MEDIAN(K18:R18)</f>
        <v>2.5</v>
      </c>
      <c r="W18">
        <f>SUM(K18:R18)</f>
        <v>40</v>
      </c>
      <c r="X18" s="6">
        <f>W18*'Store Warehoouse Rerorders'!J19</f>
        <v>288</v>
      </c>
      <c r="Y18" s="6">
        <f>W18*'Store Warehoouse Rerorders'!F19</f>
        <v>240</v>
      </c>
      <c r="Z18" s="6">
        <f t="shared" si="6"/>
        <v>48</v>
      </c>
      <c r="AA18">
        <f t="shared" si="7"/>
        <v>0.25</v>
      </c>
      <c r="AB18" s="9">
        <f t="shared" si="8"/>
        <v>39.950000000000003</v>
      </c>
      <c r="AC18">
        <f t="shared" si="9"/>
        <v>40</v>
      </c>
    </row>
    <row r="19" spans="1:29" x14ac:dyDescent="0.25">
      <c r="A19" t="s">
        <v>19</v>
      </c>
      <c r="B19">
        <v>20</v>
      </c>
      <c r="C19">
        <v>20</v>
      </c>
      <c r="D19">
        <v>0</v>
      </c>
      <c r="E19">
        <v>10</v>
      </c>
      <c r="F19">
        <v>20</v>
      </c>
      <c r="G19">
        <v>10</v>
      </c>
      <c r="H19">
        <v>0</v>
      </c>
      <c r="I19">
        <v>20</v>
      </c>
      <c r="J19">
        <v>10</v>
      </c>
      <c r="K19">
        <f t="shared" si="16"/>
        <v>0</v>
      </c>
      <c r="L19">
        <f t="shared" si="16"/>
        <v>20</v>
      </c>
      <c r="M19">
        <f t="shared" si="16"/>
        <v>0</v>
      </c>
      <c r="N19">
        <f t="shared" si="16"/>
        <v>0</v>
      </c>
      <c r="O19">
        <f t="shared" si="16"/>
        <v>10</v>
      </c>
      <c r="P19">
        <f t="shared" si="16"/>
        <v>10</v>
      </c>
      <c r="Q19">
        <f t="shared" si="16"/>
        <v>0</v>
      </c>
      <c r="R19">
        <f t="shared" si="16"/>
        <v>10</v>
      </c>
      <c r="S19">
        <f>IF(T19&lt;=0,T19*B19,T19*B19-B19)</f>
        <v>20</v>
      </c>
      <c r="T19">
        <f>IFERROR(COUNTIF(C19:J19,0),"")</f>
        <v>2</v>
      </c>
      <c r="U19">
        <f>SUM(K19:R19)+S19</f>
        <v>70</v>
      </c>
      <c r="V19">
        <f>MEDIAN(K19:R19)</f>
        <v>5</v>
      </c>
      <c r="W19">
        <f>SUM(K19:R19)</f>
        <v>50</v>
      </c>
      <c r="X19" s="6">
        <f>W19*'Store Warehoouse Rerorders'!J20</f>
        <v>330</v>
      </c>
      <c r="Y19" s="6">
        <f>W19*'Store Warehoouse Rerorders'!F20</f>
        <v>275</v>
      </c>
      <c r="Z19" s="6">
        <f t="shared" si="6"/>
        <v>55</v>
      </c>
      <c r="AA19">
        <f t="shared" si="7"/>
        <v>0.25</v>
      </c>
      <c r="AB19" s="9">
        <f t="shared" si="8"/>
        <v>49.96</v>
      </c>
      <c r="AC19">
        <f t="shared" si="9"/>
        <v>90</v>
      </c>
    </row>
    <row r="20" spans="1:29" x14ac:dyDescent="0.25">
      <c r="A20" t="s">
        <v>14</v>
      </c>
      <c r="B20">
        <v>20</v>
      </c>
      <c r="C20">
        <v>0</v>
      </c>
      <c r="D20">
        <v>10</v>
      </c>
      <c r="E20">
        <v>5</v>
      </c>
      <c r="F20">
        <v>10</v>
      </c>
      <c r="G20">
        <v>10</v>
      </c>
      <c r="H20">
        <v>0</v>
      </c>
      <c r="I20">
        <v>0</v>
      </c>
      <c r="J20">
        <v>0</v>
      </c>
      <c r="K20">
        <f t="shared" si="16"/>
        <v>20</v>
      </c>
      <c r="L20">
        <f t="shared" si="16"/>
        <v>0</v>
      </c>
      <c r="M20">
        <f t="shared" si="16"/>
        <v>5</v>
      </c>
      <c r="N20">
        <f t="shared" si="16"/>
        <v>0</v>
      </c>
      <c r="O20">
        <f t="shared" si="16"/>
        <v>0</v>
      </c>
      <c r="P20">
        <f t="shared" si="16"/>
        <v>10</v>
      </c>
      <c r="Q20">
        <f t="shared" si="16"/>
        <v>0</v>
      </c>
      <c r="R20">
        <f t="shared" si="16"/>
        <v>0</v>
      </c>
      <c r="S20">
        <f>IF(T20&lt;=0,T20*B20,T20*B20-B20)</f>
        <v>60</v>
      </c>
      <c r="T20">
        <f>IFERROR(COUNTIF(C20:J20,0),"")</f>
        <v>4</v>
      </c>
      <c r="U20">
        <f>SUM(K20:R20)+S20</f>
        <v>95</v>
      </c>
      <c r="V20">
        <f>MEDIAN(K20:R20)</f>
        <v>0</v>
      </c>
      <c r="W20">
        <f>SUM(K20:R20)</f>
        <v>35</v>
      </c>
      <c r="X20" s="6">
        <f>W20*'Store Warehoouse Rerorders'!J21</f>
        <v>210</v>
      </c>
      <c r="Y20" s="6">
        <f>W20*'Store Warehoouse Rerorders'!F21</f>
        <v>175</v>
      </c>
      <c r="Z20" s="6">
        <f t="shared" si="6"/>
        <v>35</v>
      </c>
      <c r="AA20">
        <f t="shared" si="7"/>
        <v>0.5</v>
      </c>
      <c r="AB20" s="9">
        <f t="shared" si="8"/>
        <v>34.885714285714286</v>
      </c>
      <c r="AC20">
        <f t="shared" si="9"/>
        <v>85</v>
      </c>
    </row>
    <row r="21" spans="1:29" x14ac:dyDescent="0.25">
      <c r="A21" t="s">
        <v>22</v>
      </c>
      <c r="B21">
        <v>10</v>
      </c>
      <c r="C21">
        <v>5</v>
      </c>
      <c r="D21">
        <v>5</v>
      </c>
      <c r="E21">
        <v>0</v>
      </c>
      <c r="F21">
        <v>0</v>
      </c>
      <c r="G21">
        <v>5</v>
      </c>
      <c r="H21">
        <v>5</v>
      </c>
      <c r="I21">
        <v>5</v>
      </c>
      <c r="J21">
        <v>0</v>
      </c>
      <c r="K21">
        <f t="shared" si="16"/>
        <v>5</v>
      </c>
      <c r="L21">
        <f t="shared" si="16"/>
        <v>0</v>
      </c>
      <c r="M21">
        <f t="shared" si="16"/>
        <v>5</v>
      </c>
      <c r="N21">
        <f t="shared" si="16"/>
        <v>0</v>
      </c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6"/>
        <v>5</v>
      </c>
      <c r="S21">
        <f>IF(T21&lt;=0,T21*B21,T21*B21-B21)</f>
        <v>20</v>
      </c>
      <c r="T21">
        <f>IFERROR(COUNTIF(C21:J21,0),"")</f>
        <v>3</v>
      </c>
      <c r="U21">
        <f>SUM(K21:R21)+S21</f>
        <v>35</v>
      </c>
      <c r="V21">
        <f>MEDIAN(K21:R21)</f>
        <v>0</v>
      </c>
      <c r="W21">
        <f>SUM(K21:R21)</f>
        <v>15</v>
      </c>
      <c r="X21" s="6">
        <f>W21*'Store Warehoouse Rerorders'!J22</f>
        <v>126</v>
      </c>
      <c r="Y21" s="6">
        <f>W21*'Store Warehoouse Rerorders'!F22</f>
        <v>105</v>
      </c>
      <c r="Z21" s="6">
        <f t="shared" si="6"/>
        <v>21</v>
      </c>
      <c r="AA21">
        <f t="shared" si="7"/>
        <v>0.375</v>
      </c>
      <c r="AB21" s="9">
        <f t="shared" si="8"/>
        <v>14.8</v>
      </c>
      <c r="AC21">
        <f t="shared" si="9"/>
        <v>50</v>
      </c>
    </row>
    <row r="22" spans="1:29" x14ac:dyDescent="0.25">
      <c r="A22" t="s">
        <v>18</v>
      </c>
      <c r="B22">
        <v>10</v>
      </c>
      <c r="C22">
        <v>10</v>
      </c>
      <c r="D22">
        <v>5</v>
      </c>
      <c r="E22">
        <v>10</v>
      </c>
      <c r="F22">
        <v>10</v>
      </c>
      <c r="G22">
        <v>10</v>
      </c>
      <c r="H22">
        <v>5</v>
      </c>
      <c r="I22">
        <v>5</v>
      </c>
      <c r="J22">
        <v>0</v>
      </c>
      <c r="K22">
        <f t="shared" si="16"/>
        <v>0</v>
      </c>
      <c r="L22">
        <f t="shared" si="16"/>
        <v>5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5</v>
      </c>
      <c r="Q22">
        <f t="shared" si="16"/>
        <v>0</v>
      </c>
      <c r="R22">
        <f t="shared" si="16"/>
        <v>5</v>
      </c>
      <c r="S22">
        <f>IF(T22&lt;=0,T22*B22,T22*B22-B22)</f>
        <v>0</v>
      </c>
      <c r="T22">
        <f>IFERROR(COUNTIF(C22:J22,0),"")</f>
        <v>1</v>
      </c>
      <c r="U22">
        <f>SUM(K22:R22)+S22</f>
        <v>15</v>
      </c>
      <c r="V22">
        <f>MEDIAN(K22:R22)</f>
        <v>0</v>
      </c>
      <c r="W22">
        <f>SUM(K22:R22)</f>
        <v>15</v>
      </c>
      <c r="X22" s="6">
        <f>W22*'Store Warehoouse Rerorders'!J23</f>
        <v>117</v>
      </c>
      <c r="Y22" s="6">
        <f>W22*'Store Warehoouse Rerorders'!F23</f>
        <v>97.5</v>
      </c>
      <c r="Z22" s="6">
        <f t="shared" si="6"/>
        <v>19.5</v>
      </c>
      <c r="AA22">
        <f t="shared" si="7"/>
        <v>0.125</v>
      </c>
      <c r="AB22" s="9">
        <f t="shared" si="8"/>
        <v>14.933333333333334</v>
      </c>
      <c r="AC22">
        <f t="shared" si="9"/>
        <v>30</v>
      </c>
    </row>
    <row r="23" spans="1:29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t="s">
        <v>21</v>
      </c>
      <c r="B24">
        <v>20</v>
      </c>
      <c r="C24">
        <v>10</v>
      </c>
      <c r="D24">
        <v>15</v>
      </c>
      <c r="E24">
        <v>10</v>
      </c>
      <c r="F24">
        <v>0</v>
      </c>
      <c r="G24">
        <v>15</v>
      </c>
      <c r="H24">
        <v>10</v>
      </c>
      <c r="I24">
        <v>5</v>
      </c>
      <c r="J24">
        <v>5</v>
      </c>
      <c r="K24">
        <f t="shared" ref="K24:R30" si="17">IF(C24&lt;B24,B24-C24,0)</f>
        <v>10</v>
      </c>
      <c r="L24">
        <f t="shared" si="17"/>
        <v>0</v>
      </c>
      <c r="M24">
        <f t="shared" si="17"/>
        <v>5</v>
      </c>
      <c r="N24">
        <f t="shared" si="17"/>
        <v>10</v>
      </c>
      <c r="O24">
        <f t="shared" si="17"/>
        <v>0</v>
      </c>
      <c r="P24">
        <f t="shared" si="17"/>
        <v>5</v>
      </c>
      <c r="Q24">
        <f t="shared" si="17"/>
        <v>5</v>
      </c>
      <c r="R24">
        <f t="shared" si="17"/>
        <v>0</v>
      </c>
      <c r="S24">
        <f t="shared" ref="S24:S30" si="18">IF(T24&lt;=0,T24*B24,T24*B24-B24)</f>
        <v>0</v>
      </c>
      <c r="T24">
        <f t="shared" ref="T24:T30" si="19">IFERROR(COUNTIF(C24:J24,0),"")</f>
        <v>1</v>
      </c>
      <c r="U24">
        <f t="shared" ref="U24:U30" si="20">SUM(K24:R24)+S24</f>
        <v>35</v>
      </c>
      <c r="V24">
        <f t="shared" ref="V24:V30" si="21">MEDIAN(K24:R24)</f>
        <v>5</v>
      </c>
      <c r="W24">
        <f t="shared" ref="W24:W30" si="22">SUM(K24:R24)</f>
        <v>35</v>
      </c>
      <c r="X24" s="6">
        <f>W24*'Store Warehoouse Rerorders'!J25</f>
        <v>63</v>
      </c>
      <c r="Y24" s="6">
        <f>W24*'Store Warehoouse Rerorders'!F25</f>
        <v>52.5</v>
      </c>
      <c r="Z24" s="6">
        <f t="shared" si="6"/>
        <v>10.5</v>
      </c>
      <c r="AA24">
        <f t="shared" si="7"/>
        <v>0.125</v>
      </c>
      <c r="AB24" s="9">
        <f t="shared" si="8"/>
        <v>34.971428571428568</v>
      </c>
      <c r="AC24">
        <f t="shared" si="9"/>
        <v>35</v>
      </c>
    </row>
    <row r="25" spans="1:29" x14ac:dyDescent="0.25">
      <c r="A25" t="s">
        <v>26</v>
      </c>
      <c r="B25">
        <v>10</v>
      </c>
      <c r="C25">
        <v>0</v>
      </c>
      <c r="D25">
        <v>10</v>
      </c>
      <c r="E25">
        <v>0</v>
      </c>
      <c r="F25">
        <v>0</v>
      </c>
      <c r="G25">
        <v>5</v>
      </c>
      <c r="H25">
        <v>10</v>
      </c>
      <c r="I25">
        <v>0</v>
      </c>
      <c r="J25">
        <v>0</v>
      </c>
      <c r="K25">
        <f t="shared" si="17"/>
        <v>10</v>
      </c>
      <c r="L25">
        <f t="shared" si="17"/>
        <v>0</v>
      </c>
      <c r="M25">
        <f t="shared" si="17"/>
        <v>10</v>
      </c>
      <c r="N25">
        <f t="shared" si="17"/>
        <v>0</v>
      </c>
      <c r="O25">
        <f t="shared" si="17"/>
        <v>0</v>
      </c>
      <c r="P25">
        <f t="shared" si="17"/>
        <v>0</v>
      </c>
      <c r="Q25">
        <f t="shared" si="17"/>
        <v>10</v>
      </c>
      <c r="R25">
        <f t="shared" si="17"/>
        <v>0</v>
      </c>
      <c r="S25">
        <f t="shared" si="18"/>
        <v>40</v>
      </c>
      <c r="T25">
        <f t="shared" si="19"/>
        <v>5</v>
      </c>
      <c r="U25">
        <f t="shared" si="20"/>
        <v>70</v>
      </c>
      <c r="V25">
        <f t="shared" si="21"/>
        <v>0</v>
      </c>
      <c r="W25">
        <f t="shared" si="22"/>
        <v>30</v>
      </c>
      <c r="X25" s="6">
        <f>W25*'Store Warehoouse Rerorders'!J26</f>
        <v>18</v>
      </c>
      <c r="Y25" s="6">
        <f>W25*'Store Warehoouse Rerorders'!F26</f>
        <v>15</v>
      </c>
      <c r="Z25" s="6">
        <f t="shared" si="6"/>
        <v>3</v>
      </c>
      <c r="AA25">
        <f t="shared" si="7"/>
        <v>0.625</v>
      </c>
      <c r="AB25" s="9">
        <f t="shared" si="8"/>
        <v>29.833333333333332</v>
      </c>
      <c r="AC25">
        <f t="shared" si="9"/>
        <v>65</v>
      </c>
    </row>
    <row r="26" spans="1:29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7"/>
        <v>0</v>
      </c>
      <c r="L26">
        <f t="shared" si="17"/>
        <v>0</v>
      </c>
      <c r="M26">
        <f t="shared" si="17"/>
        <v>0</v>
      </c>
      <c r="N26">
        <f t="shared" si="17"/>
        <v>0</v>
      </c>
      <c r="O26">
        <f t="shared" si="17"/>
        <v>0</v>
      </c>
      <c r="P26">
        <f t="shared" si="17"/>
        <v>0</v>
      </c>
      <c r="Q26">
        <f t="shared" si="17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>
        <f t="shared" si="7"/>
        <v>0</v>
      </c>
      <c r="AB26" s="9">
        <f t="shared" si="8"/>
        <v>0</v>
      </c>
      <c r="AC26">
        <f t="shared" si="9"/>
        <v>30</v>
      </c>
    </row>
    <row r="27" spans="1:29" x14ac:dyDescent="0.25">
      <c r="A27" t="s">
        <v>27</v>
      </c>
      <c r="B27">
        <v>15</v>
      </c>
      <c r="C27">
        <v>15</v>
      </c>
      <c r="D27">
        <v>0</v>
      </c>
      <c r="E27">
        <v>0</v>
      </c>
      <c r="F27">
        <v>0</v>
      </c>
      <c r="G27">
        <v>10</v>
      </c>
      <c r="H27">
        <v>10</v>
      </c>
      <c r="I27">
        <v>5</v>
      </c>
      <c r="J27">
        <v>0</v>
      </c>
      <c r="K27">
        <f t="shared" si="17"/>
        <v>0</v>
      </c>
      <c r="L27">
        <f t="shared" si="17"/>
        <v>15</v>
      </c>
      <c r="M27">
        <f t="shared" si="17"/>
        <v>0</v>
      </c>
      <c r="N27">
        <f t="shared" si="17"/>
        <v>0</v>
      </c>
      <c r="O27">
        <f t="shared" si="17"/>
        <v>0</v>
      </c>
      <c r="P27">
        <f t="shared" si="17"/>
        <v>0</v>
      </c>
      <c r="Q27">
        <f t="shared" si="17"/>
        <v>5</v>
      </c>
      <c r="R27">
        <f t="shared" si="17"/>
        <v>5</v>
      </c>
      <c r="S27">
        <f t="shared" si="18"/>
        <v>45</v>
      </c>
      <c r="T27">
        <f t="shared" si="19"/>
        <v>4</v>
      </c>
      <c r="U27">
        <f t="shared" si="20"/>
        <v>70</v>
      </c>
      <c r="V27">
        <f t="shared" si="21"/>
        <v>0</v>
      </c>
      <c r="W27">
        <f t="shared" si="22"/>
        <v>25</v>
      </c>
      <c r="X27" s="6">
        <f>W27*'Store Warehoouse Rerorders'!J28</f>
        <v>90</v>
      </c>
      <c r="Y27" s="6">
        <f>W27*'Store Warehoouse Rerorders'!F28</f>
        <v>75</v>
      </c>
      <c r="Z27" s="6">
        <f t="shared" si="6"/>
        <v>15</v>
      </c>
      <c r="AA27">
        <f t="shared" si="7"/>
        <v>0.5</v>
      </c>
      <c r="AB27" s="9">
        <f t="shared" si="8"/>
        <v>24.84</v>
      </c>
      <c r="AC27">
        <f t="shared" si="9"/>
        <v>25</v>
      </c>
    </row>
    <row r="28" spans="1:29" x14ac:dyDescent="0.25">
      <c r="A28" t="s">
        <v>28</v>
      </c>
      <c r="B28">
        <v>15</v>
      </c>
      <c r="C28">
        <v>10</v>
      </c>
      <c r="D28">
        <v>5</v>
      </c>
      <c r="E28">
        <v>15</v>
      </c>
      <c r="F28">
        <v>10</v>
      </c>
      <c r="G28">
        <v>15</v>
      </c>
      <c r="H28">
        <v>5</v>
      </c>
      <c r="I28">
        <v>5</v>
      </c>
      <c r="J28">
        <v>15</v>
      </c>
      <c r="K28">
        <f t="shared" si="17"/>
        <v>5</v>
      </c>
      <c r="L28">
        <f t="shared" si="17"/>
        <v>5</v>
      </c>
      <c r="M28">
        <f t="shared" si="17"/>
        <v>0</v>
      </c>
      <c r="N28">
        <f t="shared" si="17"/>
        <v>5</v>
      </c>
      <c r="O28">
        <f t="shared" si="17"/>
        <v>0</v>
      </c>
      <c r="P28">
        <f t="shared" si="17"/>
        <v>10</v>
      </c>
      <c r="Q28">
        <f t="shared" si="17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25</v>
      </c>
      <c r="V28">
        <f t="shared" si="21"/>
        <v>2.5</v>
      </c>
      <c r="W28">
        <f t="shared" si="22"/>
        <v>25</v>
      </c>
      <c r="X28" s="6">
        <f>W28*'Store Warehoouse Rerorders'!J29</f>
        <v>135</v>
      </c>
      <c r="Y28" s="6">
        <f>W28*'Store Warehoouse Rerorders'!F29</f>
        <v>112.5</v>
      </c>
      <c r="Z28" s="6">
        <f t="shared" si="6"/>
        <v>22.5</v>
      </c>
      <c r="AA28">
        <f t="shared" si="7"/>
        <v>0</v>
      </c>
      <c r="AB28" s="9">
        <f t="shared" si="8"/>
        <v>25</v>
      </c>
      <c r="AC28">
        <f t="shared" si="9"/>
        <v>50</v>
      </c>
    </row>
    <row r="29" spans="1:29" x14ac:dyDescent="0.25">
      <c r="A29" t="s">
        <v>24</v>
      </c>
      <c r="B29">
        <v>10</v>
      </c>
      <c r="C29">
        <v>0</v>
      </c>
      <c r="D29">
        <v>5</v>
      </c>
      <c r="E29">
        <v>5</v>
      </c>
      <c r="F29">
        <v>10</v>
      </c>
      <c r="G29">
        <v>10</v>
      </c>
      <c r="H29">
        <v>5</v>
      </c>
      <c r="I29">
        <v>5</v>
      </c>
      <c r="J29">
        <v>0</v>
      </c>
      <c r="K29">
        <f t="shared" si="17"/>
        <v>10</v>
      </c>
      <c r="L29">
        <f t="shared" si="17"/>
        <v>0</v>
      </c>
      <c r="M29">
        <f t="shared" si="17"/>
        <v>0</v>
      </c>
      <c r="N29">
        <f t="shared" si="17"/>
        <v>0</v>
      </c>
      <c r="O29">
        <f t="shared" si="17"/>
        <v>0</v>
      </c>
      <c r="P29">
        <f t="shared" si="17"/>
        <v>5</v>
      </c>
      <c r="Q29">
        <f t="shared" si="17"/>
        <v>0</v>
      </c>
      <c r="R29">
        <f t="shared" si="17"/>
        <v>5</v>
      </c>
      <c r="S29">
        <f t="shared" si="18"/>
        <v>10</v>
      </c>
      <c r="T29">
        <f t="shared" si="19"/>
        <v>2</v>
      </c>
      <c r="U29">
        <f t="shared" si="20"/>
        <v>30</v>
      </c>
      <c r="V29">
        <f t="shared" si="21"/>
        <v>0</v>
      </c>
      <c r="W29">
        <f t="shared" si="22"/>
        <v>20</v>
      </c>
      <c r="X29" s="6">
        <f>W29*'Store Warehoouse Rerorders'!J30</f>
        <v>192</v>
      </c>
      <c r="Y29" s="6">
        <f>W29*'Store Warehoouse Rerorders'!F30</f>
        <v>160</v>
      </c>
      <c r="Z29" s="6">
        <f t="shared" si="6"/>
        <v>32</v>
      </c>
      <c r="AA29">
        <f t="shared" si="7"/>
        <v>0.25</v>
      </c>
      <c r="AB29" s="9">
        <f t="shared" si="8"/>
        <v>19.899999999999999</v>
      </c>
      <c r="AC29">
        <f t="shared" si="9"/>
        <v>45</v>
      </c>
    </row>
    <row r="30" spans="1:29" x14ac:dyDescent="0.25">
      <c r="A30" t="s">
        <v>25</v>
      </c>
      <c r="B30">
        <v>10</v>
      </c>
      <c r="C30">
        <v>5</v>
      </c>
      <c r="D30">
        <v>5</v>
      </c>
      <c r="E30">
        <v>0</v>
      </c>
      <c r="F30">
        <v>0</v>
      </c>
      <c r="G30">
        <v>5</v>
      </c>
      <c r="H30">
        <v>5</v>
      </c>
      <c r="I30">
        <v>5</v>
      </c>
      <c r="J30">
        <v>0</v>
      </c>
      <c r="K30">
        <f t="shared" si="17"/>
        <v>5</v>
      </c>
      <c r="L30">
        <f t="shared" si="17"/>
        <v>0</v>
      </c>
      <c r="M30">
        <f t="shared" si="17"/>
        <v>5</v>
      </c>
      <c r="N30">
        <f t="shared" si="17"/>
        <v>0</v>
      </c>
      <c r="O30">
        <f t="shared" si="17"/>
        <v>0</v>
      </c>
      <c r="P30">
        <f t="shared" si="17"/>
        <v>0</v>
      </c>
      <c r="Q30">
        <f t="shared" si="17"/>
        <v>0</v>
      </c>
      <c r="R30">
        <f t="shared" si="17"/>
        <v>5</v>
      </c>
      <c r="S30">
        <f t="shared" si="18"/>
        <v>20</v>
      </c>
      <c r="T30">
        <f t="shared" si="19"/>
        <v>3</v>
      </c>
      <c r="U30">
        <f t="shared" si="20"/>
        <v>35</v>
      </c>
      <c r="V30">
        <f t="shared" si="21"/>
        <v>0</v>
      </c>
      <c r="W30">
        <f t="shared" si="22"/>
        <v>15</v>
      </c>
      <c r="X30" s="6">
        <f>W30*'Store Warehoouse Rerorders'!J31</f>
        <v>63</v>
      </c>
      <c r="Y30" s="6">
        <f>W30*'Store Warehoouse Rerorders'!F31</f>
        <v>52.5</v>
      </c>
      <c r="Z30" s="6">
        <f t="shared" si="6"/>
        <v>10.5</v>
      </c>
      <c r="AA30">
        <f t="shared" si="7"/>
        <v>0.375</v>
      </c>
      <c r="AB30" s="9">
        <f t="shared" si="8"/>
        <v>14.8</v>
      </c>
      <c r="AC30">
        <f t="shared" si="9"/>
        <v>35</v>
      </c>
    </row>
    <row r="31" spans="1:29" x14ac:dyDescent="0.25">
      <c r="R31">
        <f>SUM(R3:R30)</f>
        <v>100</v>
      </c>
      <c r="S31">
        <f t="shared" ref="S31:AC31" si="23">SUM(S3:S30)</f>
        <v>605</v>
      </c>
      <c r="T31">
        <f t="shared" si="23"/>
        <v>57</v>
      </c>
      <c r="U31">
        <f t="shared" si="23"/>
        <v>1365</v>
      </c>
      <c r="V31">
        <f t="shared" si="23"/>
        <v>27.5</v>
      </c>
      <c r="W31">
        <f t="shared" si="23"/>
        <v>760</v>
      </c>
      <c r="X31" s="6">
        <f t="shared" si="23"/>
        <v>3465</v>
      </c>
      <c r="Y31" s="6">
        <f t="shared" si="23"/>
        <v>2887.5</v>
      </c>
      <c r="Z31" s="6">
        <f t="shared" si="23"/>
        <v>577.5</v>
      </c>
      <c r="AA31">
        <f t="shared" si="23"/>
        <v>7.125</v>
      </c>
      <c r="AB31">
        <f t="shared" si="23"/>
        <v>758.08047619047602</v>
      </c>
      <c r="AC31">
        <f t="shared" si="23"/>
        <v>1440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D31B-8296-495C-9CC2-B5D5478C7CC1}">
  <dimension ref="A1:B31"/>
  <sheetViews>
    <sheetView topLeftCell="C1" workbookViewId="0">
      <selection activeCell="P27" sqref="P27"/>
    </sheetView>
  </sheetViews>
  <sheetFormatPr defaultRowHeight="15" x14ac:dyDescent="0.25"/>
  <cols>
    <col min="1" max="1" width="18.140625" bestFit="1" customWidth="1"/>
    <col min="2" max="2" width="10.140625" bestFit="1" customWidth="1"/>
  </cols>
  <sheetData>
    <row r="1" spans="1:2" x14ac:dyDescent="0.25">
      <c r="A1" s="17" t="s">
        <v>80</v>
      </c>
      <c r="B1" t="s">
        <v>82</v>
      </c>
    </row>
    <row r="2" spans="1:2" x14ac:dyDescent="0.25">
      <c r="A2" s="18" t="s">
        <v>14</v>
      </c>
      <c r="B2" s="19">
        <v>30</v>
      </c>
    </row>
    <row r="3" spans="1:2" x14ac:dyDescent="0.25">
      <c r="A3" s="18" t="s">
        <v>12</v>
      </c>
      <c r="B3" s="19">
        <v>144</v>
      </c>
    </row>
    <row r="4" spans="1:2" x14ac:dyDescent="0.25">
      <c r="A4" s="18" t="s">
        <v>6</v>
      </c>
      <c r="B4" s="19"/>
    </row>
    <row r="5" spans="1:2" x14ac:dyDescent="0.25">
      <c r="A5" s="18" t="s">
        <v>11</v>
      </c>
      <c r="B5" s="19">
        <v>0</v>
      </c>
    </row>
    <row r="6" spans="1:2" x14ac:dyDescent="0.25">
      <c r="A6" s="18" t="s">
        <v>1</v>
      </c>
      <c r="B6" s="19">
        <v>18</v>
      </c>
    </row>
    <row r="7" spans="1:2" x14ac:dyDescent="0.25">
      <c r="A7" s="18" t="s">
        <v>3</v>
      </c>
      <c r="B7" s="19">
        <v>16.5</v>
      </c>
    </row>
    <row r="8" spans="1:2" x14ac:dyDescent="0.25">
      <c r="A8" s="18" t="s">
        <v>15</v>
      </c>
      <c r="B8" s="19">
        <v>28</v>
      </c>
    </row>
    <row r="9" spans="1:2" x14ac:dyDescent="0.25">
      <c r="A9" s="18" t="s">
        <v>8</v>
      </c>
      <c r="B9" s="19">
        <v>32</v>
      </c>
    </row>
    <row r="10" spans="1:2" x14ac:dyDescent="0.25">
      <c r="A10" s="18" t="s">
        <v>26</v>
      </c>
      <c r="B10" s="19">
        <v>1</v>
      </c>
    </row>
    <row r="11" spans="1:2" x14ac:dyDescent="0.25">
      <c r="A11" s="18" t="s">
        <v>0</v>
      </c>
      <c r="B11" s="19"/>
    </row>
    <row r="12" spans="1:2" x14ac:dyDescent="0.25">
      <c r="A12" s="18" t="s">
        <v>22</v>
      </c>
      <c r="B12" s="19">
        <v>28</v>
      </c>
    </row>
    <row r="13" spans="1:2" x14ac:dyDescent="0.25">
      <c r="A13" s="18" t="s">
        <v>18</v>
      </c>
      <c r="B13" s="19"/>
    </row>
    <row r="14" spans="1:2" x14ac:dyDescent="0.25">
      <c r="A14" s="18" t="s">
        <v>17</v>
      </c>
      <c r="B14" s="19">
        <v>14</v>
      </c>
    </row>
    <row r="15" spans="1:2" x14ac:dyDescent="0.25">
      <c r="A15" s="18" t="s">
        <v>27</v>
      </c>
      <c r="B15" s="19">
        <v>15</v>
      </c>
    </row>
    <row r="16" spans="1:2" x14ac:dyDescent="0.25">
      <c r="A16" s="18" t="s">
        <v>20</v>
      </c>
      <c r="B16" s="19"/>
    </row>
    <row r="17" spans="1:2" x14ac:dyDescent="0.25">
      <c r="A17" s="18" t="s">
        <v>13</v>
      </c>
      <c r="B17" s="19"/>
    </row>
    <row r="18" spans="1:2" x14ac:dyDescent="0.25">
      <c r="A18" s="18" t="s">
        <v>28</v>
      </c>
      <c r="B18" s="19">
        <v>31.5</v>
      </c>
    </row>
    <row r="19" spans="1:2" x14ac:dyDescent="0.25">
      <c r="A19" s="18" t="s">
        <v>25</v>
      </c>
      <c r="B19" s="19">
        <v>10.5</v>
      </c>
    </row>
    <row r="20" spans="1:2" x14ac:dyDescent="0.25">
      <c r="A20" s="18" t="s">
        <v>2</v>
      </c>
      <c r="B20" s="19">
        <v>24</v>
      </c>
    </row>
    <row r="21" spans="1:2" x14ac:dyDescent="0.25">
      <c r="A21" s="18" t="s">
        <v>23</v>
      </c>
      <c r="B21" s="19">
        <v>0</v>
      </c>
    </row>
    <row r="22" spans="1:2" x14ac:dyDescent="0.25">
      <c r="A22" s="18" t="s">
        <v>21</v>
      </c>
      <c r="B22" s="19">
        <v>9</v>
      </c>
    </row>
    <row r="23" spans="1:2" x14ac:dyDescent="0.25">
      <c r="A23" s="18" t="s">
        <v>4</v>
      </c>
      <c r="B23" s="19">
        <v>12</v>
      </c>
    </row>
    <row r="24" spans="1:2" x14ac:dyDescent="0.25">
      <c r="A24" s="18" t="s">
        <v>9</v>
      </c>
      <c r="B24" s="19">
        <v>27.5</v>
      </c>
    </row>
    <row r="25" spans="1:2" x14ac:dyDescent="0.25">
      <c r="A25" s="18" t="s">
        <v>24</v>
      </c>
      <c r="B25" s="19">
        <v>40</v>
      </c>
    </row>
    <row r="26" spans="1:2" x14ac:dyDescent="0.25">
      <c r="A26" s="18" t="s">
        <v>10</v>
      </c>
      <c r="B26" s="19">
        <v>11</v>
      </c>
    </row>
    <row r="27" spans="1:2" x14ac:dyDescent="0.25">
      <c r="A27" s="18" t="s">
        <v>7</v>
      </c>
      <c r="B27" s="19">
        <v>12</v>
      </c>
    </row>
    <row r="28" spans="1:2" x14ac:dyDescent="0.25">
      <c r="A28" s="18" t="s">
        <v>16</v>
      </c>
      <c r="B28" s="19">
        <v>17.5</v>
      </c>
    </row>
    <row r="29" spans="1:2" x14ac:dyDescent="0.25">
      <c r="A29" s="18" t="s">
        <v>19</v>
      </c>
      <c r="B29" s="19">
        <v>55</v>
      </c>
    </row>
    <row r="30" spans="1:2" x14ac:dyDescent="0.25">
      <c r="A30" s="18" t="s">
        <v>5</v>
      </c>
      <c r="B30" s="19">
        <v>31.5</v>
      </c>
    </row>
    <row r="31" spans="1:2" x14ac:dyDescent="0.25">
      <c r="A31" s="18" t="s">
        <v>81</v>
      </c>
      <c r="B31" s="19">
        <v>608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C86F-94AC-42A0-A2FA-151988D0684A}">
  <dimension ref="A1:L31"/>
  <sheetViews>
    <sheetView workbookViewId="0">
      <selection activeCell="L56" sqref="L56"/>
    </sheetView>
  </sheetViews>
  <sheetFormatPr defaultRowHeight="15" x14ac:dyDescent="0.25"/>
  <cols>
    <col min="1" max="1" width="21.42578125" customWidth="1"/>
    <col min="12" max="12" width="27.140625" bestFit="1" customWidth="1"/>
  </cols>
  <sheetData>
    <row r="1" spans="1:12" x14ac:dyDescent="0.25">
      <c r="A1" s="16" t="s">
        <v>59</v>
      </c>
      <c r="B1" s="16" t="s">
        <v>69</v>
      </c>
      <c r="C1" s="16" t="s">
        <v>70</v>
      </c>
      <c r="D1" s="16" t="s">
        <v>71</v>
      </c>
      <c r="E1" s="16" t="s">
        <v>72</v>
      </c>
      <c r="F1" s="16" t="s">
        <v>73</v>
      </c>
      <c r="G1" s="16" t="s">
        <v>74</v>
      </c>
      <c r="H1" s="16" t="s">
        <v>75</v>
      </c>
      <c r="I1" s="16" t="s">
        <v>76</v>
      </c>
      <c r="J1" s="16" t="s">
        <v>77</v>
      </c>
      <c r="K1" s="16" t="s">
        <v>78</v>
      </c>
      <c r="L1" s="16" t="s">
        <v>79</v>
      </c>
    </row>
    <row r="2" spans="1:12" hidden="1" x14ac:dyDescent="0.2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15"/>
    </row>
    <row r="3" spans="1:12" hidden="1" x14ac:dyDescent="0.25">
      <c r="A3" t="s">
        <v>1</v>
      </c>
      <c r="B3" s="10">
        <v>18</v>
      </c>
      <c r="C3" s="10">
        <v>21</v>
      </c>
      <c r="D3" s="10">
        <v>22.200000000000017</v>
      </c>
      <c r="E3" s="10">
        <v>12</v>
      </c>
      <c r="F3" s="10">
        <f>D3-E3</f>
        <v>10.200000000000017</v>
      </c>
      <c r="G3" s="10">
        <v>21</v>
      </c>
      <c r="H3" s="10">
        <v>22.200000000000017</v>
      </c>
      <c r="I3" s="10">
        <v>12</v>
      </c>
      <c r="J3" s="10">
        <v>18</v>
      </c>
      <c r="K3" s="10">
        <v>21</v>
      </c>
      <c r="L3" s="14">
        <f>IFERROR(SUM(B3:K3),0)</f>
        <v>177.60000000000005</v>
      </c>
    </row>
    <row r="4" spans="1:12" hidden="1" x14ac:dyDescent="0.25">
      <c r="A4" t="s">
        <v>3</v>
      </c>
      <c r="B4" s="10">
        <v>16.5</v>
      </c>
      <c r="C4" s="10">
        <v>17.5</v>
      </c>
      <c r="D4" s="10">
        <v>10</v>
      </c>
      <c r="E4" s="10">
        <v>10</v>
      </c>
      <c r="F4" s="10">
        <f t="shared" ref="F4:F30" si="0">D4-E4</f>
        <v>0</v>
      </c>
      <c r="G4" s="10">
        <v>14</v>
      </c>
      <c r="H4" s="10">
        <v>10</v>
      </c>
      <c r="I4" s="10">
        <v>10</v>
      </c>
      <c r="J4" s="10">
        <v>20</v>
      </c>
      <c r="K4" s="10">
        <v>12.5</v>
      </c>
      <c r="L4" s="14">
        <f t="shared" ref="L4:L30" si="1">IFERROR(SUM(B4:K4),0)</f>
        <v>120.5</v>
      </c>
    </row>
    <row r="5" spans="1:12" hidden="1" x14ac:dyDescent="0.25">
      <c r="A5" t="s">
        <v>4</v>
      </c>
      <c r="B5" s="10">
        <v>12</v>
      </c>
      <c r="C5" s="10">
        <v>12</v>
      </c>
      <c r="D5" s="10">
        <v>8</v>
      </c>
      <c r="E5" s="10">
        <v>8</v>
      </c>
      <c r="F5" s="10">
        <f t="shared" si="0"/>
        <v>0</v>
      </c>
      <c r="G5" s="10">
        <v>12</v>
      </c>
      <c r="H5" s="10">
        <v>10</v>
      </c>
      <c r="I5" s="10">
        <v>8</v>
      </c>
      <c r="J5" s="10">
        <v>12</v>
      </c>
      <c r="K5" s="10">
        <v>16</v>
      </c>
      <c r="L5" s="14">
        <f t="shared" si="1"/>
        <v>98</v>
      </c>
    </row>
    <row r="6" spans="1:12" hidden="1" x14ac:dyDescent="0.25">
      <c r="A6" t="s">
        <v>5</v>
      </c>
      <c r="B6" s="10">
        <v>31.5</v>
      </c>
      <c r="C6" s="10">
        <v>32.900000000000006</v>
      </c>
      <c r="D6" s="10">
        <v>21</v>
      </c>
      <c r="E6" s="10">
        <v>21</v>
      </c>
      <c r="F6" s="10">
        <f t="shared" si="0"/>
        <v>0</v>
      </c>
      <c r="G6" s="10">
        <v>31.5</v>
      </c>
      <c r="H6" s="10">
        <v>21</v>
      </c>
      <c r="I6" s="10">
        <v>35</v>
      </c>
      <c r="J6" s="10">
        <v>21</v>
      </c>
      <c r="K6" s="10">
        <v>31.5</v>
      </c>
      <c r="L6" s="14">
        <f t="shared" si="1"/>
        <v>246.4</v>
      </c>
    </row>
    <row r="7" spans="1:12" hidden="1" x14ac:dyDescent="0.25">
      <c r="A7" t="s">
        <v>2</v>
      </c>
      <c r="B7" s="10">
        <v>24</v>
      </c>
      <c r="C7" s="10">
        <v>33.599999999999994</v>
      </c>
      <c r="D7" s="10">
        <v>28</v>
      </c>
      <c r="E7" s="10">
        <v>20</v>
      </c>
      <c r="F7" s="10">
        <f t="shared" si="0"/>
        <v>8</v>
      </c>
      <c r="G7" s="10">
        <v>28</v>
      </c>
      <c r="H7" s="10">
        <v>28</v>
      </c>
      <c r="I7" s="10">
        <v>28</v>
      </c>
      <c r="J7" s="10">
        <v>31.199999999999989</v>
      </c>
      <c r="K7" s="10">
        <v>28</v>
      </c>
      <c r="L7" s="14">
        <f t="shared" si="1"/>
        <v>256.79999999999995</v>
      </c>
    </row>
    <row r="8" spans="1:12" hidden="1" x14ac:dyDescent="0.25">
      <c r="A8" t="s">
        <v>16</v>
      </c>
      <c r="B8" s="10">
        <v>17.5</v>
      </c>
      <c r="C8" s="10">
        <v>24.5</v>
      </c>
      <c r="D8" s="10">
        <v>14</v>
      </c>
      <c r="E8" s="10">
        <v>21</v>
      </c>
      <c r="F8" s="10">
        <f t="shared" si="0"/>
        <v>-7</v>
      </c>
      <c r="G8" s="10">
        <v>24.5</v>
      </c>
      <c r="H8" s="10">
        <v>35</v>
      </c>
      <c r="I8" s="10">
        <v>21</v>
      </c>
      <c r="J8" s="10">
        <v>17.5</v>
      </c>
      <c r="K8" s="10">
        <v>35</v>
      </c>
      <c r="L8" s="14">
        <f t="shared" si="1"/>
        <v>203</v>
      </c>
    </row>
    <row r="9" spans="1:12" hidden="1" x14ac:dyDescent="0.25">
      <c r="A9" s="2" t="s">
        <v>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4">
        <f t="shared" si="1"/>
        <v>0</v>
      </c>
    </row>
    <row r="10" spans="1:12" hidden="1" x14ac:dyDescent="0.25">
      <c r="A10" t="s">
        <v>7</v>
      </c>
      <c r="B10" s="10">
        <v>12</v>
      </c>
      <c r="C10" s="10">
        <v>22.800000000000011</v>
      </c>
      <c r="D10" s="10">
        <v>12</v>
      </c>
      <c r="E10" s="10">
        <v>18</v>
      </c>
      <c r="F10" s="10">
        <f t="shared" si="0"/>
        <v>-6</v>
      </c>
      <c r="G10" s="10">
        <v>18</v>
      </c>
      <c r="H10" s="10">
        <v>15</v>
      </c>
      <c r="I10" s="10">
        <v>18</v>
      </c>
      <c r="J10" s="10">
        <v>10.799999999999997</v>
      </c>
      <c r="K10" s="10">
        <v>15</v>
      </c>
      <c r="L10" s="14">
        <f t="shared" si="1"/>
        <v>135.60000000000002</v>
      </c>
    </row>
    <row r="11" spans="1:12" hidden="1" x14ac:dyDescent="0.25">
      <c r="A11" t="s">
        <v>17</v>
      </c>
      <c r="B11" s="10">
        <v>14</v>
      </c>
      <c r="C11" s="10">
        <v>16.800000000000011</v>
      </c>
      <c r="D11" s="10">
        <v>17.5</v>
      </c>
      <c r="E11" s="10">
        <v>17.5</v>
      </c>
      <c r="F11" s="10">
        <f t="shared" si="0"/>
        <v>0</v>
      </c>
      <c r="G11" s="10">
        <v>16.800000000000011</v>
      </c>
      <c r="H11" s="10">
        <v>17.5</v>
      </c>
      <c r="I11" s="10">
        <v>17.5</v>
      </c>
      <c r="J11" s="10">
        <v>18.900000000000006</v>
      </c>
      <c r="K11" s="10">
        <v>31.5</v>
      </c>
      <c r="L11" s="14">
        <f t="shared" si="1"/>
        <v>168.00000000000003</v>
      </c>
    </row>
    <row r="12" spans="1:12" hidden="1" x14ac:dyDescent="0.25">
      <c r="A12" t="s">
        <v>8</v>
      </c>
      <c r="B12" s="10">
        <v>32</v>
      </c>
      <c r="C12" s="10">
        <v>64</v>
      </c>
      <c r="D12" s="10">
        <v>24</v>
      </c>
      <c r="E12" s="10">
        <v>24</v>
      </c>
      <c r="F12" s="10">
        <f t="shared" si="0"/>
        <v>0</v>
      </c>
      <c r="G12" s="10">
        <v>64</v>
      </c>
      <c r="H12" s="10">
        <v>24</v>
      </c>
      <c r="I12" s="10">
        <v>24</v>
      </c>
      <c r="J12" s="10">
        <v>36</v>
      </c>
      <c r="K12" s="10">
        <v>32</v>
      </c>
      <c r="L12" s="14">
        <f t="shared" si="1"/>
        <v>324</v>
      </c>
    </row>
    <row r="13" spans="1:12" hidden="1" x14ac:dyDescent="0.25">
      <c r="A13" t="s">
        <v>9</v>
      </c>
      <c r="B13" s="10">
        <v>27.5</v>
      </c>
      <c r="C13" s="10">
        <v>33</v>
      </c>
      <c r="D13" s="10">
        <v>27.5</v>
      </c>
      <c r="E13" s="10">
        <v>33</v>
      </c>
      <c r="F13" s="10">
        <f t="shared" si="0"/>
        <v>-5.5</v>
      </c>
      <c r="G13" s="10">
        <v>38.5</v>
      </c>
      <c r="H13" s="10">
        <v>38.5</v>
      </c>
      <c r="I13" s="10">
        <v>33</v>
      </c>
      <c r="J13" s="10">
        <v>36.299999999999983</v>
      </c>
      <c r="K13" s="10">
        <v>44</v>
      </c>
      <c r="L13" s="14">
        <f t="shared" si="1"/>
        <v>305.79999999999995</v>
      </c>
    </row>
    <row r="14" spans="1:12" hidden="1" x14ac:dyDescent="0.25">
      <c r="A14" t="s">
        <v>15</v>
      </c>
      <c r="B14" s="10">
        <v>28</v>
      </c>
      <c r="C14" s="10">
        <v>23.199999999999989</v>
      </c>
      <c r="D14" s="10">
        <v>28</v>
      </c>
      <c r="E14" s="10">
        <v>16</v>
      </c>
      <c r="F14" s="10">
        <f t="shared" si="0"/>
        <v>12</v>
      </c>
      <c r="G14" s="10">
        <v>25.599999999999994</v>
      </c>
      <c r="H14" s="10">
        <v>36</v>
      </c>
      <c r="I14" s="10">
        <v>28</v>
      </c>
      <c r="J14" s="10">
        <v>24</v>
      </c>
      <c r="K14" s="10">
        <v>32</v>
      </c>
      <c r="L14" s="14">
        <f t="shared" si="1"/>
        <v>252.79999999999998</v>
      </c>
    </row>
    <row r="15" spans="1:12" hidden="1" x14ac:dyDescent="0.25">
      <c r="A15" t="s">
        <v>10</v>
      </c>
      <c r="B15" s="10">
        <v>11</v>
      </c>
      <c r="C15" s="10">
        <v>7</v>
      </c>
      <c r="D15" s="10">
        <v>4</v>
      </c>
      <c r="E15" s="10">
        <v>6</v>
      </c>
      <c r="F15" s="10">
        <f t="shared" si="0"/>
        <v>-2</v>
      </c>
      <c r="G15" s="10">
        <v>6</v>
      </c>
      <c r="H15" s="10">
        <v>6</v>
      </c>
      <c r="I15" s="10">
        <v>6</v>
      </c>
      <c r="J15" s="10">
        <v>6</v>
      </c>
      <c r="K15" s="10">
        <v>7</v>
      </c>
      <c r="L15" s="14">
        <f t="shared" si="1"/>
        <v>57</v>
      </c>
    </row>
    <row r="16" spans="1:12" hidden="1" x14ac:dyDescent="0.25">
      <c r="A16" t="s">
        <v>11</v>
      </c>
      <c r="B16" s="10">
        <v>0</v>
      </c>
      <c r="C16" s="10">
        <v>0</v>
      </c>
      <c r="D16" s="10">
        <v>0</v>
      </c>
      <c r="E16" s="10">
        <v>0</v>
      </c>
      <c r="F16" s="10">
        <f t="shared" si="0"/>
        <v>0</v>
      </c>
      <c r="G16" s="10">
        <v>0</v>
      </c>
      <c r="H16" s="10">
        <v>9</v>
      </c>
      <c r="I16" s="10">
        <v>0</v>
      </c>
      <c r="J16" s="10">
        <v>0</v>
      </c>
      <c r="K16" s="10">
        <v>0</v>
      </c>
      <c r="L16" s="14">
        <f t="shared" si="1"/>
        <v>9</v>
      </c>
    </row>
    <row r="17" spans="1:12" hidden="1" x14ac:dyDescent="0.25">
      <c r="A17" s="4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4">
        <f t="shared" si="1"/>
        <v>0</v>
      </c>
    </row>
    <row r="18" spans="1:12" hidden="1" x14ac:dyDescent="0.25">
      <c r="A18" t="s">
        <v>12</v>
      </c>
      <c r="B18" s="10">
        <v>144</v>
      </c>
      <c r="C18" s="10">
        <v>50.400000000000034</v>
      </c>
      <c r="D18" s="10">
        <v>36</v>
      </c>
      <c r="E18" s="10">
        <v>30</v>
      </c>
      <c r="F18" s="10">
        <f t="shared" si="0"/>
        <v>6</v>
      </c>
      <c r="G18" s="10">
        <v>48</v>
      </c>
      <c r="H18" s="10">
        <v>36</v>
      </c>
      <c r="I18" s="10">
        <v>30</v>
      </c>
      <c r="J18" s="10">
        <v>54</v>
      </c>
      <c r="K18" s="10">
        <v>48</v>
      </c>
      <c r="L18" s="14">
        <f t="shared" si="1"/>
        <v>482.40000000000003</v>
      </c>
    </row>
    <row r="19" spans="1:12" hidden="1" x14ac:dyDescent="0.25">
      <c r="A19" t="s">
        <v>19</v>
      </c>
      <c r="B19" s="10">
        <v>55</v>
      </c>
      <c r="C19" s="10">
        <v>38.5</v>
      </c>
      <c r="D19" s="10">
        <v>38.5</v>
      </c>
      <c r="E19" s="10">
        <v>38.5</v>
      </c>
      <c r="F19" s="10">
        <f t="shared" si="0"/>
        <v>0</v>
      </c>
      <c r="G19" s="10">
        <v>38.5</v>
      </c>
      <c r="H19" s="10">
        <v>38.5</v>
      </c>
      <c r="I19" s="10">
        <v>38.5</v>
      </c>
      <c r="J19" s="10">
        <v>44</v>
      </c>
      <c r="K19" s="10">
        <v>55</v>
      </c>
      <c r="L19" s="14">
        <f t="shared" si="1"/>
        <v>385</v>
      </c>
    </row>
    <row r="20" spans="1:12" hidden="1" x14ac:dyDescent="0.25">
      <c r="A20" t="s">
        <v>14</v>
      </c>
      <c r="B20" s="10">
        <v>30</v>
      </c>
      <c r="C20" s="10">
        <v>31</v>
      </c>
      <c r="D20" s="10">
        <v>25</v>
      </c>
      <c r="E20" s="10">
        <v>30</v>
      </c>
      <c r="F20" s="10">
        <f t="shared" si="0"/>
        <v>-5</v>
      </c>
      <c r="G20" s="10">
        <v>25</v>
      </c>
      <c r="H20" s="10">
        <v>20</v>
      </c>
      <c r="I20" s="10">
        <v>30</v>
      </c>
      <c r="J20" s="10">
        <v>30</v>
      </c>
      <c r="K20" s="10">
        <v>35</v>
      </c>
      <c r="L20" s="14">
        <f t="shared" si="1"/>
        <v>251</v>
      </c>
    </row>
    <row r="21" spans="1:12" hidden="1" x14ac:dyDescent="0.25">
      <c r="A21" t="s">
        <v>22</v>
      </c>
      <c r="B21" s="10">
        <v>28</v>
      </c>
      <c r="C21" s="10">
        <v>14</v>
      </c>
      <c r="D21" s="10">
        <v>21</v>
      </c>
      <c r="E21" s="10">
        <v>21</v>
      </c>
      <c r="F21" s="10">
        <f t="shared" si="0"/>
        <v>0</v>
      </c>
      <c r="G21" s="10">
        <v>14</v>
      </c>
      <c r="H21" s="10">
        <v>35</v>
      </c>
      <c r="I21" s="10">
        <v>21</v>
      </c>
      <c r="J21" s="10">
        <v>28</v>
      </c>
      <c r="K21" s="10">
        <v>21</v>
      </c>
      <c r="L21" s="14">
        <f t="shared" si="1"/>
        <v>203</v>
      </c>
    </row>
    <row r="22" spans="1:12" hidden="1" x14ac:dyDescent="0.25">
      <c r="A22" t="s">
        <v>18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4">
        <f t="shared" si="1"/>
        <v>0</v>
      </c>
    </row>
    <row r="23" spans="1:12" hidden="1" x14ac:dyDescent="0.25">
      <c r="A23" s="2" t="s">
        <v>20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4">
        <f t="shared" si="1"/>
        <v>0</v>
      </c>
    </row>
    <row r="24" spans="1:12" hidden="1" x14ac:dyDescent="0.25">
      <c r="A24" t="s">
        <v>21</v>
      </c>
      <c r="B24" s="10">
        <v>9</v>
      </c>
      <c r="C24" s="10">
        <v>10.5</v>
      </c>
      <c r="D24" s="10">
        <v>7.5</v>
      </c>
      <c r="E24" s="10">
        <v>6</v>
      </c>
      <c r="F24" s="10">
        <f t="shared" si="0"/>
        <v>1.5</v>
      </c>
      <c r="G24" s="10">
        <v>9</v>
      </c>
      <c r="H24" s="10">
        <v>7.5</v>
      </c>
      <c r="I24" s="10">
        <v>9</v>
      </c>
      <c r="J24" s="10">
        <v>6</v>
      </c>
      <c r="K24" s="10">
        <v>10.5</v>
      </c>
      <c r="L24" s="14">
        <f t="shared" si="1"/>
        <v>76.5</v>
      </c>
    </row>
    <row r="25" spans="1:12" hidden="1" x14ac:dyDescent="0.25">
      <c r="A25" t="s">
        <v>26</v>
      </c>
      <c r="B25" s="10">
        <v>1</v>
      </c>
      <c r="C25" s="10">
        <v>2.5999999999999996</v>
      </c>
      <c r="D25" s="10">
        <v>2</v>
      </c>
      <c r="E25" s="10">
        <v>2</v>
      </c>
      <c r="F25" s="10">
        <f t="shared" si="0"/>
        <v>0</v>
      </c>
      <c r="G25" s="10">
        <v>2</v>
      </c>
      <c r="H25" s="10">
        <v>1.5</v>
      </c>
      <c r="I25" s="10">
        <v>2</v>
      </c>
      <c r="J25" s="10">
        <v>2</v>
      </c>
      <c r="K25" s="10">
        <v>3</v>
      </c>
      <c r="L25" s="14">
        <f t="shared" si="1"/>
        <v>18.100000000000001</v>
      </c>
    </row>
    <row r="26" spans="1:12" hidden="1" x14ac:dyDescent="0.25">
      <c r="A26" t="s">
        <v>23</v>
      </c>
      <c r="B26" s="10">
        <v>0</v>
      </c>
      <c r="C26" s="10">
        <v>0</v>
      </c>
      <c r="D26" s="10">
        <v>0</v>
      </c>
      <c r="E26" s="10">
        <v>0</v>
      </c>
      <c r="F26" s="10">
        <f t="shared" si="0"/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4">
        <f t="shared" si="1"/>
        <v>0</v>
      </c>
    </row>
    <row r="27" spans="1:12" hidden="1" x14ac:dyDescent="0.25">
      <c r="A27" t="s">
        <v>27</v>
      </c>
      <c r="B27" s="10">
        <v>15</v>
      </c>
      <c r="C27" s="10">
        <v>15</v>
      </c>
      <c r="D27" s="10">
        <v>15</v>
      </c>
      <c r="E27" s="10">
        <v>15</v>
      </c>
      <c r="F27" s="10">
        <f t="shared" si="0"/>
        <v>0</v>
      </c>
      <c r="G27" s="10">
        <v>15</v>
      </c>
      <c r="H27" s="10">
        <v>12</v>
      </c>
      <c r="I27" s="10">
        <v>15</v>
      </c>
      <c r="J27" s="10">
        <v>12</v>
      </c>
      <c r="K27" s="10">
        <v>15</v>
      </c>
      <c r="L27" s="14">
        <f t="shared" si="1"/>
        <v>129</v>
      </c>
    </row>
    <row r="28" spans="1:12" hidden="1" x14ac:dyDescent="0.25">
      <c r="A28" t="s">
        <v>28</v>
      </c>
      <c r="B28" s="10">
        <v>31.5</v>
      </c>
      <c r="C28" s="10">
        <v>18</v>
      </c>
      <c r="D28" s="10">
        <v>13.5</v>
      </c>
      <c r="E28" s="10">
        <v>13.5</v>
      </c>
      <c r="F28" s="10">
        <f t="shared" si="0"/>
        <v>0</v>
      </c>
      <c r="G28" s="10">
        <v>18</v>
      </c>
      <c r="H28" s="10">
        <v>27</v>
      </c>
      <c r="I28" s="10">
        <v>22.5</v>
      </c>
      <c r="J28" s="10">
        <v>18</v>
      </c>
      <c r="K28" s="10">
        <v>22.5</v>
      </c>
      <c r="L28" s="14">
        <f t="shared" si="1"/>
        <v>184.5</v>
      </c>
    </row>
    <row r="29" spans="1:12" hidden="1" x14ac:dyDescent="0.25">
      <c r="A29" t="s">
        <v>24</v>
      </c>
      <c r="B29" s="10">
        <v>40</v>
      </c>
      <c r="C29" s="10">
        <v>24</v>
      </c>
      <c r="D29" s="10">
        <v>24</v>
      </c>
      <c r="E29" s="10">
        <v>24</v>
      </c>
      <c r="F29" s="10">
        <f t="shared" si="0"/>
        <v>0</v>
      </c>
      <c r="G29" s="10">
        <v>16</v>
      </c>
      <c r="H29" s="10">
        <v>32</v>
      </c>
      <c r="I29" s="10">
        <v>32</v>
      </c>
      <c r="J29" s="10">
        <v>32</v>
      </c>
      <c r="K29" s="10">
        <v>32</v>
      </c>
      <c r="L29" s="14">
        <f t="shared" si="1"/>
        <v>256</v>
      </c>
    </row>
    <row r="30" spans="1:12" hidden="1" x14ac:dyDescent="0.25">
      <c r="A30" t="s">
        <v>25</v>
      </c>
      <c r="B30" s="10">
        <v>10.5</v>
      </c>
      <c r="C30" s="10">
        <v>10.5</v>
      </c>
      <c r="D30" s="10">
        <v>10.5</v>
      </c>
      <c r="E30" s="10">
        <v>10.5</v>
      </c>
      <c r="F30" s="10">
        <f t="shared" si="0"/>
        <v>0</v>
      </c>
      <c r="G30" s="10">
        <v>10.5</v>
      </c>
      <c r="H30" s="10">
        <v>14</v>
      </c>
      <c r="I30" s="10">
        <v>10.5</v>
      </c>
      <c r="J30" s="10">
        <v>10.5</v>
      </c>
      <c r="K30" s="10">
        <v>10.5</v>
      </c>
      <c r="L30" s="14">
        <f t="shared" si="1"/>
        <v>98</v>
      </c>
    </row>
    <row r="31" spans="1:12" x14ac:dyDescent="0.25">
      <c r="A31" s="12" t="s">
        <v>68</v>
      </c>
      <c r="B31" s="13">
        <v>634</v>
      </c>
      <c r="C31" s="13">
        <v>548.80000000000007</v>
      </c>
      <c r="D31" s="13">
        <v>422.20000000000005</v>
      </c>
      <c r="E31" s="13">
        <v>416.5</v>
      </c>
      <c r="F31" s="13">
        <f t="shared" ref="F31" si="2">SUM(F3:F30)</f>
        <v>12.200000000000017</v>
      </c>
      <c r="G31" s="13">
        <v>521.9</v>
      </c>
      <c r="H31" s="13">
        <v>515.20000000000005</v>
      </c>
      <c r="I31" s="13">
        <v>470.5</v>
      </c>
      <c r="J31" s="13">
        <v>514.20000000000005</v>
      </c>
      <c r="K31" s="13">
        <v>577.5</v>
      </c>
      <c r="L31" s="20">
        <f>SUM(B31:K31)</f>
        <v>4633</v>
      </c>
    </row>
  </sheetData>
  <conditionalFormatting sqref="A1:L30 A31:K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{99B636AA-2EC7-4A70-8C4F-AC18CA44769C}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B636AA-2EC7-4A70-8C4F-AC18CA4476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A1:L30 A31:K31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88D5-60D7-42A9-9A99-A418CF21E689}">
  <dimension ref="A1:M30"/>
  <sheetViews>
    <sheetView showGridLines="0" workbookViewId="0">
      <selection activeCell="C11" sqref="C11"/>
    </sheetView>
  </sheetViews>
  <sheetFormatPr defaultRowHeight="15" x14ac:dyDescent="0.25"/>
  <cols>
    <col min="1" max="1" width="18.140625" bestFit="1" customWidth="1"/>
    <col min="13" max="13" width="15.140625" customWidth="1"/>
  </cols>
  <sheetData>
    <row r="1" spans="1:13" ht="15.75" thickBot="1" x14ac:dyDescent="0.3"/>
    <row r="2" spans="1:13" x14ac:dyDescent="0.25">
      <c r="A2" s="21" t="s">
        <v>59</v>
      </c>
      <c r="B2" s="22" t="s">
        <v>69</v>
      </c>
      <c r="C2" s="22" t="s">
        <v>70</v>
      </c>
      <c r="D2" s="22" t="s">
        <v>71</v>
      </c>
      <c r="E2" s="22" t="s">
        <v>72</v>
      </c>
      <c r="F2" s="22" t="s">
        <v>73</v>
      </c>
      <c r="G2" s="22" t="s">
        <v>74</v>
      </c>
      <c r="H2" s="22" t="s">
        <v>75</v>
      </c>
      <c r="I2" s="22" t="s">
        <v>76</v>
      </c>
      <c r="J2" s="22" t="s">
        <v>77</v>
      </c>
      <c r="K2" s="22" t="s">
        <v>78</v>
      </c>
      <c r="L2" s="22" t="s">
        <v>84</v>
      </c>
      <c r="M2" s="23"/>
    </row>
    <row r="3" spans="1:13" x14ac:dyDescent="0.25">
      <c r="A3" s="24" t="s">
        <v>1</v>
      </c>
      <c r="B3" s="25">
        <f>'Store 1'!T3</f>
        <v>2</v>
      </c>
      <c r="C3" s="25">
        <f>'Store 2'!T3</f>
        <v>2</v>
      </c>
      <c r="D3" s="25">
        <f>'Store 3'!T3</f>
        <v>3</v>
      </c>
      <c r="E3" s="25">
        <f>'Store 4'!T3</f>
        <v>2</v>
      </c>
      <c r="F3" s="25">
        <f>'Store 5'!T3</f>
        <v>2</v>
      </c>
      <c r="G3" s="25">
        <f>'Store 6'!T3</f>
        <v>2</v>
      </c>
      <c r="H3" s="25">
        <f>'Store 7'!T3</f>
        <v>3</v>
      </c>
      <c r="I3" s="25">
        <f>'Store 8'!T3</f>
        <v>2</v>
      </c>
      <c r="J3" s="25">
        <f>'Store 9'!T3</f>
        <v>2</v>
      </c>
      <c r="K3" s="25">
        <f>'Store 10'!T3</f>
        <v>2</v>
      </c>
      <c r="L3" s="25">
        <f>SUM(B3:K3)</f>
        <v>22</v>
      </c>
      <c r="M3" s="26"/>
    </row>
    <row r="4" spans="1:13" x14ac:dyDescent="0.25">
      <c r="A4" s="24" t="s">
        <v>3</v>
      </c>
      <c r="B4" s="25">
        <f>'Store 1'!T4</f>
        <v>4</v>
      </c>
      <c r="C4" s="25">
        <f>'Store 2'!T4</f>
        <v>3</v>
      </c>
      <c r="D4" s="25">
        <f>'Store 3'!T4</f>
        <v>3</v>
      </c>
      <c r="E4" s="25">
        <f>'Store 4'!T4</f>
        <v>3</v>
      </c>
      <c r="F4" s="25">
        <f>'Store 5'!T4</f>
        <v>4</v>
      </c>
      <c r="G4" s="25">
        <f>'Store 6'!T4</f>
        <v>3</v>
      </c>
      <c r="H4" s="25">
        <f>'Store 7'!T4</f>
        <v>3</v>
      </c>
      <c r="I4" s="25">
        <f>'Store 8'!T4</f>
        <v>2</v>
      </c>
      <c r="J4" s="25">
        <f>'Store 9'!T4</f>
        <v>3</v>
      </c>
      <c r="K4" s="25">
        <f>'Store 10'!T4</f>
        <v>3</v>
      </c>
      <c r="L4" s="25">
        <f t="shared" ref="L4:L27" si="0">SUM(B4:K4)</f>
        <v>31</v>
      </c>
      <c r="M4" s="26"/>
    </row>
    <row r="5" spans="1:13" x14ac:dyDescent="0.25">
      <c r="A5" s="24" t="s">
        <v>4</v>
      </c>
      <c r="B5" s="25">
        <f>'Store 1'!T5</f>
        <v>5</v>
      </c>
      <c r="C5" s="25">
        <f>'Store 2'!T5</f>
        <v>5</v>
      </c>
      <c r="D5" s="25">
        <f>'Store 3'!T5</f>
        <v>4</v>
      </c>
      <c r="E5" s="25">
        <f>'Store 4'!T5</f>
        <v>4</v>
      </c>
      <c r="F5" s="25">
        <f>'Store 5'!T5</f>
        <v>5</v>
      </c>
      <c r="G5" s="25">
        <f>'Store 6'!T5</f>
        <v>5</v>
      </c>
      <c r="H5" s="25">
        <f>'Store 7'!T5</f>
        <v>4</v>
      </c>
      <c r="I5" s="25">
        <f>'Store 8'!T5</f>
        <v>4</v>
      </c>
      <c r="J5" s="25">
        <f>'Store 9'!T5</f>
        <v>5</v>
      </c>
      <c r="K5" s="25">
        <f>'Store 10'!T5</f>
        <v>5</v>
      </c>
      <c r="L5" s="25">
        <f t="shared" si="0"/>
        <v>46</v>
      </c>
      <c r="M5" s="26"/>
    </row>
    <row r="6" spans="1:13" x14ac:dyDescent="0.25">
      <c r="A6" s="24" t="s">
        <v>5</v>
      </c>
      <c r="B6" s="25">
        <f>'Store 1'!T6</f>
        <v>3</v>
      </c>
      <c r="C6" s="25">
        <f>'Store 2'!T6</f>
        <v>3</v>
      </c>
      <c r="D6" s="25">
        <f>'Store 3'!T6</f>
        <v>2</v>
      </c>
      <c r="E6" s="25">
        <f>'Store 4'!T6</f>
        <v>2</v>
      </c>
      <c r="F6" s="25">
        <f>'Store 5'!T6</f>
        <v>3</v>
      </c>
      <c r="G6" s="25">
        <f>'Store 6'!T6</f>
        <v>3</v>
      </c>
      <c r="H6" s="25">
        <f>'Store 7'!T6</f>
        <v>2</v>
      </c>
      <c r="I6" s="25">
        <f>'Store 8'!T6</f>
        <v>2</v>
      </c>
      <c r="J6" s="25">
        <f>'Store 9'!T6</f>
        <v>2</v>
      </c>
      <c r="K6" s="25">
        <f>'Store 10'!T6</f>
        <v>3</v>
      </c>
      <c r="L6" s="25">
        <f t="shared" si="0"/>
        <v>25</v>
      </c>
      <c r="M6" s="26"/>
    </row>
    <row r="7" spans="1:13" x14ac:dyDescent="0.25">
      <c r="A7" s="24" t="s">
        <v>2</v>
      </c>
      <c r="B7" s="25">
        <f>'Store 1'!T7</f>
        <v>2</v>
      </c>
      <c r="C7" s="25">
        <f>'Store 2'!T7</f>
        <v>2</v>
      </c>
      <c r="D7" s="25">
        <f>'Store 3'!T7</f>
        <v>1</v>
      </c>
      <c r="E7" s="25">
        <f>'Store 4'!T7</f>
        <v>1</v>
      </c>
      <c r="F7" s="25">
        <f>'Store 5'!T7</f>
        <v>2</v>
      </c>
      <c r="G7" s="25">
        <f>'Store 6'!T7</f>
        <v>1</v>
      </c>
      <c r="H7" s="25">
        <f>'Store 7'!T7</f>
        <v>1</v>
      </c>
      <c r="I7" s="25">
        <f>'Store 8'!T7</f>
        <v>1</v>
      </c>
      <c r="J7" s="25">
        <f>'Store 9'!T7</f>
        <v>2</v>
      </c>
      <c r="K7" s="25">
        <f>'Store 10'!T7</f>
        <v>1</v>
      </c>
      <c r="L7" s="25">
        <f t="shared" si="0"/>
        <v>14</v>
      </c>
      <c r="M7" s="26"/>
    </row>
    <row r="8" spans="1:13" x14ac:dyDescent="0.25">
      <c r="A8" s="24" t="s">
        <v>16</v>
      </c>
      <c r="B8" s="25">
        <f>'Store 1'!T8</f>
        <v>2</v>
      </c>
      <c r="C8" s="25">
        <f>'Store 2'!T8</f>
        <v>2</v>
      </c>
      <c r="D8" s="25">
        <f>'Store 3'!T8</f>
        <v>2</v>
      </c>
      <c r="E8" s="25">
        <f>'Store 4'!T8</f>
        <v>2</v>
      </c>
      <c r="F8" s="25">
        <f>'Store 5'!T8</f>
        <v>2</v>
      </c>
      <c r="G8" s="25">
        <f>'Store 6'!T8</f>
        <v>2</v>
      </c>
      <c r="H8" s="25">
        <f>'Store 7'!T8</f>
        <v>1</v>
      </c>
      <c r="I8" s="25">
        <f>'Store 8'!T8</f>
        <v>1</v>
      </c>
      <c r="J8" s="25">
        <f>'Store 9'!T8</f>
        <v>2</v>
      </c>
      <c r="K8" s="25">
        <f>'Store 10'!T8</f>
        <v>2</v>
      </c>
      <c r="L8" s="25">
        <f t="shared" si="0"/>
        <v>18</v>
      </c>
      <c r="M8" s="26"/>
    </row>
    <row r="9" spans="1:13" x14ac:dyDescent="0.25">
      <c r="A9" s="24" t="s">
        <v>7</v>
      </c>
      <c r="B9" s="25">
        <f>'Store 1'!T10</f>
        <v>0</v>
      </c>
      <c r="C9" s="25">
        <f>'Store 2'!T10</f>
        <v>2</v>
      </c>
      <c r="D9" s="25">
        <f>'Store 3'!T10</f>
        <v>3</v>
      </c>
      <c r="E9" s="25">
        <f>'Store 4'!T10</f>
        <v>2</v>
      </c>
      <c r="F9" s="25">
        <f>'Store 5'!T10</f>
        <v>0</v>
      </c>
      <c r="G9" s="25">
        <f>'Store 6'!T10</f>
        <v>1</v>
      </c>
      <c r="H9" s="25">
        <f>'Store 7'!T10</f>
        <v>3</v>
      </c>
      <c r="I9" s="25">
        <f>'Store 8'!T10</f>
        <v>2</v>
      </c>
      <c r="J9" s="25">
        <f>'Store 9'!T10</f>
        <v>0</v>
      </c>
      <c r="K9" s="25">
        <f>'Store 10'!T10</f>
        <v>0</v>
      </c>
      <c r="L9" s="25">
        <f t="shared" si="0"/>
        <v>13</v>
      </c>
      <c r="M9" s="26"/>
    </row>
    <row r="10" spans="1:13" x14ac:dyDescent="0.25">
      <c r="A10" s="24" t="s">
        <v>17</v>
      </c>
      <c r="B10" s="25">
        <f>'Store 1'!T11</f>
        <v>1</v>
      </c>
      <c r="C10" s="25">
        <f>'Store 2'!T11</f>
        <v>1</v>
      </c>
      <c r="D10" s="25">
        <f>'Store 3'!T11</f>
        <v>2</v>
      </c>
      <c r="E10" s="25">
        <f>'Store 4'!T11</f>
        <v>1</v>
      </c>
      <c r="F10" s="25">
        <f>'Store 5'!T11</f>
        <v>1</v>
      </c>
      <c r="G10" s="25">
        <f>'Store 6'!T11</f>
        <v>1</v>
      </c>
      <c r="H10" s="25">
        <f>'Store 7'!T11</f>
        <v>2</v>
      </c>
      <c r="I10" s="25">
        <f>'Store 8'!T11</f>
        <v>1</v>
      </c>
      <c r="J10" s="25">
        <f>'Store 9'!T11</f>
        <v>1</v>
      </c>
      <c r="K10" s="25">
        <f>'Store 10'!T11</f>
        <v>3</v>
      </c>
      <c r="L10" s="25">
        <f t="shared" si="0"/>
        <v>14</v>
      </c>
      <c r="M10" s="26"/>
    </row>
    <row r="11" spans="1:13" x14ac:dyDescent="0.25">
      <c r="A11" s="24" t="s">
        <v>8</v>
      </c>
      <c r="B11" s="25">
        <f>'Store 1'!T12</f>
        <v>4</v>
      </c>
      <c r="C11" s="25">
        <f>'Store 2'!T12</f>
        <v>2</v>
      </c>
      <c r="D11" s="25">
        <f>'Store 3'!T12</f>
        <v>2</v>
      </c>
      <c r="E11" s="25">
        <f>'Store 4'!T12</f>
        <v>1</v>
      </c>
      <c r="F11" s="25">
        <f>'Store 5'!T12</f>
        <v>4</v>
      </c>
      <c r="G11" s="25">
        <f>'Store 6'!T12</f>
        <v>2</v>
      </c>
      <c r="H11" s="25">
        <f>'Store 7'!T12</f>
        <v>3</v>
      </c>
      <c r="I11" s="25">
        <f>'Store 8'!T12</f>
        <v>1</v>
      </c>
      <c r="J11" s="25">
        <f>'Store 9'!T12</f>
        <v>3</v>
      </c>
      <c r="K11" s="25">
        <f>'Store 10'!T12</f>
        <v>4</v>
      </c>
      <c r="L11" s="25">
        <f t="shared" si="0"/>
        <v>26</v>
      </c>
      <c r="M11" s="26"/>
    </row>
    <row r="12" spans="1:13" x14ac:dyDescent="0.25">
      <c r="A12" s="24" t="s">
        <v>9</v>
      </c>
      <c r="B12" s="25">
        <f>'Store 1'!T13</f>
        <v>1</v>
      </c>
      <c r="C12" s="25">
        <f>'Store 2'!T13</f>
        <v>3</v>
      </c>
      <c r="D12" s="25">
        <f>'Store 3'!T13</f>
        <v>2</v>
      </c>
      <c r="E12" s="25">
        <f>'Store 4'!T13</f>
        <v>3</v>
      </c>
      <c r="F12" s="25">
        <f>'Store 5'!T13</f>
        <v>1</v>
      </c>
      <c r="G12" s="25">
        <f>'Store 6'!T13</f>
        <v>3</v>
      </c>
      <c r="H12" s="25">
        <f>'Store 7'!T13</f>
        <v>2</v>
      </c>
      <c r="I12" s="25">
        <f>'Store 8'!T13</f>
        <v>3</v>
      </c>
      <c r="J12" s="25">
        <f>'Store 9'!T13</f>
        <v>1</v>
      </c>
      <c r="K12" s="25">
        <f>'Store 10'!T13</f>
        <v>1</v>
      </c>
      <c r="L12" s="25">
        <f t="shared" si="0"/>
        <v>20</v>
      </c>
      <c r="M12" s="26"/>
    </row>
    <row r="13" spans="1:13" x14ac:dyDescent="0.25">
      <c r="A13" s="24" t="s">
        <v>15</v>
      </c>
      <c r="B13" s="25">
        <f>'Store 1'!T14</f>
        <v>2</v>
      </c>
      <c r="C13" s="25">
        <f>'Store 2'!T14</f>
        <v>2</v>
      </c>
      <c r="D13" s="25">
        <f>'Store 3'!T14</f>
        <v>1</v>
      </c>
      <c r="E13" s="25">
        <f>'Store 4'!T14</f>
        <v>3</v>
      </c>
      <c r="F13" s="25">
        <f>'Store 5'!T14</f>
        <v>2</v>
      </c>
      <c r="G13" s="25">
        <f>'Store 6'!T14</f>
        <v>2</v>
      </c>
      <c r="H13" s="25">
        <f>'Store 7'!T14</f>
        <v>2</v>
      </c>
      <c r="I13" s="25">
        <f>'Store 8'!T14</f>
        <v>2</v>
      </c>
      <c r="J13" s="25">
        <f>'Store 9'!T14</f>
        <v>2</v>
      </c>
      <c r="K13" s="25">
        <f>'Store 10'!T14</f>
        <v>2</v>
      </c>
      <c r="L13" s="25">
        <f t="shared" si="0"/>
        <v>20</v>
      </c>
      <c r="M13" s="26"/>
    </row>
    <row r="14" spans="1:13" x14ac:dyDescent="0.25">
      <c r="A14" s="24" t="s">
        <v>10</v>
      </c>
      <c r="B14" s="25">
        <f>'Store 1'!T15</f>
        <v>3</v>
      </c>
      <c r="C14" s="25">
        <f>'Store 2'!T15</f>
        <v>2</v>
      </c>
      <c r="D14" s="25">
        <f>'Store 3'!T15</f>
        <v>2</v>
      </c>
      <c r="E14" s="25">
        <f>'Store 4'!T15</f>
        <v>2</v>
      </c>
      <c r="F14" s="25">
        <f>'Store 5'!T15</f>
        <v>3</v>
      </c>
      <c r="G14" s="25">
        <f>'Store 6'!T15</f>
        <v>1</v>
      </c>
      <c r="H14" s="25">
        <f>'Store 7'!T15</f>
        <v>2</v>
      </c>
      <c r="I14" s="25">
        <f>'Store 8'!T15</f>
        <v>0</v>
      </c>
      <c r="J14" s="25">
        <f>'Store 9'!T15</f>
        <v>0</v>
      </c>
      <c r="K14" s="25">
        <f>'Store 10'!T15</f>
        <v>4</v>
      </c>
      <c r="L14" s="25">
        <f t="shared" si="0"/>
        <v>19</v>
      </c>
      <c r="M14" s="26"/>
    </row>
    <row r="15" spans="1:13" x14ac:dyDescent="0.25">
      <c r="A15" s="24" t="s">
        <v>11</v>
      </c>
      <c r="B15" s="25">
        <f>'Store 1'!T16</f>
        <v>0</v>
      </c>
      <c r="C15" s="25">
        <f>'Store 2'!T16</f>
        <v>0</v>
      </c>
      <c r="D15" s="25">
        <f>'Store 3'!T16</f>
        <v>0</v>
      </c>
      <c r="E15" s="25">
        <f>'Store 4'!T16</f>
        <v>0</v>
      </c>
      <c r="F15" s="25">
        <f>'Store 5'!T16</f>
        <v>0</v>
      </c>
      <c r="G15" s="25">
        <f>'Store 6'!T16</f>
        <v>0</v>
      </c>
      <c r="H15" s="25">
        <f>'Store 7'!T16</f>
        <v>0</v>
      </c>
      <c r="I15" s="25">
        <f>'Store 8'!T16</f>
        <v>0</v>
      </c>
      <c r="J15" s="25">
        <f>'Store 9'!T16</f>
        <v>0</v>
      </c>
      <c r="K15" s="25">
        <f>'Store 10'!T16</f>
        <v>0</v>
      </c>
      <c r="L15" s="25">
        <f t="shared" si="0"/>
        <v>0</v>
      </c>
      <c r="M15" s="26"/>
    </row>
    <row r="16" spans="1:13" x14ac:dyDescent="0.25">
      <c r="A16" s="24" t="s">
        <v>12</v>
      </c>
      <c r="B16" s="25">
        <f>'Store 1'!T18</f>
        <v>0</v>
      </c>
      <c r="C16" s="25">
        <f>'Store 2'!T18</f>
        <v>2</v>
      </c>
      <c r="D16" s="25">
        <f>'Store 3'!T18</f>
        <v>1</v>
      </c>
      <c r="E16" s="25">
        <f>'Store 4'!T18</f>
        <v>2</v>
      </c>
      <c r="F16" s="25">
        <f>'Store 5'!T18</f>
        <v>0</v>
      </c>
      <c r="G16" s="25">
        <f>'Store 6'!T18</f>
        <v>2</v>
      </c>
      <c r="H16" s="25">
        <f>'Store 7'!T18</f>
        <v>1</v>
      </c>
      <c r="I16" s="25">
        <f>'Store 8'!T18</f>
        <v>2</v>
      </c>
      <c r="J16" s="25">
        <f>'Store 9'!T18</f>
        <v>3</v>
      </c>
      <c r="K16" s="25">
        <f>'Store 10'!T18</f>
        <v>2</v>
      </c>
      <c r="L16" s="25">
        <f t="shared" si="0"/>
        <v>15</v>
      </c>
      <c r="M16" s="26"/>
    </row>
    <row r="17" spans="1:13" x14ac:dyDescent="0.25">
      <c r="A17" s="24" t="s">
        <v>19</v>
      </c>
      <c r="B17" s="25">
        <f>'Store 1'!T19</f>
        <v>3</v>
      </c>
      <c r="C17" s="25">
        <f>'Store 2'!T19</f>
        <v>2</v>
      </c>
      <c r="D17" s="25">
        <f>'Store 3'!T19</f>
        <v>1</v>
      </c>
      <c r="E17" s="25">
        <f>'Store 4'!T19</f>
        <v>2</v>
      </c>
      <c r="F17" s="25">
        <f>'Store 5'!T19</f>
        <v>3</v>
      </c>
      <c r="G17" s="25">
        <f>'Store 6'!T19</f>
        <v>2</v>
      </c>
      <c r="H17" s="25">
        <f>'Store 7'!T19</f>
        <v>1</v>
      </c>
      <c r="I17" s="25">
        <f>'Store 8'!T19</f>
        <v>2</v>
      </c>
      <c r="J17" s="25">
        <f>'Store 9'!T19</f>
        <v>1</v>
      </c>
      <c r="K17" s="25">
        <f>'Store 10'!T19</f>
        <v>2</v>
      </c>
      <c r="L17" s="25">
        <f t="shared" si="0"/>
        <v>19</v>
      </c>
      <c r="M17" s="26"/>
    </row>
    <row r="18" spans="1:13" x14ac:dyDescent="0.25">
      <c r="A18" s="24" t="s">
        <v>14</v>
      </c>
      <c r="B18" s="25">
        <f>'Store 1'!T20</f>
        <v>3</v>
      </c>
      <c r="C18" s="25">
        <f>'Store 2'!T20</f>
        <v>0</v>
      </c>
      <c r="D18" s="25">
        <f>'Store 3'!T20</f>
        <v>1</v>
      </c>
      <c r="E18" s="25">
        <f>'Store 4'!T20</f>
        <v>2</v>
      </c>
      <c r="F18" s="25">
        <f>'Store 5'!T20</f>
        <v>2</v>
      </c>
      <c r="G18" s="25">
        <f>'Store 6'!T20</f>
        <v>0</v>
      </c>
      <c r="H18" s="25">
        <f>'Store 7'!T20</f>
        <v>0</v>
      </c>
      <c r="I18" s="25">
        <f>'Store 8'!T20</f>
        <v>2</v>
      </c>
      <c r="J18" s="25">
        <f>'Store 9'!T20</f>
        <v>0</v>
      </c>
      <c r="K18" s="25">
        <f>'Store 10'!T20</f>
        <v>4</v>
      </c>
      <c r="L18" s="25">
        <f t="shared" si="0"/>
        <v>14</v>
      </c>
      <c r="M18" s="26"/>
    </row>
    <row r="19" spans="1:13" x14ac:dyDescent="0.25">
      <c r="A19" s="24" t="s">
        <v>22</v>
      </c>
      <c r="B19" s="25">
        <f>'Store 1'!T21</f>
        <v>2</v>
      </c>
      <c r="C19" s="25">
        <f>'Store 2'!T21</f>
        <v>2</v>
      </c>
      <c r="D19" s="25">
        <f>'Store 3'!T21</f>
        <v>3</v>
      </c>
      <c r="E19" s="25">
        <f>'Store 4'!T21</f>
        <v>3</v>
      </c>
      <c r="F19" s="25">
        <f>'Store 5'!T21</f>
        <v>1</v>
      </c>
      <c r="G19" s="25">
        <f>'Store 6'!T21</f>
        <v>2</v>
      </c>
      <c r="H19" s="25">
        <f>'Store 7'!T21</f>
        <v>3</v>
      </c>
      <c r="I19" s="25">
        <f>'Store 8'!T21</f>
        <v>3</v>
      </c>
      <c r="J19" s="25">
        <f>'Store 9'!T21</f>
        <v>1</v>
      </c>
      <c r="K19" s="25">
        <f>'Store 10'!T21</f>
        <v>3</v>
      </c>
      <c r="L19" s="25">
        <f t="shared" si="0"/>
        <v>23</v>
      </c>
      <c r="M19" s="26"/>
    </row>
    <row r="20" spans="1:13" x14ac:dyDescent="0.25">
      <c r="A20" s="24" t="s">
        <v>18</v>
      </c>
      <c r="B20" s="25">
        <f>'Store 1'!T22</f>
        <v>3</v>
      </c>
      <c r="C20" s="25">
        <f>'Store 2'!T22</f>
        <v>2</v>
      </c>
      <c r="D20" s="25">
        <f>'Store 3'!T22</f>
        <v>2</v>
      </c>
      <c r="E20" s="25">
        <f>'Store 4'!T22</f>
        <v>1</v>
      </c>
      <c r="F20" s="25">
        <f>'Store 5'!T22</f>
        <v>3</v>
      </c>
      <c r="G20" s="25">
        <f>'Store 6'!T22</f>
        <v>2</v>
      </c>
      <c r="H20" s="25">
        <f>'Store 7'!T22</f>
        <v>1</v>
      </c>
      <c r="I20" s="25">
        <f>'Store 8'!T22</f>
        <v>1</v>
      </c>
      <c r="J20" s="25">
        <f>'Store 9'!T22</f>
        <v>3</v>
      </c>
      <c r="K20" s="25">
        <f>'Store 10'!T22</f>
        <v>1</v>
      </c>
      <c r="L20" s="25">
        <f t="shared" si="0"/>
        <v>19</v>
      </c>
      <c r="M20" s="26"/>
    </row>
    <row r="21" spans="1:13" x14ac:dyDescent="0.25">
      <c r="A21" s="24" t="s">
        <v>21</v>
      </c>
      <c r="B21" s="25">
        <f>'Store 1'!T24</f>
        <v>1</v>
      </c>
      <c r="C21" s="25">
        <f>'Store 2'!T24</f>
        <v>1</v>
      </c>
      <c r="D21" s="25">
        <f>'Store 3'!T24</f>
        <v>0</v>
      </c>
      <c r="E21" s="25">
        <f>'Store 4'!T24</f>
        <v>0</v>
      </c>
      <c r="F21" s="25">
        <f>'Store 5'!T24</f>
        <v>1</v>
      </c>
      <c r="G21" s="25">
        <f>'Store 6'!T24</f>
        <v>1</v>
      </c>
      <c r="H21" s="25">
        <f>'Store 7'!T24</f>
        <v>0</v>
      </c>
      <c r="I21" s="25">
        <f>'Store 8'!T24</f>
        <v>0</v>
      </c>
      <c r="J21" s="25">
        <f>'Store 9'!T24</f>
        <v>0</v>
      </c>
      <c r="K21" s="25">
        <f>'Store 10'!T24</f>
        <v>1</v>
      </c>
      <c r="L21" s="25">
        <f t="shared" si="0"/>
        <v>5</v>
      </c>
      <c r="M21" s="26"/>
    </row>
    <row r="22" spans="1:13" x14ac:dyDescent="0.25">
      <c r="A22" s="24" t="s">
        <v>26</v>
      </c>
      <c r="B22" s="25">
        <f>'Store 1'!T25</f>
        <v>4</v>
      </c>
      <c r="C22" s="25">
        <f>'Store 2'!T25</f>
        <v>5</v>
      </c>
      <c r="D22" s="25">
        <f>'Store 3'!T25</f>
        <v>2</v>
      </c>
      <c r="E22" s="25">
        <f>'Store 4'!T25</f>
        <v>3</v>
      </c>
      <c r="F22" s="25">
        <f>'Store 5'!T25</f>
        <v>4</v>
      </c>
      <c r="G22" s="25">
        <f>'Store 6'!T25</f>
        <v>3</v>
      </c>
      <c r="H22" s="25">
        <f>'Store 7'!T25</f>
        <v>1</v>
      </c>
      <c r="I22" s="25">
        <f>'Store 8'!T25</f>
        <v>3</v>
      </c>
      <c r="J22" s="25">
        <f>'Store 9'!T25</f>
        <v>3</v>
      </c>
      <c r="K22" s="25">
        <f>'Store 10'!T25</f>
        <v>5</v>
      </c>
      <c r="L22" s="25">
        <f t="shared" si="0"/>
        <v>33</v>
      </c>
      <c r="M22" s="26"/>
    </row>
    <row r="23" spans="1:13" x14ac:dyDescent="0.25">
      <c r="A23" s="24" t="s">
        <v>23</v>
      </c>
      <c r="B23" s="25">
        <f>'Store 1'!T26</f>
        <v>0</v>
      </c>
      <c r="C23" s="25">
        <f>'Store 2'!T26</f>
        <v>0</v>
      </c>
      <c r="D23" s="25">
        <f>'Store 3'!T26</f>
        <v>0</v>
      </c>
      <c r="E23" s="25">
        <f>'Store 4'!T26</f>
        <v>0</v>
      </c>
      <c r="F23" s="25">
        <f>'Store 5'!T26</f>
        <v>0</v>
      </c>
      <c r="G23" s="25">
        <f>'Store 6'!T26</f>
        <v>0</v>
      </c>
      <c r="H23" s="25">
        <f>'Store 7'!T26</f>
        <v>0</v>
      </c>
      <c r="I23" s="25">
        <f>'Store 8'!T26</f>
        <v>0</v>
      </c>
      <c r="J23" s="25">
        <f>'Store 9'!T26</f>
        <v>0</v>
      </c>
      <c r="K23" s="25">
        <f>'Store 10'!T26</f>
        <v>0</v>
      </c>
      <c r="L23" s="25">
        <f t="shared" si="0"/>
        <v>0</v>
      </c>
      <c r="M23" s="26"/>
    </row>
    <row r="24" spans="1:13" x14ac:dyDescent="0.25">
      <c r="A24" s="24" t="s">
        <v>27</v>
      </c>
      <c r="B24" s="25">
        <f>'Store 1'!T27</f>
        <v>4</v>
      </c>
      <c r="C24" s="25">
        <f>'Store 2'!T27</f>
        <v>4</v>
      </c>
      <c r="D24" s="25">
        <f>'Store 3'!T27</f>
        <v>2</v>
      </c>
      <c r="E24" s="25">
        <f>'Store 4'!T27</f>
        <v>1</v>
      </c>
      <c r="F24" s="25">
        <f>'Store 5'!T27</f>
        <v>4</v>
      </c>
      <c r="G24" s="25">
        <f>'Store 6'!T27</f>
        <v>3</v>
      </c>
      <c r="H24" s="25">
        <f>'Store 7'!T27</f>
        <v>1</v>
      </c>
      <c r="I24" s="25">
        <f>'Store 8'!T27</f>
        <v>1</v>
      </c>
      <c r="J24" s="25">
        <f>'Store 9'!T27</f>
        <v>2</v>
      </c>
      <c r="K24" s="25">
        <f>'Store 10'!T27</f>
        <v>4</v>
      </c>
      <c r="L24" s="25">
        <f t="shared" si="0"/>
        <v>26</v>
      </c>
      <c r="M24" s="26"/>
    </row>
    <row r="25" spans="1:13" x14ac:dyDescent="0.25">
      <c r="A25" s="24" t="s">
        <v>28</v>
      </c>
      <c r="B25" s="25">
        <f>'Store 1'!T28</f>
        <v>2</v>
      </c>
      <c r="C25" s="25">
        <f>'Store 2'!T28</f>
        <v>0</v>
      </c>
      <c r="D25" s="25">
        <f>'Store 3'!T28</f>
        <v>0</v>
      </c>
      <c r="E25" s="25">
        <f>'Store 4'!T28</f>
        <v>0</v>
      </c>
      <c r="F25" s="25">
        <f>'Store 5'!T28</f>
        <v>2</v>
      </c>
      <c r="G25" s="25">
        <f>'Store 6'!T28</f>
        <v>0</v>
      </c>
      <c r="H25" s="25">
        <f>'Store 7'!T28</f>
        <v>0</v>
      </c>
      <c r="I25" s="25">
        <f>'Store 8'!T28</f>
        <v>1</v>
      </c>
      <c r="J25" s="25">
        <f>'Store 9'!T28</f>
        <v>1</v>
      </c>
      <c r="K25" s="25">
        <f>'Store 10'!T28</f>
        <v>0</v>
      </c>
      <c r="L25" s="25">
        <f t="shared" si="0"/>
        <v>6</v>
      </c>
      <c r="M25" s="26"/>
    </row>
    <row r="26" spans="1:13" x14ac:dyDescent="0.25">
      <c r="A26" s="24" t="s">
        <v>24</v>
      </c>
      <c r="B26" s="25">
        <f>'Store 1'!T29</f>
        <v>5</v>
      </c>
      <c r="C26" s="25">
        <f>'Store 2'!T29</f>
        <v>3</v>
      </c>
      <c r="D26" s="25">
        <f>'Store 3'!T29</f>
        <v>0</v>
      </c>
      <c r="E26" s="25">
        <f>'Store 4'!T29</f>
        <v>1</v>
      </c>
      <c r="F26" s="25">
        <f>'Store 5'!T29</f>
        <v>4</v>
      </c>
      <c r="G26" s="25">
        <f>'Store 6'!T29</f>
        <v>2</v>
      </c>
      <c r="H26" s="25">
        <f>'Store 7'!T29</f>
        <v>2</v>
      </c>
      <c r="I26" s="25">
        <f>'Store 8'!T29</f>
        <v>1</v>
      </c>
      <c r="J26" s="25">
        <f>'Store 9'!T29</f>
        <v>3</v>
      </c>
      <c r="K26" s="25">
        <f>'Store 10'!T29</f>
        <v>2</v>
      </c>
      <c r="L26" s="25">
        <f t="shared" si="0"/>
        <v>23</v>
      </c>
      <c r="M26" s="26"/>
    </row>
    <row r="27" spans="1:13" x14ac:dyDescent="0.25">
      <c r="A27" s="24" t="s">
        <v>25</v>
      </c>
      <c r="B27" s="25">
        <f>'Store 1'!T30</f>
        <v>1</v>
      </c>
      <c r="C27" s="25">
        <f>'Store 2'!T30</f>
        <v>1</v>
      </c>
      <c r="D27" s="25">
        <f>'Store 3'!T30</f>
        <v>2</v>
      </c>
      <c r="E27" s="25">
        <f>'Store 4'!T30</f>
        <v>2</v>
      </c>
      <c r="F27" s="25">
        <f>'Store 5'!T30</f>
        <v>0</v>
      </c>
      <c r="G27" s="25">
        <f>'Store 6'!T30</f>
        <v>1</v>
      </c>
      <c r="H27" s="25">
        <f>'Store 7'!T30</f>
        <v>3</v>
      </c>
      <c r="I27" s="25">
        <f>'Store 8'!T30</f>
        <v>2</v>
      </c>
      <c r="J27" s="25">
        <f>'Store 9'!T30</f>
        <v>1</v>
      </c>
      <c r="K27" s="25">
        <f>'Store 10'!T30</f>
        <v>3</v>
      </c>
      <c r="L27" s="25">
        <f t="shared" si="0"/>
        <v>16</v>
      </c>
      <c r="M27" s="26"/>
    </row>
    <row r="28" spans="1:13" x14ac:dyDescent="0.25">
      <c r="A28" s="24" t="s">
        <v>83</v>
      </c>
      <c r="B28" s="25">
        <f>'Store 1'!T31</f>
        <v>57</v>
      </c>
      <c r="C28" s="25">
        <f>'Store 2'!T31</f>
        <v>51</v>
      </c>
      <c r="D28" s="25">
        <f>'Store 3'!T31</f>
        <v>41</v>
      </c>
      <c r="E28" s="25">
        <f>'Store 4'!T31</f>
        <v>43</v>
      </c>
      <c r="F28" s="25">
        <f>'Store 5'!T31</f>
        <v>53</v>
      </c>
      <c r="G28" s="25">
        <f>'Store 6'!T31</f>
        <v>44</v>
      </c>
      <c r="H28" s="25">
        <f>'Store 7'!T31</f>
        <v>41</v>
      </c>
      <c r="I28" s="25">
        <f>'Store 8'!T31</f>
        <v>39</v>
      </c>
      <c r="J28" s="25">
        <f>'Store 9'!T31</f>
        <v>41</v>
      </c>
      <c r="K28" s="25">
        <f>'Store 10'!T31</f>
        <v>57</v>
      </c>
      <c r="L28" s="27">
        <f>SUM(L3:L27)</f>
        <v>467</v>
      </c>
      <c r="M28" s="26" t="s">
        <v>85</v>
      </c>
    </row>
    <row r="29" spans="1:13" ht="15.75" thickBot="1" x14ac:dyDescent="0.3">
      <c r="A29" s="28" t="s">
        <v>86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30"/>
    </row>
    <row r="30" spans="1:13" ht="4.5" customHeight="1" x14ac:dyDescent="0.25"/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63D7-B1A9-4247-B5E6-C2D0FAE2C0C2}">
  <dimension ref="B1:P25"/>
  <sheetViews>
    <sheetView tabSelected="1" workbookViewId="0">
      <selection activeCell="L18" sqref="L18"/>
    </sheetView>
  </sheetViews>
  <sheetFormatPr defaultRowHeight="15" x14ac:dyDescent="0.25"/>
  <cols>
    <col min="3" max="3" width="10.85546875" bestFit="1" customWidth="1"/>
    <col min="4" max="4" width="11.85546875" bestFit="1" customWidth="1"/>
    <col min="5" max="5" width="14.7109375" bestFit="1" customWidth="1"/>
    <col min="6" max="6" width="13.7109375" customWidth="1"/>
    <col min="7" max="7" width="10.85546875" bestFit="1" customWidth="1"/>
    <col min="8" max="8" width="11" bestFit="1" customWidth="1"/>
    <col min="9" max="9" width="19.28515625" bestFit="1" customWidth="1"/>
    <col min="10" max="10" width="18.5703125" customWidth="1"/>
    <col min="11" max="11" width="19" customWidth="1"/>
    <col min="12" max="12" width="18" bestFit="1" customWidth="1"/>
  </cols>
  <sheetData>
    <row r="1" spans="2:16" ht="18.75" x14ac:dyDescent="0.3">
      <c r="B1" s="83" t="s">
        <v>112</v>
      </c>
      <c r="C1" s="84"/>
      <c r="D1" s="84"/>
      <c r="E1" s="84"/>
      <c r="F1" s="84"/>
      <c r="G1" s="84"/>
      <c r="H1" s="84"/>
      <c r="I1" s="84"/>
      <c r="J1" s="84"/>
      <c r="K1" s="85"/>
      <c r="L1" s="69"/>
      <c r="M1" s="70"/>
      <c r="N1" s="70"/>
      <c r="O1" s="70"/>
      <c r="P1" s="70"/>
    </row>
    <row r="2" spans="2:16" x14ac:dyDescent="0.25">
      <c r="B2" s="34"/>
      <c r="C2" s="39" t="s">
        <v>97</v>
      </c>
      <c r="D2" s="39" t="s">
        <v>117</v>
      </c>
      <c r="E2" s="39" t="s">
        <v>108</v>
      </c>
      <c r="F2" s="73" t="s">
        <v>105</v>
      </c>
      <c r="G2" s="39" t="s">
        <v>98</v>
      </c>
      <c r="H2" s="39" t="s">
        <v>106</v>
      </c>
      <c r="I2" s="73" t="s">
        <v>110</v>
      </c>
      <c r="J2" s="39" t="s">
        <v>100</v>
      </c>
      <c r="K2" s="40" t="s">
        <v>101</v>
      </c>
      <c r="L2" s="71"/>
      <c r="M2" s="71"/>
      <c r="N2" s="70"/>
      <c r="O2" s="71"/>
      <c r="P2" s="70"/>
    </row>
    <row r="3" spans="2:16" x14ac:dyDescent="0.25">
      <c r="B3" s="34" t="s">
        <v>87</v>
      </c>
      <c r="C3" s="33">
        <f>'Store 1'!$T$31</f>
        <v>57</v>
      </c>
      <c r="D3" s="33">
        <f>'Store 1'!$W$31</f>
        <v>668</v>
      </c>
      <c r="E3" s="55">
        <f>'Store 1'!X31</f>
        <v>3084</v>
      </c>
      <c r="F3" s="55">
        <f>'Store 1'!Y31</f>
        <v>2570</v>
      </c>
      <c r="G3" s="55">
        <f>'Store 1'!Z31</f>
        <v>514</v>
      </c>
      <c r="H3" s="54">
        <f>G3/F3*100</f>
        <v>20</v>
      </c>
      <c r="I3" s="56">
        <f>'Store 1'!$S$31*0.7</f>
        <v>409.5</v>
      </c>
      <c r="J3" s="33" t="str">
        <f>'Store 1'!A5</f>
        <v>Scouring Pads</v>
      </c>
      <c r="K3" s="35" t="s">
        <v>111</v>
      </c>
      <c r="L3" s="70"/>
      <c r="M3" s="70"/>
      <c r="N3" s="70"/>
      <c r="O3" s="72"/>
      <c r="P3" s="70"/>
    </row>
    <row r="4" spans="2:16" x14ac:dyDescent="0.25">
      <c r="B4" s="34" t="s">
        <v>88</v>
      </c>
      <c r="C4" s="33">
        <f>'Store 2'!$T$31</f>
        <v>51</v>
      </c>
      <c r="D4" s="33">
        <f>'Store 2'!$W$31</f>
        <v>734</v>
      </c>
      <c r="E4" s="55">
        <f>'Store 2'!X31</f>
        <v>3292.7999999999997</v>
      </c>
      <c r="F4" s="55">
        <f>'Store 2'!Y31</f>
        <v>2744</v>
      </c>
      <c r="G4" s="55">
        <f>'Store 2'!Z31</f>
        <v>548.80000000000007</v>
      </c>
      <c r="H4" s="54">
        <f t="shared" ref="H4:H12" si="0">G4/F4*100</f>
        <v>20</v>
      </c>
      <c r="I4" s="56">
        <f>'Store 2'!$S$31*0.7</f>
        <v>346.5</v>
      </c>
      <c r="J4" s="33" t="str">
        <f>'Store 2'!A5</f>
        <v>Scouring Pads</v>
      </c>
      <c r="K4" s="35" t="s">
        <v>111</v>
      </c>
      <c r="L4" s="70"/>
      <c r="M4" s="70"/>
      <c r="N4" s="70"/>
      <c r="O4" s="70"/>
      <c r="P4" s="70"/>
    </row>
    <row r="5" spans="2:16" x14ac:dyDescent="0.25">
      <c r="B5" s="34" t="s">
        <v>89</v>
      </c>
      <c r="C5" s="33">
        <f>'Store 3'!$T$31</f>
        <v>41</v>
      </c>
      <c r="D5" s="33">
        <f>'Store 3'!$W$31</f>
        <v>547</v>
      </c>
      <c r="E5" s="55">
        <f>'Store 3'!X31</f>
        <v>2533.1999999999998</v>
      </c>
      <c r="F5" s="55">
        <f>'Store 3'!Y31</f>
        <v>2111</v>
      </c>
      <c r="G5" s="55">
        <f>'Store 3'!Z31</f>
        <v>422.20000000000005</v>
      </c>
      <c r="H5" s="54">
        <f t="shared" si="0"/>
        <v>20</v>
      </c>
      <c r="I5" s="56">
        <f>'Store 3'!$S$31*0.7</f>
        <v>248.49999999999997</v>
      </c>
      <c r="J5" s="33" t="str">
        <f>'Store 3'!A5</f>
        <v>Scouring Pads</v>
      </c>
      <c r="K5" s="35" t="s">
        <v>111</v>
      </c>
      <c r="L5" s="70"/>
      <c r="M5" s="70"/>
      <c r="N5" s="70"/>
      <c r="O5" s="70"/>
      <c r="P5" s="70"/>
    </row>
    <row r="6" spans="2:16" x14ac:dyDescent="0.25">
      <c r="B6" s="34" t="s">
        <v>90</v>
      </c>
      <c r="C6" s="33">
        <f>'Store 4'!$T$31</f>
        <v>43</v>
      </c>
      <c r="D6" s="33">
        <f>'Store 4'!$W$31</f>
        <v>540</v>
      </c>
      <c r="E6" s="55">
        <f>'Store 4'!X31</f>
        <v>2499</v>
      </c>
      <c r="F6" s="55">
        <f>'Store 4'!Y31</f>
        <v>2082.5</v>
      </c>
      <c r="G6" s="55">
        <f>'Store 4'!Z31</f>
        <v>416.5</v>
      </c>
      <c r="H6" s="54">
        <f t="shared" si="0"/>
        <v>20</v>
      </c>
      <c r="I6" s="56">
        <f>'Store 4'!$S$31*0.7</f>
        <v>266</v>
      </c>
      <c r="J6" s="33" t="str">
        <f>'Store 4'!A5</f>
        <v>Scouring Pads</v>
      </c>
      <c r="K6" s="35" t="s">
        <v>111</v>
      </c>
      <c r="L6" s="70"/>
      <c r="M6" s="70"/>
      <c r="N6" s="70"/>
      <c r="O6" s="70"/>
      <c r="P6" s="70"/>
    </row>
    <row r="7" spans="2:16" x14ac:dyDescent="0.25">
      <c r="B7" s="34" t="s">
        <v>91</v>
      </c>
      <c r="C7" s="33">
        <f>'Store 5'!$T$31</f>
        <v>53</v>
      </c>
      <c r="D7" s="33">
        <f>'Store 5'!$W$31</f>
        <v>672</v>
      </c>
      <c r="E7" s="55">
        <f>'Store 5'!X31</f>
        <v>3061.2</v>
      </c>
      <c r="F7" s="55">
        <f>'Store 5'!Y31</f>
        <v>2551</v>
      </c>
      <c r="G7" s="55">
        <f>'Store 5'!Z31</f>
        <v>510.19999999999993</v>
      </c>
      <c r="H7" s="54">
        <f t="shared" si="0"/>
        <v>20</v>
      </c>
      <c r="I7" s="56">
        <f>'Store 5'!$S$31*0.7</f>
        <v>381.5</v>
      </c>
      <c r="J7" s="33" t="str">
        <f>'Store 5'!A5</f>
        <v>Scouring Pads</v>
      </c>
      <c r="K7" s="35" t="s">
        <v>111</v>
      </c>
      <c r="L7" s="70"/>
      <c r="M7" s="70"/>
      <c r="N7" s="70"/>
      <c r="O7" s="70"/>
      <c r="P7" s="70"/>
    </row>
    <row r="8" spans="2:16" x14ac:dyDescent="0.25">
      <c r="B8" s="34" t="s">
        <v>92</v>
      </c>
      <c r="C8" s="33">
        <f>'Store 6'!$T$31</f>
        <v>44</v>
      </c>
      <c r="D8" s="33">
        <f>'Store 6'!$W$31</f>
        <v>689</v>
      </c>
      <c r="E8" s="55">
        <f>'Store 6'!X31</f>
        <v>3131.3999999999996</v>
      </c>
      <c r="F8" s="55">
        <f>'Store 6'!Y31</f>
        <v>2609.5</v>
      </c>
      <c r="G8" s="55">
        <f>'Store 6'!Z31</f>
        <v>521.9</v>
      </c>
      <c r="H8" s="54">
        <f t="shared" si="0"/>
        <v>20</v>
      </c>
      <c r="I8" s="56">
        <f>'Store 6'!$S$31*0.7</f>
        <v>273</v>
      </c>
      <c r="J8" s="33" t="s">
        <v>4</v>
      </c>
      <c r="K8" s="35" t="s">
        <v>111</v>
      </c>
      <c r="L8" s="70"/>
      <c r="M8" s="70"/>
      <c r="N8" s="70"/>
      <c r="O8" s="70"/>
      <c r="P8" s="70"/>
    </row>
    <row r="9" spans="2:16" x14ac:dyDescent="0.25">
      <c r="B9" s="34" t="s">
        <v>93</v>
      </c>
      <c r="C9" s="33">
        <f>'Store 7'!$T$31</f>
        <v>41</v>
      </c>
      <c r="D9" s="33">
        <f>'Store 7'!$W$31</f>
        <v>652</v>
      </c>
      <c r="E9" s="55">
        <f>'Store 7'!X31</f>
        <v>3091.2</v>
      </c>
      <c r="F9" s="55">
        <f>'Store 7'!Y31</f>
        <v>2576</v>
      </c>
      <c r="G9" s="55">
        <f>'Store 7'!Z31</f>
        <v>515.20000000000005</v>
      </c>
      <c r="H9" s="54">
        <f t="shared" si="0"/>
        <v>20</v>
      </c>
      <c r="I9" s="56">
        <f>'Store 7'!$S$31*0.7</f>
        <v>251.99999999999997</v>
      </c>
      <c r="J9" s="33" t="s">
        <v>4</v>
      </c>
      <c r="K9" s="35" t="s">
        <v>111</v>
      </c>
      <c r="L9" s="70"/>
      <c r="M9" s="70"/>
      <c r="N9" s="70"/>
      <c r="O9" s="70"/>
      <c r="P9" s="70"/>
    </row>
    <row r="10" spans="2:16" x14ac:dyDescent="0.25">
      <c r="B10" s="34" t="s">
        <v>94</v>
      </c>
      <c r="C10" s="33">
        <f>'Store 8'!$T$31</f>
        <v>39</v>
      </c>
      <c r="D10" s="33">
        <f>'Store 8'!$W$31</f>
        <v>610</v>
      </c>
      <c r="E10" s="55">
        <f>'Store 8'!X31</f>
        <v>2823</v>
      </c>
      <c r="F10" s="55">
        <f>'Store 8'!Y31</f>
        <v>2352.5</v>
      </c>
      <c r="G10" s="55">
        <f>'Store 8'!Z31</f>
        <v>470.5</v>
      </c>
      <c r="H10" s="54">
        <f t="shared" si="0"/>
        <v>20</v>
      </c>
      <c r="I10" s="56">
        <f>'Store 8'!$S$31*0.7</f>
        <v>213.5</v>
      </c>
      <c r="J10" s="33" t="s">
        <v>4</v>
      </c>
      <c r="K10" s="35" t="s">
        <v>111</v>
      </c>
      <c r="L10" s="70"/>
      <c r="M10" s="70"/>
      <c r="N10" s="70"/>
      <c r="O10" s="70"/>
      <c r="P10" s="70"/>
    </row>
    <row r="11" spans="2:16" x14ac:dyDescent="0.25">
      <c r="B11" s="34" t="s">
        <v>95</v>
      </c>
      <c r="C11" s="33">
        <f>'Store 9'!$T$31</f>
        <v>41</v>
      </c>
      <c r="D11" s="33">
        <f>'Store 9'!$W$31</f>
        <v>647</v>
      </c>
      <c r="E11" s="55">
        <f>'Store 9'!X31</f>
        <v>3085.2</v>
      </c>
      <c r="F11" s="55">
        <f>'Store 9'!Y31</f>
        <v>2571</v>
      </c>
      <c r="G11" s="55">
        <f>'Store 9'!Z31</f>
        <v>514.20000000000005</v>
      </c>
      <c r="H11" s="54">
        <f t="shared" si="0"/>
        <v>20</v>
      </c>
      <c r="I11" s="56">
        <f>'Store 9'!$S$31*0.7</f>
        <v>255.49999999999997</v>
      </c>
      <c r="J11" s="33" t="s">
        <v>4</v>
      </c>
      <c r="K11" s="35" t="s">
        <v>111</v>
      </c>
      <c r="L11" s="70"/>
      <c r="M11" s="70"/>
      <c r="N11" s="70"/>
      <c r="O11" s="70"/>
      <c r="P11" s="70"/>
    </row>
    <row r="12" spans="2:16" ht="15.75" thickBot="1" x14ac:dyDescent="0.3">
      <c r="B12" s="36" t="s">
        <v>96</v>
      </c>
      <c r="C12" s="37">
        <f>'Store 10'!$T$31</f>
        <v>57</v>
      </c>
      <c r="D12" s="37">
        <f>'Store 10'!$W$31</f>
        <v>760</v>
      </c>
      <c r="E12" s="74">
        <f>'Store 10'!X31</f>
        <v>3465</v>
      </c>
      <c r="F12" s="74">
        <f>'Store 10'!Y31</f>
        <v>2887.5</v>
      </c>
      <c r="G12" s="74">
        <f>'Store 10'!Z31</f>
        <v>577.5</v>
      </c>
      <c r="H12" s="75">
        <f t="shared" si="0"/>
        <v>20</v>
      </c>
      <c r="I12" s="76">
        <f>'Store 10'!$S$31*0.7</f>
        <v>423.5</v>
      </c>
      <c r="J12" s="37" t="s">
        <v>4</v>
      </c>
      <c r="K12" s="38" t="s">
        <v>111</v>
      </c>
      <c r="L12" s="70"/>
      <c r="M12" s="70"/>
      <c r="N12" s="70"/>
      <c r="O12" s="70"/>
      <c r="P12" s="70"/>
    </row>
    <row r="15" spans="2:16" ht="15.75" thickBot="1" x14ac:dyDescent="0.3">
      <c r="K15" s="70"/>
      <c r="L15" s="70"/>
      <c r="M15" s="70"/>
    </row>
    <row r="16" spans="2:16" ht="19.5" thickBot="1" x14ac:dyDescent="0.35">
      <c r="B16" s="77"/>
      <c r="C16" s="86" t="s">
        <v>118</v>
      </c>
      <c r="D16" s="87"/>
      <c r="E16" s="87"/>
      <c r="F16" s="87"/>
      <c r="G16" s="87"/>
      <c r="H16" s="87"/>
      <c r="I16" s="87"/>
      <c r="J16" s="88"/>
      <c r="K16" s="77"/>
      <c r="L16" s="77"/>
      <c r="M16" s="70"/>
    </row>
    <row r="17" spans="2:13" x14ac:dyDescent="0.25">
      <c r="B17" s="70"/>
      <c r="C17" s="80" t="s">
        <v>113</v>
      </c>
      <c r="D17" s="78" t="s">
        <v>117</v>
      </c>
      <c r="E17" s="78" t="s">
        <v>108</v>
      </c>
      <c r="F17" s="78" t="s">
        <v>97</v>
      </c>
      <c r="G17" s="78" t="s">
        <v>98</v>
      </c>
      <c r="H17" s="78" t="s">
        <v>115</v>
      </c>
      <c r="I17" s="78" t="s">
        <v>99</v>
      </c>
      <c r="J17" s="81" t="s">
        <v>116</v>
      </c>
      <c r="K17" s="70"/>
      <c r="L17" s="70"/>
      <c r="M17" s="70"/>
    </row>
    <row r="18" spans="2:13" ht="15.75" thickBot="1" x14ac:dyDescent="0.3">
      <c r="B18" s="70"/>
      <c r="C18" s="36">
        <v>0.7</v>
      </c>
      <c r="D18" s="37">
        <f>SUM(D3:D12)</f>
        <v>6519</v>
      </c>
      <c r="E18" s="74">
        <f>SUM(E3:E12)</f>
        <v>30066</v>
      </c>
      <c r="F18" s="37">
        <f>SUM(C3:C12)</f>
        <v>467</v>
      </c>
      <c r="G18" s="74">
        <f>SUM(G3:G12)</f>
        <v>5011</v>
      </c>
      <c r="H18" s="37">
        <v>20</v>
      </c>
      <c r="I18" s="74">
        <f>SUM(I3:I12)</f>
        <v>3069.5</v>
      </c>
      <c r="J18" s="79">
        <f>MEDIAN(F3:F12)</f>
        <v>2570.5</v>
      </c>
      <c r="K18" s="70"/>
      <c r="L18" s="70"/>
      <c r="M18" s="70"/>
    </row>
    <row r="19" spans="2:13" x14ac:dyDescent="0.25">
      <c r="K19" s="70"/>
      <c r="L19" s="70"/>
      <c r="M19" s="70"/>
    </row>
    <row r="20" spans="2:13" x14ac:dyDescent="0.25">
      <c r="K20" s="70"/>
      <c r="L20" s="70"/>
      <c r="M20" s="70"/>
    </row>
    <row r="21" spans="2:13" x14ac:dyDescent="0.25">
      <c r="K21" s="70"/>
      <c r="L21" s="70"/>
      <c r="M21" s="70"/>
    </row>
    <row r="22" spans="2:13" ht="15.75" thickBot="1" x14ac:dyDescent="0.3">
      <c r="K22" s="70"/>
      <c r="L22" s="70"/>
      <c r="M22" s="70"/>
    </row>
    <row r="23" spans="2:13" ht="19.5" thickBot="1" x14ac:dyDescent="0.35">
      <c r="C23" s="86" t="s">
        <v>114</v>
      </c>
      <c r="D23" s="87"/>
      <c r="E23" s="87"/>
      <c r="F23" s="87"/>
      <c r="G23" s="87"/>
      <c r="H23" s="87"/>
      <c r="I23" s="87"/>
      <c r="J23" s="88"/>
    </row>
    <row r="24" spans="2:13" x14ac:dyDescent="0.25">
      <c r="C24" s="80" t="s">
        <v>113</v>
      </c>
      <c r="D24" s="78" t="s">
        <v>117</v>
      </c>
      <c r="E24" s="78" t="s">
        <v>108</v>
      </c>
      <c r="F24" s="78" t="s">
        <v>97</v>
      </c>
      <c r="G24" s="78" t="s">
        <v>98</v>
      </c>
      <c r="H24" s="78" t="s">
        <v>115</v>
      </c>
      <c r="I24" s="78" t="s">
        <v>99</v>
      </c>
      <c r="J24" s="81" t="s">
        <v>116</v>
      </c>
    </row>
    <row r="25" spans="2:13" ht="15.75" thickBot="1" x14ac:dyDescent="0.3">
      <c r="C25" s="36">
        <v>0.7</v>
      </c>
      <c r="D25" s="82">
        <f>D18/8</f>
        <v>814.875</v>
      </c>
      <c r="E25" s="74">
        <f>E18/8</f>
        <v>3758.25</v>
      </c>
      <c r="F25" s="37">
        <f>F18/8</f>
        <v>58.375</v>
      </c>
      <c r="G25" s="74">
        <f>G18/8</f>
        <v>626.375</v>
      </c>
      <c r="H25" s="37">
        <v>20</v>
      </c>
      <c r="I25" s="74">
        <f>I18/8</f>
        <v>383.6875</v>
      </c>
      <c r="J25" s="79">
        <f>J18/8</f>
        <v>321.3125</v>
      </c>
    </row>
  </sheetData>
  <mergeCells count="3">
    <mergeCell ref="B1:K1"/>
    <mergeCell ref="C16:J16"/>
    <mergeCell ref="C23:J2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opLeftCell="G1" zoomScale="75" zoomScaleNormal="75" workbookViewId="0">
      <selection activeCell="W32" sqref="W32"/>
    </sheetView>
  </sheetViews>
  <sheetFormatPr defaultColWidth="10.7109375" defaultRowHeight="15" x14ac:dyDescent="0.25"/>
  <cols>
    <col min="19" max="19" width="18.42578125" bestFit="1" customWidth="1"/>
    <col min="21" max="21" width="30.85546875" bestFit="1" customWidth="1"/>
    <col min="22" max="22" width="23.7109375" bestFit="1" customWidth="1"/>
    <col min="23" max="23" width="27.140625" bestFit="1" customWidth="1"/>
    <col min="24" max="24" width="15.7109375" bestFit="1" customWidth="1"/>
    <col min="25" max="25" width="13.28515625" bestFit="1" customWidth="1"/>
    <col min="26" max="26" width="20.7109375" bestFit="1" customWidth="1"/>
    <col min="27" max="27" width="20.7109375" customWidth="1"/>
    <col min="28" max="28" width="18" bestFit="1" customWidth="1"/>
  </cols>
  <sheetData>
    <row r="1" spans="1:30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103</v>
      </c>
      <c r="Z1" t="s">
        <v>47</v>
      </c>
      <c r="AA1" t="s">
        <v>102</v>
      </c>
      <c r="AB1" s="57" t="s">
        <v>48</v>
      </c>
      <c r="AC1" s="58" t="s">
        <v>49</v>
      </c>
      <c r="AD1" s="59" t="s">
        <v>50</v>
      </c>
    </row>
    <row r="2" spans="1:30" s="3" customFormat="1" x14ac:dyDescent="0.25">
      <c r="A2" s="2" t="s">
        <v>0</v>
      </c>
      <c r="B2" s="2"/>
      <c r="AB2" s="60"/>
      <c r="AC2" s="61"/>
      <c r="AD2" s="62"/>
    </row>
    <row r="3" spans="1:30" x14ac:dyDescent="0.25">
      <c r="A3" t="s">
        <v>1</v>
      </c>
      <c r="B3">
        <v>20</v>
      </c>
      <c r="C3">
        <v>15</v>
      </c>
      <c r="D3">
        <v>12</v>
      </c>
      <c r="E3">
        <v>10</v>
      </c>
      <c r="F3">
        <v>15</v>
      </c>
      <c r="G3">
        <v>0</v>
      </c>
      <c r="H3">
        <v>0</v>
      </c>
      <c r="I3">
        <v>10</v>
      </c>
      <c r="J3">
        <v>5</v>
      </c>
      <c r="K3">
        <f t="shared" ref="K3:R8" si="0">IF(C3&lt;B3,B3-C3,0)</f>
        <v>5</v>
      </c>
      <c r="L3">
        <f t="shared" si="0"/>
        <v>3</v>
      </c>
      <c r="M3">
        <f t="shared" si="0"/>
        <v>2</v>
      </c>
      <c r="N3">
        <f t="shared" si="0"/>
        <v>0</v>
      </c>
      <c r="O3">
        <f t="shared" si="0"/>
        <v>15</v>
      </c>
      <c r="P3">
        <f t="shared" si="0"/>
        <v>0</v>
      </c>
      <c r="Q3">
        <f t="shared" si="0"/>
        <v>0</v>
      </c>
      <c r="R3">
        <f t="shared" si="0"/>
        <v>5</v>
      </c>
      <c r="S3">
        <f t="shared" ref="S3:S8" si="1">IF(T3&lt;=0,T3*B3,T3*B3-B3)</f>
        <v>20</v>
      </c>
      <c r="T3">
        <f t="shared" ref="T3:T8" si="2">IFERROR(COUNTIF(C3:J3,0),"")</f>
        <v>2</v>
      </c>
      <c r="U3">
        <f t="shared" ref="U3:U8" si="3">SUM(K3:R3)+S3</f>
        <v>50</v>
      </c>
      <c r="V3">
        <f>MEDIAN(K3:R3)</f>
        <v>2.5</v>
      </c>
      <c r="W3">
        <f t="shared" ref="W3:W8" si="4">SUM(K3:R3)</f>
        <v>30</v>
      </c>
      <c r="X3" s="6">
        <f>W3*'Store Warehoouse Rerorders'!J4</f>
        <v>108</v>
      </c>
      <c r="Y3" s="6">
        <f>W3*'Store Warehoouse Rerorders'!F4</f>
        <v>90</v>
      </c>
      <c r="Z3" s="6">
        <f>X3-Y3</f>
        <v>18</v>
      </c>
      <c r="AA3" s="6">
        <f>IFERROR(Z3/W3,"")</f>
        <v>0.6</v>
      </c>
      <c r="AB3" s="63">
        <f>T3/8</f>
        <v>0.25</v>
      </c>
      <c r="AC3" s="64">
        <f>IFERROR(W3-T3/W3,0)</f>
        <v>29.933333333333334</v>
      </c>
      <c r="AD3" s="65">
        <f>W3</f>
        <v>30</v>
      </c>
    </row>
    <row r="4" spans="1:30" x14ac:dyDescent="0.25">
      <c r="A4" t="s">
        <v>3</v>
      </c>
      <c r="B4">
        <v>15</v>
      </c>
      <c r="C4">
        <v>5</v>
      </c>
      <c r="D4">
        <v>0</v>
      </c>
      <c r="E4">
        <v>8</v>
      </c>
      <c r="F4">
        <v>0</v>
      </c>
      <c r="G4">
        <v>10</v>
      </c>
      <c r="H4">
        <v>0</v>
      </c>
      <c r="I4">
        <v>0</v>
      </c>
      <c r="J4">
        <v>15</v>
      </c>
      <c r="K4">
        <f t="shared" si="0"/>
        <v>10</v>
      </c>
      <c r="L4">
        <f t="shared" si="0"/>
        <v>5</v>
      </c>
      <c r="M4">
        <f t="shared" si="0"/>
        <v>0</v>
      </c>
      <c r="N4">
        <f t="shared" si="0"/>
        <v>8</v>
      </c>
      <c r="O4">
        <f t="shared" si="0"/>
        <v>0</v>
      </c>
      <c r="P4">
        <f t="shared" si="0"/>
        <v>10</v>
      </c>
      <c r="Q4">
        <f t="shared" si="0"/>
        <v>0</v>
      </c>
      <c r="R4">
        <f t="shared" si="0"/>
        <v>0</v>
      </c>
      <c r="S4">
        <f t="shared" si="1"/>
        <v>45</v>
      </c>
      <c r="T4">
        <f t="shared" si="2"/>
        <v>4</v>
      </c>
      <c r="U4">
        <f t="shared" si="3"/>
        <v>78</v>
      </c>
      <c r="V4">
        <f t="shared" ref="V3:V8" si="5">MEDIAN(K4:R4)</f>
        <v>2.5</v>
      </c>
      <c r="W4">
        <f t="shared" si="4"/>
        <v>33</v>
      </c>
      <c r="X4" s="6">
        <f>W4*'Store Warehoouse Rerorders'!J5</f>
        <v>99</v>
      </c>
      <c r="Y4" s="6">
        <f>W4*'Store Warehoouse Rerorders'!F5</f>
        <v>82.5</v>
      </c>
      <c r="Z4" s="6">
        <f t="shared" ref="Z4:Z30" si="6">X4-Y4</f>
        <v>16.5</v>
      </c>
      <c r="AA4" s="6">
        <f t="shared" ref="AA4:AA30" si="7">IFERROR(Z4/W4,"")</f>
        <v>0.5</v>
      </c>
      <c r="AB4" s="63">
        <f t="shared" ref="AB4:AB30" si="8">T4/8</f>
        <v>0.5</v>
      </c>
      <c r="AC4" s="64">
        <f t="shared" ref="AC4:AC30" si="9">IFERROR(W4-T4/W4,0)</f>
        <v>32.878787878787875</v>
      </c>
      <c r="AD4" s="65">
        <f>W4+W3</f>
        <v>63</v>
      </c>
    </row>
    <row r="5" spans="1:30" x14ac:dyDescent="0.25">
      <c r="A5" t="s">
        <v>4</v>
      </c>
      <c r="B5">
        <v>20</v>
      </c>
      <c r="C5">
        <v>15</v>
      </c>
      <c r="D5">
        <v>10</v>
      </c>
      <c r="E5">
        <v>0</v>
      </c>
      <c r="F5">
        <v>10</v>
      </c>
      <c r="G5">
        <v>0</v>
      </c>
      <c r="H5">
        <v>0</v>
      </c>
      <c r="I5">
        <v>0</v>
      </c>
      <c r="J5">
        <v>0</v>
      </c>
      <c r="K5">
        <f t="shared" si="0"/>
        <v>5</v>
      </c>
      <c r="L5">
        <f t="shared" si="0"/>
        <v>5</v>
      </c>
      <c r="M5">
        <f t="shared" si="0"/>
        <v>10</v>
      </c>
      <c r="N5">
        <f t="shared" si="0"/>
        <v>0</v>
      </c>
      <c r="O5">
        <f t="shared" si="0"/>
        <v>10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80</v>
      </c>
      <c r="T5">
        <f t="shared" si="2"/>
        <v>5</v>
      </c>
      <c r="U5">
        <f t="shared" si="3"/>
        <v>110</v>
      </c>
      <c r="V5">
        <f t="shared" si="5"/>
        <v>2.5</v>
      </c>
      <c r="W5">
        <f t="shared" si="4"/>
        <v>30</v>
      </c>
      <c r="X5" s="6">
        <f>W5*'Store Warehoouse Rerorders'!J6</f>
        <v>72</v>
      </c>
      <c r="Y5" s="6">
        <f>W5*'Store Warehoouse Rerorders'!F6</f>
        <v>60</v>
      </c>
      <c r="Z5" s="6">
        <f t="shared" si="6"/>
        <v>12</v>
      </c>
      <c r="AA5" s="6">
        <f t="shared" si="7"/>
        <v>0.4</v>
      </c>
      <c r="AB5" s="63">
        <f t="shared" si="8"/>
        <v>0.625</v>
      </c>
      <c r="AC5" s="64">
        <f t="shared" si="9"/>
        <v>29.833333333333332</v>
      </c>
      <c r="AD5" s="65">
        <f t="shared" ref="AD5:AD30" si="10">W5+W4</f>
        <v>63</v>
      </c>
    </row>
    <row r="6" spans="1:30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5</v>
      </c>
      <c r="H6">
        <v>10</v>
      </c>
      <c r="I6">
        <v>10</v>
      </c>
      <c r="J6">
        <v>0</v>
      </c>
      <c r="K6">
        <f t="shared" si="0"/>
        <v>20</v>
      </c>
      <c r="L6">
        <f t="shared" si="0"/>
        <v>0</v>
      </c>
      <c r="M6">
        <f t="shared" si="0"/>
        <v>10</v>
      </c>
      <c r="N6">
        <f t="shared" si="0"/>
        <v>0</v>
      </c>
      <c r="O6">
        <f t="shared" si="0"/>
        <v>5</v>
      </c>
      <c r="P6">
        <f t="shared" si="0"/>
        <v>0</v>
      </c>
      <c r="Q6">
        <f t="shared" si="0"/>
        <v>0</v>
      </c>
      <c r="R6">
        <f t="shared" si="0"/>
        <v>10</v>
      </c>
      <c r="S6">
        <f t="shared" si="1"/>
        <v>40</v>
      </c>
      <c r="T6">
        <f t="shared" si="2"/>
        <v>3</v>
      </c>
      <c r="U6">
        <f t="shared" si="3"/>
        <v>85</v>
      </c>
      <c r="V6">
        <f t="shared" si="5"/>
        <v>2.5</v>
      </c>
      <c r="W6">
        <f t="shared" si="4"/>
        <v>45</v>
      </c>
      <c r="X6" s="6">
        <f>W6*'Store Warehoouse Rerorders'!J7</f>
        <v>189</v>
      </c>
      <c r="Y6" s="6">
        <f>W6*'Store Warehoouse Rerorders'!F7</f>
        <v>157.5</v>
      </c>
      <c r="Z6" s="6">
        <f t="shared" si="6"/>
        <v>31.5</v>
      </c>
      <c r="AA6" s="6">
        <f t="shared" si="7"/>
        <v>0.7</v>
      </c>
      <c r="AB6" s="63">
        <f t="shared" si="8"/>
        <v>0.375</v>
      </c>
      <c r="AC6" s="64">
        <f t="shared" si="9"/>
        <v>44.93333333333333</v>
      </c>
      <c r="AD6" s="65">
        <f t="shared" si="10"/>
        <v>75</v>
      </c>
    </row>
    <row r="7" spans="1:30" x14ac:dyDescent="0.25">
      <c r="A7" t="s">
        <v>2</v>
      </c>
      <c r="B7">
        <v>20</v>
      </c>
      <c r="C7">
        <v>15</v>
      </c>
      <c r="D7">
        <v>0</v>
      </c>
      <c r="E7">
        <v>5</v>
      </c>
      <c r="F7">
        <v>10</v>
      </c>
      <c r="G7">
        <v>10</v>
      </c>
      <c r="H7">
        <v>0</v>
      </c>
      <c r="I7">
        <v>15</v>
      </c>
      <c r="J7">
        <v>20</v>
      </c>
      <c r="K7">
        <f t="shared" si="0"/>
        <v>5</v>
      </c>
      <c r="L7">
        <f t="shared" si="0"/>
        <v>15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10</v>
      </c>
      <c r="Q7">
        <f t="shared" si="0"/>
        <v>0</v>
      </c>
      <c r="R7">
        <f t="shared" si="0"/>
        <v>0</v>
      </c>
      <c r="S7">
        <f t="shared" si="1"/>
        <v>20</v>
      </c>
      <c r="T7">
        <f t="shared" si="2"/>
        <v>2</v>
      </c>
      <c r="U7">
        <f t="shared" si="3"/>
        <v>50</v>
      </c>
      <c r="V7">
        <f t="shared" si="5"/>
        <v>0</v>
      </c>
      <c r="W7">
        <f t="shared" si="4"/>
        <v>30</v>
      </c>
      <c r="X7" s="6">
        <f>W7*'Store Warehoouse Rerorders'!J8</f>
        <v>144</v>
      </c>
      <c r="Y7" s="6">
        <f>W7*'Store Warehoouse Rerorders'!F8</f>
        <v>120</v>
      </c>
      <c r="Z7" s="6">
        <f t="shared" si="6"/>
        <v>24</v>
      </c>
      <c r="AA7" s="6">
        <f t="shared" si="7"/>
        <v>0.8</v>
      </c>
      <c r="AB7" s="63">
        <f t="shared" si="8"/>
        <v>0.25</v>
      </c>
      <c r="AC7" s="64">
        <f t="shared" si="9"/>
        <v>29.933333333333334</v>
      </c>
      <c r="AD7" s="65">
        <f t="shared" si="10"/>
        <v>75</v>
      </c>
    </row>
    <row r="8" spans="1:30" x14ac:dyDescent="0.25">
      <c r="A8" t="s">
        <v>16</v>
      </c>
      <c r="B8">
        <v>20</v>
      </c>
      <c r="C8">
        <v>10</v>
      </c>
      <c r="D8">
        <v>15</v>
      </c>
      <c r="E8">
        <v>10</v>
      </c>
      <c r="F8">
        <v>5</v>
      </c>
      <c r="G8">
        <v>0</v>
      </c>
      <c r="H8">
        <v>0</v>
      </c>
      <c r="I8">
        <v>15</v>
      </c>
      <c r="J8">
        <v>15</v>
      </c>
      <c r="K8">
        <f t="shared" si="0"/>
        <v>10</v>
      </c>
      <c r="L8">
        <f t="shared" si="0"/>
        <v>0</v>
      </c>
      <c r="M8">
        <f t="shared" si="0"/>
        <v>5</v>
      </c>
      <c r="N8">
        <f t="shared" si="0"/>
        <v>5</v>
      </c>
      <c r="O8">
        <f t="shared" si="0"/>
        <v>5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20</v>
      </c>
      <c r="T8">
        <f t="shared" si="2"/>
        <v>2</v>
      </c>
      <c r="U8">
        <f t="shared" si="3"/>
        <v>45</v>
      </c>
      <c r="V8">
        <f t="shared" si="5"/>
        <v>2.5</v>
      </c>
      <c r="W8">
        <f t="shared" si="4"/>
        <v>25</v>
      </c>
      <c r="X8" s="6">
        <f>W8*'Store Warehoouse Rerorders'!J9</f>
        <v>105</v>
      </c>
      <c r="Y8" s="6">
        <f>W8*'Store Warehoouse Rerorders'!F9</f>
        <v>87.5</v>
      </c>
      <c r="Z8" s="6">
        <f t="shared" si="6"/>
        <v>17.5</v>
      </c>
      <c r="AA8" s="6">
        <f t="shared" si="7"/>
        <v>0.7</v>
      </c>
      <c r="AB8" s="63">
        <f t="shared" si="8"/>
        <v>0.25</v>
      </c>
      <c r="AC8" s="64">
        <f t="shared" si="9"/>
        <v>24.92</v>
      </c>
      <c r="AD8" s="65">
        <f t="shared" si="10"/>
        <v>55</v>
      </c>
    </row>
    <row r="9" spans="1:30" s="3" customFormat="1" x14ac:dyDescent="0.25">
      <c r="A9" s="2" t="s">
        <v>6</v>
      </c>
      <c r="B9" s="2"/>
      <c r="AB9" s="60"/>
      <c r="AC9" s="61"/>
      <c r="AD9" s="65">
        <f t="shared" si="10"/>
        <v>25</v>
      </c>
    </row>
    <row r="10" spans="1:30" x14ac:dyDescent="0.25">
      <c r="A10" t="s">
        <v>7</v>
      </c>
      <c r="B10">
        <v>20</v>
      </c>
      <c r="C10">
        <v>10</v>
      </c>
      <c r="D10">
        <v>15</v>
      </c>
      <c r="E10">
        <v>15</v>
      </c>
      <c r="F10">
        <v>15</v>
      </c>
      <c r="G10">
        <v>15</v>
      </c>
      <c r="H10">
        <v>10</v>
      </c>
      <c r="I10">
        <v>15</v>
      </c>
      <c r="J10">
        <v>10</v>
      </c>
      <c r="K10">
        <f t="shared" ref="K10:R16" si="11">IF(C10&lt;B10,B10-C10,0)</f>
        <v>10</v>
      </c>
      <c r="L10">
        <f t="shared" si="11"/>
        <v>0</v>
      </c>
      <c r="M10">
        <f t="shared" si="11"/>
        <v>0</v>
      </c>
      <c r="N10">
        <f t="shared" si="11"/>
        <v>0</v>
      </c>
      <c r="O10">
        <f t="shared" si="11"/>
        <v>0</v>
      </c>
      <c r="P10">
        <f t="shared" si="11"/>
        <v>5</v>
      </c>
      <c r="Q10">
        <f t="shared" si="11"/>
        <v>0</v>
      </c>
      <c r="R10">
        <f t="shared" si="11"/>
        <v>5</v>
      </c>
      <c r="S10">
        <f t="shared" ref="S10:S16" si="12">IF(T10&lt;=0,T10*B10,T10*B10-B10)</f>
        <v>0</v>
      </c>
      <c r="T10">
        <f t="shared" ref="T10:T16" si="13">IFERROR(COUNTIF(C10:J10,0),"")</f>
        <v>0</v>
      </c>
      <c r="U10">
        <f t="shared" ref="U10:U16" si="14">SUM(K10:R10)+S10</f>
        <v>20</v>
      </c>
      <c r="V10">
        <f t="shared" ref="V10:V16" si="15">MEDIAN(K10:R10)</f>
        <v>0</v>
      </c>
      <c r="W10">
        <f t="shared" ref="W10:W16" si="16">SUM(K10:R10)</f>
        <v>20</v>
      </c>
      <c r="X10" s="6">
        <f>W10*'Store Warehoouse Rerorders'!J11</f>
        <v>72</v>
      </c>
      <c r="Y10" s="6">
        <f>W10*'Store Warehoouse Rerorders'!F11</f>
        <v>60</v>
      </c>
      <c r="Z10" s="6">
        <f t="shared" si="6"/>
        <v>12</v>
      </c>
      <c r="AA10" s="6">
        <f t="shared" si="7"/>
        <v>0.6</v>
      </c>
      <c r="AB10" s="63">
        <f t="shared" si="8"/>
        <v>0</v>
      </c>
      <c r="AC10" s="64">
        <f t="shared" si="9"/>
        <v>20</v>
      </c>
      <c r="AD10" s="65">
        <f t="shared" si="10"/>
        <v>20</v>
      </c>
    </row>
    <row r="11" spans="1:30" x14ac:dyDescent="0.25">
      <c r="A11" t="s">
        <v>17</v>
      </c>
      <c r="B11">
        <v>20</v>
      </c>
      <c r="C11">
        <v>15</v>
      </c>
      <c r="D11">
        <v>10</v>
      </c>
      <c r="E11">
        <v>5</v>
      </c>
      <c r="F11">
        <v>0</v>
      </c>
      <c r="G11">
        <v>10</v>
      </c>
      <c r="H11">
        <v>10</v>
      </c>
      <c r="I11">
        <v>10</v>
      </c>
      <c r="J11">
        <v>10</v>
      </c>
      <c r="K11">
        <f t="shared" si="11"/>
        <v>5</v>
      </c>
      <c r="L11">
        <f t="shared" si="11"/>
        <v>5</v>
      </c>
      <c r="M11">
        <f t="shared" si="11"/>
        <v>5</v>
      </c>
      <c r="N11">
        <f t="shared" si="11"/>
        <v>5</v>
      </c>
      <c r="O11">
        <f t="shared" si="11"/>
        <v>0</v>
      </c>
      <c r="P11">
        <f t="shared" si="11"/>
        <v>0</v>
      </c>
      <c r="Q11">
        <f t="shared" si="11"/>
        <v>0</v>
      </c>
      <c r="R11">
        <f t="shared" si="11"/>
        <v>0</v>
      </c>
      <c r="S11">
        <f t="shared" si="12"/>
        <v>0</v>
      </c>
      <c r="T11">
        <f t="shared" si="13"/>
        <v>1</v>
      </c>
      <c r="U11">
        <f t="shared" si="14"/>
        <v>20</v>
      </c>
      <c r="V11">
        <f t="shared" si="15"/>
        <v>2.5</v>
      </c>
      <c r="W11">
        <f t="shared" si="16"/>
        <v>20</v>
      </c>
      <c r="X11" s="6">
        <f>W11*'Store Warehoouse Rerorders'!J12</f>
        <v>84</v>
      </c>
      <c r="Y11" s="6">
        <f>W11*'Store Warehoouse Rerorders'!F12</f>
        <v>70</v>
      </c>
      <c r="Z11" s="6">
        <f t="shared" si="6"/>
        <v>14</v>
      </c>
      <c r="AA11" s="6">
        <f t="shared" si="7"/>
        <v>0.7</v>
      </c>
      <c r="AB11" s="63">
        <f t="shared" si="8"/>
        <v>0.125</v>
      </c>
      <c r="AC11" s="64">
        <f t="shared" si="9"/>
        <v>19.95</v>
      </c>
      <c r="AD11" s="65">
        <f t="shared" si="10"/>
        <v>40</v>
      </c>
    </row>
    <row r="12" spans="1:30" x14ac:dyDescent="0.25">
      <c r="A12" t="s">
        <v>8</v>
      </c>
      <c r="B12">
        <v>20</v>
      </c>
      <c r="C12">
        <v>5</v>
      </c>
      <c r="D12">
        <v>0</v>
      </c>
      <c r="E12">
        <v>15</v>
      </c>
      <c r="F12">
        <v>0</v>
      </c>
      <c r="G12">
        <v>0</v>
      </c>
      <c r="H12">
        <v>5</v>
      </c>
      <c r="I12">
        <v>0</v>
      </c>
      <c r="J12">
        <v>10</v>
      </c>
      <c r="K12">
        <f t="shared" si="11"/>
        <v>15</v>
      </c>
      <c r="L12">
        <f t="shared" si="11"/>
        <v>5</v>
      </c>
      <c r="M12">
        <f t="shared" si="11"/>
        <v>0</v>
      </c>
      <c r="N12">
        <f t="shared" si="11"/>
        <v>15</v>
      </c>
      <c r="O12">
        <f t="shared" si="11"/>
        <v>0</v>
      </c>
      <c r="P12">
        <f t="shared" si="11"/>
        <v>0</v>
      </c>
      <c r="Q12">
        <f t="shared" si="11"/>
        <v>5</v>
      </c>
      <c r="R12">
        <f t="shared" si="11"/>
        <v>0</v>
      </c>
      <c r="S12">
        <f t="shared" si="12"/>
        <v>60</v>
      </c>
      <c r="T12">
        <f t="shared" si="13"/>
        <v>4</v>
      </c>
      <c r="U12">
        <f t="shared" si="14"/>
        <v>100</v>
      </c>
      <c r="V12">
        <f t="shared" si="15"/>
        <v>2.5</v>
      </c>
      <c r="W12">
        <f t="shared" si="16"/>
        <v>40</v>
      </c>
      <c r="X12" s="6">
        <f>W12*'Store Warehoouse Rerorders'!J13</f>
        <v>192</v>
      </c>
      <c r="Y12" s="6">
        <f>W12*'Store Warehoouse Rerorders'!F13</f>
        <v>160</v>
      </c>
      <c r="Z12" s="6">
        <f t="shared" si="6"/>
        <v>32</v>
      </c>
      <c r="AA12" s="6">
        <f t="shared" si="7"/>
        <v>0.8</v>
      </c>
      <c r="AB12" s="63">
        <f t="shared" si="8"/>
        <v>0.5</v>
      </c>
      <c r="AC12" s="64">
        <f t="shared" si="9"/>
        <v>39.9</v>
      </c>
      <c r="AD12" s="65">
        <f t="shared" si="10"/>
        <v>60</v>
      </c>
    </row>
    <row r="13" spans="1:30" x14ac:dyDescent="0.25">
      <c r="A13" t="s">
        <v>9</v>
      </c>
      <c r="B13">
        <v>20</v>
      </c>
      <c r="C13">
        <v>12</v>
      </c>
      <c r="D13">
        <v>10</v>
      </c>
      <c r="E13">
        <v>5</v>
      </c>
      <c r="F13">
        <v>0</v>
      </c>
      <c r="G13">
        <v>10</v>
      </c>
      <c r="H13">
        <v>5</v>
      </c>
      <c r="I13">
        <v>10</v>
      </c>
      <c r="J13">
        <v>10</v>
      </c>
      <c r="K13">
        <f t="shared" si="11"/>
        <v>8</v>
      </c>
      <c r="L13">
        <f t="shared" si="11"/>
        <v>2</v>
      </c>
      <c r="M13">
        <f t="shared" si="11"/>
        <v>5</v>
      </c>
      <c r="N13">
        <f t="shared" si="11"/>
        <v>5</v>
      </c>
      <c r="O13">
        <f t="shared" si="11"/>
        <v>0</v>
      </c>
      <c r="P13">
        <f t="shared" si="11"/>
        <v>5</v>
      </c>
      <c r="Q13">
        <f t="shared" si="11"/>
        <v>0</v>
      </c>
      <c r="R13">
        <f t="shared" si="11"/>
        <v>0</v>
      </c>
      <c r="S13">
        <f t="shared" si="12"/>
        <v>0</v>
      </c>
      <c r="T13">
        <f t="shared" si="13"/>
        <v>1</v>
      </c>
      <c r="U13">
        <f t="shared" si="14"/>
        <v>25</v>
      </c>
      <c r="V13">
        <f t="shared" si="15"/>
        <v>3.5</v>
      </c>
      <c r="W13">
        <f t="shared" si="16"/>
        <v>25</v>
      </c>
      <c r="X13" s="6">
        <f>W13*'Store Warehoouse Rerorders'!J14</f>
        <v>165</v>
      </c>
      <c r="Y13" s="6">
        <f>W13*'Store Warehoouse Rerorders'!F14</f>
        <v>137.5</v>
      </c>
      <c r="Z13" s="6">
        <f t="shared" si="6"/>
        <v>27.5</v>
      </c>
      <c r="AA13" s="6">
        <f t="shared" si="7"/>
        <v>1.1000000000000001</v>
      </c>
      <c r="AB13" s="63">
        <f t="shared" si="8"/>
        <v>0.125</v>
      </c>
      <c r="AC13" s="64">
        <f t="shared" si="9"/>
        <v>24.96</v>
      </c>
      <c r="AD13" s="65">
        <f t="shared" si="10"/>
        <v>65</v>
      </c>
    </row>
    <row r="14" spans="1:30" x14ac:dyDescent="0.25">
      <c r="A14" t="s">
        <v>15</v>
      </c>
      <c r="B14">
        <v>20</v>
      </c>
      <c r="C14">
        <v>5</v>
      </c>
      <c r="D14">
        <v>15</v>
      </c>
      <c r="E14">
        <v>12</v>
      </c>
      <c r="F14">
        <v>0</v>
      </c>
      <c r="G14">
        <v>0</v>
      </c>
      <c r="H14">
        <v>10</v>
      </c>
      <c r="I14">
        <v>5</v>
      </c>
      <c r="J14">
        <v>15</v>
      </c>
      <c r="K14">
        <f t="shared" si="11"/>
        <v>15</v>
      </c>
      <c r="L14">
        <f t="shared" si="11"/>
        <v>0</v>
      </c>
      <c r="M14">
        <f t="shared" si="11"/>
        <v>3</v>
      </c>
      <c r="N14">
        <f t="shared" si="11"/>
        <v>12</v>
      </c>
      <c r="O14">
        <f t="shared" si="11"/>
        <v>0</v>
      </c>
      <c r="P14">
        <f t="shared" si="11"/>
        <v>0</v>
      </c>
      <c r="Q14">
        <f t="shared" si="11"/>
        <v>5</v>
      </c>
      <c r="R14">
        <f t="shared" si="11"/>
        <v>0</v>
      </c>
      <c r="S14">
        <f t="shared" si="12"/>
        <v>20</v>
      </c>
      <c r="T14">
        <f t="shared" si="13"/>
        <v>2</v>
      </c>
      <c r="U14">
        <f t="shared" si="14"/>
        <v>55</v>
      </c>
      <c r="V14">
        <f t="shared" si="15"/>
        <v>1.5</v>
      </c>
      <c r="W14">
        <f t="shared" si="16"/>
        <v>35</v>
      </c>
      <c r="X14" s="6">
        <f>W14*'Store Warehoouse Rerorders'!J15</f>
        <v>168</v>
      </c>
      <c r="Y14" s="6">
        <f>W14*'Store Warehoouse Rerorders'!F15</f>
        <v>140</v>
      </c>
      <c r="Z14" s="6">
        <f t="shared" si="6"/>
        <v>28</v>
      </c>
      <c r="AA14" s="6">
        <f t="shared" si="7"/>
        <v>0.8</v>
      </c>
      <c r="AB14" s="63">
        <f t="shared" si="8"/>
        <v>0.25</v>
      </c>
      <c r="AC14" s="64">
        <f t="shared" si="9"/>
        <v>34.942857142857143</v>
      </c>
      <c r="AD14" s="65">
        <f t="shared" si="10"/>
        <v>60</v>
      </c>
    </row>
    <row r="15" spans="1:30" x14ac:dyDescent="0.25">
      <c r="A15" t="s">
        <v>10</v>
      </c>
      <c r="B15">
        <v>20</v>
      </c>
      <c r="C15">
        <v>0</v>
      </c>
      <c r="D15">
        <v>15</v>
      </c>
      <c r="E15">
        <v>10</v>
      </c>
      <c r="F15">
        <v>0</v>
      </c>
      <c r="G15">
        <v>15</v>
      </c>
      <c r="H15">
        <v>20</v>
      </c>
      <c r="I15">
        <v>0</v>
      </c>
      <c r="J15">
        <v>15</v>
      </c>
      <c r="K15">
        <f t="shared" si="11"/>
        <v>20</v>
      </c>
      <c r="L15">
        <f t="shared" si="11"/>
        <v>0</v>
      </c>
      <c r="M15">
        <f t="shared" si="11"/>
        <v>5</v>
      </c>
      <c r="N15">
        <f t="shared" si="11"/>
        <v>10</v>
      </c>
      <c r="O15">
        <f t="shared" si="11"/>
        <v>0</v>
      </c>
      <c r="P15">
        <f t="shared" si="11"/>
        <v>0</v>
      </c>
      <c r="Q15">
        <f t="shared" si="11"/>
        <v>20</v>
      </c>
      <c r="R15">
        <f t="shared" si="11"/>
        <v>0</v>
      </c>
      <c r="S15">
        <f t="shared" si="12"/>
        <v>40</v>
      </c>
      <c r="T15">
        <f t="shared" si="13"/>
        <v>3</v>
      </c>
      <c r="U15">
        <f t="shared" si="14"/>
        <v>95</v>
      </c>
      <c r="V15">
        <f t="shared" si="15"/>
        <v>2.5</v>
      </c>
      <c r="W15">
        <f t="shared" si="16"/>
        <v>55</v>
      </c>
      <c r="X15" s="6">
        <f>W15*'Store Warehoouse Rerorders'!J16</f>
        <v>66</v>
      </c>
      <c r="Y15" s="6">
        <f>W15*'Store Warehoouse Rerorders'!F16</f>
        <v>55</v>
      </c>
      <c r="Z15" s="6">
        <f t="shared" si="6"/>
        <v>11</v>
      </c>
      <c r="AA15" s="6">
        <f t="shared" si="7"/>
        <v>0.2</v>
      </c>
      <c r="AB15" s="63">
        <f t="shared" si="8"/>
        <v>0.375</v>
      </c>
      <c r="AC15" s="64">
        <f t="shared" si="9"/>
        <v>54.945454545454545</v>
      </c>
      <c r="AD15" s="65">
        <f t="shared" si="10"/>
        <v>90</v>
      </c>
    </row>
    <row r="16" spans="1:30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f t="shared" si="11"/>
        <v>0</v>
      </c>
      <c r="L16">
        <f t="shared" si="11"/>
        <v>0</v>
      </c>
      <c r="M16">
        <f t="shared" si="11"/>
        <v>0</v>
      </c>
      <c r="N16">
        <f t="shared" si="11"/>
        <v>0</v>
      </c>
      <c r="O16">
        <f t="shared" si="11"/>
        <v>0</v>
      </c>
      <c r="P16">
        <f t="shared" si="11"/>
        <v>0</v>
      </c>
      <c r="Q16">
        <f t="shared" si="11"/>
        <v>0</v>
      </c>
      <c r="R16">
        <f t="shared" si="11"/>
        <v>0</v>
      </c>
      <c r="S16">
        <f t="shared" si="12"/>
        <v>0</v>
      </c>
      <c r="T16">
        <f t="shared" si="13"/>
        <v>0</v>
      </c>
      <c r="U16">
        <f t="shared" si="14"/>
        <v>0</v>
      </c>
      <c r="V16">
        <f t="shared" si="15"/>
        <v>0</v>
      </c>
      <c r="W16">
        <f t="shared" si="16"/>
        <v>0</v>
      </c>
      <c r="X16" s="6">
        <f>W16*'Store Warehoouse Rerorders'!J17</f>
        <v>0</v>
      </c>
      <c r="Y16" s="6">
        <f>W16*'Store Warehoouse Rerorders'!F17</f>
        <v>0</v>
      </c>
      <c r="Z16" s="6">
        <f t="shared" si="6"/>
        <v>0</v>
      </c>
      <c r="AA16" s="6" t="str">
        <f t="shared" si="7"/>
        <v/>
      </c>
      <c r="AB16" s="63">
        <f t="shared" si="8"/>
        <v>0</v>
      </c>
      <c r="AC16" s="64">
        <f t="shared" si="9"/>
        <v>0</v>
      </c>
      <c r="AD16" s="65">
        <f t="shared" si="10"/>
        <v>55</v>
      </c>
    </row>
    <row r="17" spans="1:30" s="3" customFormat="1" x14ac:dyDescent="0.25">
      <c r="A17" s="4" t="s">
        <v>13</v>
      </c>
      <c r="B17" s="4"/>
      <c r="AB17" s="60"/>
      <c r="AC17" s="61"/>
      <c r="AD17" s="65">
        <f t="shared" si="10"/>
        <v>0</v>
      </c>
    </row>
    <row r="18" spans="1:30" x14ac:dyDescent="0.25">
      <c r="A18" t="s">
        <v>12</v>
      </c>
      <c r="B18">
        <v>20</v>
      </c>
      <c r="C18">
        <v>15</v>
      </c>
      <c r="D18">
        <v>15</v>
      </c>
      <c r="E18">
        <v>15</v>
      </c>
      <c r="F18">
        <v>15</v>
      </c>
      <c r="G18">
        <v>5</v>
      </c>
      <c r="H18">
        <v>20</v>
      </c>
      <c r="I18">
        <v>15</v>
      </c>
      <c r="J18">
        <v>15</v>
      </c>
      <c r="K18">
        <f t="shared" ref="K18:R22" si="17">IF(C18&lt;B18,B18-C18,0)</f>
        <v>5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10</v>
      </c>
      <c r="P18">
        <f t="shared" si="17"/>
        <v>0</v>
      </c>
      <c r="Q18">
        <f t="shared" si="17"/>
        <v>5</v>
      </c>
      <c r="R18">
        <f t="shared" si="17"/>
        <v>0</v>
      </c>
      <c r="S18">
        <f>IF(T18&lt;=0,T18*B18,T18*B18-B18)</f>
        <v>0</v>
      </c>
      <c r="T18">
        <f>IFERROR(COUNTIF(C18:J18,0),"")</f>
        <v>0</v>
      </c>
      <c r="U18">
        <f>SUM(K18:R18)+S18</f>
        <v>20</v>
      </c>
      <c r="V18">
        <f>MEDIAN(K18:R18)</f>
        <v>0</v>
      </c>
      <c r="W18">
        <f>SUM(K18:R18)</f>
        <v>20</v>
      </c>
      <c r="X18" s="6">
        <f>W18*'Store Warehoouse Rerorders'!J19</f>
        <v>144</v>
      </c>
      <c r="Y18" s="6">
        <f>W18*'Store Warehoouse Rerorders'!F19</f>
        <v>120</v>
      </c>
      <c r="Z18" s="6">
        <f t="shared" si="6"/>
        <v>24</v>
      </c>
      <c r="AA18" s="6">
        <f t="shared" si="7"/>
        <v>1.2</v>
      </c>
      <c r="AB18" s="63">
        <f t="shared" si="8"/>
        <v>0</v>
      </c>
      <c r="AC18" s="64">
        <f t="shared" si="9"/>
        <v>20</v>
      </c>
      <c r="AD18" s="65">
        <f t="shared" si="10"/>
        <v>20</v>
      </c>
    </row>
    <row r="19" spans="1:30" x14ac:dyDescent="0.25">
      <c r="A19" t="s">
        <v>19</v>
      </c>
      <c r="B19">
        <v>20</v>
      </c>
      <c r="C19">
        <v>0</v>
      </c>
      <c r="D19">
        <v>15</v>
      </c>
      <c r="E19">
        <v>0</v>
      </c>
      <c r="F19">
        <v>10</v>
      </c>
      <c r="G19">
        <v>15</v>
      </c>
      <c r="H19">
        <v>15</v>
      </c>
      <c r="I19">
        <v>0</v>
      </c>
      <c r="J19">
        <v>10</v>
      </c>
      <c r="K19">
        <f t="shared" si="17"/>
        <v>20</v>
      </c>
      <c r="L19">
        <f t="shared" si="17"/>
        <v>0</v>
      </c>
      <c r="M19">
        <f t="shared" si="17"/>
        <v>15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15</v>
      </c>
      <c r="R19">
        <f t="shared" si="17"/>
        <v>0</v>
      </c>
      <c r="S19">
        <f>IF(T19&lt;=0,T19*B19,T19*B19-B19)</f>
        <v>40</v>
      </c>
      <c r="T19">
        <f>IFERROR(COUNTIF(C19:J19,0),"")</f>
        <v>3</v>
      </c>
      <c r="U19">
        <f>SUM(K19:R19)+S19</f>
        <v>90</v>
      </c>
      <c r="V19">
        <f>MEDIAN(K19:R19)</f>
        <v>0</v>
      </c>
      <c r="W19">
        <f>SUM(K19:R19)</f>
        <v>50</v>
      </c>
      <c r="X19" s="6">
        <f>W19*'Store Warehoouse Rerorders'!J20</f>
        <v>330</v>
      </c>
      <c r="Y19" s="6">
        <f>W19*'Store Warehoouse Rerorders'!F20</f>
        <v>275</v>
      </c>
      <c r="Z19" s="6">
        <f t="shared" si="6"/>
        <v>55</v>
      </c>
      <c r="AA19" s="6">
        <f t="shared" si="7"/>
        <v>1.1000000000000001</v>
      </c>
      <c r="AB19" s="63">
        <f t="shared" si="8"/>
        <v>0.375</v>
      </c>
      <c r="AC19" s="64">
        <f t="shared" si="9"/>
        <v>49.94</v>
      </c>
      <c r="AD19" s="65">
        <f t="shared" si="10"/>
        <v>70</v>
      </c>
    </row>
    <row r="20" spans="1:30" x14ac:dyDescent="0.25">
      <c r="A20" t="s">
        <v>14</v>
      </c>
      <c r="B20">
        <v>20</v>
      </c>
      <c r="C20">
        <v>10</v>
      </c>
      <c r="D20">
        <v>10</v>
      </c>
      <c r="E20">
        <v>0</v>
      </c>
      <c r="F20">
        <v>0</v>
      </c>
      <c r="G20">
        <v>5</v>
      </c>
      <c r="H20">
        <v>5</v>
      </c>
      <c r="I20">
        <v>10</v>
      </c>
      <c r="J20">
        <v>0</v>
      </c>
      <c r="K20">
        <f t="shared" si="17"/>
        <v>10</v>
      </c>
      <c r="L20">
        <f t="shared" si="17"/>
        <v>0</v>
      </c>
      <c r="M20">
        <f t="shared" si="17"/>
        <v>10</v>
      </c>
      <c r="N20">
        <f t="shared" si="17"/>
        <v>0</v>
      </c>
      <c r="O20">
        <f t="shared" si="17"/>
        <v>0</v>
      </c>
      <c r="P20">
        <f t="shared" si="17"/>
        <v>0</v>
      </c>
      <c r="Q20">
        <f t="shared" si="17"/>
        <v>0</v>
      </c>
      <c r="R20">
        <f t="shared" si="17"/>
        <v>10</v>
      </c>
      <c r="S20">
        <f>IF(T20&lt;=0,T20*B20,T20*B20-B20)</f>
        <v>40</v>
      </c>
      <c r="T20">
        <f>IFERROR(COUNTIF(C20:J20,0),"")</f>
        <v>3</v>
      </c>
      <c r="U20">
        <f>SUM(K20:R20)+S20</f>
        <v>70</v>
      </c>
      <c r="V20">
        <f>MEDIAN(K20:R20)</f>
        <v>0</v>
      </c>
      <c r="W20">
        <f>SUM(K20:R20)</f>
        <v>30</v>
      </c>
      <c r="X20" s="6">
        <f>W20*'Store Warehoouse Rerorders'!J21</f>
        <v>180</v>
      </c>
      <c r="Y20" s="6">
        <f>W20*'Store Warehoouse Rerorders'!F21</f>
        <v>150</v>
      </c>
      <c r="Z20" s="6">
        <f t="shared" si="6"/>
        <v>30</v>
      </c>
      <c r="AA20" s="6">
        <f t="shared" si="7"/>
        <v>1</v>
      </c>
      <c r="AB20" s="63">
        <f t="shared" si="8"/>
        <v>0.375</v>
      </c>
      <c r="AC20" s="64">
        <f t="shared" si="9"/>
        <v>29.9</v>
      </c>
      <c r="AD20" s="65">
        <f t="shared" si="10"/>
        <v>80</v>
      </c>
    </row>
    <row r="21" spans="1:30" x14ac:dyDescent="0.25">
      <c r="A21" t="s">
        <v>22</v>
      </c>
      <c r="B21">
        <v>10</v>
      </c>
      <c r="C21">
        <v>10</v>
      </c>
      <c r="D21">
        <v>10</v>
      </c>
      <c r="E21">
        <v>10</v>
      </c>
      <c r="F21">
        <v>5</v>
      </c>
      <c r="G21">
        <v>0</v>
      </c>
      <c r="H21">
        <v>10</v>
      </c>
      <c r="I21">
        <v>0</v>
      </c>
      <c r="J21">
        <v>10</v>
      </c>
      <c r="K21">
        <f t="shared" si="17"/>
        <v>0</v>
      </c>
      <c r="L21">
        <f t="shared" si="17"/>
        <v>0</v>
      </c>
      <c r="M21">
        <f t="shared" si="17"/>
        <v>0</v>
      </c>
      <c r="N21">
        <f t="shared" si="17"/>
        <v>5</v>
      </c>
      <c r="O21">
        <f t="shared" si="17"/>
        <v>5</v>
      </c>
      <c r="P21">
        <f t="shared" si="17"/>
        <v>0</v>
      </c>
      <c r="Q21">
        <f t="shared" si="17"/>
        <v>10</v>
      </c>
      <c r="R21">
        <f t="shared" si="17"/>
        <v>0</v>
      </c>
      <c r="S21">
        <f>IF(T21&lt;=0,T21*B21,T21*B21-B21)</f>
        <v>10</v>
      </c>
      <c r="T21">
        <f>IFERROR(COUNTIF(C21:J21,0),"")</f>
        <v>2</v>
      </c>
      <c r="U21">
        <f>SUM(K21:R21)+S21</f>
        <v>30</v>
      </c>
      <c r="V21">
        <f>MEDIAN(K21:R21)</f>
        <v>0</v>
      </c>
      <c r="W21">
        <f>SUM(K21:R21)</f>
        <v>20</v>
      </c>
      <c r="X21" s="6">
        <f>W21*'Store Warehoouse Rerorders'!J22</f>
        <v>168</v>
      </c>
      <c r="Y21" s="6">
        <f>W21*'Store Warehoouse Rerorders'!F22</f>
        <v>140</v>
      </c>
      <c r="Z21" s="6">
        <f t="shared" si="6"/>
        <v>28</v>
      </c>
      <c r="AA21" s="6">
        <f t="shared" si="7"/>
        <v>1.4</v>
      </c>
      <c r="AB21" s="63">
        <f t="shared" si="8"/>
        <v>0.25</v>
      </c>
      <c r="AC21" s="64">
        <f t="shared" si="9"/>
        <v>19.899999999999999</v>
      </c>
      <c r="AD21" s="65">
        <f t="shared" si="10"/>
        <v>50</v>
      </c>
    </row>
    <row r="22" spans="1:30" x14ac:dyDescent="0.25">
      <c r="A22" t="s">
        <v>18</v>
      </c>
      <c r="B22">
        <v>10</v>
      </c>
      <c r="C22">
        <v>5</v>
      </c>
      <c r="D22">
        <v>0</v>
      </c>
      <c r="E22">
        <v>0</v>
      </c>
      <c r="F22">
        <v>10</v>
      </c>
      <c r="G22">
        <v>10</v>
      </c>
      <c r="H22">
        <v>5</v>
      </c>
      <c r="I22">
        <v>0</v>
      </c>
      <c r="J22">
        <v>5</v>
      </c>
      <c r="K22">
        <f t="shared" si="17"/>
        <v>5</v>
      </c>
      <c r="L22">
        <f t="shared" si="17"/>
        <v>5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5</v>
      </c>
      <c r="Q22">
        <f t="shared" si="17"/>
        <v>5</v>
      </c>
      <c r="R22">
        <f t="shared" si="17"/>
        <v>0</v>
      </c>
      <c r="S22">
        <f>IF(T22&lt;=0,T22*B22,T22*B22-B22)</f>
        <v>20</v>
      </c>
      <c r="T22">
        <f>IFERROR(COUNTIF(C22:J22,0),"")</f>
        <v>3</v>
      </c>
      <c r="U22">
        <f>SUM(K22:R22)+S22</f>
        <v>40</v>
      </c>
      <c r="V22">
        <f>MEDIAN(K22:R22)</f>
        <v>2.5</v>
      </c>
      <c r="W22">
        <f>SUM(K22:R22)</f>
        <v>20</v>
      </c>
      <c r="X22" s="6">
        <f>W22*'Store Warehoouse Rerorders'!J23</f>
        <v>156</v>
      </c>
      <c r="Y22" s="6">
        <f>W22*'Store Warehoouse Rerorders'!F23</f>
        <v>130</v>
      </c>
      <c r="Z22" s="6">
        <f t="shared" si="6"/>
        <v>26</v>
      </c>
      <c r="AA22" s="6">
        <f t="shared" si="7"/>
        <v>1.3</v>
      </c>
      <c r="AB22" s="63">
        <f t="shared" si="8"/>
        <v>0.375</v>
      </c>
      <c r="AC22" s="64">
        <f t="shared" si="9"/>
        <v>19.850000000000001</v>
      </c>
      <c r="AD22" s="65">
        <f t="shared" si="10"/>
        <v>40</v>
      </c>
    </row>
    <row r="23" spans="1:30" s="3" customFormat="1" x14ac:dyDescent="0.25">
      <c r="A23" s="2" t="s">
        <v>20</v>
      </c>
      <c r="B23" s="2"/>
      <c r="AB23" s="60"/>
      <c r="AC23" s="61"/>
      <c r="AD23" s="65">
        <f t="shared" si="10"/>
        <v>20</v>
      </c>
    </row>
    <row r="24" spans="1:30" x14ac:dyDescent="0.25">
      <c r="A24" t="s">
        <v>21</v>
      </c>
      <c r="B24">
        <v>20</v>
      </c>
      <c r="C24">
        <v>15</v>
      </c>
      <c r="D24">
        <v>15</v>
      </c>
      <c r="E24">
        <v>15</v>
      </c>
      <c r="F24">
        <v>5</v>
      </c>
      <c r="G24">
        <v>15</v>
      </c>
      <c r="H24">
        <v>15</v>
      </c>
      <c r="I24">
        <v>12</v>
      </c>
      <c r="J24">
        <v>0</v>
      </c>
      <c r="K24">
        <f t="shared" ref="K24:R30" si="18">IF(C24&lt;B24,B24-C24,0)</f>
        <v>5</v>
      </c>
      <c r="L24">
        <f t="shared" si="18"/>
        <v>0</v>
      </c>
      <c r="M24">
        <f t="shared" si="18"/>
        <v>0</v>
      </c>
      <c r="N24">
        <f t="shared" si="18"/>
        <v>10</v>
      </c>
      <c r="O24">
        <f t="shared" si="18"/>
        <v>0</v>
      </c>
      <c r="P24">
        <f t="shared" si="18"/>
        <v>0</v>
      </c>
      <c r="Q24">
        <f t="shared" si="18"/>
        <v>3</v>
      </c>
      <c r="R24">
        <f t="shared" si="18"/>
        <v>12</v>
      </c>
      <c r="S24">
        <f t="shared" ref="S24:S30" si="19">IF(T24&lt;=0,T24*B24,T24*B24-B24)</f>
        <v>0</v>
      </c>
      <c r="T24">
        <f t="shared" ref="T24:T30" si="20">IFERROR(COUNTIF(C24:J24,0),"")</f>
        <v>1</v>
      </c>
      <c r="U24">
        <f t="shared" ref="U24:U30" si="21">SUM(K24:R24)+S24</f>
        <v>30</v>
      </c>
      <c r="V24">
        <f t="shared" ref="V24:V30" si="22">MEDIAN(K24:R24)</f>
        <v>1.5</v>
      </c>
      <c r="W24">
        <f t="shared" ref="W24:W30" si="23">SUM(K24:R24)</f>
        <v>30</v>
      </c>
      <c r="X24" s="6">
        <f>W24*'Store Warehoouse Rerorders'!J25</f>
        <v>54</v>
      </c>
      <c r="Y24" s="6">
        <f>W24*'Store Warehoouse Rerorders'!F25</f>
        <v>45</v>
      </c>
      <c r="Z24" s="6">
        <f t="shared" si="6"/>
        <v>9</v>
      </c>
      <c r="AA24" s="6">
        <f t="shared" si="7"/>
        <v>0.3</v>
      </c>
      <c r="AB24" s="63">
        <f t="shared" si="8"/>
        <v>0.125</v>
      </c>
      <c r="AC24" s="64">
        <f t="shared" si="9"/>
        <v>29.966666666666665</v>
      </c>
      <c r="AD24" s="65">
        <f t="shared" si="10"/>
        <v>30</v>
      </c>
    </row>
    <row r="25" spans="1:30" x14ac:dyDescent="0.25">
      <c r="A25" t="s">
        <v>26</v>
      </c>
      <c r="B25">
        <v>10</v>
      </c>
      <c r="C25">
        <v>10</v>
      </c>
      <c r="D25">
        <v>0</v>
      </c>
      <c r="E25">
        <v>0</v>
      </c>
      <c r="F25">
        <v>0</v>
      </c>
      <c r="G25">
        <v>0</v>
      </c>
      <c r="H25">
        <v>5</v>
      </c>
      <c r="I25">
        <v>10</v>
      </c>
      <c r="J25">
        <v>10</v>
      </c>
      <c r="K25">
        <f t="shared" si="18"/>
        <v>0</v>
      </c>
      <c r="L25">
        <f t="shared" si="18"/>
        <v>10</v>
      </c>
      <c r="M25">
        <f t="shared" si="18"/>
        <v>0</v>
      </c>
      <c r="N25">
        <f t="shared" si="18"/>
        <v>0</v>
      </c>
      <c r="O25">
        <f t="shared" si="18"/>
        <v>0</v>
      </c>
      <c r="P25">
        <f t="shared" si="18"/>
        <v>0</v>
      </c>
      <c r="Q25">
        <f t="shared" si="18"/>
        <v>0</v>
      </c>
      <c r="R25">
        <f t="shared" si="18"/>
        <v>0</v>
      </c>
      <c r="S25">
        <f t="shared" si="19"/>
        <v>30</v>
      </c>
      <c r="T25">
        <f t="shared" si="20"/>
        <v>4</v>
      </c>
      <c r="U25">
        <f t="shared" si="21"/>
        <v>40</v>
      </c>
      <c r="V25">
        <f t="shared" si="22"/>
        <v>0</v>
      </c>
      <c r="W25">
        <f t="shared" si="23"/>
        <v>10</v>
      </c>
      <c r="X25" s="6">
        <f>W25*'Store Warehoouse Rerorders'!J26</f>
        <v>6</v>
      </c>
      <c r="Y25" s="6">
        <f>W25*'Store Warehoouse Rerorders'!F26</f>
        <v>5</v>
      </c>
      <c r="Z25" s="6">
        <f t="shared" si="6"/>
        <v>1</v>
      </c>
      <c r="AA25" s="6">
        <f t="shared" si="7"/>
        <v>0.1</v>
      </c>
      <c r="AB25" s="63">
        <f t="shared" si="8"/>
        <v>0.5</v>
      </c>
      <c r="AC25" s="64">
        <f t="shared" si="9"/>
        <v>9.6</v>
      </c>
      <c r="AD25" s="65">
        <f t="shared" si="10"/>
        <v>40</v>
      </c>
    </row>
    <row r="26" spans="1:30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8"/>
        <v>0</v>
      </c>
      <c r="L26">
        <f t="shared" si="18"/>
        <v>0</v>
      </c>
      <c r="M26">
        <f t="shared" si="18"/>
        <v>0</v>
      </c>
      <c r="N26">
        <f t="shared" si="18"/>
        <v>0</v>
      </c>
      <c r="O26">
        <f t="shared" si="18"/>
        <v>0</v>
      </c>
      <c r="P26">
        <f t="shared" si="18"/>
        <v>0</v>
      </c>
      <c r="Q26">
        <f t="shared" si="18"/>
        <v>0</v>
      </c>
      <c r="R26">
        <f t="shared" si="18"/>
        <v>0</v>
      </c>
      <c r="S26">
        <f t="shared" si="19"/>
        <v>0</v>
      </c>
      <c r="T26">
        <f t="shared" si="20"/>
        <v>0</v>
      </c>
      <c r="U26">
        <f t="shared" si="21"/>
        <v>0</v>
      </c>
      <c r="V26">
        <f t="shared" si="22"/>
        <v>0</v>
      </c>
      <c r="W26">
        <f t="shared" si="23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 s="6" t="str">
        <f t="shared" si="7"/>
        <v/>
      </c>
      <c r="AB26" s="63">
        <f t="shared" si="8"/>
        <v>0</v>
      </c>
      <c r="AC26" s="64">
        <f t="shared" si="9"/>
        <v>0</v>
      </c>
      <c r="AD26" s="65">
        <f t="shared" si="10"/>
        <v>10</v>
      </c>
    </row>
    <row r="27" spans="1:30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0</v>
      </c>
      <c r="G27">
        <v>10</v>
      </c>
      <c r="H27">
        <v>10</v>
      </c>
      <c r="I27">
        <v>10</v>
      </c>
      <c r="J27">
        <v>0</v>
      </c>
      <c r="K27">
        <f t="shared" si="18"/>
        <v>5</v>
      </c>
      <c r="L27">
        <f t="shared" si="18"/>
        <v>10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10</v>
      </c>
      <c r="S27">
        <f t="shared" si="19"/>
        <v>45</v>
      </c>
      <c r="T27">
        <f t="shared" si="20"/>
        <v>4</v>
      </c>
      <c r="U27">
        <f t="shared" si="21"/>
        <v>70</v>
      </c>
      <c r="V27">
        <f t="shared" si="22"/>
        <v>0</v>
      </c>
      <c r="W27">
        <f t="shared" si="23"/>
        <v>25</v>
      </c>
      <c r="X27" s="6">
        <f>W27*'Store Warehoouse Rerorders'!J28</f>
        <v>90</v>
      </c>
      <c r="Y27" s="6">
        <f>W27*'Store Warehoouse Rerorders'!F28</f>
        <v>75</v>
      </c>
      <c r="Z27" s="6">
        <f t="shared" si="6"/>
        <v>15</v>
      </c>
      <c r="AA27" s="6">
        <f t="shared" si="7"/>
        <v>0.6</v>
      </c>
      <c r="AB27" s="63">
        <f t="shared" si="8"/>
        <v>0.5</v>
      </c>
      <c r="AC27" s="64">
        <f t="shared" si="9"/>
        <v>24.84</v>
      </c>
      <c r="AD27" s="65">
        <f t="shared" si="10"/>
        <v>25</v>
      </c>
    </row>
    <row r="28" spans="1:30" x14ac:dyDescent="0.25">
      <c r="A28" t="s">
        <v>28</v>
      </c>
      <c r="B28">
        <v>15</v>
      </c>
      <c r="C28">
        <v>12</v>
      </c>
      <c r="D28">
        <v>0</v>
      </c>
      <c r="E28">
        <v>15</v>
      </c>
      <c r="F28">
        <v>10</v>
      </c>
      <c r="G28">
        <v>5</v>
      </c>
      <c r="H28">
        <v>0</v>
      </c>
      <c r="I28">
        <v>15</v>
      </c>
      <c r="J28">
        <v>10</v>
      </c>
      <c r="K28">
        <f t="shared" si="18"/>
        <v>3</v>
      </c>
      <c r="L28">
        <f t="shared" si="18"/>
        <v>12</v>
      </c>
      <c r="M28">
        <f t="shared" si="18"/>
        <v>0</v>
      </c>
      <c r="N28">
        <f t="shared" si="18"/>
        <v>5</v>
      </c>
      <c r="O28">
        <f t="shared" si="18"/>
        <v>5</v>
      </c>
      <c r="P28">
        <f t="shared" si="18"/>
        <v>5</v>
      </c>
      <c r="Q28">
        <f t="shared" si="18"/>
        <v>0</v>
      </c>
      <c r="R28">
        <f t="shared" si="18"/>
        <v>5</v>
      </c>
      <c r="S28">
        <f t="shared" si="19"/>
        <v>15</v>
      </c>
      <c r="T28">
        <f t="shared" si="20"/>
        <v>2</v>
      </c>
      <c r="U28">
        <f t="shared" si="21"/>
        <v>50</v>
      </c>
      <c r="V28">
        <f t="shared" si="22"/>
        <v>5</v>
      </c>
      <c r="W28">
        <f t="shared" si="23"/>
        <v>35</v>
      </c>
      <c r="X28" s="6">
        <f>W28*'Store Warehoouse Rerorders'!J29</f>
        <v>189</v>
      </c>
      <c r="Y28" s="6">
        <f>W28*'Store Warehoouse Rerorders'!F29</f>
        <v>157.5</v>
      </c>
      <c r="Z28" s="6">
        <f t="shared" si="6"/>
        <v>31.5</v>
      </c>
      <c r="AA28" s="6">
        <f t="shared" si="7"/>
        <v>0.9</v>
      </c>
      <c r="AB28" s="63">
        <f t="shared" si="8"/>
        <v>0.25</v>
      </c>
      <c r="AC28" s="64">
        <f t="shared" si="9"/>
        <v>34.942857142857143</v>
      </c>
      <c r="AD28" s="65">
        <f t="shared" si="10"/>
        <v>60</v>
      </c>
    </row>
    <row r="29" spans="1:30" x14ac:dyDescent="0.25">
      <c r="A29" t="s">
        <v>24</v>
      </c>
      <c r="B29">
        <v>10</v>
      </c>
      <c r="C29">
        <v>0</v>
      </c>
      <c r="D29">
        <v>5</v>
      </c>
      <c r="E29">
        <v>0</v>
      </c>
      <c r="F29">
        <v>0</v>
      </c>
      <c r="G29">
        <v>10</v>
      </c>
      <c r="H29">
        <v>5</v>
      </c>
      <c r="I29">
        <v>0</v>
      </c>
      <c r="J29">
        <v>0</v>
      </c>
      <c r="K29">
        <f t="shared" si="18"/>
        <v>10</v>
      </c>
      <c r="L29">
        <f t="shared" si="18"/>
        <v>0</v>
      </c>
      <c r="M29">
        <f t="shared" si="18"/>
        <v>5</v>
      </c>
      <c r="N29">
        <f t="shared" si="18"/>
        <v>0</v>
      </c>
      <c r="O29">
        <f t="shared" si="18"/>
        <v>0</v>
      </c>
      <c r="P29">
        <f t="shared" si="18"/>
        <v>5</v>
      </c>
      <c r="Q29">
        <f t="shared" si="18"/>
        <v>5</v>
      </c>
      <c r="R29">
        <f t="shared" si="18"/>
        <v>0</v>
      </c>
      <c r="S29">
        <f t="shared" si="19"/>
        <v>40</v>
      </c>
      <c r="T29">
        <f t="shared" si="20"/>
        <v>5</v>
      </c>
      <c r="U29">
        <f t="shared" si="21"/>
        <v>65</v>
      </c>
      <c r="V29">
        <f t="shared" si="22"/>
        <v>2.5</v>
      </c>
      <c r="W29">
        <f t="shared" si="23"/>
        <v>25</v>
      </c>
      <c r="X29" s="6">
        <f>W29*'Store Warehoouse Rerorders'!J30</f>
        <v>240</v>
      </c>
      <c r="Y29" s="6">
        <f>W29*'Store Warehoouse Rerorders'!F30</f>
        <v>200</v>
      </c>
      <c r="Z29" s="6">
        <f t="shared" si="6"/>
        <v>40</v>
      </c>
      <c r="AA29" s="6">
        <f t="shared" si="7"/>
        <v>1.6</v>
      </c>
      <c r="AB29" s="63">
        <f t="shared" si="8"/>
        <v>0.625</v>
      </c>
      <c r="AC29" s="64">
        <f t="shared" si="9"/>
        <v>24.8</v>
      </c>
      <c r="AD29" s="65">
        <f t="shared" si="10"/>
        <v>60</v>
      </c>
    </row>
    <row r="30" spans="1:30" ht="15.75" thickBot="1" x14ac:dyDescent="0.3">
      <c r="A30" t="s">
        <v>25</v>
      </c>
      <c r="B30">
        <v>10</v>
      </c>
      <c r="C30">
        <v>10</v>
      </c>
      <c r="D30">
        <v>5</v>
      </c>
      <c r="E30">
        <v>0</v>
      </c>
      <c r="F30">
        <v>10</v>
      </c>
      <c r="G30">
        <v>5</v>
      </c>
      <c r="H30">
        <v>5</v>
      </c>
      <c r="I30">
        <v>5</v>
      </c>
      <c r="J30">
        <v>10</v>
      </c>
      <c r="K30">
        <f t="shared" si="18"/>
        <v>0</v>
      </c>
      <c r="L30">
        <f t="shared" si="18"/>
        <v>5</v>
      </c>
      <c r="M30">
        <f t="shared" si="18"/>
        <v>5</v>
      </c>
      <c r="N30">
        <f t="shared" si="18"/>
        <v>0</v>
      </c>
      <c r="O30">
        <f t="shared" si="18"/>
        <v>5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9"/>
        <v>0</v>
      </c>
      <c r="T30">
        <f>IFERROR(COUNTIF(C30:J30,0),"")</f>
        <v>1</v>
      </c>
      <c r="U30">
        <f t="shared" si="21"/>
        <v>15</v>
      </c>
      <c r="V30">
        <f t="shared" si="22"/>
        <v>0</v>
      </c>
      <c r="W30">
        <f t="shared" si="23"/>
        <v>15</v>
      </c>
      <c r="X30" s="6">
        <f>W30*'Store Warehoouse Rerorders'!J31</f>
        <v>63</v>
      </c>
      <c r="Y30" s="6">
        <f>W30*'Store Warehoouse Rerorders'!F31</f>
        <v>52.5</v>
      </c>
      <c r="Z30" s="6">
        <f t="shared" si="6"/>
        <v>10.5</v>
      </c>
      <c r="AA30" s="6">
        <f t="shared" si="7"/>
        <v>0.7</v>
      </c>
      <c r="AB30" s="63">
        <f t="shared" si="8"/>
        <v>0.125</v>
      </c>
      <c r="AC30" s="64">
        <f t="shared" si="9"/>
        <v>14.933333333333334</v>
      </c>
      <c r="AD30" s="65">
        <f t="shared" si="10"/>
        <v>40</v>
      </c>
    </row>
    <row r="31" spans="1:30" ht="15.75" thickBot="1" x14ac:dyDescent="0.3">
      <c r="R31">
        <f>SUM(R3:R30)</f>
        <v>57</v>
      </c>
      <c r="S31">
        <f t="shared" ref="S31:AD31" si="24">SUM(S3:S30)</f>
        <v>585</v>
      </c>
      <c r="T31">
        <f t="shared" si="24"/>
        <v>57</v>
      </c>
      <c r="U31">
        <f t="shared" si="24"/>
        <v>1253</v>
      </c>
      <c r="V31">
        <f>AVERAGE(V3:V30)</f>
        <v>1.46</v>
      </c>
      <c r="W31">
        <f t="shared" si="24"/>
        <v>668</v>
      </c>
      <c r="X31" s="6">
        <f t="shared" si="24"/>
        <v>3084</v>
      </c>
      <c r="Y31" s="6">
        <f t="shared" si="24"/>
        <v>2570</v>
      </c>
      <c r="Z31" s="6">
        <f t="shared" si="24"/>
        <v>514</v>
      </c>
      <c r="AA31" s="6">
        <f>SUM(AA3:AA30)</f>
        <v>18.100000000000001</v>
      </c>
      <c r="AB31" s="66">
        <f t="shared" si="24"/>
        <v>7.125</v>
      </c>
      <c r="AC31" s="67">
        <f t="shared" si="24"/>
        <v>665.80329004328996</v>
      </c>
      <c r="AD31" s="68">
        <f t="shared" si="24"/>
        <v>1321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zoomScale="75" zoomScaleNormal="75" workbookViewId="0">
      <selection activeCell="T31" sqref="K31:T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  <col min="19" max="19" width="18.42578125" bestFit="1" customWidth="1"/>
    <col min="24" max="24" width="15.7109375" bestFit="1" customWidth="1"/>
    <col min="25" max="25" width="13.28515625" bestFit="1" customWidth="1"/>
    <col min="26" max="26" width="20.7109375" bestFit="1" customWidth="1"/>
  </cols>
  <sheetData>
    <row r="1" spans="1:29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</v>
      </c>
      <c r="B3">
        <v>20</v>
      </c>
      <c r="C3">
        <v>15</v>
      </c>
      <c r="D3">
        <v>0</v>
      </c>
      <c r="E3">
        <v>10</v>
      </c>
      <c r="F3">
        <v>15</v>
      </c>
      <c r="G3">
        <v>10</v>
      </c>
      <c r="H3">
        <v>0</v>
      </c>
      <c r="I3">
        <v>12</v>
      </c>
      <c r="J3">
        <v>12</v>
      </c>
      <c r="K3">
        <f t="shared" ref="K3:R8" si="0">IF(C3&lt;B3,B3-C3,0)</f>
        <v>5</v>
      </c>
      <c r="L3">
        <f t="shared" si="0"/>
        <v>15</v>
      </c>
      <c r="M3">
        <f t="shared" si="0"/>
        <v>0</v>
      </c>
      <c r="N3">
        <f t="shared" si="0"/>
        <v>0</v>
      </c>
      <c r="O3">
        <f t="shared" si="0"/>
        <v>5</v>
      </c>
      <c r="P3">
        <f t="shared" si="0"/>
        <v>10</v>
      </c>
      <c r="Q3">
        <f t="shared" si="0"/>
        <v>0</v>
      </c>
      <c r="R3">
        <f t="shared" si="0"/>
        <v>0</v>
      </c>
      <c r="S3">
        <f t="shared" ref="S3:S8" si="1">IF(T3&lt;=0,T3*B3,T3*B3-B3)</f>
        <v>20</v>
      </c>
      <c r="T3">
        <f t="shared" ref="T3:T8" si="2">IFERROR(COUNTIF(C3:J3,0),"")</f>
        <v>2</v>
      </c>
      <c r="U3">
        <f t="shared" ref="U3:U8" si="3">SUM(K3:R3)+S3</f>
        <v>55</v>
      </c>
      <c r="V3">
        <f t="shared" ref="V3:V8" si="4">MEDIAN(K3:R3)</f>
        <v>2.5</v>
      </c>
      <c r="W3">
        <f t="shared" ref="W3:W8" si="5">SUM(K3:R3)</f>
        <v>35</v>
      </c>
      <c r="X3" s="6">
        <f>W3*'Store Warehoouse Rerorders'!J4</f>
        <v>126</v>
      </c>
      <c r="Y3" s="6">
        <f>W3*'Store Warehoouse Rerorders'!F4</f>
        <v>105</v>
      </c>
      <c r="Z3" s="6">
        <f>X3-Y3</f>
        <v>21</v>
      </c>
      <c r="AA3">
        <f>T3/8</f>
        <v>0.25</v>
      </c>
      <c r="AB3" s="9">
        <f>IFERROR(W3-T3/W3,0)</f>
        <v>34.942857142857143</v>
      </c>
      <c r="AC3">
        <f>W3</f>
        <v>35</v>
      </c>
    </row>
    <row r="4" spans="1:29" x14ac:dyDescent="0.25">
      <c r="A4" t="s">
        <v>3</v>
      </c>
      <c r="B4">
        <v>15</v>
      </c>
      <c r="C4">
        <v>5</v>
      </c>
      <c r="D4">
        <v>0</v>
      </c>
      <c r="E4">
        <v>8</v>
      </c>
      <c r="F4">
        <v>0</v>
      </c>
      <c r="G4">
        <v>12</v>
      </c>
      <c r="H4">
        <v>0</v>
      </c>
      <c r="I4">
        <v>5</v>
      </c>
      <c r="J4">
        <v>10</v>
      </c>
      <c r="K4">
        <f t="shared" si="0"/>
        <v>10</v>
      </c>
      <c r="L4">
        <f t="shared" si="0"/>
        <v>5</v>
      </c>
      <c r="M4">
        <f t="shared" si="0"/>
        <v>0</v>
      </c>
      <c r="N4">
        <f t="shared" si="0"/>
        <v>8</v>
      </c>
      <c r="O4">
        <f t="shared" si="0"/>
        <v>0</v>
      </c>
      <c r="P4">
        <f t="shared" si="0"/>
        <v>12</v>
      </c>
      <c r="Q4">
        <f t="shared" si="0"/>
        <v>0</v>
      </c>
      <c r="R4">
        <f t="shared" si="0"/>
        <v>0</v>
      </c>
      <c r="S4">
        <f t="shared" si="1"/>
        <v>30</v>
      </c>
      <c r="T4">
        <f t="shared" si="2"/>
        <v>3</v>
      </c>
      <c r="U4">
        <f t="shared" si="3"/>
        <v>65</v>
      </c>
      <c r="V4">
        <f t="shared" si="4"/>
        <v>2.5</v>
      </c>
      <c r="W4">
        <f t="shared" si="5"/>
        <v>35</v>
      </c>
      <c r="X4" s="6">
        <f>W4*'Store Warehoouse Rerorders'!J5</f>
        <v>105</v>
      </c>
      <c r="Y4" s="6">
        <f>W4*'Store Warehoouse Rerorders'!F5</f>
        <v>87.5</v>
      </c>
      <c r="Z4" s="6">
        <f t="shared" ref="Z4:Z30" si="6">X4-Y4</f>
        <v>17.5</v>
      </c>
      <c r="AA4">
        <f t="shared" ref="AA4:AA30" si="7">T4/8</f>
        <v>0.375</v>
      </c>
      <c r="AB4" s="9">
        <f t="shared" ref="AB4:AB30" si="8">IFERROR(W4-T4/W4,0)</f>
        <v>34.914285714285711</v>
      </c>
      <c r="AC4">
        <f>W4+W3</f>
        <v>70</v>
      </c>
    </row>
    <row r="5" spans="1:29" x14ac:dyDescent="0.25">
      <c r="A5" t="s">
        <v>4</v>
      </c>
      <c r="B5">
        <v>20</v>
      </c>
      <c r="C5">
        <v>15</v>
      </c>
      <c r="D5">
        <v>0</v>
      </c>
      <c r="E5">
        <v>10</v>
      </c>
      <c r="F5">
        <v>10</v>
      </c>
      <c r="G5">
        <v>0</v>
      </c>
      <c r="H5">
        <v>0</v>
      </c>
      <c r="I5">
        <v>0</v>
      </c>
      <c r="J5">
        <v>0</v>
      </c>
      <c r="K5">
        <f t="shared" si="0"/>
        <v>5</v>
      </c>
      <c r="L5">
        <f t="shared" si="0"/>
        <v>15</v>
      </c>
      <c r="M5">
        <f t="shared" si="0"/>
        <v>0</v>
      </c>
      <c r="N5">
        <f t="shared" si="0"/>
        <v>0</v>
      </c>
      <c r="O5">
        <f t="shared" si="0"/>
        <v>10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80</v>
      </c>
      <c r="T5">
        <f t="shared" si="2"/>
        <v>5</v>
      </c>
      <c r="U5">
        <f t="shared" si="3"/>
        <v>110</v>
      </c>
      <c r="V5">
        <f t="shared" si="4"/>
        <v>0</v>
      </c>
      <c r="W5">
        <f t="shared" si="5"/>
        <v>30</v>
      </c>
      <c r="X5" s="6">
        <f>W5*'Store Warehoouse Rerorders'!J6</f>
        <v>72</v>
      </c>
      <c r="Y5" s="6">
        <f>W5*'Store Warehoouse Rerorders'!F6</f>
        <v>60</v>
      </c>
      <c r="Z5" s="6">
        <f t="shared" si="6"/>
        <v>12</v>
      </c>
      <c r="AA5">
        <f t="shared" si="7"/>
        <v>0.625</v>
      </c>
      <c r="AB5" s="9">
        <f t="shared" si="8"/>
        <v>29.833333333333332</v>
      </c>
      <c r="AC5">
        <f t="shared" ref="AC5:AC30" si="9">W5+W4</f>
        <v>65</v>
      </c>
    </row>
    <row r="6" spans="1:29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12</v>
      </c>
      <c r="H6">
        <v>5</v>
      </c>
      <c r="I6">
        <v>10</v>
      </c>
      <c r="J6">
        <v>0</v>
      </c>
      <c r="K6">
        <f t="shared" si="0"/>
        <v>20</v>
      </c>
      <c r="L6">
        <f t="shared" si="0"/>
        <v>0</v>
      </c>
      <c r="M6">
        <f t="shared" si="0"/>
        <v>10</v>
      </c>
      <c r="N6">
        <f t="shared" si="0"/>
        <v>0</v>
      </c>
      <c r="O6">
        <f t="shared" si="0"/>
        <v>0</v>
      </c>
      <c r="P6">
        <f t="shared" si="0"/>
        <v>7</v>
      </c>
      <c r="Q6">
        <f t="shared" si="0"/>
        <v>0</v>
      </c>
      <c r="R6">
        <f t="shared" si="0"/>
        <v>10</v>
      </c>
      <c r="S6">
        <f t="shared" si="1"/>
        <v>40</v>
      </c>
      <c r="T6">
        <f t="shared" si="2"/>
        <v>3</v>
      </c>
      <c r="U6">
        <f t="shared" si="3"/>
        <v>87</v>
      </c>
      <c r="V6">
        <f t="shared" si="4"/>
        <v>3.5</v>
      </c>
      <c r="W6">
        <f t="shared" si="5"/>
        <v>47</v>
      </c>
      <c r="X6" s="6">
        <f>W6*'Store Warehoouse Rerorders'!J7</f>
        <v>197.4</v>
      </c>
      <c r="Y6" s="6">
        <f>W6*'Store Warehoouse Rerorders'!F7</f>
        <v>164.5</v>
      </c>
      <c r="Z6" s="6">
        <f t="shared" si="6"/>
        <v>32.900000000000006</v>
      </c>
      <c r="AA6">
        <f t="shared" si="7"/>
        <v>0.375</v>
      </c>
      <c r="AB6" s="9">
        <f t="shared" si="8"/>
        <v>46.936170212765958</v>
      </c>
      <c r="AC6">
        <f t="shared" si="9"/>
        <v>77</v>
      </c>
    </row>
    <row r="7" spans="1:29" x14ac:dyDescent="0.25">
      <c r="A7" t="s">
        <v>2</v>
      </c>
      <c r="B7">
        <v>20</v>
      </c>
      <c r="C7">
        <v>0</v>
      </c>
      <c r="D7">
        <v>5</v>
      </c>
      <c r="E7">
        <v>6</v>
      </c>
      <c r="F7">
        <v>12</v>
      </c>
      <c r="G7">
        <v>10</v>
      </c>
      <c r="H7">
        <v>5</v>
      </c>
      <c r="I7">
        <v>15</v>
      </c>
      <c r="J7">
        <v>0</v>
      </c>
      <c r="K7">
        <f t="shared" si="0"/>
        <v>20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2</v>
      </c>
      <c r="P7">
        <f t="shared" si="0"/>
        <v>5</v>
      </c>
      <c r="Q7">
        <f t="shared" si="0"/>
        <v>0</v>
      </c>
      <c r="R7">
        <f t="shared" si="0"/>
        <v>15</v>
      </c>
      <c r="S7">
        <f t="shared" si="1"/>
        <v>20</v>
      </c>
      <c r="T7">
        <f t="shared" si="2"/>
        <v>2</v>
      </c>
      <c r="U7">
        <f t="shared" si="3"/>
        <v>62</v>
      </c>
      <c r="V7">
        <f t="shared" si="4"/>
        <v>1</v>
      </c>
      <c r="W7">
        <f t="shared" si="5"/>
        <v>42</v>
      </c>
      <c r="X7" s="6">
        <f>W7*'Store Warehoouse Rerorders'!J8</f>
        <v>201.6</v>
      </c>
      <c r="Y7" s="6">
        <f>W7*'Store Warehoouse Rerorders'!F8</f>
        <v>168</v>
      </c>
      <c r="Z7" s="6">
        <f t="shared" si="6"/>
        <v>33.599999999999994</v>
      </c>
      <c r="AA7">
        <f t="shared" si="7"/>
        <v>0.25</v>
      </c>
      <c r="AB7" s="9">
        <f t="shared" si="8"/>
        <v>41.952380952380949</v>
      </c>
      <c r="AC7">
        <f t="shared" si="9"/>
        <v>89</v>
      </c>
    </row>
    <row r="8" spans="1:29" x14ac:dyDescent="0.25">
      <c r="A8" t="s">
        <v>16</v>
      </c>
      <c r="B8">
        <v>20</v>
      </c>
      <c r="C8">
        <v>10</v>
      </c>
      <c r="D8">
        <v>0</v>
      </c>
      <c r="E8">
        <v>10</v>
      </c>
      <c r="F8">
        <v>5</v>
      </c>
      <c r="G8">
        <v>10</v>
      </c>
      <c r="H8">
        <v>0</v>
      </c>
      <c r="I8">
        <v>10</v>
      </c>
      <c r="J8">
        <v>10</v>
      </c>
      <c r="K8">
        <f t="shared" si="0"/>
        <v>10</v>
      </c>
      <c r="L8">
        <f t="shared" si="0"/>
        <v>10</v>
      </c>
      <c r="M8">
        <f t="shared" si="0"/>
        <v>0</v>
      </c>
      <c r="N8">
        <f t="shared" si="0"/>
        <v>5</v>
      </c>
      <c r="O8">
        <f t="shared" si="0"/>
        <v>0</v>
      </c>
      <c r="P8">
        <f t="shared" si="0"/>
        <v>10</v>
      </c>
      <c r="Q8">
        <f t="shared" si="0"/>
        <v>0</v>
      </c>
      <c r="R8">
        <f t="shared" si="0"/>
        <v>0</v>
      </c>
      <c r="S8">
        <f t="shared" si="1"/>
        <v>20</v>
      </c>
      <c r="T8">
        <f t="shared" si="2"/>
        <v>2</v>
      </c>
      <c r="U8">
        <f t="shared" si="3"/>
        <v>55</v>
      </c>
      <c r="V8">
        <f t="shared" si="4"/>
        <v>2.5</v>
      </c>
      <c r="W8">
        <f t="shared" si="5"/>
        <v>35</v>
      </c>
      <c r="X8" s="6">
        <f>W8*'Store Warehoouse Rerorders'!J9</f>
        <v>147</v>
      </c>
      <c r="Y8" s="6">
        <f>W8*'Store Warehoouse Rerorders'!F9</f>
        <v>122.5</v>
      </c>
      <c r="Z8" s="6">
        <f t="shared" si="6"/>
        <v>24.5</v>
      </c>
      <c r="AA8">
        <f t="shared" si="7"/>
        <v>0.25</v>
      </c>
      <c r="AB8" s="9">
        <f t="shared" si="8"/>
        <v>34.942857142857143</v>
      </c>
      <c r="AC8">
        <f t="shared" si="9"/>
        <v>77</v>
      </c>
    </row>
    <row r="9" spans="1:29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>
        <f t="shared" si="9"/>
        <v>35</v>
      </c>
    </row>
    <row r="10" spans="1:29" x14ac:dyDescent="0.25">
      <c r="A10" t="s">
        <v>7</v>
      </c>
      <c r="B10">
        <v>20</v>
      </c>
      <c r="C10">
        <v>0</v>
      </c>
      <c r="D10">
        <v>15</v>
      </c>
      <c r="E10">
        <v>15</v>
      </c>
      <c r="F10">
        <v>15</v>
      </c>
      <c r="G10">
        <v>0</v>
      </c>
      <c r="H10">
        <v>10</v>
      </c>
      <c r="I10">
        <v>15</v>
      </c>
      <c r="J10">
        <v>12</v>
      </c>
      <c r="K10">
        <f t="shared" ref="K10:R16" si="10">IF(C10&lt;B10,B10-C10,0)</f>
        <v>20</v>
      </c>
      <c r="L10">
        <f t="shared" si="10"/>
        <v>0</v>
      </c>
      <c r="M10">
        <f t="shared" si="10"/>
        <v>0</v>
      </c>
      <c r="N10">
        <f t="shared" si="10"/>
        <v>0</v>
      </c>
      <c r="O10">
        <f t="shared" si="10"/>
        <v>15</v>
      </c>
      <c r="P10">
        <f t="shared" si="10"/>
        <v>0</v>
      </c>
      <c r="Q10">
        <f t="shared" si="10"/>
        <v>0</v>
      </c>
      <c r="R10">
        <f t="shared" si="10"/>
        <v>3</v>
      </c>
      <c r="S10">
        <f t="shared" ref="S10:S16" si="11">IF(T10&lt;=0,T10*B10,T10*B10-B10)</f>
        <v>20</v>
      </c>
      <c r="T10">
        <f t="shared" ref="T10:T16" si="12">IFERROR(COUNTIF(C10:J10,0),"")</f>
        <v>2</v>
      </c>
      <c r="U10">
        <f t="shared" ref="U10:U16" si="13">SUM(K10:R10)+S10</f>
        <v>58</v>
      </c>
      <c r="V10">
        <f t="shared" ref="V10:V16" si="14">MEDIAN(K10:R10)</f>
        <v>0</v>
      </c>
      <c r="W10">
        <f t="shared" ref="W10:W16" si="15">SUM(K10:R10)</f>
        <v>38</v>
      </c>
      <c r="X10" s="6">
        <f>W10*'Store Warehoouse Rerorders'!J11</f>
        <v>136.80000000000001</v>
      </c>
      <c r="Y10" s="6">
        <f>W10*'Store Warehoouse Rerorders'!F11</f>
        <v>114</v>
      </c>
      <c r="Z10" s="6">
        <f t="shared" si="6"/>
        <v>22.800000000000011</v>
      </c>
      <c r="AA10">
        <f t="shared" si="7"/>
        <v>0.25</v>
      </c>
      <c r="AB10" s="9">
        <f t="shared" si="8"/>
        <v>37.94736842105263</v>
      </c>
      <c r="AC10">
        <f t="shared" si="9"/>
        <v>38</v>
      </c>
    </row>
    <row r="11" spans="1:29" x14ac:dyDescent="0.25">
      <c r="A11" t="s">
        <v>17</v>
      </c>
      <c r="B11">
        <v>20</v>
      </c>
      <c r="C11">
        <v>8</v>
      </c>
      <c r="D11">
        <v>10</v>
      </c>
      <c r="E11">
        <v>5</v>
      </c>
      <c r="F11">
        <v>0</v>
      </c>
      <c r="G11">
        <v>10</v>
      </c>
      <c r="H11">
        <v>8</v>
      </c>
      <c r="I11">
        <v>10</v>
      </c>
      <c r="J11">
        <v>10</v>
      </c>
      <c r="K11">
        <f t="shared" si="10"/>
        <v>12</v>
      </c>
      <c r="L11">
        <f t="shared" si="10"/>
        <v>0</v>
      </c>
      <c r="M11">
        <f t="shared" si="10"/>
        <v>5</v>
      </c>
      <c r="N11">
        <f t="shared" si="10"/>
        <v>5</v>
      </c>
      <c r="O11">
        <f t="shared" si="10"/>
        <v>0</v>
      </c>
      <c r="P11">
        <f t="shared" si="10"/>
        <v>2</v>
      </c>
      <c r="Q11">
        <f t="shared" si="10"/>
        <v>0</v>
      </c>
      <c r="R11">
        <f t="shared" si="10"/>
        <v>0</v>
      </c>
      <c r="S11">
        <f t="shared" si="11"/>
        <v>0</v>
      </c>
      <c r="T11">
        <f t="shared" si="12"/>
        <v>1</v>
      </c>
      <c r="U11">
        <f t="shared" si="13"/>
        <v>24</v>
      </c>
      <c r="V11">
        <f t="shared" si="14"/>
        <v>1</v>
      </c>
      <c r="W11">
        <f t="shared" si="15"/>
        <v>24</v>
      </c>
      <c r="X11" s="6">
        <f>W11*'Store Warehoouse Rerorders'!J12</f>
        <v>100.80000000000001</v>
      </c>
      <c r="Y11" s="6">
        <f>W11*'Store Warehoouse Rerorders'!F12</f>
        <v>84</v>
      </c>
      <c r="Z11" s="6">
        <f t="shared" si="6"/>
        <v>16.800000000000011</v>
      </c>
      <c r="AA11">
        <f t="shared" si="7"/>
        <v>0.125</v>
      </c>
      <c r="AB11" s="9">
        <f t="shared" si="8"/>
        <v>23.958333333333332</v>
      </c>
      <c r="AC11">
        <f t="shared" si="9"/>
        <v>62</v>
      </c>
    </row>
    <row r="12" spans="1:29" x14ac:dyDescent="0.25">
      <c r="A12" t="s">
        <v>8</v>
      </c>
      <c r="B12">
        <v>20</v>
      </c>
      <c r="C12">
        <v>0</v>
      </c>
      <c r="D12">
        <v>5</v>
      </c>
      <c r="E12">
        <v>15</v>
      </c>
      <c r="F12">
        <v>0</v>
      </c>
      <c r="G12">
        <v>5</v>
      </c>
      <c r="H12">
        <v>50</v>
      </c>
      <c r="I12">
        <v>5</v>
      </c>
      <c r="J12">
        <v>5</v>
      </c>
      <c r="K12">
        <f t="shared" si="10"/>
        <v>20</v>
      </c>
      <c r="L12">
        <f t="shared" si="10"/>
        <v>0</v>
      </c>
      <c r="M12">
        <f t="shared" si="10"/>
        <v>0</v>
      </c>
      <c r="N12">
        <f t="shared" si="10"/>
        <v>15</v>
      </c>
      <c r="O12">
        <f t="shared" si="10"/>
        <v>0</v>
      </c>
      <c r="P12">
        <f t="shared" si="10"/>
        <v>0</v>
      </c>
      <c r="Q12">
        <f t="shared" si="10"/>
        <v>45</v>
      </c>
      <c r="R12">
        <f t="shared" si="10"/>
        <v>0</v>
      </c>
      <c r="S12">
        <f t="shared" si="11"/>
        <v>20</v>
      </c>
      <c r="T12">
        <f t="shared" si="12"/>
        <v>2</v>
      </c>
      <c r="U12">
        <f t="shared" si="13"/>
        <v>100</v>
      </c>
      <c r="V12">
        <f t="shared" si="14"/>
        <v>0</v>
      </c>
      <c r="W12">
        <f t="shared" si="15"/>
        <v>80</v>
      </c>
      <c r="X12" s="6">
        <f>W12*'Store Warehoouse Rerorders'!J13</f>
        <v>384</v>
      </c>
      <c r="Y12" s="6">
        <f>W12*'Store Warehoouse Rerorders'!F13</f>
        <v>320</v>
      </c>
      <c r="Z12" s="6">
        <f t="shared" si="6"/>
        <v>64</v>
      </c>
      <c r="AA12">
        <f t="shared" si="7"/>
        <v>0.25</v>
      </c>
      <c r="AB12" s="9">
        <f t="shared" si="8"/>
        <v>79.974999999999994</v>
      </c>
      <c r="AC12">
        <f t="shared" si="9"/>
        <v>104</v>
      </c>
    </row>
    <row r="13" spans="1:29" x14ac:dyDescent="0.25">
      <c r="A13" t="s">
        <v>9</v>
      </c>
      <c r="B13">
        <v>20</v>
      </c>
      <c r="C13">
        <v>5</v>
      </c>
      <c r="D13">
        <v>0</v>
      </c>
      <c r="E13">
        <v>5</v>
      </c>
      <c r="F13">
        <v>0</v>
      </c>
      <c r="G13">
        <v>5</v>
      </c>
      <c r="H13">
        <v>0</v>
      </c>
      <c r="I13">
        <v>5</v>
      </c>
      <c r="J13">
        <v>10</v>
      </c>
      <c r="K13">
        <f t="shared" si="10"/>
        <v>15</v>
      </c>
      <c r="L13">
        <f t="shared" si="10"/>
        <v>5</v>
      </c>
      <c r="M13">
        <f t="shared" si="10"/>
        <v>0</v>
      </c>
      <c r="N13">
        <f t="shared" si="10"/>
        <v>5</v>
      </c>
      <c r="O13">
        <f t="shared" si="10"/>
        <v>0</v>
      </c>
      <c r="P13">
        <f t="shared" si="10"/>
        <v>5</v>
      </c>
      <c r="Q13">
        <f t="shared" si="10"/>
        <v>0</v>
      </c>
      <c r="R13">
        <f t="shared" si="10"/>
        <v>0</v>
      </c>
      <c r="S13">
        <f t="shared" si="11"/>
        <v>40</v>
      </c>
      <c r="T13">
        <f t="shared" si="12"/>
        <v>3</v>
      </c>
      <c r="U13">
        <f t="shared" si="13"/>
        <v>70</v>
      </c>
      <c r="V13">
        <f t="shared" si="14"/>
        <v>2.5</v>
      </c>
      <c r="W13">
        <f t="shared" si="15"/>
        <v>30</v>
      </c>
      <c r="X13" s="6">
        <f>W13*'Store Warehoouse Rerorders'!J14</f>
        <v>198</v>
      </c>
      <c r="Y13" s="6">
        <f>W13*'Store Warehoouse Rerorders'!F14</f>
        <v>165</v>
      </c>
      <c r="Z13" s="6">
        <f t="shared" si="6"/>
        <v>33</v>
      </c>
      <c r="AA13">
        <f t="shared" si="7"/>
        <v>0.375</v>
      </c>
      <c r="AB13" s="9">
        <f t="shared" si="8"/>
        <v>29.9</v>
      </c>
      <c r="AC13">
        <f t="shared" si="9"/>
        <v>110</v>
      </c>
    </row>
    <row r="14" spans="1:29" x14ac:dyDescent="0.25">
      <c r="A14" t="s">
        <v>15</v>
      </c>
      <c r="B14">
        <v>20</v>
      </c>
      <c r="C14">
        <v>6</v>
      </c>
      <c r="D14">
        <v>15</v>
      </c>
      <c r="E14">
        <v>12</v>
      </c>
      <c r="F14">
        <v>0</v>
      </c>
      <c r="G14">
        <v>0</v>
      </c>
      <c r="H14">
        <v>6</v>
      </c>
      <c r="I14">
        <v>12</v>
      </c>
      <c r="J14">
        <v>15</v>
      </c>
      <c r="K14">
        <f t="shared" si="10"/>
        <v>14</v>
      </c>
      <c r="L14">
        <f t="shared" si="10"/>
        <v>0</v>
      </c>
      <c r="M14">
        <f t="shared" si="10"/>
        <v>3</v>
      </c>
      <c r="N14">
        <f t="shared" si="10"/>
        <v>12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1"/>
        <v>20</v>
      </c>
      <c r="T14">
        <f t="shared" si="12"/>
        <v>2</v>
      </c>
      <c r="U14">
        <f t="shared" si="13"/>
        <v>49</v>
      </c>
      <c r="V14">
        <f t="shared" si="14"/>
        <v>0</v>
      </c>
      <c r="W14">
        <f t="shared" si="15"/>
        <v>29</v>
      </c>
      <c r="X14" s="6">
        <f>W14*'Store Warehoouse Rerorders'!J15</f>
        <v>139.19999999999999</v>
      </c>
      <c r="Y14" s="6">
        <f>W14*'Store Warehoouse Rerorders'!F15</f>
        <v>116</v>
      </c>
      <c r="Z14" s="6">
        <f t="shared" si="6"/>
        <v>23.199999999999989</v>
      </c>
      <c r="AA14">
        <f t="shared" si="7"/>
        <v>0.25</v>
      </c>
      <c r="AB14" s="9">
        <f t="shared" si="8"/>
        <v>28.931034482758619</v>
      </c>
      <c r="AC14">
        <f t="shared" si="9"/>
        <v>59</v>
      </c>
    </row>
    <row r="15" spans="1:29" x14ac:dyDescent="0.25">
      <c r="A15" t="s">
        <v>10</v>
      </c>
      <c r="B15">
        <v>20</v>
      </c>
      <c r="C15">
        <v>0</v>
      </c>
      <c r="D15">
        <v>10</v>
      </c>
      <c r="E15">
        <v>5</v>
      </c>
      <c r="F15">
        <v>10</v>
      </c>
      <c r="G15">
        <v>10</v>
      </c>
      <c r="H15">
        <v>10</v>
      </c>
      <c r="I15">
        <v>0</v>
      </c>
      <c r="J15">
        <v>10</v>
      </c>
      <c r="K15">
        <f t="shared" si="10"/>
        <v>20</v>
      </c>
      <c r="L15">
        <f t="shared" si="10"/>
        <v>0</v>
      </c>
      <c r="M15">
        <f t="shared" si="10"/>
        <v>5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10</v>
      </c>
      <c r="R15">
        <f t="shared" si="10"/>
        <v>0</v>
      </c>
      <c r="S15">
        <f t="shared" si="11"/>
        <v>20</v>
      </c>
      <c r="T15">
        <f t="shared" si="12"/>
        <v>2</v>
      </c>
      <c r="U15">
        <f t="shared" si="13"/>
        <v>55</v>
      </c>
      <c r="V15">
        <f t="shared" si="14"/>
        <v>0</v>
      </c>
      <c r="W15">
        <f t="shared" si="15"/>
        <v>35</v>
      </c>
      <c r="X15" s="6">
        <f>W15*'Store Warehoouse Rerorders'!J16</f>
        <v>42</v>
      </c>
      <c r="Y15" s="6">
        <f>W15*'Store Warehoouse Rerorders'!F16</f>
        <v>35</v>
      </c>
      <c r="Z15" s="6">
        <f t="shared" si="6"/>
        <v>7</v>
      </c>
      <c r="AA15">
        <f t="shared" si="7"/>
        <v>0.25</v>
      </c>
      <c r="AB15" s="9">
        <f t="shared" si="8"/>
        <v>34.942857142857143</v>
      </c>
      <c r="AC15">
        <f t="shared" si="9"/>
        <v>64</v>
      </c>
    </row>
    <row r="16" spans="1:29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 s="6">
        <f>W16*'Store Warehoouse Rerorders'!J17</f>
        <v>0</v>
      </c>
      <c r="Y16" s="6">
        <f>W16*'Store Warehoouse Rerorders'!F17</f>
        <v>0</v>
      </c>
      <c r="Z16" s="6">
        <f t="shared" si="6"/>
        <v>0</v>
      </c>
      <c r="AA16">
        <f t="shared" si="7"/>
        <v>0</v>
      </c>
      <c r="AB16" s="9">
        <f t="shared" si="8"/>
        <v>0</v>
      </c>
      <c r="AC16">
        <f t="shared" si="9"/>
        <v>35</v>
      </c>
    </row>
    <row r="17" spans="1:29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>
        <f t="shared" si="9"/>
        <v>0</v>
      </c>
    </row>
    <row r="18" spans="1:29" x14ac:dyDescent="0.25">
      <c r="A18" t="s">
        <v>12</v>
      </c>
      <c r="B18">
        <v>20</v>
      </c>
      <c r="C18">
        <v>10</v>
      </c>
      <c r="D18">
        <v>5</v>
      </c>
      <c r="E18">
        <v>15</v>
      </c>
      <c r="F18">
        <v>15</v>
      </c>
      <c r="G18">
        <v>0</v>
      </c>
      <c r="H18">
        <v>12</v>
      </c>
      <c r="I18">
        <v>10</v>
      </c>
      <c r="J18">
        <v>0</v>
      </c>
      <c r="K18">
        <f t="shared" ref="K18:R22" si="16">IF(C18&lt;B18,B18-C18,0)</f>
        <v>10</v>
      </c>
      <c r="L18">
        <f t="shared" si="16"/>
        <v>5</v>
      </c>
      <c r="M18">
        <f t="shared" si="16"/>
        <v>0</v>
      </c>
      <c r="N18">
        <f t="shared" si="16"/>
        <v>0</v>
      </c>
      <c r="O18">
        <f t="shared" si="16"/>
        <v>15</v>
      </c>
      <c r="P18">
        <f t="shared" si="16"/>
        <v>0</v>
      </c>
      <c r="Q18">
        <f t="shared" si="16"/>
        <v>2</v>
      </c>
      <c r="R18">
        <f t="shared" si="16"/>
        <v>10</v>
      </c>
      <c r="S18">
        <f>IF(T18&lt;=0,T18*B18,T18*B18-B18)</f>
        <v>20</v>
      </c>
      <c r="T18">
        <f>IFERROR(COUNTIF(C18:J18,0),"")</f>
        <v>2</v>
      </c>
      <c r="U18">
        <f>SUM(K18:R18)+S18</f>
        <v>62</v>
      </c>
      <c r="V18">
        <f>MEDIAN(K18:R18)</f>
        <v>3.5</v>
      </c>
      <c r="W18">
        <f>SUM(K18:R18)</f>
        <v>42</v>
      </c>
      <c r="X18" s="6">
        <f>W18*'Store Warehoouse Rerorders'!J19</f>
        <v>302.40000000000003</v>
      </c>
      <c r="Y18" s="6">
        <f>W18*'Store Warehoouse Rerorders'!F19</f>
        <v>252</v>
      </c>
      <c r="Z18" s="6">
        <f t="shared" si="6"/>
        <v>50.400000000000034</v>
      </c>
      <c r="AA18">
        <f t="shared" si="7"/>
        <v>0.25</v>
      </c>
      <c r="AB18" s="9">
        <f t="shared" si="8"/>
        <v>41.952380952380949</v>
      </c>
      <c r="AC18">
        <f t="shared" si="9"/>
        <v>42</v>
      </c>
    </row>
    <row r="19" spans="1:29" x14ac:dyDescent="0.25">
      <c r="A19" t="s">
        <v>19</v>
      </c>
      <c r="B19">
        <v>20</v>
      </c>
      <c r="C19">
        <v>5</v>
      </c>
      <c r="D19">
        <v>10</v>
      </c>
      <c r="E19">
        <v>5</v>
      </c>
      <c r="F19">
        <v>0</v>
      </c>
      <c r="G19">
        <v>10</v>
      </c>
      <c r="H19">
        <v>0</v>
      </c>
      <c r="I19">
        <v>5</v>
      </c>
      <c r="J19">
        <v>5</v>
      </c>
      <c r="K19">
        <f t="shared" si="16"/>
        <v>15</v>
      </c>
      <c r="L19">
        <f t="shared" si="16"/>
        <v>0</v>
      </c>
      <c r="M19">
        <f t="shared" si="16"/>
        <v>5</v>
      </c>
      <c r="N19">
        <f t="shared" si="16"/>
        <v>5</v>
      </c>
      <c r="O19">
        <f t="shared" si="16"/>
        <v>0</v>
      </c>
      <c r="P19">
        <f t="shared" si="16"/>
        <v>10</v>
      </c>
      <c r="Q19">
        <f t="shared" si="16"/>
        <v>0</v>
      </c>
      <c r="R19">
        <f t="shared" si="16"/>
        <v>0</v>
      </c>
      <c r="S19">
        <f>IF(T19&lt;=0,T19*B19,T19*B19-B19)</f>
        <v>20</v>
      </c>
      <c r="T19">
        <f>IFERROR(COUNTIF(C19:J19,0),"")</f>
        <v>2</v>
      </c>
      <c r="U19">
        <f>SUM(K19:R19)+S19</f>
        <v>55</v>
      </c>
      <c r="V19">
        <f>MEDIAN(K19:R19)</f>
        <v>2.5</v>
      </c>
      <c r="W19">
        <f>SUM(K19:R19)</f>
        <v>35</v>
      </c>
      <c r="X19" s="6">
        <f>W19*'Store Warehoouse Rerorders'!J20</f>
        <v>231</v>
      </c>
      <c r="Y19" s="6">
        <f>W19*'Store Warehoouse Rerorders'!F20</f>
        <v>192.5</v>
      </c>
      <c r="Z19" s="6">
        <f t="shared" si="6"/>
        <v>38.5</v>
      </c>
      <c r="AA19">
        <f t="shared" si="7"/>
        <v>0.25</v>
      </c>
      <c r="AB19" s="9">
        <f t="shared" si="8"/>
        <v>34.942857142857143</v>
      </c>
      <c r="AC19">
        <f t="shared" si="9"/>
        <v>77</v>
      </c>
    </row>
    <row r="20" spans="1:29" x14ac:dyDescent="0.25">
      <c r="A20" t="s">
        <v>14</v>
      </c>
      <c r="B20">
        <v>20</v>
      </c>
      <c r="C20">
        <v>10</v>
      </c>
      <c r="D20">
        <v>5</v>
      </c>
      <c r="E20">
        <v>10</v>
      </c>
      <c r="F20">
        <v>10</v>
      </c>
      <c r="G20">
        <v>4</v>
      </c>
      <c r="H20">
        <v>6</v>
      </c>
      <c r="I20">
        <v>15</v>
      </c>
      <c r="J20">
        <v>5</v>
      </c>
      <c r="K20">
        <f t="shared" si="16"/>
        <v>10</v>
      </c>
      <c r="L20">
        <f t="shared" si="16"/>
        <v>5</v>
      </c>
      <c r="M20">
        <f t="shared" si="16"/>
        <v>0</v>
      </c>
      <c r="N20">
        <f t="shared" si="16"/>
        <v>0</v>
      </c>
      <c r="O20">
        <f t="shared" si="16"/>
        <v>6</v>
      </c>
      <c r="P20">
        <f t="shared" si="16"/>
        <v>0</v>
      </c>
      <c r="Q20">
        <f t="shared" si="16"/>
        <v>0</v>
      </c>
      <c r="R20">
        <f t="shared" si="16"/>
        <v>10</v>
      </c>
      <c r="S20">
        <f>IF(T20&lt;=0,T20*B20,T20*B20-B20)</f>
        <v>0</v>
      </c>
      <c r="T20">
        <f>IFERROR(COUNTIF(C20:J20,0),"")</f>
        <v>0</v>
      </c>
      <c r="U20">
        <f>SUM(K20:R20)+S20</f>
        <v>31</v>
      </c>
      <c r="V20">
        <f>MEDIAN(K20:R20)</f>
        <v>2.5</v>
      </c>
      <c r="W20">
        <f>SUM(K20:R20)</f>
        <v>31</v>
      </c>
      <c r="X20" s="6">
        <f>W20*'Store Warehoouse Rerorders'!J21</f>
        <v>186</v>
      </c>
      <c r="Y20" s="6">
        <f>W20*'Store Warehoouse Rerorders'!F21</f>
        <v>155</v>
      </c>
      <c r="Z20" s="6">
        <f t="shared" si="6"/>
        <v>31</v>
      </c>
      <c r="AA20">
        <f t="shared" si="7"/>
        <v>0</v>
      </c>
      <c r="AB20" s="9">
        <f t="shared" si="8"/>
        <v>31</v>
      </c>
      <c r="AC20">
        <f t="shared" si="9"/>
        <v>66</v>
      </c>
    </row>
    <row r="21" spans="1:29" x14ac:dyDescent="0.25">
      <c r="A21" t="s">
        <v>22</v>
      </c>
      <c r="B21">
        <v>10</v>
      </c>
      <c r="C21">
        <v>5</v>
      </c>
      <c r="D21">
        <v>5</v>
      </c>
      <c r="E21">
        <v>0</v>
      </c>
      <c r="F21">
        <v>0</v>
      </c>
      <c r="G21">
        <v>5</v>
      </c>
      <c r="H21">
        <v>5</v>
      </c>
      <c r="I21">
        <v>5</v>
      </c>
      <c r="J21">
        <v>5</v>
      </c>
      <c r="K21">
        <f t="shared" si="16"/>
        <v>5</v>
      </c>
      <c r="L21">
        <f t="shared" si="16"/>
        <v>0</v>
      </c>
      <c r="M21">
        <f t="shared" si="16"/>
        <v>5</v>
      </c>
      <c r="N21">
        <f t="shared" si="16"/>
        <v>0</v>
      </c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6"/>
        <v>0</v>
      </c>
      <c r="S21">
        <f>IF(T21&lt;=0,T21*B21,T21*B21-B21)</f>
        <v>10</v>
      </c>
      <c r="T21">
        <f>IFERROR(COUNTIF(C21:J21,0),"")</f>
        <v>2</v>
      </c>
      <c r="U21">
        <f>SUM(K21:R21)+S21</f>
        <v>20</v>
      </c>
      <c r="V21">
        <f>MEDIAN(K21:R21)</f>
        <v>0</v>
      </c>
      <c r="W21">
        <f>SUM(K21:R21)</f>
        <v>10</v>
      </c>
      <c r="X21" s="6">
        <f>W21*'Store Warehoouse Rerorders'!J22</f>
        <v>84</v>
      </c>
      <c r="Y21" s="6">
        <f>W21*'Store Warehoouse Rerorders'!F22</f>
        <v>70</v>
      </c>
      <c r="Z21" s="6">
        <f t="shared" si="6"/>
        <v>14</v>
      </c>
      <c r="AA21">
        <f t="shared" si="7"/>
        <v>0.25</v>
      </c>
      <c r="AB21" s="9">
        <f t="shared" si="8"/>
        <v>9.8000000000000007</v>
      </c>
      <c r="AC21">
        <f t="shared" si="9"/>
        <v>41</v>
      </c>
    </row>
    <row r="22" spans="1:29" x14ac:dyDescent="0.25">
      <c r="A22" t="s">
        <v>18</v>
      </c>
      <c r="B22">
        <v>10</v>
      </c>
      <c r="C22">
        <v>0</v>
      </c>
      <c r="D22">
        <v>5</v>
      </c>
      <c r="E22">
        <v>5</v>
      </c>
      <c r="F22">
        <v>10</v>
      </c>
      <c r="G22">
        <v>10</v>
      </c>
      <c r="H22">
        <v>5</v>
      </c>
      <c r="I22">
        <v>5</v>
      </c>
      <c r="J22">
        <v>0</v>
      </c>
      <c r="K22">
        <f t="shared" si="16"/>
        <v>10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5</v>
      </c>
      <c r="Q22">
        <f t="shared" si="16"/>
        <v>0</v>
      </c>
      <c r="R22">
        <f t="shared" si="16"/>
        <v>5</v>
      </c>
      <c r="S22">
        <f>IF(T22&lt;=0,T22*B22,T22*B22-B22)</f>
        <v>10</v>
      </c>
      <c r="T22">
        <f>IFERROR(COUNTIF(C22:J22,0),"")</f>
        <v>2</v>
      </c>
      <c r="U22">
        <f>SUM(K22:R22)+S22</f>
        <v>30</v>
      </c>
      <c r="V22">
        <f>MEDIAN(K22:R22)</f>
        <v>0</v>
      </c>
      <c r="W22">
        <f>SUM(K22:R22)</f>
        <v>20</v>
      </c>
      <c r="X22" s="6">
        <f>W22*'Store Warehoouse Rerorders'!J23</f>
        <v>156</v>
      </c>
      <c r="Y22" s="6">
        <f>W22*'Store Warehoouse Rerorders'!F23</f>
        <v>130</v>
      </c>
      <c r="Z22" s="6">
        <f t="shared" si="6"/>
        <v>26</v>
      </c>
      <c r="AA22">
        <f t="shared" si="7"/>
        <v>0.25</v>
      </c>
      <c r="AB22" s="9">
        <f t="shared" si="8"/>
        <v>19.899999999999999</v>
      </c>
      <c r="AC22">
        <f t="shared" si="9"/>
        <v>30</v>
      </c>
    </row>
    <row r="23" spans="1:29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>
        <f t="shared" si="9"/>
        <v>20</v>
      </c>
    </row>
    <row r="24" spans="1:29" x14ac:dyDescent="0.25">
      <c r="A24" t="s">
        <v>21</v>
      </c>
      <c r="B24">
        <v>20</v>
      </c>
      <c r="C24">
        <v>10</v>
      </c>
      <c r="D24">
        <v>15</v>
      </c>
      <c r="E24">
        <v>10</v>
      </c>
      <c r="F24">
        <v>0</v>
      </c>
      <c r="G24">
        <v>15</v>
      </c>
      <c r="H24">
        <v>10</v>
      </c>
      <c r="I24">
        <v>5</v>
      </c>
      <c r="J24">
        <v>5</v>
      </c>
      <c r="K24">
        <f t="shared" ref="K24:R30" si="17">IF(C24&lt;B24,B24-C24,0)</f>
        <v>10</v>
      </c>
      <c r="L24">
        <f t="shared" si="17"/>
        <v>0</v>
      </c>
      <c r="M24">
        <f t="shared" si="17"/>
        <v>5</v>
      </c>
      <c r="N24">
        <f t="shared" si="17"/>
        <v>10</v>
      </c>
      <c r="O24">
        <f t="shared" si="17"/>
        <v>0</v>
      </c>
      <c r="P24">
        <f t="shared" si="17"/>
        <v>5</v>
      </c>
      <c r="Q24">
        <f t="shared" si="17"/>
        <v>5</v>
      </c>
      <c r="R24">
        <f t="shared" si="17"/>
        <v>0</v>
      </c>
      <c r="S24">
        <f t="shared" ref="S24:S30" si="18">IF(T24&lt;=0,T24*B24,T24*B24-B24)</f>
        <v>0</v>
      </c>
      <c r="T24">
        <f t="shared" ref="T24:T30" si="19">IFERROR(COUNTIF(C24:J24,0),"")</f>
        <v>1</v>
      </c>
      <c r="U24">
        <f t="shared" ref="U24:U30" si="20">SUM(K24:R24)+S24</f>
        <v>35</v>
      </c>
      <c r="V24">
        <f t="shared" ref="V24:V30" si="21">MEDIAN(K24:R24)</f>
        <v>5</v>
      </c>
      <c r="W24">
        <f t="shared" ref="W24:W30" si="22">SUM(K24:R24)</f>
        <v>35</v>
      </c>
      <c r="X24" s="6">
        <f>W24*'Store Warehoouse Rerorders'!J25</f>
        <v>63</v>
      </c>
      <c r="Y24" s="6">
        <f>W24*'Store Warehoouse Rerorders'!F25</f>
        <v>52.5</v>
      </c>
      <c r="Z24" s="6">
        <f t="shared" si="6"/>
        <v>10.5</v>
      </c>
      <c r="AA24">
        <f t="shared" si="7"/>
        <v>0.125</v>
      </c>
      <c r="AB24" s="9">
        <f t="shared" si="8"/>
        <v>34.971428571428568</v>
      </c>
      <c r="AC24">
        <f t="shared" si="9"/>
        <v>35</v>
      </c>
    </row>
    <row r="25" spans="1:29" x14ac:dyDescent="0.25">
      <c r="A25" t="s">
        <v>26</v>
      </c>
      <c r="B25">
        <v>10</v>
      </c>
      <c r="C25">
        <v>0</v>
      </c>
      <c r="D25">
        <v>8</v>
      </c>
      <c r="E25">
        <v>0</v>
      </c>
      <c r="F25">
        <v>0</v>
      </c>
      <c r="G25">
        <v>8</v>
      </c>
      <c r="H25">
        <v>8</v>
      </c>
      <c r="I25">
        <v>0</v>
      </c>
      <c r="J25">
        <v>0</v>
      </c>
      <c r="K25">
        <f t="shared" si="17"/>
        <v>10</v>
      </c>
      <c r="L25">
        <f t="shared" si="17"/>
        <v>0</v>
      </c>
      <c r="M25">
        <f t="shared" si="17"/>
        <v>8</v>
      </c>
      <c r="N25">
        <f t="shared" si="17"/>
        <v>0</v>
      </c>
      <c r="O25">
        <f t="shared" si="17"/>
        <v>0</v>
      </c>
      <c r="P25">
        <f t="shared" si="17"/>
        <v>0</v>
      </c>
      <c r="Q25">
        <f t="shared" si="17"/>
        <v>8</v>
      </c>
      <c r="R25">
        <f t="shared" si="17"/>
        <v>0</v>
      </c>
      <c r="S25">
        <f t="shared" si="18"/>
        <v>40</v>
      </c>
      <c r="T25">
        <f t="shared" si="19"/>
        <v>5</v>
      </c>
      <c r="U25">
        <f t="shared" si="20"/>
        <v>66</v>
      </c>
      <c r="V25">
        <f t="shared" si="21"/>
        <v>0</v>
      </c>
      <c r="W25">
        <f t="shared" si="22"/>
        <v>26</v>
      </c>
      <c r="X25" s="6">
        <f>W25*'Store Warehoouse Rerorders'!J26</f>
        <v>15.6</v>
      </c>
      <c r="Y25" s="6">
        <f>W25*'Store Warehoouse Rerorders'!F26</f>
        <v>13</v>
      </c>
      <c r="Z25" s="6">
        <f t="shared" si="6"/>
        <v>2.5999999999999996</v>
      </c>
      <c r="AA25">
        <f t="shared" si="7"/>
        <v>0.625</v>
      </c>
      <c r="AB25" s="9">
        <f t="shared" si="8"/>
        <v>25.807692307692307</v>
      </c>
      <c r="AC25">
        <f t="shared" si="9"/>
        <v>61</v>
      </c>
    </row>
    <row r="26" spans="1:29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7"/>
        <v>0</v>
      </c>
      <c r="L26">
        <f t="shared" si="17"/>
        <v>0</v>
      </c>
      <c r="M26">
        <f t="shared" si="17"/>
        <v>0</v>
      </c>
      <c r="N26">
        <f t="shared" si="17"/>
        <v>0</v>
      </c>
      <c r="O26">
        <f t="shared" si="17"/>
        <v>0</v>
      </c>
      <c r="P26">
        <f t="shared" si="17"/>
        <v>0</v>
      </c>
      <c r="Q26">
        <f t="shared" si="17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>
        <f t="shared" si="7"/>
        <v>0</v>
      </c>
      <c r="AB26" s="9">
        <f t="shared" si="8"/>
        <v>0</v>
      </c>
      <c r="AC26">
        <f t="shared" si="9"/>
        <v>26</v>
      </c>
    </row>
    <row r="27" spans="1:29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0</v>
      </c>
      <c r="G27">
        <v>10</v>
      </c>
      <c r="H27">
        <v>10</v>
      </c>
      <c r="I27">
        <v>5</v>
      </c>
      <c r="J27">
        <v>0</v>
      </c>
      <c r="K27">
        <f t="shared" si="17"/>
        <v>5</v>
      </c>
      <c r="L27">
        <f t="shared" si="17"/>
        <v>10</v>
      </c>
      <c r="M27">
        <f t="shared" si="17"/>
        <v>0</v>
      </c>
      <c r="N27">
        <f t="shared" si="17"/>
        <v>0</v>
      </c>
      <c r="O27">
        <f t="shared" si="17"/>
        <v>0</v>
      </c>
      <c r="P27">
        <f t="shared" si="17"/>
        <v>0</v>
      </c>
      <c r="Q27">
        <f t="shared" si="17"/>
        <v>5</v>
      </c>
      <c r="R27">
        <f t="shared" si="17"/>
        <v>5</v>
      </c>
      <c r="S27">
        <f t="shared" si="18"/>
        <v>45</v>
      </c>
      <c r="T27">
        <f t="shared" si="19"/>
        <v>4</v>
      </c>
      <c r="U27">
        <f t="shared" si="20"/>
        <v>70</v>
      </c>
      <c r="V27">
        <f t="shared" si="21"/>
        <v>2.5</v>
      </c>
      <c r="W27">
        <f t="shared" si="22"/>
        <v>25</v>
      </c>
      <c r="X27" s="6">
        <f>W27*'Store Warehoouse Rerorders'!J28</f>
        <v>90</v>
      </c>
      <c r="Y27" s="6">
        <f>W27*'Store Warehoouse Rerorders'!F28</f>
        <v>75</v>
      </c>
      <c r="Z27" s="6">
        <f t="shared" si="6"/>
        <v>15</v>
      </c>
      <c r="AA27">
        <f t="shared" si="7"/>
        <v>0.5</v>
      </c>
      <c r="AB27" s="9">
        <f t="shared" si="8"/>
        <v>24.84</v>
      </c>
      <c r="AC27">
        <f t="shared" si="9"/>
        <v>25</v>
      </c>
    </row>
    <row r="28" spans="1:29" x14ac:dyDescent="0.25">
      <c r="A28" t="s">
        <v>28</v>
      </c>
      <c r="B28">
        <v>15</v>
      </c>
      <c r="C28">
        <v>10</v>
      </c>
      <c r="D28">
        <v>5</v>
      </c>
      <c r="E28">
        <v>15</v>
      </c>
      <c r="F28">
        <v>10</v>
      </c>
      <c r="G28">
        <v>5</v>
      </c>
      <c r="H28">
        <v>5</v>
      </c>
      <c r="I28">
        <v>10</v>
      </c>
      <c r="J28">
        <v>10</v>
      </c>
      <c r="K28">
        <f t="shared" si="17"/>
        <v>5</v>
      </c>
      <c r="L28">
        <f t="shared" si="17"/>
        <v>5</v>
      </c>
      <c r="M28">
        <f t="shared" si="17"/>
        <v>0</v>
      </c>
      <c r="N28">
        <f t="shared" si="17"/>
        <v>5</v>
      </c>
      <c r="O28">
        <f t="shared" si="17"/>
        <v>5</v>
      </c>
      <c r="P28">
        <f t="shared" si="17"/>
        <v>0</v>
      </c>
      <c r="Q28">
        <f t="shared" si="17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20</v>
      </c>
      <c r="V28">
        <f t="shared" si="21"/>
        <v>2.5</v>
      </c>
      <c r="W28">
        <f t="shared" si="22"/>
        <v>20</v>
      </c>
      <c r="X28" s="6">
        <f>W28*'Store Warehoouse Rerorders'!J29</f>
        <v>108</v>
      </c>
      <c r="Y28" s="6">
        <f>W28*'Store Warehoouse Rerorders'!F29</f>
        <v>90</v>
      </c>
      <c r="Z28" s="6">
        <f t="shared" si="6"/>
        <v>18</v>
      </c>
      <c r="AA28">
        <f t="shared" si="7"/>
        <v>0</v>
      </c>
      <c r="AB28" s="9">
        <f t="shared" si="8"/>
        <v>20</v>
      </c>
      <c r="AC28">
        <f t="shared" si="9"/>
        <v>45</v>
      </c>
    </row>
    <row r="29" spans="1:29" x14ac:dyDescent="0.25">
      <c r="A29" t="s">
        <v>24</v>
      </c>
      <c r="B29">
        <v>10</v>
      </c>
      <c r="C29">
        <v>5</v>
      </c>
      <c r="D29">
        <v>5</v>
      </c>
      <c r="E29">
        <v>0</v>
      </c>
      <c r="F29">
        <v>0</v>
      </c>
      <c r="G29">
        <v>5</v>
      </c>
      <c r="H29">
        <v>5</v>
      </c>
      <c r="I29">
        <v>5</v>
      </c>
      <c r="J29">
        <v>0</v>
      </c>
      <c r="K29">
        <f t="shared" si="17"/>
        <v>5</v>
      </c>
      <c r="L29">
        <f t="shared" si="17"/>
        <v>0</v>
      </c>
      <c r="M29">
        <f t="shared" si="17"/>
        <v>5</v>
      </c>
      <c r="N29">
        <f t="shared" si="17"/>
        <v>0</v>
      </c>
      <c r="O29">
        <f t="shared" si="17"/>
        <v>0</v>
      </c>
      <c r="P29">
        <f t="shared" si="17"/>
        <v>0</v>
      </c>
      <c r="Q29">
        <f t="shared" si="17"/>
        <v>0</v>
      </c>
      <c r="R29">
        <f t="shared" si="17"/>
        <v>5</v>
      </c>
      <c r="S29">
        <f t="shared" si="18"/>
        <v>20</v>
      </c>
      <c r="T29">
        <f t="shared" si="19"/>
        <v>3</v>
      </c>
      <c r="U29">
        <f t="shared" si="20"/>
        <v>35</v>
      </c>
      <c r="V29">
        <f t="shared" si="21"/>
        <v>0</v>
      </c>
      <c r="W29">
        <f t="shared" si="22"/>
        <v>15</v>
      </c>
      <c r="X29" s="6">
        <f>W29*'Store Warehoouse Rerorders'!J30</f>
        <v>144</v>
      </c>
      <c r="Y29" s="6">
        <f>W29*'Store Warehoouse Rerorders'!F30</f>
        <v>120</v>
      </c>
      <c r="Z29" s="6">
        <f t="shared" si="6"/>
        <v>24</v>
      </c>
      <c r="AA29">
        <f t="shared" si="7"/>
        <v>0.375</v>
      </c>
      <c r="AB29" s="9">
        <f t="shared" si="8"/>
        <v>14.8</v>
      </c>
      <c r="AC29">
        <f t="shared" si="9"/>
        <v>35</v>
      </c>
    </row>
    <row r="30" spans="1:29" x14ac:dyDescent="0.25">
      <c r="A30" t="s">
        <v>25</v>
      </c>
      <c r="B30">
        <v>10</v>
      </c>
      <c r="C30">
        <v>6</v>
      </c>
      <c r="D30">
        <v>0</v>
      </c>
      <c r="E30">
        <v>5</v>
      </c>
      <c r="F30">
        <v>5</v>
      </c>
      <c r="G30">
        <v>10</v>
      </c>
      <c r="H30">
        <v>5</v>
      </c>
      <c r="I30">
        <v>5</v>
      </c>
      <c r="J30">
        <v>10</v>
      </c>
      <c r="K30">
        <f t="shared" si="17"/>
        <v>4</v>
      </c>
      <c r="L30">
        <f t="shared" si="17"/>
        <v>6</v>
      </c>
      <c r="M30">
        <f t="shared" si="17"/>
        <v>0</v>
      </c>
      <c r="N30">
        <f t="shared" si="17"/>
        <v>0</v>
      </c>
      <c r="O30">
        <f t="shared" si="17"/>
        <v>0</v>
      </c>
      <c r="P30">
        <f t="shared" si="17"/>
        <v>5</v>
      </c>
      <c r="Q30">
        <f t="shared" si="17"/>
        <v>0</v>
      </c>
      <c r="R30">
        <f t="shared" si="17"/>
        <v>0</v>
      </c>
      <c r="S30">
        <f t="shared" si="18"/>
        <v>0</v>
      </c>
      <c r="T30">
        <f t="shared" si="19"/>
        <v>1</v>
      </c>
      <c r="U30">
        <f t="shared" si="20"/>
        <v>15</v>
      </c>
      <c r="V30">
        <f t="shared" si="21"/>
        <v>0</v>
      </c>
      <c r="W30">
        <f t="shared" si="22"/>
        <v>15</v>
      </c>
      <c r="X30" s="6">
        <f>W30*'Store Warehoouse Rerorders'!J31</f>
        <v>63</v>
      </c>
      <c r="Y30" s="6">
        <f>W30*'Store Warehoouse Rerorders'!F31</f>
        <v>52.5</v>
      </c>
      <c r="Z30" s="6">
        <f t="shared" si="6"/>
        <v>10.5</v>
      </c>
      <c r="AA30">
        <f t="shared" si="7"/>
        <v>0.125</v>
      </c>
      <c r="AB30" s="9">
        <f t="shared" si="8"/>
        <v>14.933333333333334</v>
      </c>
      <c r="AC30">
        <f t="shared" si="9"/>
        <v>30</v>
      </c>
    </row>
    <row r="31" spans="1:29" x14ac:dyDescent="0.25">
      <c r="R31">
        <f>SUM(R3:R30)</f>
        <v>63</v>
      </c>
      <c r="S31">
        <f t="shared" ref="S31:AC31" si="23">SUM(S3:S30)</f>
        <v>495</v>
      </c>
      <c r="T31">
        <f t="shared" si="23"/>
        <v>51</v>
      </c>
      <c r="U31">
        <f t="shared" si="23"/>
        <v>1229</v>
      </c>
      <c r="V31">
        <f t="shared" si="23"/>
        <v>34</v>
      </c>
      <c r="W31">
        <f t="shared" si="23"/>
        <v>734</v>
      </c>
      <c r="X31" s="6">
        <f t="shared" si="23"/>
        <v>3292.7999999999997</v>
      </c>
      <c r="Y31" s="6">
        <f t="shared" si="23"/>
        <v>2744</v>
      </c>
      <c r="Z31" s="6">
        <f t="shared" si="23"/>
        <v>548.80000000000007</v>
      </c>
      <c r="AA31">
        <f t="shared" si="23"/>
        <v>6.375</v>
      </c>
      <c r="AB31">
        <f t="shared" si="23"/>
        <v>732.12417018617396</v>
      </c>
      <c r="AC31">
        <f t="shared" si="23"/>
        <v>1453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1"/>
  <sheetViews>
    <sheetView zoomScale="75" zoomScaleNormal="75" workbookViewId="0">
      <selection activeCell="Z1" sqref="Z1:Z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  <col min="19" max="19" width="18.42578125" bestFit="1" customWidth="1"/>
    <col min="24" max="24" width="15.7109375" bestFit="1" customWidth="1"/>
    <col min="25" max="25" width="13.28515625" bestFit="1" customWidth="1"/>
    <col min="26" max="26" width="20.7109375" bestFit="1" customWidth="1"/>
  </cols>
  <sheetData>
    <row r="1" spans="1:29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</v>
      </c>
      <c r="B3">
        <v>20</v>
      </c>
      <c r="C3">
        <v>10</v>
      </c>
      <c r="D3">
        <v>5</v>
      </c>
      <c r="E3">
        <v>5</v>
      </c>
      <c r="F3">
        <v>10</v>
      </c>
      <c r="G3">
        <v>0</v>
      </c>
      <c r="H3">
        <v>0</v>
      </c>
      <c r="I3">
        <v>12</v>
      </c>
      <c r="J3">
        <v>0</v>
      </c>
      <c r="K3">
        <f t="shared" ref="K3:R8" si="0">IF(C3&lt;B3,B3-C3,0)</f>
        <v>10</v>
      </c>
      <c r="L3">
        <f t="shared" si="0"/>
        <v>5</v>
      </c>
      <c r="M3">
        <f t="shared" si="0"/>
        <v>0</v>
      </c>
      <c r="N3">
        <f t="shared" si="0"/>
        <v>0</v>
      </c>
      <c r="O3">
        <f t="shared" si="0"/>
        <v>10</v>
      </c>
      <c r="P3">
        <f t="shared" si="0"/>
        <v>0</v>
      </c>
      <c r="Q3">
        <f t="shared" si="0"/>
        <v>0</v>
      </c>
      <c r="R3">
        <f t="shared" si="0"/>
        <v>12</v>
      </c>
      <c r="S3">
        <f t="shared" ref="S3:S8" si="1">IF(T3&lt;=0,T3*B3,T3*B3-B3)</f>
        <v>40</v>
      </c>
      <c r="T3">
        <f t="shared" ref="T3:T8" si="2">IFERROR(COUNTIF(C3:J3,0),"")</f>
        <v>3</v>
      </c>
      <c r="U3">
        <f t="shared" ref="U3:U8" si="3">SUM(K3:R3)+S3</f>
        <v>77</v>
      </c>
      <c r="V3">
        <f t="shared" ref="V3:V8" si="4">MEDIAN(K3:R3)</f>
        <v>2.5</v>
      </c>
      <c r="W3">
        <f t="shared" ref="W3:W8" si="5">SUM(K3:R3)</f>
        <v>37</v>
      </c>
      <c r="X3" s="6">
        <f>W3*'Store Warehoouse Rerorders'!J4</f>
        <v>133.20000000000002</v>
      </c>
      <c r="Y3" s="6">
        <f>W3*'Store Warehoouse Rerorders'!F4</f>
        <v>111</v>
      </c>
      <c r="Z3" s="6">
        <f>X3-Y3</f>
        <v>22.200000000000017</v>
      </c>
      <c r="AA3">
        <f>T3/8</f>
        <v>0.375</v>
      </c>
      <c r="AB3" s="9">
        <f>IFERROR(W3-T3/W3,0)</f>
        <v>36.918918918918919</v>
      </c>
      <c r="AC3">
        <f>W3</f>
        <v>37</v>
      </c>
    </row>
    <row r="4" spans="1:29" x14ac:dyDescent="0.25">
      <c r="A4" t="s">
        <v>3</v>
      </c>
      <c r="B4">
        <v>15</v>
      </c>
      <c r="C4">
        <v>5</v>
      </c>
      <c r="D4">
        <v>5</v>
      </c>
      <c r="E4">
        <v>0</v>
      </c>
      <c r="F4">
        <v>5</v>
      </c>
      <c r="G4">
        <v>5</v>
      </c>
      <c r="H4">
        <v>0</v>
      </c>
      <c r="I4">
        <v>0</v>
      </c>
      <c r="J4">
        <v>5</v>
      </c>
      <c r="K4">
        <f t="shared" si="0"/>
        <v>10</v>
      </c>
      <c r="L4">
        <f t="shared" si="0"/>
        <v>0</v>
      </c>
      <c r="M4">
        <f t="shared" si="0"/>
        <v>5</v>
      </c>
      <c r="N4">
        <f t="shared" si="0"/>
        <v>0</v>
      </c>
      <c r="O4">
        <f t="shared" si="0"/>
        <v>0</v>
      </c>
      <c r="P4">
        <f t="shared" si="0"/>
        <v>5</v>
      </c>
      <c r="Q4">
        <f t="shared" si="0"/>
        <v>0</v>
      </c>
      <c r="R4">
        <f t="shared" si="0"/>
        <v>0</v>
      </c>
      <c r="S4">
        <f t="shared" si="1"/>
        <v>30</v>
      </c>
      <c r="T4">
        <f t="shared" si="2"/>
        <v>3</v>
      </c>
      <c r="U4">
        <f t="shared" si="3"/>
        <v>50</v>
      </c>
      <c r="V4">
        <f t="shared" si="4"/>
        <v>0</v>
      </c>
      <c r="W4">
        <f t="shared" si="5"/>
        <v>20</v>
      </c>
      <c r="X4" s="6">
        <f>W4*'Store Warehoouse Rerorders'!J5</f>
        <v>60</v>
      </c>
      <c r="Y4" s="6">
        <f>W4*'Store Warehoouse Rerorders'!F5</f>
        <v>50</v>
      </c>
      <c r="Z4" s="6">
        <f t="shared" ref="Z4:Z30" si="6">X4-Y4</f>
        <v>10</v>
      </c>
      <c r="AA4">
        <f t="shared" ref="AA4:AA30" si="7">T4/8</f>
        <v>0.375</v>
      </c>
      <c r="AB4" s="9">
        <f t="shared" ref="AB4:AB30" si="8">IFERROR(W4-T4/W4,0)</f>
        <v>19.850000000000001</v>
      </c>
      <c r="AC4">
        <f>W4+W3</f>
        <v>57</v>
      </c>
    </row>
    <row r="5" spans="1:29" x14ac:dyDescent="0.25">
      <c r="A5" t="s">
        <v>4</v>
      </c>
      <c r="B5">
        <v>20</v>
      </c>
      <c r="C5">
        <v>15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f t="shared" si="0"/>
        <v>5</v>
      </c>
      <c r="L5">
        <f t="shared" si="0"/>
        <v>5</v>
      </c>
      <c r="M5">
        <f t="shared" si="0"/>
        <v>5</v>
      </c>
      <c r="N5">
        <f t="shared" si="0"/>
        <v>0</v>
      </c>
      <c r="O5">
        <f t="shared" si="0"/>
        <v>5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60</v>
      </c>
      <c r="T5">
        <f t="shared" si="2"/>
        <v>4</v>
      </c>
      <c r="U5">
        <f t="shared" si="3"/>
        <v>80</v>
      </c>
      <c r="V5">
        <f t="shared" si="4"/>
        <v>2.5</v>
      </c>
      <c r="W5">
        <f t="shared" si="5"/>
        <v>20</v>
      </c>
      <c r="X5" s="6">
        <f>W5*'Store Warehoouse Rerorders'!J6</f>
        <v>48</v>
      </c>
      <c r="Y5" s="6">
        <f>W5*'Store Warehoouse Rerorders'!F6</f>
        <v>40</v>
      </c>
      <c r="Z5" s="6">
        <f t="shared" si="6"/>
        <v>8</v>
      </c>
      <c r="AA5">
        <f t="shared" si="7"/>
        <v>0.5</v>
      </c>
      <c r="AB5" s="9">
        <f t="shared" si="8"/>
        <v>19.8</v>
      </c>
      <c r="AC5">
        <f t="shared" ref="AC5:AC30" si="9">W5+W4</f>
        <v>40</v>
      </c>
    </row>
    <row r="6" spans="1:29" x14ac:dyDescent="0.25">
      <c r="A6" t="s">
        <v>5</v>
      </c>
      <c r="B6">
        <v>20</v>
      </c>
      <c r="C6">
        <v>15</v>
      </c>
      <c r="D6">
        <v>10</v>
      </c>
      <c r="E6">
        <v>0</v>
      </c>
      <c r="F6">
        <v>5</v>
      </c>
      <c r="G6">
        <v>10</v>
      </c>
      <c r="H6">
        <v>0</v>
      </c>
      <c r="I6">
        <v>5</v>
      </c>
      <c r="J6">
        <v>5</v>
      </c>
      <c r="K6">
        <f t="shared" si="0"/>
        <v>5</v>
      </c>
      <c r="L6">
        <f t="shared" si="0"/>
        <v>5</v>
      </c>
      <c r="M6">
        <f t="shared" si="0"/>
        <v>10</v>
      </c>
      <c r="N6">
        <f t="shared" si="0"/>
        <v>0</v>
      </c>
      <c r="O6">
        <f t="shared" si="0"/>
        <v>0</v>
      </c>
      <c r="P6">
        <f t="shared" si="0"/>
        <v>10</v>
      </c>
      <c r="Q6">
        <f t="shared" si="0"/>
        <v>0</v>
      </c>
      <c r="R6">
        <f t="shared" si="0"/>
        <v>0</v>
      </c>
      <c r="S6">
        <f t="shared" si="1"/>
        <v>20</v>
      </c>
      <c r="T6">
        <f t="shared" si="2"/>
        <v>2</v>
      </c>
      <c r="U6">
        <f t="shared" si="3"/>
        <v>50</v>
      </c>
      <c r="V6">
        <f t="shared" si="4"/>
        <v>2.5</v>
      </c>
      <c r="W6">
        <f t="shared" si="5"/>
        <v>30</v>
      </c>
      <c r="X6" s="6">
        <f>W6*'Store Warehoouse Rerorders'!J7</f>
        <v>126</v>
      </c>
      <c r="Y6" s="6">
        <f>W6*'Store Warehoouse Rerorders'!F7</f>
        <v>105</v>
      </c>
      <c r="Z6" s="6">
        <f t="shared" si="6"/>
        <v>21</v>
      </c>
      <c r="AA6">
        <f t="shared" si="7"/>
        <v>0.25</v>
      </c>
      <c r="AB6" s="9">
        <f t="shared" si="8"/>
        <v>29.933333333333334</v>
      </c>
      <c r="AC6">
        <f t="shared" si="9"/>
        <v>50</v>
      </c>
    </row>
    <row r="7" spans="1:29" x14ac:dyDescent="0.25">
      <c r="A7" t="s">
        <v>2</v>
      </c>
      <c r="B7">
        <v>20</v>
      </c>
      <c r="C7">
        <v>10</v>
      </c>
      <c r="D7">
        <v>5</v>
      </c>
      <c r="E7">
        <v>0</v>
      </c>
      <c r="F7">
        <v>5</v>
      </c>
      <c r="G7">
        <v>15</v>
      </c>
      <c r="H7">
        <v>5</v>
      </c>
      <c r="I7">
        <v>10</v>
      </c>
      <c r="J7">
        <v>5</v>
      </c>
      <c r="K7">
        <f t="shared" si="0"/>
        <v>10</v>
      </c>
      <c r="L7">
        <f t="shared" si="0"/>
        <v>5</v>
      </c>
      <c r="M7">
        <f t="shared" si="0"/>
        <v>5</v>
      </c>
      <c r="N7">
        <f t="shared" si="0"/>
        <v>0</v>
      </c>
      <c r="O7">
        <f t="shared" si="0"/>
        <v>0</v>
      </c>
      <c r="P7">
        <f t="shared" si="0"/>
        <v>10</v>
      </c>
      <c r="Q7">
        <f t="shared" si="0"/>
        <v>0</v>
      </c>
      <c r="R7">
        <f t="shared" si="0"/>
        <v>5</v>
      </c>
      <c r="S7">
        <f t="shared" si="1"/>
        <v>0</v>
      </c>
      <c r="T7">
        <f t="shared" si="2"/>
        <v>1</v>
      </c>
      <c r="U7">
        <f t="shared" si="3"/>
        <v>35</v>
      </c>
      <c r="V7">
        <f t="shared" si="4"/>
        <v>5</v>
      </c>
      <c r="W7">
        <f t="shared" si="5"/>
        <v>35</v>
      </c>
      <c r="X7" s="6">
        <f>W7*'Store Warehoouse Rerorders'!J8</f>
        <v>168</v>
      </c>
      <c r="Y7" s="6">
        <f>W7*'Store Warehoouse Rerorders'!F8</f>
        <v>140</v>
      </c>
      <c r="Z7" s="6">
        <f t="shared" si="6"/>
        <v>28</v>
      </c>
      <c r="AA7">
        <f t="shared" si="7"/>
        <v>0.125</v>
      </c>
      <c r="AB7" s="9">
        <f t="shared" si="8"/>
        <v>34.971428571428568</v>
      </c>
      <c r="AC7">
        <f t="shared" si="9"/>
        <v>65</v>
      </c>
    </row>
    <row r="8" spans="1:29" x14ac:dyDescent="0.25">
      <c r="A8" t="s">
        <v>16</v>
      </c>
      <c r="B8">
        <v>20</v>
      </c>
      <c r="C8">
        <v>15</v>
      </c>
      <c r="D8">
        <v>10</v>
      </c>
      <c r="E8">
        <v>5</v>
      </c>
      <c r="F8">
        <v>5</v>
      </c>
      <c r="G8">
        <v>5</v>
      </c>
      <c r="H8">
        <v>0</v>
      </c>
      <c r="I8">
        <v>0</v>
      </c>
      <c r="J8">
        <v>10</v>
      </c>
      <c r="K8">
        <f t="shared" si="0"/>
        <v>5</v>
      </c>
      <c r="L8">
        <f t="shared" si="0"/>
        <v>5</v>
      </c>
      <c r="M8">
        <f t="shared" si="0"/>
        <v>5</v>
      </c>
      <c r="N8">
        <f t="shared" si="0"/>
        <v>0</v>
      </c>
      <c r="O8">
        <f t="shared" si="0"/>
        <v>0</v>
      </c>
      <c r="P8">
        <f t="shared" si="0"/>
        <v>5</v>
      </c>
      <c r="Q8">
        <f t="shared" si="0"/>
        <v>0</v>
      </c>
      <c r="R8">
        <f t="shared" si="0"/>
        <v>0</v>
      </c>
      <c r="S8">
        <f t="shared" si="1"/>
        <v>20</v>
      </c>
      <c r="T8">
        <f t="shared" si="2"/>
        <v>2</v>
      </c>
      <c r="U8">
        <f t="shared" si="3"/>
        <v>40</v>
      </c>
      <c r="V8">
        <f t="shared" si="4"/>
        <v>2.5</v>
      </c>
      <c r="W8">
        <f t="shared" si="5"/>
        <v>20</v>
      </c>
      <c r="X8" s="6">
        <f>W8*'Store Warehoouse Rerorders'!J9</f>
        <v>84</v>
      </c>
      <c r="Y8" s="6">
        <f>W8*'Store Warehoouse Rerorders'!F9</f>
        <v>70</v>
      </c>
      <c r="Z8" s="6">
        <f t="shared" si="6"/>
        <v>14</v>
      </c>
      <c r="AA8">
        <f t="shared" si="7"/>
        <v>0.25</v>
      </c>
      <c r="AB8" s="9">
        <f t="shared" si="8"/>
        <v>19.899999999999999</v>
      </c>
      <c r="AC8">
        <f t="shared" si="9"/>
        <v>55</v>
      </c>
    </row>
    <row r="9" spans="1:29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>
        <f t="shared" si="9"/>
        <v>20</v>
      </c>
    </row>
    <row r="10" spans="1:29" x14ac:dyDescent="0.25">
      <c r="A10" t="s">
        <v>7</v>
      </c>
      <c r="B10">
        <v>20</v>
      </c>
      <c r="C10">
        <v>15</v>
      </c>
      <c r="D10">
        <v>10</v>
      </c>
      <c r="E10">
        <v>5</v>
      </c>
      <c r="F10">
        <v>0</v>
      </c>
      <c r="G10">
        <v>0</v>
      </c>
      <c r="H10">
        <v>0</v>
      </c>
      <c r="I10">
        <v>15</v>
      </c>
      <c r="J10">
        <v>15</v>
      </c>
      <c r="K10">
        <f t="shared" ref="K10:R16" si="10">IF(C10&lt;B10,B10-C10,0)</f>
        <v>5</v>
      </c>
      <c r="L10">
        <f t="shared" si="10"/>
        <v>5</v>
      </c>
      <c r="M10">
        <f t="shared" si="10"/>
        <v>5</v>
      </c>
      <c r="N10">
        <f t="shared" si="10"/>
        <v>5</v>
      </c>
      <c r="O10">
        <f t="shared" si="10"/>
        <v>0</v>
      </c>
      <c r="P10">
        <f t="shared" si="10"/>
        <v>0</v>
      </c>
      <c r="Q10">
        <f t="shared" si="10"/>
        <v>0</v>
      </c>
      <c r="R10">
        <f t="shared" si="10"/>
        <v>0</v>
      </c>
      <c r="S10">
        <f t="shared" ref="S10:S16" si="11">IF(T10&lt;=0,T10*B10,T10*B10-B10)</f>
        <v>40</v>
      </c>
      <c r="T10">
        <f t="shared" ref="T10:T16" si="12">IFERROR(COUNTIF(C10:J10,0),"")</f>
        <v>3</v>
      </c>
      <c r="U10">
        <f t="shared" ref="U10:U16" si="13">SUM(K10:R10)+S10</f>
        <v>60</v>
      </c>
      <c r="V10">
        <f t="shared" ref="V10:V16" si="14">MEDIAN(K10:R10)</f>
        <v>2.5</v>
      </c>
      <c r="W10">
        <f t="shared" ref="W10:W16" si="15">SUM(K10:R10)</f>
        <v>20</v>
      </c>
      <c r="X10" s="6">
        <f>W10*'Store Warehoouse Rerorders'!J11</f>
        <v>72</v>
      </c>
      <c r="Y10" s="6">
        <f>W10*'Store Warehoouse Rerorders'!F11</f>
        <v>60</v>
      </c>
      <c r="Z10" s="6">
        <f t="shared" si="6"/>
        <v>12</v>
      </c>
      <c r="AA10">
        <f t="shared" si="7"/>
        <v>0.375</v>
      </c>
      <c r="AB10" s="9">
        <f t="shared" si="8"/>
        <v>19.850000000000001</v>
      </c>
      <c r="AC10">
        <f t="shared" si="9"/>
        <v>20</v>
      </c>
    </row>
    <row r="11" spans="1:29" x14ac:dyDescent="0.25">
      <c r="A11" t="s">
        <v>17</v>
      </c>
      <c r="B11">
        <v>20</v>
      </c>
      <c r="C11">
        <v>10</v>
      </c>
      <c r="D11">
        <v>5</v>
      </c>
      <c r="E11">
        <v>0</v>
      </c>
      <c r="F11">
        <v>0</v>
      </c>
      <c r="G11">
        <v>10</v>
      </c>
      <c r="H11">
        <v>10</v>
      </c>
      <c r="I11">
        <v>5</v>
      </c>
      <c r="J11">
        <v>5</v>
      </c>
      <c r="K11">
        <f t="shared" si="10"/>
        <v>10</v>
      </c>
      <c r="L11">
        <f t="shared" si="10"/>
        <v>5</v>
      </c>
      <c r="M11">
        <f t="shared" si="10"/>
        <v>5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5</v>
      </c>
      <c r="R11">
        <f t="shared" si="10"/>
        <v>0</v>
      </c>
      <c r="S11">
        <f t="shared" si="11"/>
        <v>20</v>
      </c>
      <c r="T11">
        <f t="shared" si="12"/>
        <v>2</v>
      </c>
      <c r="U11">
        <f t="shared" si="13"/>
        <v>45</v>
      </c>
      <c r="V11">
        <f t="shared" si="14"/>
        <v>2.5</v>
      </c>
      <c r="W11">
        <f t="shared" si="15"/>
        <v>25</v>
      </c>
      <c r="X11" s="6">
        <f>W11*'Store Warehoouse Rerorders'!J12</f>
        <v>105</v>
      </c>
      <c r="Y11" s="6">
        <f>W11*'Store Warehoouse Rerorders'!F12</f>
        <v>87.5</v>
      </c>
      <c r="Z11" s="6">
        <f t="shared" si="6"/>
        <v>17.5</v>
      </c>
      <c r="AA11">
        <f t="shared" si="7"/>
        <v>0.25</v>
      </c>
      <c r="AB11" s="9">
        <f t="shared" si="8"/>
        <v>24.92</v>
      </c>
      <c r="AC11">
        <f t="shared" si="9"/>
        <v>45</v>
      </c>
    </row>
    <row r="12" spans="1:29" x14ac:dyDescent="0.25">
      <c r="A12" t="s">
        <v>8</v>
      </c>
      <c r="B12">
        <v>20</v>
      </c>
      <c r="C12">
        <v>15</v>
      </c>
      <c r="D12">
        <v>5</v>
      </c>
      <c r="E12">
        <v>10</v>
      </c>
      <c r="F12">
        <v>0</v>
      </c>
      <c r="G12">
        <v>5</v>
      </c>
      <c r="H12">
        <v>5</v>
      </c>
      <c r="I12">
        <v>5</v>
      </c>
      <c r="J12">
        <v>0</v>
      </c>
      <c r="K12">
        <f t="shared" si="10"/>
        <v>5</v>
      </c>
      <c r="L12">
        <f t="shared" si="10"/>
        <v>10</v>
      </c>
      <c r="M12">
        <f t="shared" si="10"/>
        <v>0</v>
      </c>
      <c r="N12">
        <f t="shared" si="10"/>
        <v>10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5</v>
      </c>
      <c r="S12">
        <f t="shared" si="11"/>
        <v>20</v>
      </c>
      <c r="T12">
        <f t="shared" si="12"/>
        <v>2</v>
      </c>
      <c r="U12">
        <f t="shared" si="13"/>
        <v>50</v>
      </c>
      <c r="V12">
        <f t="shared" si="14"/>
        <v>2.5</v>
      </c>
      <c r="W12">
        <f t="shared" si="15"/>
        <v>30</v>
      </c>
      <c r="X12" s="6">
        <f>W12*'Store Warehoouse Rerorders'!J13</f>
        <v>144</v>
      </c>
      <c r="Y12" s="6">
        <f>W12*'Store Warehoouse Rerorders'!F13</f>
        <v>120</v>
      </c>
      <c r="Z12" s="6">
        <f t="shared" si="6"/>
        <v>24</v>
      </c>
      <c r="AA12">
        <f t="shared" si="7"/>
        <v>0.25</v>
      </c>
      <c r="AB12" s="9">
        <f t="shared" si="8"/>
        <v>29.933333333333334</v>
      </c>
      <c r="AC12">
        <f t="shared" si="9"/>
        <v>55</v>
      </c>
    </row>
    <row r="13" spans="1:29" x14ac:dyDescent="0.25">
      <c r="A13" t="s">
        <v>9</v>
      </c>
      <c r="B13">
        <v>20</v>
      </c>
      <c r="C13">
        <v>10</v>
      </c>
      <c r="D13">
        <v>10</v>
      </c>
      <c r="E13">
        <v>0</v>
      </c>
      <c r="F13">
        <v>0</v>
      </c>
      <c r="G13">
        <v>10</v>
      </c>
      <c r="H13">
        <v>10</v>
      </c>
      <c r="I13">
        <v>5</v>
      </c>
      <c r="J13">
        <v>5</v>
      </c>
      <c r="K13">
        <f t="shared" si="10"/>
        <v>10</v>
      </c>
      <c r="L13">
        <f t="shared" si="10"/>
        <v>0</v>
      </c>
      <c r="M13">
        <f t="shared" si="10"/>
        <v>10</v>
      </c>
      <c r="N13">
        <f t="shared" si="10"/>
        <v>0</v>
      </c>
      <c r="O13">
        <f t="shared" si="10"/>
        <v>0</v>
      </c>
      <c r="P13">
        <f t="shared" si="10"/>
        <v>0</v>
      </c>
      <c r="Q13">
        <f t="shared" si="10"/>
        <v>5</v>
      </c>
      <c r="R13">
        <f t="shared" si="10"/>
        <v>0</v>
      </c>
      <c r="S13">
        <f t="shared" si="11"/>
        <v>20</v>
      </c>
      <c r="T13">
        <f t="shared" si="12"/>
        <v>2</v>
      </c>
      <c r="U13">
        <f t="shared" si="13"/>
        <v>45</v>
      </c>
      <c r="V13">
        <f t="shared" si="14"/>
        <v>0</v>
      </c>
      <c r="W13">
        <f t="shared" si="15"/>
        <v>25</v>
      </c>
      <c r="X13" s="6">
        <f>W13*'Store Warehoouse Rerorders'!J14</f>
        <v>165</v>
      </c>
      <c r="Y13" s="6">
        <f>W13*'Store Warehoouse Rerorders'!F14</f>
        <v>137.5</v>
      </c>
      <c r="Z13" s="6">
        <f t="shared" si="6"/>
        <v>27.5</v>
      </c>
      <c r="AA13">
        <f t="shared" si="7"/>
        <v>0.25</v>
      </c>
      <c r="AB13" s="9">
        <f t="shared" si="8"/>
        <v>24.92</v>
      </c>
      <c r="AC13">
        <f t="shared" si="9"/>
        <v>55</v>
      </c>
    </row>
    <row r="14" spans="1:29" x14ac:dyDescent="0.25">
      <c r="A14" t="s">
        <v>15</v>
      </c>
      <c r="B14">
        <v>20</v>
      </c>
      <c r="C14">
        <v>15</v>
      </c>
      <c r="D14">
        <v>10</v>
      </c>
      <c r="E14">
        <v>15</v>
      </c>
      <c r="F14">
        <v>0</v>
      </c>
      <c r="G14">
        <v>15</v>
      </c>
      <c r="H14">
        <v>10</v>
      </c>
      <c r="I14">
        <v>5</v>
      </c>
      <c r="J14">
        <v>10</v>
      </c>
      <c r="K14">
        <f t="shared" si="10"/>
        <v>5</v>
      </c>
      <c r="L14">
        <f t="shared" si="10"/>
        <v>5</v>
      </c>
      <c r="M14">
        <f t="shared" si="10"/>
        <v>0</v>
      </c>
      <c r="N14">
        <f t="shared" si="10"/>
        <v>15</v>
      </c>
      <c r="O14">
        <f t="shared" si="10"/>
        <v>0</v>
      </c>
      <c r="P14">
        <f t="shared" si="10"/>
        <v>5</v>
      </c>
      <c r="Q14">
        <f t="shared" si="10"/>
        <v>5</v>
      </c>
      <c r="R14">
        <f t="shared" si="10"/>
        <v>0</v>
      </c>
      <c r="S14">
        <f t="shared" si="11"/>
        <v>0</v>
      </c>
      <c r="T14">
        <f t="shared" si="12"/>
        <v>1</v>
      </c>
      <c r="U14">
        <f t="shared" si="13"/>
        <v>35</v>
      </c>
      <c r="V14">
        <f t="shared" si="14"/>
        <v>5</v>
      </c>
      <c r="W14">
        <f t="shared" si="15"/>
        <v>35</v>
      </c>
      <c r="X14" s="6">
        <f>W14*'Store Warehoouse Rerorders'!J15</f>
        <v>168</v>
      </c>
      <c r="Y14" s="6">
        <f>W14*'Store Warehoouse Rerorders'!F15</f>
        <v>140</v>
      </c>
      <c r="Z14" s="6">
        <f t="shared" si="6"/>
        <v>28</v>
      </c>
      <c r="AA14">
        <f t="shared" si="7"/>
        <v>0.125</v>
      </c>
      <c r="AB14" s="9">
        <f t="shared" si="8"/>
        <v>34.971428571428568</v>
      </c>
      <c r="AC14">
        <f t="shared" si="9"/>
        <v>60</v>
      </c>
    </row>
    <row r="15" spans="1:29" x14ac:dyDescent="0.25">
      <c r="A15" t="s">
        <v>10</v>
      </c>
      <c r="B15">
        <v>20</v>
      </c>
      <c r="C15">
        <v>10</v>
      </c>
      <c r="D15">
        <v>10</v>
      </c>
      <c r="E15">
        <v>5</v>
      </c>
      <c r="F15">
        <v>0</v>
      </c>
      <c r="G15">
        <v>0</v>
      </c>
      <c r="H15">
        <v>5</v>
      </c>
      <c r="I15">
        <v>5</v>
      </c>
      <c r="J15">
        <v>5</v>
      </c>
      <c r="K15">
        <f t="shared" si="10"/>
        <v>10</v>
      </c>
      <c r="L15">
        <f t="shared" si="10"/>
        <v>0</v>
      </c>
      <c r="M15">
        <f t="shared" si="10"/>
        <v>5</v>
      </c>
      <c r="N15">
        <f t="shared" si="10"/>
        <v>5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1"/>
        <v>20</v>
      </c>
      <c r="T15">
        <f t="shared" si="12"/>
        <v>2</v>
      </c>
      <c r="U15">
        <f t="shared" si="13"/>
        <v>40</v>
      </c>
      <c r="V15">
        <f t="shared" si="14"/>
        <v>0</v>
      </c>
      <c r="W15">
        <f t="shared" si="15"/>
        <v>20</v>
      </c>
      <c r="X15" s="6">
        <f>W15*'Store Warehoouse Rerorders'!J16</f>
        <v>24</v>
      </c>
      <c r="Y15" s="6">
        <f>W15*'Store Warehoouse Rerorders'!F16</f>
        <v>20</v>
      </c>
      <c r="Z15" s="6">
        <f t="shared" si="6"/>
        <v>4</v>
      </c>
      <c r="AA15">
        <f t="shared" si="7"/>
        <v>0.25</v>
      </c>
      <c r="AB15" s="9">
        <f t="shared" si="8"/>
        <v>19.899999999999999</v>
      </c>
      <c r="AC15">
        <f t="shared" si="9"/>
        <v>55</v>
      </c>
    </row>
    <row r="16" spans="1:29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 s="6">
        <f>W16*'Store Warehoouse Rerorders'!J17</f>
        <v>0</v>
      </c>
      <c r="Y16" s="6">
        <f>W16*'Store Warehoouse Rerorders'!F17</f>
        <v>0</v>
      </c>
      <c r="Z16" s="6">
        <f t="shared" si="6"/>
        <v>0</v>
      </c>
      <c r="AA16">
        <f t="shared" si="7"/>
        <v>0</v>
      </c>
      <c r="AB16" s="9">
        <f t="shared" si="8"/>
        <v>0</v>
      </c>
      <c r="AC16">
        <f t="shared" si="9"/>
        <v>20</v>
      </c>
    </row>
    <row r="17" spans="1:29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>
        <f t="shared" si="9"/>
        <v>0</v>
      </c>
    </row>
    <row r="18" spans="1:29" x14ac:dyDescent="0.25">
      <c r="A18" t="s">
        <v>12</v>
      </c>
      <c r="B18">
        <v>20</v>
      </c>
      <c r="C18">
        <v>15</v>
      </c>
      <c r="D18">
        <v>10</v>
      </c>
      <c r="E18">
        <v>20</v>
      </c>
      <c r="F18">
        <v>15</v>
      </c>
      <c r="G18">
        <v>10</v>
      </c>
      <c r="H18">
        <v>0</v>
      </c>
      <c r="I18">
        <v>10</v>
      </c>
      <c r="J18">
        <v>10</v>
      </c>
      <c r="K18">
        <f t="shared" ref="K18:R22" si="16">IF(C18&lt;B18,B18-C18,0)</f>
        <v>5</v>
      </c>
      <c r="L18">
        <f t="shared" si="16"/>
        <v>5</v>
      </c>
      <c r="M18">
        <f t="shared" si="16"/>
        <v>0</v>
      </c>
      <c r="N18">
        <f t="shared" si="16"/>
        <v>5</v>
      </c>
      <c r="O18">
        <f t="shared" si="16"/>
        <v>5</v>
      </c>
      <c r="P18">
        <f t="shared" si="16"/>
        <v>10</v>
      </c>
      <c r="Q18">
        <f t="shared" si="16"/>
        <v>0</v>
      </c>
      <c r="R18">
        <f t="shared" si="16"/>
        <v>0</v>
      </c>
      <c r="S18">
        <f>IF(T18&lt;=0,T18*B18,T18*B18-B18)</f>
        <v>0</v>
      </c>
      <c r="T18">
        <f>IFERROR(COUNTIF(C18:J18,0),"")</f>
        <v>1</v>
      </c>
      <c r="U18">
        <f>SUM(K18:R18)+S18</f>
        <v>30</v>
      </c>
      <c r="V18">
        <f>MEDIAN(K18:R18)</f>
        <v>5</v>
      </c>
      <c r="W18">
        <f>SUM(K18:R18)</f>
        <v>30</v>
      </c>
      <c r="X18" s="6">
        <f>W18*'Store Warehoouse Rerorders'!J19</f>
        <v>216</v>
      </c>
      <c r="Y18" s="6">
        <f>W18*'Store Warehoouse Rerorders'!F19</f>
        <v>180</v>
      </c>
      <c r="Z18" s="6">
        <f t="shared" si="6"/>
        <v>36</v>
      </c>
      <c r="AA18">
        <f t="shared" si="7"/>
        <v>0.125</v>
      </c>
      <c r="AB18" s="9">
        <f t="shared" si="8"/>
        <v>29.966666666666665</v>
      </c>
      <c r="AC18">
        <f t="shared" si="9"/>
        <v>30</v>
      </c>
    </row>
    <row r="19" spans="1:29" x14ac:dyDescent="0.25">
      <c r="A19" t="s">
        <v>19</v>
      </c>
      <c r="B19">
        <v>20</v>
      </c>
      <c r="C19">
        <v>10</v>
      </c>
      <c r="D19">
        <v>5</v>
      </c>
      <c r="E19">
        <v>20</v>
      </c>
      <c r="F19">
        <v>15</v>
      </c>
      <c r="G19">
        <v>5</v>
      </c>
      <c r="H19">
        <v>5</v>
      </c>
      <c r="I19">
        <v>0</v>
      </c>
      <c r="J19">
        <v>10</v>
      </c>
      <c r="K19">
        <f t="shared" si="16"/>
        <v>10</v>
      </c>
      <c r="L19">
        <f t="shared" si="16"/>
        <v>5</v>
      </c>
      <c r="M19">
        <f t="shared" si="16"/>
        <v>0</v>
      </c>
      <c r="N19">
        <f t="shared" si="16"/>
        <v>5</v>
      </c>
      <c r="O19">
        <f t="shared" si="16"/>
        <v>10</v>
      </c>
      <c r="P19">
        <f t="shared" si="16"/>
        <v>0</v>
      </c>
      <c r="Q19">
        <f t="shared" si="16"/>
        <v>5</v>
      </c>
      <c r="R19">
        <f t="shared" si="16"/>
        <v>0</v>
      </c>
      <c r="S19">
        <f>IF(T19&lt;=0,T19*B19,T19*B19-B19)</f>
        <v>0</v>
      </c>
      <c r="T19">
        <f>IFERROR(COUNTIF(C19:J19,0),"")</f>
        <v>1</v>
      </c>
      <c r="U19">
        <f>SUM(K19:R19)+S19</f>
        <v>35</v>
      </c>
      <c r="V19">
        <f>MEDIAN(K19:R19)</f>
        <v>5</v>
      </c>
      <c r="W19">
        <f>SUM(K19:R19)</f>
        <v>35</v>
      </c>
      <c r="X19" s="6">
        <f>W19*'Store Warehoouse Rerorders'!J20</f>
        <v>231</v>
      </c>
      <c r="Y19" s="6">
        <f>W19*'Store Warehoouse Rerorders'!F20</f>
        <v>192.5</v>
      </c>
      <c r="Z19" s="6">
        <f t="shared" si="6"/>
        <v>38.5</v>
      </c>
      <c r="AA19">
        <f t="shared" si="7"/>
        <v>0.125</v>
      </c>
      <c r="AB19" s="9">
        <f t="shared" si="8"/>
        <v>34.971428571428568</v>
      </c>
      <c r="AC19">
        <f t="shared" si="9"/>
        <v>65</v>
      </c>
    </row>
    <row r="20" spans="1:29" x14ac:dyDescent="0.25">
      <c r="A20" t="s">
        <v>14</v>
      </c>
      <c r="B20">
        <v>20</v>
      </c>
      <c r="C20">
        <v>15</v>
      </c>
      <c r="D20">
        <v>10</v>
      </c>
      <c r="E20">
        <v>5</v>
      </c>
      <c r="F20">
        <v>5</v>
      </c>
      <c r="G20">
        <v>10</v>
      </c>
      <c r="H20">
        <v>10</v>
      </c>
      <c r="I20">
        <v>5</v>
      </c>
      <c r="J20">
        <v>0</v>
      </c>
      <c r="K20">
        <f t="shared" si="16"/>
        <v>5</v>
      </c>
      <c r="L20">
        <f t="shared" si="16"/>
        <v>5</v>
      </c>
      <c r="M20">
        <f t="shared" si="16"/>
        <v>5</v>
      </c>
      <c r="N20">
        <f t="shared" si="16"/>
        <v>0</v>
      </c>
      <c r="O20">
        <f t="shared" si="16"/>
        <v>0</v>
      </c>
      <c r="P20">
        <f t="shared" si="16"/>
        <v>0</v>
      </c>
      <c r="Q20">
        <f t="shared" si="16"/>
        <v>5</v>
      </c>
      <c r="R20">
        <f t="shared" si="16"/>
        <v>5</v>
      </c>
      <c r="S20">
        <f>IF(T20&lt;=0,T20*B20,T20*B20-B20)</f>
        <v>0</v>
      </c>
      <c r="T20">
        <f>IFERROR(COUNTIF(C20:J20,0),"")</f>
        <v>1</v>
      </c>
      <c r="U20">
        <f>SUM(K20:R20)+S20</f>
        <v>25</v>
      </c>
      <c r="V20">
        <f>MEDIAN(K20:R20)</f>
        <v>5</v>
      </c>
      <c r="W20">
        <f>SUM(K20:R20)</f>
        <v>25</v>
      </c>
      <c r="X20" s="6">
        <f>W20*'Store Warehoouse Rerorders'!J21</f>
        <v>150</v>
      </c>
      <c r="Y20" s="6">
        <f>W20*'Store Warehoouse Rerorders'!F21</f>
        <v>125</v>
      </c>
      <c r="Z20" s="6">
        <f t="shared" si="6"/>
        <v>25</v>
      </c>
      <c r="AA20">
        <f t="shared" si="7"/>
        <v>0.125</v>
      </c>
      <c r="AB20" s="9">
        <f t="shared" si="8"/>
        <v>24.96</v>
      </c>
      <c r="AC20">
        <f t="shared" si="9"/>
        <v>60</v>
      </c>
    </row>
    <row r="21" spans="1:29" x14ac:dyDescent="0.25">
      <c r="A21" t="s">
        <v>22</v>
      </c>
      <c r="B21">
        <v>10</v>
      </c>
      <c r="C21">
        <v>10</v>
      </c>
      <c r="D21">
        <v>10</v>
      </c>
      <c r="E21">
        <v>5</v>
      </c>
      <c r="F21">
        <v>5</v>
      </c>
      <c r="G21">
        <v>0</v>
      </c>
      <c r="H21">
        <v>0</v>
      </c>
      <c r="I21">
        <v>5</v>
      </c>
      <c r="J21">
        <v>0</v>
      </c>
      <c r="K21">
        <f t="shared" si="16"/>
        <v>0</v>
      </c>
      <c r="L21">
        <f t="shared" si="16"/>
        <v>0</v>
      </c>
      <c r="M21">
        <f t="shared" si="16"/>
        <v>5</v>
      </c>
      <c r="N21">
        <f t="shared" si="16"/>
        <v>0</v>
      </c>
      <c r="O21">
        <f t="shared" si="16"/>
        <v>5</v>
      </c>
      <c r="P21">
        <f t="shared" si="16"/>
        <v>0</v>
      </c>
      <c r="Q21">
        <f t="shared" si="16"/>
        <v>0</v>
      </c>
      <c r="R21">
        <f t="shared" si="16"/>
        <v>5</v>
      </c>
      <c r="S21">
        <f>IF(T21&lt;=0,T21*B21,T21*B21-B21)</f>
        <v>20</v>
      </c>
      <c r="T21">
        <f>IFERROR(COUNTIF(C21:J21,0),"")</f>
        <v>3</v>
      </c>
      <c r="U21">
        <f>SUM(K21:R21)+S21</f>
        <v>35</v>
      </c>
      <c r="V21">
        <f>MEDIAN(K21:R21)</f>
        <v>0</v>
      </c>
      <c r="W21">
        <f>SUM(K21:R21)</f>
        <v>15</v>
      </c>
      <c r="X21" s="6">
        <f>W21*'Store Warehoouse Rerorders'!J22</f>
        <v>126</v>
      </c>
      <c r="Y21" s="6">
        <f>W21*'Store Warehoouse Rerorders'!F22</f>
        <v>105</v>
      </c>
      <c r="Z21" s="6">
        <f t="shared" si="6"/>
        <v>21</v>
      </c>
      <c r="AA21">
        <f t="shared" si="7"/>
        <v>0.375</v>
      </c>
      <c r="AB21" s="9">
        <f t="shared" si="8"/>
        <v>14.8</v>
      </c>
      <c r="AC21">
        <f t="shared" si="9"/>
        <v>40</v>
      </c>
    </row>
    <row r="22" spans="1:29" x14ac:dyDescent="0.25">
      <c r="A22" t="s">
        <v>18</v>
      </c>
      <c r="B22">
        <v>10</v>
      </c>
      <c r="C22">
        <v>5</v>
      </c>
      <c r="D22">
        <v>0</v>
      </c>
      <c r="E22">
        <v>0</v>
      </c>
      <c r="F22">
        <v>5</v>
      </c>
      <c r="G22">
        <v>5</v>
      </c>
      <c r="H22">
        <v>10</v>
      </c>
      <c r="I22">
        <v>10</v>
      </c>
      <c r="J22">
        <v>10</v>
      </c>
      <c r="K22">
        <f t="shared" si="16"/>
        <v>5</v>
      </c>
      <c r="L22">
        <f t="shared" si="16"/>
        <v>5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>IF(T22&lt;=0,T22*B22,T22*B22-B22)</f>
        <v>10</v>
      </c>
      <c r="T22">
        <f>IFERROR(COUNTIF(C22:J22,0),"")</f>
        <v>2</v>
      </c>
      <c r="U22">
        <f>SUM(K22:R22)+S22</f>
        <v>20</v>
      </c>
      <c r="V22">
        <f>MEDIAN(K22:R22)</f>
        <v>0</v>
      </c>
      <c r="W22">
        <f>SUM(K22:R22)</f>
        <v>10</v>
      </c>
      <c r="X22" s="6">
        <f>W22*'Store Warehoouse Rerorders'!J23</f>
        <v>78</v>
      </c>
      <c r="Y22" s="6">
        <f>W22*'Store Warehoouse Rerorders'!F23</f>
        <v>65</v>
      </c>
      <c r="Z22" s="6">
        <f t="shared" si="6"/>
        <v>13</v>
      </c>
      <c r="AA22">
        <f t="shared" si="7"/>
        <v>0.25</v>
      </c>
      <c r="AB22" s="9">
        <f t="shared" si="8"/>
        <v>9.8000000000000007</v>
      </c>
      <c r="AC22">
        <f t="shared" si="9"/>
        <v>25</v>
      </c>
    </row>
    <row r="23" spans="1:29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>
        <f t="shared" si="9"/>
        <v>10</v>
      </c>
    </row>
    <row r="24" spans="1:29" x14ac:dyDescent="0.25">
      <c r="A24" t="s">
        <v>21</v>
      </c>
      <c r="B24">
        <v>20</v>
      </c>
      <c r="C24">
        <v>15</v>
      </c>
      <c r="D24">
        <v>10</v>
      </c>
      <c r="E24">
        <v>10</v>
      </c>
      <c r="F24">
        <v>5</v>
      </c>
      <c r="G24">
        <v>10</v>
      </c>
      <c r="H24">
        <v>20</v>
      </c>
      <c r="I24">
        <v>15</v>
      </c>
      <c r="J24">
        <v>10</v>
      </c>
      <c r="K24">
        <f t="shared" ref="K24:R30" si="17">IF(C24&lt;B24,B24-C24,0)</f>
        <v>5</v>
      </c>
      <c r="L24">
        <f t="shared" si="17"/>
        <v>5</v>
      </c>
      <c r="M24">
        <f t="shared" si="17"/>
        <v>0</v>
      </c>
      <c r="N24">
        <f t="shared" si="17"/>
        <v>5</v>
      </c>
      <c r="O24">
        <f t="shared" si="17"/>
        <v>0</v>
      </c>
      <c r="P24">
        <f t="shared" si="17"/>
        <v>0</v>
      </c>
      <c r="Q24">
        <f t="shared" si="17"/>
        <v>5</v>
      </c>
      <c r="R24">
        <f t="shared" si="17"/>
        <v>5</v>
      </c>
      <c r="S24">
        <f t="shared" ref="S24:S30" si="18">IF(T24&lt;=0,T24*B24,T24*B24-B24)</f>
        <v>0</v>
      </c>
      <c r="T24">
        <f t="shared" ref="T24:T30" si="19">IFERROR(COUNTIF(C24:J24,0),"")</f>
        <v>0</v>
      </c>
      <c r="U24">
        <f t="shared" ref="U24:U30" si="20">SUM(K24:R24)+S24</f>
        <v>25</v>
      </c>
      <c r="V24">
        <f t="shared" ref="V24:V30" si="21">MEDIAN(K24:R24)</f>
        <v>5</v>
      </c>
      <c r="W24">
        <f t="shared" ref="W24:W30" si="22">SUM(K24:R24)</f>
        <v>25</v>
      </c>
      <c r="X24" s="6">
        <f>W24*'Store Warehoouse Rerorders'!J25</f>
        <v>45</v>
      </c>
      <c r="Y24" s="6">
        <f>W24*'Store Warehoouse Rerorders'!F25</f>
        <v>37.5</v>
      </c>
      <c r="Z24" s="6">
        <f t="shared" si="6"/>
        <v>7.5</v>
      </c>
      <c r="AA24">
        <f t="shared" si="7"/>
        <v>0</v>
      </c>
      <c r="AB24" s="9">
        <f t="shared" si="8"/>
        <v>25</v>
      </c>
      <c r="AC24">
        <f t="shared" si="9"/>
        <v>25</v>
      </c>
    </row>
    <row r="25" spans="1:29" x14ac:dyDescent="0.25">
      <c r="A25" t="s">
        <v>26</v>
      </c>
      <c r="B25">
        <v>10</v>
      </c>
      <c r="C25">
        <v>5</v>
      </c>
      <c r="D25">
        <v>5</v>
      </c>
      <c r="E25">
        <v>0</v>
      </c>
      <c r="F25">
        <v>10</v>
      </c>
      <c r="G25">
        <v>10</v>
      </c>
      <c r="H25">
        <v>0</v>
      </c>
      <c r="I25">
        <v>5</v>
      </c>
      <c r="J25">
        <v>5</v>
      </c>
      <c r="K25">
        <f t="shared" si="17"/>
        <v>5</v>
      </c>
      <c r="L25">
        <f t="shared" si="17"/>
        <v>0</v>
      </c>
      <c r="M25">
        <f t="shared" si="17"/>
        <v>5</v>
      </c>
      <c r="N25">
        <f t="shared" si="17"/>
        <v>0</v>
      </c>
      <c r="O25">
        <f t="shared" si="17"/>
        <v>0</v>
      </c>
      <c r="P25">
        <f t="shared" si="17"/>
        <v>10</v>
      </c>
      <c r="Q25">
        <f t="shared" si="17"/>
        <v>0</v>
      </c>
      <c r="R25">
        <f t="shared" si="17"/>
        <v>0</v>
      </c>
      <c r="S25">
        <f t="shared" si="18"/>
        <v>10</v>
      </c>
      <c r="T25">
        <f t="shared" si="19"/>
        <v>2</v>
      </c>
      <c r="U25">
        <f t="shared" si="20"/>
        <v>30</v>
      </c>
      <c r="V25">
        <f t="shared" si="21"/>
        <v>0</v>
      </c>
      <c r="W25">
        <f t="shared" si="22"/>
        <v>20</v>
      </c>
      <c r="X25" s="6">
        <f>W25*'Store Warehoouse Rerorders'!J26</f>
        <v>12</v>
      </c>
      <c r="Y25" s="6">
        <f>W25*'Store Warehoouse Rerorders'!F26</f>
        <v>10</v>
      </c>
      <c r="Z25" s="6">
        <f t="shared" si="6"/>
        <v>2</v>
      </c>
      <c r="AA25">
        <f t="shared" si="7"/>
        <v>0.25</v>
      </c>
      <c r="AB25" s="9">
        <f t="shared" si="8"/>
        <v>19.899999999999999</v>
      </c>
      <c r="AC25">
        <f t="shared" si="9"/>
        <v>45</v>
      </c>
    </row>
    <row r="26" spans="1:29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7"/>
        <v>0</v>
      </c>
      <c r="L26">
        <f t="shared" si="17"/>
        <v>0</v>
      </c>
      <c r="M26">
        <f t="shared" si="17"/>
        <v>0</v>
      </c>
      <c r="N26">
        <f t="shared" si="17"/>
        <v>0</v>
      </c>
      <c r="O26">
        <f t="shared" si="17"/>
        <v>0</v>
      </c>
      <c r="P26">
        <f t="shared" si="17"/>
        <v>0</v>
      </c>
      <c r="Q26">
        <f t="shared" si="17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>
        <f t="shared" si="7"/>
        <v>0</v>
      </c>
      <c r="AB26" s="9">
        <f t="shared" si="8"/>
        <v>0</v>
      </c>
      <c r="AC26">
        <f t="shared" si="9"/>
        <v>20</v>
      </c>
    </row>
    <row r="27" spans="1:29" x14ac:dyDescent="0.25">
      <c r="A27" t="s">
        <v>27</v>
      </c>
      <c r="B27">
        <v>15</v>
      </c>
      <c r="C27">
        <v>10</v>
      </c>
      <c r="D27">
        <v>10</v>
      </c>
      <c r="E27">
        <v>0</v>
      </c>
      <c r="F27">
        <v>10</v>
      </c>
      <c r="G27">
        <v>5</v>
      </c>
      <c r="H27">
        <v>5</v>
      </c>
      <c r="I27">
        <v>0</v>
      </c>
      <c r="J27">
        <v>10</v>
      </c>
      <c r="K27">
        <f t="shared" si="17"/>
        <v>5</v>
      </c>
      <c r="L27">
        <f t="shared" si="17"/>
        <v>0</v>
      </c>
      <c r="M27">
        <f t="shared" si="17"/>
        <v>10</v>
      </c>
      <c r="N27">
        <f t="shared" si="17"/>
        <v>0</v>
      </c>
      <c r="O27">
        <f t="shared" si="17"/>
        <v>5</v>
      </c>
      <c r="P27">
        <f t="shared" si="17"/>
        <v>0</v>
      </c>
      <c r="Q27">
        <f t="shared" si="17"/>
        <v>5</v>
      </c>
      <c r="R27">
        <f t="shared" si="17"/>
        <v>0</v>
      </c>
      <c r="S27">
        <f t="shared" si="18"/>
        <v>15</v>
      </c>
      <c r="T27">
        <f t="shared" si="19"/>
        <v>2</v>
      </c>
      <c r="U27">
        <f t="shared" si="20"/>
        <v>40</v>
      </c>
      <c r="V27">
        <f t="shared" si="21"/>
        <v>2.5</v>
      </c>
      <c r="W27">
        <f t="shared" si="22"/>
        <v>25</v>
      </c>
      <c r="X27" s="6">
        <f>W27*'Store Warehoouse Rerorders'!J28</f>
        <v>90</v>
      </c>
      <c r="Y27" s="6">
        <f>W27*'Store Warehoouse Rerorders'!F28</f>
        <v>75</v>
      </c>
      <c r="Z27" s="6">
        <f t="shared" si="6"/>
        <v>15</v>
      </c>
      <c r="AA27">
        <f t="shared" si="7"/>
        <v>0.25</v>
      </c>
      <c r="AB27" s="9">
        <f t="shared" si="8"/>
        <v>24.92</v>
      </c>
      <c r="AC27">
        <f t="shared" si="9"/>
        <v>25</v>
      </c>
    </row>
    <row r="28" spans="1:29" x14ac:dyDescent="0.25">
      <c r="A28" t="s">
        <v>28</v>
      </c>
      <c r="B28">
        <v>15</v>
      </c>
      <c r="C28">
        <v>15</v>
      </c>
      <c r="D28">
        <v>10</v>
      </c>
      <c r="E28">
        <v>10</v>
      </c>
      <c r="F28">
        <v>5</v>
      </c>
      <c r="G28">
        <v>10</v>
      </c>
      <c r="H28">
        <v>10</v>
      </c>
      <c r="I28">
        <v>5</v>
      </c>
      <c r="J28">
        <v>5</v>
      </c>
      <c r="K28">
        <f t="shared" si="17"/>
        <v>0</v>
      </c>
      <c r="L28">
        <f t="shared" si="17"/>
        <v>5</v>
      </c>
      <c r="M28">
        <f t="shared" si="17"/>
        <v>0</v>
      </c>
      <c r="N28">
        <f t="shared" si="17"/>
        <v>5</v>
      </c>
      <c r="O28">
        <f t="shared" si="17"/>
        <v>0</v>
      </c>
      <c r="P28">
        <f t="shared" si="17"/>
        <v>0</v>
      </c>
      <c r="Q28">
        <f t="shared" si="17"/>
        <v>5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15</v>
      </c>
      <c r="V28">
        <f t="shared" si="21"/>
        <v>0</v>
      </c>
      <c r="W28">
        <f t="shared" si="22"/>
        <v>15</v>
      </c>
      <c r="X28" s="6">
        <f>W28*'Store Warehoouse Rerorders'!J29</f>
        <v>81</v>
      </c>
      <c r="Y28" s="6">
        <f>W28*'Store Warehoouse Rerorders'!F29</f>
        <v>67.5</v>
      </c>
      <c r="Z28" s="6">
        <f t="shared" si="6"/>
        <v>13.5</v>
      </c>
      <c r="AA28">
        <f t="shared" si="7"/>
        <v>0</v>
      </c>
      <c r="AB28" s="9">
        <f t="shared" si="8"/>
        <v>15</v>
      </c>
      <c r="AC28">
        <f t="shared" si="9"/>
        <v>40</v>
      </c>
    </row>
    <row r="29" spans="1:29" x14ac:dyDescent="0.25">
      <c r="A29" t="s">
        <v>24</v>
      </c>
      <c r="B29">
        <v>10</v>
      </c>
      <c r="C29">
        <v>10</v>
      </c>
      <c r="D29">
        <v>10</v>
      </c>
      <c r="E29">
        <v>10</v>
      </c>
      <c r="F29">
        <v>5</v>
      </c>
      <c r="G29">
        <v>10</v>
      </c>
      <c r="H29">
        <v>5</v>
      </c>
      <c r="I29">
        <v>10</v>
      </c>
      <c r="J29">
        <v>5</v>
      </c>
      <c r="K29">
        <f t="shared" si="17"/>
        <v>0</v>
      </c>
      <c r="L29">
        <f t="shared" si="17"/>
        <v>0</v>
      </c>
      <c r="M29">
        <f t="shared" si="17"/>
        <v>0</v>
      </c>
      <c r="N29">
        <f t="shared" si="17"/>
        <v>5</v>
      </c>
      <c r="O29">
        <f t="shared" si="17"/>
        <v>0</v>
      </c>
      <c r="P29">
        <f t="shared" si="17"/>
        <v>5</v>
      </c>
      <c r="Q29">
        <f t="shared" si="17"/>
        <v>0</v>
      </c>
      <c r="R29">
        <f t="shared" si="17"/>
        <v>5</v>
      </c>
      <c r="S29">
        <f t="shared" si="18"/>
        <v>0</v>
      </c>
      <c r="T29">
        <f t="shared" si="19"/>
        <v>0</v>
      </c>
      <c r="U29">
        <f t="shared" si="20"/>
        <v>15</v>
      </c>
      <c r="V29">
        <f t="shared" si="21"/>
        <v>0</v>
      </c>
      <c r="W29">
        <f t="shared" si="22"/>
        <v>15</v>
      </c>
      <c r="X29" s="6">
        <f>W29*'Store Warehoouse Rerorders'!J30</f>
        <v>144</v>
      </c>
      <c r="Y29" s="6">
        <f>W29*'Store Warehoouse Rerorders'!F30</f>
        <v>120</v>
      </c>
      <c r="Z29" s="6">
        <f t="shared" si="6"/>
        <v>24</v>
      </c>
      <c r="AA29">
        <f t="shared" si="7"/>
        <v>0</v>
      </c>
      <c r="AB29" s="9">
        <f t="shared" si="8"/>
        <v>15</v>
      </c>
      <c r="AC29">
        <f t="shared" si="9"/>
        <v>30</v>
      </c>
    </row>
    <row r="30" spans="1:29" x14ac:dyDescent="0.25">
      <c r="A30" t="s">
        <v>25</v>
      </c>
      <c r="B30">
        <v>10</v>
      </c>
      <c r="C30">
        <v>5</v>
      </c>
      <c r="D30">
        <v>5</v>
      </c>
      <c r="E30">
        <v>0</v>
      </c>
      <c r="F30">
        <v>0</v>
      </c>
      <c r="G30">
        <v>10</v>
      </c>
      <c r="H30">
        <v>10</v>
      </c>
      <c r="I30">
        <v>5</v>
      </c>
      <c r="J30">
        <v>5</v>
      </c>
      <c r="K30">
        <f t="shared" si="17"/>
        <v>5</v>
      </c>
      <c r="L30">
        <f t="shared" si="17"/>
        <v>0</v>
      </c>
      <c r="M30">
        <f t="shared" si="17"/>
        <v>5</v>
      </c>
      <c r="N30">
        <f t="shared" si="17"/>
        <v>0</v>
      </c>
      <c r="O30">
        <f t="shared" si="17"/>
        <v>0</v>
      </c>
      <c r="P30">
        <f t="shared" si="17"/>
        <v>0</v>
      </c>
      <c r="Q30">
        <f t="shared" si="17"/>
        <v>5</v>
      </c>
      <c r="R30">
        <f t="shared" si="17"/>
        <v>0</v>
      </c>
      <c r="S30">
        <f t="shared" si="18"/>
        <v>10</v>
      </c>
      <c r="T30">
        <f t="shared" si="19"/>
        <v>2</v>
      </c>
      <c r="U30">
        <f t="shared" si="20"/>
        <v>25</v>
      </c>
      <c r="V30">
        <f t="shared" si="21"/>
        <v>0</v>
      </c>
      <c r="W30">
        <f t="shared" si="22"/>
        <v>15</v>
      </c>
      <c r="X30" s="6">
        <f>W30*'Store Warehoouse Rerorders'!J31</f>
        <v>63</v>
      </c>
      <c r="Y30" s="6">
        <f>W30*'Store Warehoouse Rerorders'!F31</f>
        <v>52.5</v>
      </c>
      <c r="Z30" s="6">
        <f t="shared" si="6"/>
        <v>10.5</v>
      </c>
      <c r="AA30">
        <f t="shared" si="7"/>
        <v>0.25</v>
      </c>
      <c r="AB30" s="9">
        <f t="shared" si="8"/>
        <v>14.866666666666667</v>
      </c>
      <c r="AC30">
        <f t="shared" si="9"/>
        <v>30</v>
      </c>
    </row>
    <row r="31" spans="1:29" x14ac:dyDescent="0.25">
      <c r="R31">
        <f>SUM(R3:R30)</f>
        <v>42</v>
      </c>
      <c r="S31">
        <f t="shared" ref="S31:AC31" si="23">SUM(S3:S30)</f>
        <v>355</v>
      </c>
      <c r="T31">
        <f t="shared" si="23"/>
        <v>41</v>
      </c>
      <c r="U31">
        <f t="shared" si="23"/>
        <v>902</v>
      </c>
      <c r="V31">
        <f t="shared" si="23"/>
        <v>50</v>
      </c>
      <c r="W31">
        <f t="shared" si="23"/>
        <v>547</v>
      </c>
      <c r="X31" s="6">
        <f t="shared" si="23"/>
        <v>2533.1999999999998</v>
      </c>
      <c r="Y31" s="6">
        <f t="shared" si="23"/>
        <v>2111</v>
      </c>
      <c r="Z31" s="6">
        <f t="shared" si="23"/>
        <v>422.20000000000005</v>
      </c>
      <c r="AA31">
        <f t="shared" si="23"/>
        <v>5.125</v>
      </c>
      <c r="AB31">
        <f t="shared" si="23"/>
        <v>545.0532046332047</v>
      </c>
      <c r="AC31">
        <f t="shared" si="23"/>
        <v>1079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1"/>
  <sheetViews>
    <sheetView zoomScale="75" zoomScaleNormal="75" workbookViewId="0">
      <selection activeCell="Z1" sqref="Z1:Z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  <col min="19" max="19" width="18.42578125" bestFit="1" customWidth="1"/>
    <col min="24" max="24" width="15.7109375" bestFit="1" customWidth="1"/>
    <col min="25" max="25" width="13.28515625" bestFit="1" customWidth="1"/>
    <col min="26" max="26" width="20.7109375" bestFit="1" customWidth="1"/>
  </cols>
  <sheetData>
    <row r="1" spans="1:29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</v>
      </c>
      <c r="B3">
        <v>20</v>
      </c>
      <c r="C3">
        <v>15</v>
      </c>
      <c r="D3">
        <v>10</v>
      </c>
      <c r="E3">
        <v>5</v>
      </c>
      <c r="F3">
        <v>5</v>
      </c>
      <c r="G3">
        <v>0</v>
      </c>
      <c r="H3">
        <v>0</v>
      </c>
      <c r="I3">
        <v>5</v>
      </c>
      <c r="J3">
        <v>5</v>
      </c>
      <c r="K3">
        <f t="shared" ref="K3:R8" si="0">IF(C3&lt;B3,B3-C3,0)</f>
        <v>5</v>
      </c>
      <c r="L3">
        <f t="shared" si="0"/>
        <v>5</v>
      </c>
      <c r="M3">
        <f t="shared" si="0"/>
        <v>5</v>
      </c>
      <c r="N3">
        <f t="shared" si="0"/>
        <v>0</v>
      </c>
      <c r="O3">
        <f t="shared" si="0"/>
        <v>5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S3:S8" si="1">IF(T3&lt;=0,T3*B3,T3*B3-B3)</f>
        <v>20</v>
      </c>
      <c r="T3">
        <f t="shared" ref="T3:T8" si="2">IFERROR(COUNTIF(C3:J3,0),"")</f>
        <v>2</v>
      </c>
      <c r="U3">
        <f t="shared" ref="U3:U8" si="3">SUM(K3:R3)+S3</f>
        <v>40</v>
      </c>
      <c r="V3">
        <f t="shared" ref="V3:V8" si="4">MEDIAN(K3:R3)</f>
        <v>2.5</v>
      </c>
      <c r="W3">
        <f t="shared" ref="W3:W8" si="5">SUM(K3:R3)</f>
        <v>20</v>
      </c>
      <c r="X3" s="6">
        <f>W3*'Store Warehoouse Rerorders'!J4</f>
        <v>72</v>
      </c>
      <c r="Y3" s="6">
        <f>W3*'Store Warehoouse Rerorders'!F4</f>
        <v>60</v>
      </c>
      <c r="Z3" s="6">
        <f>X3-Y3</f>
        <v>12</v>
      </c>
      <c r="AA3">
        <f>T3/8</f>
        <v>0.25</v>
      </c>
      <c r="AB3" s="9">
        <f>IFERROR(W3-T3/W3,0)</f>
        <v>19.899999999999999</v>
      </c>
      <c r="AC3">
        <f>W3</f>
        <v>20</v>
      </c>
    </row>
    <row r="4" spans="1:29" x14ac:dyDescent="0.25">
      <c r="A4" t="s">
        <v>3</v>
      </c>
      <c r="B4">
        <v>15</v>
      </c>
      <c r="C4">
        <v>5</v>
      </c>
      <c r="D4">
        <v>5</v>
      </c>
      <c r="E4">
        <v>0</v>
      </c>
      <c r="F4">
        <v>5</v>
      </c>
      <c r="G4">
        <v>5</v>
      </c>
      <c r="H4">
        <v>0</v>
      </c>
      <c r="I4">
        <v>0</v>
      </c>
      <c r="J4">
        <v>5</v>
      </c>
      <c r="K4">
        <f t="shared" si="0"/>
        <v>10</v>
      </c>
      <c r="L4">
        <f t="shared" si="0"/>
        <v>0</v>
      </c>
      <c r="M4">
        <f t="shared" si="0"/>
        <v>5</v>
      </c>
      <c r="N4">
        <f t="shared" si="0"/>
        <v>0</v>
      </c>
      <c r="O4">
        <f t="shared" si="0"/>
        <v>0</v>
      </c>
      <c r="P4">
        <f t="shared" si="0"/>
        <v>5</v>
      </c>
      <c r="Q4">
        <f t="shared" si="0"/>
        <v>0</v>
      </c>
      <c r="R4">
        <f t="shared" si="0"/>
        <v>0</v>
      </c>
      <c r="S4">
        <f t="shared" si="1"/>
        <v>30</v>
      </c>
      <c r="T4">
        <f t="shared" si="2"/>
        <v>3</v>
      </c>
      <c r="U4">
        <f t="shared" si="3"/>
        <v>50</v>
      </c>
      <c r="V4">
        <f t="shared" si="4"/>
        <v>0</v>
      </c>
      <c r="W4">
        <f t="shared" si="5"/>
        <v>20</v>
      </c>
      <c r="X4" s="6">
        <f>W4*'Store Warehoouse Rerorders'!J5</f>
        <v>60</v>
      </c>
      <c r="Y4" s="6">
        <f>W4*'Store Warehoouse Rerorders'!F5</f>
        <v>50</v>
      </c>
      <c r="Z4" s="6">
        <f t="shared" ref="Z4:Z30" si="6">X4-Y4</f>
        <v>10</v>
      </c>
      <c r="AA4">
        <f t="shared" ref="AA4:AA30" si="7">T4/8</f>
        <v>0.375</v>
      </c>
      <c r="AB4" s="9">
        <f t="shared" ref="AB4:AB30" si="8">IFERROR(W4-T4/W4,0)</f>
        <v>19.850000000000001</v>
      </c>
      <c r="AC4">
        <f>W4+W3</f>
        <v>40</v>
      </c>
    </row>
    <row r="5" spans="1:29" x14ac:dyDescent="0.25">
      <c r="A5" t="s">
        <v>4</v>
      </c>
      <c r="B5">
        <v>20</v>
      </c>
      <c r="C5">
        <v>15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f t="shared" si="0"/>
        <v>5</v>
      </c>
      <c r="L5">
        <f t="shared" si="0"/>
        <v>5</v>
      </c>
      <c r="M5">
        <f t="shared" si="0"/>
        <v>5</v>
      </c>
      <c r="N5">
        <f t="shared" si="0"/>
        <v>0</v>
      </c>
      <c r="O5">
        <f t="shared" si="0"/>
        <v>5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60</v>
      </c>
      <c r="T5">
        <f t="shared" si="2"/>
        <v>4</v>
      </c>
      <c r="U5">
        <f t="shared" si="3"/>
        <v>80</v>
      </c>
      <c r="V5">
        <f t="shared" si="4"/>
        <v>2.5</v>
      </c>
      <c r="W5">
        <f t="shared" si="5"/>
        <v>20</v>
      </c>
      <c r="X5" s="6">
        <f>W5*'Store Warehoouse Rerorders'!J6</f>
        <v>48</v>
      </c>
      <c r="Y5" s="6">
        <f>W5*'Store Warehoouse Rerorders'!F6</f>
        <v>40</v>
      </c>
      <c r="Z5" s="6">
        <f t="shared" si="6"/>
        <v>8</v>
      </c>
      <c r="AA5">
        <f t="shared" si="7"/>
        <v>0.5</v>
      </c>
      <c r="AB5" s="9">
        <f t="shared" si="8"/>
        <v>19.8</v>
      </c>
      <c r="AC5">
        <f t="shared" ref="AC5:AC30" si="9">W5+W4</f>
        <v>40</v>
      </c>
    </row>
    <row r="6" spans="1:29" x14ac:dyDescent="0.25">
      <c r="A6" t="s">
        <v>5</v>
      </c>
      <c r="B6">
        <v>20</v>
      </c>
      <c r="C6">
        <v>15</v>
      </c>
      <c r="D6">
        <v>10</v>
      </c>
      <c r="E6">
        <v>0</v>
      </c>
      <c r="F6">
        <v>5</v>
      </c>
      <c r="G6">
        <v>10</v>
      </c>
      <c r="H6">
        <v>0</v>
      </c>
      <c r="I6">
        <v>5</v>
      </c>
      <c r="J6">
        <v>5</v>
      </c>
      <c r="K6">
        <f t="shared" si="0"/>
        <v>5</v>
      </c>
      <c r="L6">
        <f t="shared" si="0"/>
        <v>5</v>
      </c>
      <c r="M6">
        <f t="shared" si="0"/>
        <v>10</v>
      </c>
      <c r="N6">
        <f t="shared" si="0"/>
        <v>0</v>
      </c>
      <c r="O6">
        <f t="shared" si="0"/>
        <v>0</v>
      </c>
      <c r="P6">
        <f t="shared" si="0"/>
        <v>10</v>
      </c>
      <c r="Q6">
        <f t="shared" si="0"/>
        <v>0</v>
      </c>
      <c r="R6">
        <f t="shared" si="0"/>
        <v>0</v>
      </c>
      <c r="S6">
        <f t="shared" si="1"/>
        <v>20</v>
      </c>
      <c r="T6">
        <f t="shared" si="2"/>
        <v>2</v>
      </c>
      <c r="U6">
        <f t="shared" si="3"/>
        <v>50</v>
      </c>
      <c r="V6">
        <f t="shared" si="4"/>
        <v>2.5</v>
      </c>
      <c r="W6">
        <f t="shared" si="5"/>
        <v>30</v>
      </c>
      <c r="X6" s="6">
        <f>W6*'Store Warehoouse Rerorders'!J7</f>
        <v>126</v>
      </c>
      <c r="Y6" s="6">
        <f>W6*'Store Warehoouse Rerorders'!F7</f>
        <v>105</v>
      </c>
      <c r="Z6" s="6">
        <f t="shared" si="6"/>
        <v>21</v>
      </c>
      <c r="AA6">
        <f t="shared" si="7"/>
        <v>0.25</v>
      </c>
      <c r="AB6" s="9">
        <f t="shared" si="8"/>
        <v>29.933333333333334</v>
      </c>
      <c r="AC6">
        <f t="shared" si="9"/>
        <v>50</v>
      </c>
    </row>
    <row r="7" spans="1:29" x14ac:dyDescent="0.25">
      <c r="A7" t="s">
        <v>2</v>
      </c>
      <c r="B7">
        <v>20</v>
      </c>
      <c r="C7">
        <v>15</v>
      </c>
      <c r="D7">
        <v>5</v>
      </c>
      <c r="E7">
        <v>5</v>
      </c>
      <c r="F7">
        <v>10</v>
      </c>
      <c r="G7">
        <v>10</v>
      </c>
      <c r="H7">
        <v>5</v>
      </c>
      <c r="I7">
        <v>0</v>
      </c>
      <c r="J7">
        <v>10</v>
      </c>
      <c r="K7">
        <f t="shared" si="0"/>
        <v>5</v>
      </c>
      <c r="L7">
        <f t="shared" si="0"/>
        <v>10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5</v>
      </c>
      <c r="Q7">
        <f t="shared" si="0"/>
        <v>5</v>
      </c>
      <c r="R7">
        <f t="shared" si="0"/>
        <v>0</v>
      </c>
      <c r="S7">
        <f t="shared" si="1"/>
        <v>0</v>
      </c>
      <c r="T7">
        <f t="shared" si="2"/>
        <v>1</v>
      </c>
      <c r="U7">
        <f t="shared" si="3"/>
        <v>25</v>
      </c>
      <c r="V7">
        <f t="shared" si="4"/>
        <v>2.5</v>
      </c>
      <c r="W7">
        <f t="shared" si="5"/>
        <v>25</v>
      </c>
      <c r="X7" s="6">
        <f>W7*'Store Warehoouse Rerorders'!J8</f>
        <v>120</v>
      </c>
      <c r="Y7" s="6">
        <f>W7*'Store Warehoouse Rerorders'!F8</f>
        <v>100</v>
      </c>
      <c r="Z7" s="6">
        <f t="shared" si="6"/>
        <v>20</v>
      </c>
      <c r="AA7">
        <f t="shared" si="7"/>
        <v>0.125</v>
      </c>
      <c r="AB7" s="9">
        <f t="shared" si="8"/>
        <v>24.96</v>
      </c>
      <c r="AC7">
        <f t="shared" si="9"/>
        <v>55</v>
      </c>
    </row>
    <row r="8" spans="1:29" x14ac:dyDescent="0.25">
      <c r="A8" t="s">
        <v>16</v>
      </c>
      <c r="B8">
        <v>20</v>
      </c>
      <c r="C8">
        <v>15</v>
      </c>
      <c r="D8">
        <v>10</v>
      </c>
      <c r="E8">
        <v>0</v>
      </c>
      <c r="F8">
        <v>5</v>
      </c>
      <c r="G8">
        <v>10</v>
      </c>
      <c r="H8">
        <v>0</v>
      </c>
      <c r="I8">
        <v>5</v>
      </c>
      <c r="J8">
        <v>5</v>
      </c>
      <c r="K8">
        <f t="shared" si="0"/>
        <v>5</v>
      </c>
      <c r="L8">
        <f t="shared" si="0"/>
        <v>5</v>
      </c>
      <c r="M8">
        <f t="shared" si="0"/>
        <v>10</v>
      </c>
      <c r="N8">
        <f t="shared" si="0"/>
        <v>0</v>
      </c>
      <c r="O8">
        <f t="shared" si="0"/>
        <v>0</v>
      </c>
      <c r="P8">
        <f t="shared" si="0"/>
        <v>10</v>
      </c>
      <c r="Q8">
        <f t="shared" si="0"/>
        <v>0</v>
      </c>
      <c r="R8">
        <f t="shared" si="0"/>
        <v>0</v>
      </c>
      <c r="S8">
        <f t="shared" si="1"/>
        <v>20</v>
      </c>
      <c r="T8">
        <f t="shared" si="2"/>
        <v>2</v>
      </c>
      <c r="U8">
        <f t="shared" si="3"/>
        <v>50</v>
      </c>
      <c r="V8">
        <f t="shared" si="4"/>
        <v>2.5</v>
      </c>
      <c r="W8">
        <f t="shared" si="5"/>
        <v>30</v>
      </c>
      <c r="X8" s="6">
        <f>W8*'Store Warehoouse Rerorders'!J9</f>
        <v>126</v>
      </c>
      <c r="Y8" s="6">
        <f>W8*'Store Warehoouse Rerorders'!F9</f>
        <v>105</v>
      </c>
      <c r="Z8" s="6">
        <f t="shared" si="6"/>
        <v>21</v>
      </c>
      <c r="AA8">
        <f t="shared" si="7"/>
        <v>0.25</v>
      </c>
      <c r="AB8" s="9">
        <f t="shared" si="8"/>
        <v>29.933333333333334</v>
      </c>
      <c r="AC8">
        <f t="shared" si="9"/>
        <v>55</v>
      </c>
    </row>
    <row r="9" spans="1:29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>
        <f t="shared" si="9"/>
        <v>30</v>
      </c>
    </row>
    <row r="10" spans="1:29" x14ac:dyDescent="0.25">
      <c r="A10" t="s">
        <v>7</v>
      </c>
      <c r="B10">
        <v>20</v>
      </c>
      <c r="C10">
        <v>15</v>
      </c>
      <c r="D10">
        <v>10</v>
      </c>
      <c r="E10">
        <v>0</v>
      </c>
      <c r="F10">
        <v>5</v>
      </c>
      <c r="G10">
        <v>10</v>
      </c>
      <c r="H10">
        <v>0</v>
      </c>
      <c r="I10">
        <v>5</v>
      </c>
      <c r="J10">
        <v>5</v>
      </c>
      <c r="K10">
        <f t="shared" ref="K10:R16" si="10">IF(C10&lt;B10,B10-C10,0)</f>
        <v>5</v>
      </c>
      <c r="L10">
        <f t="shared" si="10"/>
        <v>5</v>
      </c>
      <c r="M10">
        <f t="shared" si="10"/>
        <v>10</v>
      </c>
      <c r="N10">
        <f t="shared" si="10"/>
        <v>0</v>
      </c>
      <c r="O10">
        <f t="shared" si="10"/>
        <v>0</v>
      </c>
      <c r="P10">
        <f t="shared" si="10"/>
        <v>10</v>
      </c>
      <c r="Q10">
        <f t="shared" si="10"/>
        <v>0</v>
      </c>
      <c r="R10">
        <f t="shared" si="10"/>
        <v>0</v>
      </c>
      <c r="S10">
        <f t="shared" ref="S10:S16" si="11">IF(T10&lt;=0,T10*B10,T10*B10-B10)</f>
        <v>20</v>
      </c>
      <c r="T10">
        <f t="shared" ref="T10:T16" si="12">IFERROR(COUNTIF(C10:J10,0),"")</f>
        <v>2</v>
      </c>
      <c r="U10">
        <f t="shared" ref="U10:U16" si="13">SUM(K10:R10)+S10</f>
        <v>50</v>
      </c>
      <c r="V10">
        <f t="shared" ref="V10:V16" si="14">MEDIAN(K10:R10)</f>
        <v>2.5</v>
      </c>
      <c r="W10">
        <f t="shared" ref="W10:W16" si="15">SUM(K10:R10)</f>
        <v>30</v>
      </c>
      <c r="X10" s="6">
        <f>W10*'Store Warehoouse Rerorders'!J11</f>
        <v>108</v>
      </c>
      <c r="Y10" s="6">
        <f>W10*'Store Warehoouse Rerorders'!F11</f>
        <v>90</v>
      </c>
      <c r="Z10" s="6">
        <f t="shared" si="6"/>
        <v>18</v>
      </c>
      <c r="AA10">
        <f t="shared" si="7"/>
        <v>0.25</v>
      </c>
      <c r="AB10" s="9">
        <f t="shared" si="8"/>
        <v>29.933333333333334</v>
      </c>
      <c r="AC10">
        <f t="shared" si="9"/>
        <v>30</v>
      </c>
    </row>
    <row r="11" spans="1:29" x14ac:dyDescent="0.25">
      <c r="A11" t="s">
        <v>17</v>
      </c>
      <c r="B11">
        <v>20</v>
      </c>
      <c r="C11">
        <v>10</v>
      </c>
      <c r="D11">
        <v>10</v>
      </c>
      <c r="E11">
        <v>5</v>
      </c>
      <c r="F11">
        <v>0</v>
      </c>
      <c r="G11">
        <v>5</v>
      </c>
      <c r="H11">
        <v>10</v>
      </c>
      <c r="I11">
        <v>10</v>
      </c>
      <c r="J11">
        <v>5</v>
      </c>
      <c r="K11">
        <f t="shared" si="10"/>
        <v>10</v>
      </c>
      <c r="L11">
        <f t="shared" si="10"/>
        <v>0</v>
      </c>
      <c r="M11">
        <f t="shared" si="10"/>
        <v>5</v>
      </c>
      <c r="N11">
        <f t="shared" si="10"/>
        <v>5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0"/>
        <v>5</v>
      </c>
      <c r="S11">
        <f t="shared" si="11"/>
        <v>0</v>
      </c>
      <c r="T11">
        <f t="shared" si="12"/>
        <v>1</v>
      </c>
      <c r="U11">
        <f t="shared" si="13"/>
        <v>25</v>
      </c>
      <c r="V11">
        <f t="shared" si="14"/>
        <v>2.5</v>
      </c>
      <c r="W11">
        <f t="shared" si="15"/>
        <v>25</v>
      </c>
      <c r="X11" s="6">
        <f>W11*'Store Warehoouse Rerorders'!J12</f>
        <v>105</v>
      </c>
      <c r="Y11" s="6">
        <f>W11*'Store Warehoouse Rerorders'!F12</f>
        <v>87.5</v>
      </c>
      <c r="Z11" s="6">
        <f t="shared" si="6"/>
        <v>17.5</v>
      </c>
      <c r="AA11">
        <f t="shared" si="7"/>
        <v>0.125</v>
      </c>
      <c r="AB11" s="9">
        <f t="shared" si="8"/>
        <v>24.96</v>
      </c>
      <c r="AC11">
        <f t="shared" si="9"/>
        <v>55</v>
      </c>
    </row>
    <row r="12" spans="1:29" x14ac:dyDescent="0.25">
      <c r="A12" t="s">
        <v>8</v>
      </c>
      <c r="B12">
        <v>20</v>
      </c>
      <c r="C12">
        <v>15</v>
      </c>
      <c r="D12">
        <v>10</v>
      </c>
      <c r="E12">
        <v>20</v>
      </c>
      <c r="F12">
        <v>0</v>
      </c>
      <c r="G12">
        <v>5</v>
      </c>
      <c r="H12">
        <v>5</v>
      </c>
      <c r="I12">
        <v>5</v>
      </c>
      <c r="J12">
        <v>5</v>
      </c>
      <c r="K12">
        <f t="shared" si="10"/>
        <v>5</v>
      </c>
      <c r="L12">
        <f t="shared" si="10"/>
        <v>5</v>
      </c>
      <c r="M12">
        <f t="shared" si="10"/>
        <v>0</v>
      </c>
      <c r="N12">
        <f t="shared" si="10"/>
        <v>20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1"/>
        <v>0</v>
      </c>
      <c r="T12">
        <f t="shared" si="12"/>
        <v>1</v>
      </c>
      <c r="U12">
        <f t="shared" si="13"/>
        <v>30</v>
      </c>
      <c r="V12">
        <f t="shared" si="14"/>
        <v>0</v>
      </c>
      <c r="W12">
        <f t="shared" si="15"/>
        <v>30</v>
      </c>
      <c r="X12" s="6">
        <f>W12*'Store Warehoouse Rerorders'!J13</f>
        <v>144</v>
      </c>
      <c r="Y12" s="6">
        <f>W12*'Store Warehoouse Rerorders'!F13</f>
        <v>120</v>
      </c>
      <c r="Z12" s="6">
        <f t="shared" si="6"/>
        <v>24</v>
      </c>
      <c r="AA12">
        <f t="shared" si="7"/>
        <v>0.125</v>
      </c>
      <c r="AB12" s="9">
        <f t="shared" si="8"/>
        <v>29.966666666666665</v>
      </c>
      <c r="AC12">
        <f t="shared" si="9"/>
        <v>55</v>
      </c>
    </row>
    <row r="13" spans="1:29" x14ac:dyDescent="0.25">
      <c r="A13" t="s">
        <v>9</v>
      </c>
      <c r="B13">
        <v>20</v>
      </c>
      <c r="C13">
        <v>15</v>
      </c>
      <c r="D13">
        <v>10</v>
      </c>
      <c r="E13">
        <v>0</v>
      </c>
      <c r="F13">
        <v>0</v>
      </c>
      <c r="G13">
        <v>10</v>
      </c>
      <c r="H13">
        <v>0</v>
      </c>
      <c r="I13">
        <v>5</v>
      </c>
      <c r="J13">
        <v>5</v>
      </c>
      <c r="K13">
        <f t="shared" si="10"/>
        <v>5</v>
      </c>
      <c r="L13">
        <f t="shared" si="10"/>
        <v>5</v>
      </c>
      <c r="M13">
        <f t="shared" si="10"/>
        <v>10</v>
      </c>
      <c r="N13">
        <f t="shared" si="10"/>
        <v>0</v>
      </c>
      <c r="O13">
        <f t="shared" si="10"/>
        <v>0</v>
      </c>
      <c r="P13">
        <f t="shared" si="10"/>
        <v>10</v>
      </c>
      <c r="Q13">
        <f t="shared" si="10"/>
        <v>0</v>
      </c>
      <c r="R13">
        <f t="shared" si="10"/>
        <v>0</v>
      </c>
      <c r="S13">
        <f t="shared" si="11"/>
        <v>40</v>
      </c>
      <c r="T13">
        <f t="shared" si="12"/>
        <v>3</v>
      </c>
      <c r="U13">
        <f t="shared" si="13"/>
        <v>70</v>
      </c>
      <c r="V13">
        <f t="shared" si="14"/>
        <v>2.5</v>
      </c>
      <c r="W13">
        <f t="shared" si="15"/>
        <v>30</v>
      </c>
      <c r="X13" s="6">
        <f>W13*'Store Warehoouse Rerorders'!J14</f>
        <v>198</v>
      </c>
      <c r="Y13" s="6">
        <f>W13*'Store Warehoouse Rerorders'!F14</f>
        <v>165</v>
      </c>
      <c r="Z13" s="6">
        <f t="shared" si="6"/>
        <v>33</v>
      </c>
      <c r="AA13">
        <f t="shared" si="7"/>
        <v>0.375</v>
      </c>
      <c r="AB13" s="9">
        <f t="shared" si="8"/>
        <v>29.9</v>
      </c>
      <c r="AC13">
        <f t="shared" si="9"/>
        <v>60</v>
      </c>
    </row>
    <row r="14" spans="1:29" x14ac:dyDescent="0.25">
      <c r="A14" t="s">
        <v>15</v>
      </c>
      <c r="B14">
        <v>20</v>
      </c>
      <c r="C14">
        <v>20</v>
      </c>
      <c r="D14">
        <v>20</v>
      </c>
      <c r="E14">
        <v>15</v>
      </c>
      <c r="F14">
        <v>0</v>
      </c>
      <c r="G14">
        <v>0</v>
      </c>
      <c r="H14">
        <v>0</v>
      </c>
      <c r="I14">
        <v>10</v>
      </c>
      <c r="J14">
        <v>10</v>
      </c>
      <c r="K14">
        <f t="shared" si="10"/>
        <v>0</v>
      </c>
      <c r="L14">
        <f t="shared" si="10"/>
        <v>0</v>
      </c>
      <c r="M14">
        <f t="shared" si="10"/>
        <v>5</v>
      </c>
      <c r="N14">
        <f t="shared" si="10"/>
        <v>15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1"/>
        <v>40</v>
      </c>
      <c r="T14">
        <f t="shared" si="12"/>
        <v>3</v>
      </c>
      <c r="U14">
        <f t="shared" si="13"/>
        <v>60</v>
      </c>
      <c r="V14">
        <f t="shared" si="14"/>
        <v>0</v>
      </c>
      <c r="W14">
        <f t="shared" si="15"/>
        <v>20</v>
      </c>
      <c r="X14" s="6">
        <f>W14*'Store Warehoouse Rerorders'!J15</f>
        <v>96</v>
      </c>
      <c r="Y14" s="6">
        <f>W14*'Store Warehoouse Rerorders'!F15</f>
        <v>80</v>
      </c>
      <c r="Z14" s="6">
        <f t="shared" si="6"/>
        <v>16</v>
      </c>
      <c r="AA14">
        <f t="shared" si="7"/>
        <v>0.375</v>
      </c>
      <c r="AB14" s="9">
        <f t="shared" si="8"/>
        <v>19.850000000000001</v>
      </c>
      <c r="AC14">
        <f t="shared" si="9"/>
        <v>50</v>
      </c>
    </row>
    <row r="15" spans="1:29" x14ac:dyDescent="0.25">
      <c r="A15" t="s">
        <v>10</v>
      </c>
      <c r="B15">
        <v>20</v>
      </c>
      <c r="C15">
        <v>15</v>
      </c>
      <c r="D15">
        <v>10</v>
      </c>
      <c r="E15">
        <v>0</v>
      </c>
      <c r="F15">
        <v>5</v>
      </c>
      <c r="G15">
        <v>10</v>
      </c>
      <c r="H15">
        <v>0</v>
      </c>
      <c r="I15">
        <v>5</v>
      </c>
      <c r="J15">
        <v>5</v>
      </c>
      <c r="K15">
        <f t="shared" si="10"/>
        <v>5</v>
      </c>
      <c r="L15">
        <f t="shared" si="10"/>
        <v>5</v>
      </c>
      <c r="M15">
        <f t="shared" si="10"/>
        <v>10</v>
      </c>
      <c r="N15">
        <f t="shared" si="10"/>
        <v>0</v>
      </c>
      <c r="O15">
        <f t="shared" si="10"/>
        <v>0</v>
      </c>
      <c r="P15">
        <f t="shared" si="10"/>
        <v>10</v>
      </c>
      <c r="Q15">
        <f t="shared" si="10"/>
        <v>0</v>
      </c>
      <c r="R15">
        <f t="shared" si="10"/>
        <v>0</v>
      </c>
      <c r="S15">
        <f t="shared" si="11"/>
        <v>20</v>
      </c>
      <c r="T15">
        <f t="shared" si="12"/>
        <v>2</v>
      </c>
      <c r="U15">
        <f t="shared" si="13"/>
        <v>50</v>
      </c>
      <c r="V15">
        <f t="shared" si="14"/>
        <v>2.5</v>
      </c>
      <c r="W15">
        <f t="shared" si="15"/>
        <v>30</v>
      </c>
      <c r="X15" s="6">
        <f>W15*'Store Warehoouse Rerorders'!J16</f>
        <v>36</v>
      </c>
      <c r="Y15" s="6">
        <f>W15*'Store Warehoouse Rerorders'!F16</f>
        <v>30</v>
      </c>
      <c r="Z15" s="6">
        <f t="shared" si="6"/>
        <v>6</v>
      </c>
      <c r="AA15">
        <f t="shared" si="7"/>
        <v>0.25</v>
      </c>
      <c r="AB15" s="9">
        <f t="shared" si="8"/>
        <v>29.933333333333334</v>
      </c>
      <c r="AC15">
        <f t="shared" si="9"/>
        <v>50</v>
      </c>
    </row>
    <row r="16" spans="1:29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 s="6">
        <f>W16*'Store Warehoouse Rerorders'!J17</f>
        <v>0</v>
      </c>
      <c r="Y16" s="6">
        <f>W16*'Store Warehoouse Rerorders'!F17</f>
        <v>0</v>
      </c>
      <c r="Z16" s="6">
        <f t="shared" si="6"/>
        <v>0</v>
      </c>
      <c r="AA16">
        <f t="shared" si="7"/>
        <v>0</v>
      </c>
      <c r="AB16" s="9">
        <f t="shared" si="8"/>
        <v>0</v>
      </c>
      <c r="AC16">
        <f t="shared" si="9"/>
        <v>30</v>
      </c>
    </row>
    <row r="17" spans="1:29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>
        <f t="shared" si="9"/>
        <v>0</v>
      </c>
    </row>
    <row r="18" spans="1:29" x14ac:dyDescent="0.25">
      <c r="A18" t="s">
        <v>12</v>
      </c>
      <c r="B18">
        <v>20</v>
      </c>
      <c r="C18">
        <v>20</v>
      </c>
      <c r="D18">
        <v>15</v>
      </c>
      <c r="E18">
        <v>10</v>
      </c>
      <c r="F18">
        <v>0</v>
      </c>
      <c r="G18">
        <v>0</v>
      </c>
      <c r="H18">
        <v>10</v>
      </c>
      <c r="I18">
        <v>5</v>
      </c>
      <c r="J18">
        <v>5</v>
      </c>
      <c r="K18">
        <f t="shared" ref="K18:R22" si="16">IF(C18&lt;B18,B18-C18,0)</f>
        <v>0</v>
      </c>
      <c r="L18">
        <f t="shared" si="16"/>
        <v>5</v>
      </c>
      <c r="M18">
        <f t="shared" si="16"/>
        <v>5</v>
      </c>
      <c r="N18">
        <f t="shared" si="16"/>
        <v>10</v>
      </c>
      <c r="O18">
        <f t="shared" si="16"/>
        <v>0</v>
      </c>
      <c r="P18">
        <f t="shared" si="16"/>
        <v>0</v>
      </c>
      <c r="Q18">
        <f t="shared" si="16"/>
        <v>5</v>
      </c>
      <c r="R18">
        <f t="shared" si="16"/>
        <v>0</v>
      </c>
      <c r="S18">
        <f>IF(T18&lt;=0,T18*B18,T18*B18-B18)</f>
        <v>20</v>
      </c>
      <c r="T18">
        <f>IFERROR(COUNTIF(C18:J18,0),"")</f>
        <v>2</v>
      </c>
      <c r="U18">
        <f>SUM(K18:R18)+S18</f>
        <v>45</v>
      </c>
      <c r="V18">
        <f>MEDIAN(K18:R18)</f>
        <v>2.5</v>
      </c>
      <c r="W18">
        <f>SUM(K18:R18)</f>
        <v>25</v>
      </c>
      <c r="X18" s="6">
        <f>W18*'Store Warehoouse Rerorders'!J19</f>
        <v>180</v>
      </c>
      <c r="Y18" s="6">
        <f>W18*'Store Warehoouse Rerorders'!F19</f>
        <v>150</v>
      </c>
      <c r="Z18" s="6">
        <f t="shared" si="6"/>
        <v>30</v>
      </c>
      <c r="AA18">
        <f t="shared" si="7"/>
        <v>0.25</v>
      </c>
      <c r="AB18" s="9">
        <f t="shared" si="8"/>
        <v>24.92</v>
      </c>
      <c r="AC18">
        <f t="shared" si="9"/>
        <v>25</v>
      </c>
    </row>
    <row r="19" spans="1:29" x14ac:dyDescent="0.25">
      <c r="A19" t="s">
        <v>19</v>
      </c>
      <c r="B19">
        <v>20</v>
      </c>
      <c r="C19">
        <v>10</v>
      </c>
      <c r="D19">
        <v>0</v>
      </c>
      <c r="E19">
        <v>10</v>
      </c>
      <c r="F19">
        <v>10</v>
      </c>
      <c r="G19">
        <v>10</v>
      </c>
      <c r="H19">
        <v>5</v>
      </c>
      <c r="I19">
        <v>10</v>
      </c>
      <c r="J19">
        <v>0</v>
      </c>
      <c r="K19">
        <f t="shared" si="16"/>
        <v>10</v>
      </c>
      <c r="L19">
        <f t="shared" si="16"/>
        <v>10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5</v>
      </c>
      <c r="Q19">
        <f t="shared" si="16"/>
        <v>0</v>
      </c>
      <c r="R19">
        <f t="shared" si="16"/>
        <v>10</v>
      </c>
      <c r="S19">
        <f>IF(T19&lt;=0,T19*B19,T19*B19-B19)</f>
        <v>20</v>
      </c>
      <c r="T19">
        <f>IFERROR(COUNTIF(C19:J19,0),"")</f>
        <v>2</v>
      </c>
      <c r="U19">
        <f>SUM(K19:R19)+S19</f>
        <v>55</v>
      </c>
      <c r="V19">
        <f>MEDIAN(K19:R19)</f>
        <v>2.5</v>
      </c>
      <c r="W19">
        <f>SUM(K19:R19)</f>
        <v>35</v>
      </c>
      <c r="X19" s="6">
        <f>W19*'Store Warehoouse Rerorders'!J20</f>
        <v>231</v>
      </c>
      <c r="Y19" s="6">
        <f>W19*'Store Warehoouse Rerorders'!F20</f>
        <v>192.5</v>
      </c>
      <c r="Z19" s="6">
        <f t="shared" si="6"/>
        <v>38.5</v>
      </c>
      <c r="AA19">
        <f t="shared" si="7"/>
        <v>0.25</v>
      </c>
      <c r="AB19" s="9">
        <f t="shared" si="8"/>
        <v>34.942857142857143</v>
      </c>
      <c r="AC19">
        <f t="shared" si="9"/>
        <v>60</v>
      </c>
    </row>
    <row r="20" spans="1:29" x14ac:dyDescent="0.25">
      <c r="A20" t="s">
        <v>14</v>
      </c>
      <c r="B20">
        <v>20</v>
      </c>
      <c r="C20">
        <v>15</v>
      </c>
      <c r="D20">
        <v>5</v>
      </c>
      <c r="E20">
        <v>5</v>
      </c>
      <c r="F20">
        <v>0</v>
      </c>
      <c r="G20">
        <v>5</v>
      </c>
      <c r="H20">
        <v>0</v>
      </c>
      <c r="I20">
        <v>10</v>
      </c>
      <c r="J20">
        <v>5</v>
      </c>
      <c r="K20">
        <f t="shared" si="16"/>
        <v>5</v>
      </c>
      <c r="L20">
        <f t="shared" si="16"/>
        <v>10</v>
      </c>
      <c r="M20">
        <f t="shared" si="16"/>
        <v>0</v>
      </c>
      <c r="N20">
        <f t="shared" si="16"/>
        <v>5</v>
      </c>
      <c r="O20">
        <f t="shared" si="16"/>
        <v>0</v>
      </c>
      <c r="P20">
        <f t="shared" si="16"/>
        <v>5</v>
      </c>
      <c r="Q20">
        <f t="shared" si="16"/>
        <v>0</v>
      </c>
      <c r="R20">
        <f t="shared" si="16"/>
        <v>5</v>
      </c>
      <c r="S20">
        <f>IF(T20&lt;=0,T20*B20,T20*B20-B20)</f>
        <v>20</v>
      </c>
      <c r="T20">
        <f>IFERROR(COUNTIF(C20:J20,0),"")</f>
        <v>2</v>
      </c>
      <c r="U20">
        <f>SUM(K20:R20)+S20</f>
        <v>50</v>
      </c>
      <c r="V20">
        <f>MEDIAN(K20:R20)</f>
        <v>5</v>
      </c>
      <c r="W20">
        <f>SUM(K20:R20)</f>
        <v>30</v>
      </c>
      <c r="X20" s="6">
        <f>W20*'Store Warehoouse Rerorders'!J21</f>
        <v>180</v>
      </c>
      <c r="Y20" s="6">
        <f>W20*'Store Warehoouse Rerorders'!F21</f>
        <v>150</v>
      </c>
      <c r="Z20" s="6">
        <f t="shared" si="6"/>
        <v>30</v>
      </c>
      <c r="AA20">
        <f t="shared" si="7"/>
        <v>0.25</v>
      </c>
      <c r="AB20" s="9">
        <f t="shared" si="8"/>
        <v>29.933333333333334</v>
      </c>
      <c r="AC20">
        <f t="shared" si="9"/>
        <v>65</v>
      </c>
    </row>
    <row r="21" spans="1:29" x14ac:dyDescent="0.25">
      <c r="A21" t="s">
        <v>22</v>
      </c>
      <c r="B21">
        <v>10</v>
      </c>
      <c r="C21">
        <v>10</v>
      </c>
      <c r="D21">
        <v>5</v>
      </c>
      <c r="E21">
        <v>10</v>
      </c>
      <c r="F21">
        <v>10</v>
      </c>
      <c r="G21">
        <v>5</v>
      </c>
      <c r="H21">
        <v>0</v>
      </c>
      <c r="I21">
        <v>0</v>
      </c>
      <c r="J21">
        <v>0</v>
      </c>
      <c r="K21">
        <f t="shared" si="16"/>
        <v>0</v>
      </c>
      <c r="L21">
        <f t="shared" si="16"/>
        <v>5</v>
      </c>
      <c r="M21">
        <f t="shared" si="16"/>
        <v>0</v>
      </c>
      <c r="N21">
        <f t="shared" si="16"/>
        <v>0</v>
      </c>
      <c r="O21">
        <f t="shared" si="16"/>
        <v>5</v>
      </c>
      <c r="P21">
        <f t="shared" si="16"/>
        <v>5</v>
      </c>
      <c r="Q21">
        <f t="shared" si="16"/>
        <v>0</v>
      </c>
      <c r="R21">
        <f t="shared" si="16"/>
        <v>0</v>
      </c>
      <c r="S21">
        <f>IF(T21&lt;=0,T21*B21,T21*B21-B21)</f>
        <v>20</v>
      </c>
      <c r="T21">
        <f>IFERROR(COUNTIF(C21:J21,0),"")</f>
        <v>3</v>
      </c>
      <c r="U21">
        <f>SUM(K21:R21)+S21</f>
        <v>35</v>
      </c>
      <c r="V21">
        <f>MEDIAN(K21:R21)</f>
        <v>0</v>
      </c>
      <c r="W21">
        <f>SUM(K21:R21)</f>
        <v>15</v>
      </c>
      <c r="X21" s="6">
        <f>W21*'Store Warehoouse Rerorders'!J22</f>
        <v>126</v>
      </c>
      <c r="Y21" s="6">
        <f>W21*'Store Warehoouse Rerorders'!F22</f>
        <v>105</v>
      </c>
      <c r="Z21" s="6">
        <f t="shared" si="6"/>
        <v>21</v>
      </c>
      <c r="AA21">
        <f t="shared" si="7"/>
        <v>0.375</v>
      </c>
      <c r="AB21" s="9">
        <f t="shared" si="8"/>
        <v>14.8</v>
      </c>
      <c r="AC21">
        <f t="shared" si="9"/>
        <v>45</v>
      </c>
    </row>
    <row r="22" spans="1:29" x14ac:dyDescent="0.25">
      <c r="A22" t="s">
        <v>18</v>
      </c>
      <c r="B22">
        <v>10</v>
      </c>
      <c r="C22">
        <v>10</v>
      </c>
      <c r="D22">
        <v>5</v>
      </c>
      <c r="E22">
        <v>5</v>
      </c>
      <c r="F22">
        <v>0</v>
      </c>
      <c r="G22">
        <v>5</v>
      </c>
      <c r="H22">
        <v>5</v>
      </c>
      <c r="I22">
        <v>10</v>
      </c>
      <c r="J22">
        <v>5</v>
      </c>
      <c r="K22">
        <f t="shared" si="16"/>
        <v>0</v>
      </c>
      <c r="L22">
        <f t="shared" si="16"/>
        <v>5</v>
      </c>
      <c r="M22">
        <f t="shared" si="16"/>
        <v>0</v>
      </c>
      <c r="N22">
        <f t="shared" si="16"/>
        <v>5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5</v>
      </c>
      <c r="S22">
        <f>IF(T22&lt;=0,T22*B22,T22*B22-B22)</f>
        <v>0</v>
      </c>
      <c r="T22">
        <f>IFERROR(COUNTIF(C22:J22,0),"")</f>
        <v>1</v>
      </c>
      <c r="U22">
        <f>SUM(K22:R22)+S22</f>
        <v>15</v>
      </c>
      <c r="V22">
        <f>MEDIAN(K22:R22)</f>
        <v>0</v>
      </c>
      <c r="W22">
        <f>SUM(K22:R22)</f>
        <v>15</v>
      </c>
      <c r="X22" s="6">
        <f>W22*'Store Warehoouse Rerorders'!J23</f>
        <v>117</v>
      </c>
      <c r="Y22" s="6">
        <f>W22*'Store Warehoouse Rerorders'!F23</f>
        <v>97.5</v>
      </c>
      <c r="Z22" s="6">
        <f t="shared" si="6"/>
        <v>19.5</v>
      </c>
      <c r="AA22">
        <f t="shared" si="7"/>
        <v>0.125</v>
      </c>
      <c r="AB22" s="9">
        <f t="shared" si="8"/>
        <v>14.933333333333334</v>
      </c>
      <c r="AC22">
        <f t="shared" si="9"/>
        <v>30</v>
      </c>
    </row>
    <row r="23" spans="1:29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>
        <f t="shared" si="9"/>
        <v>15</v>
      </c>
    </row>
    <row r="24" spans="1:29" x14ac:dyDescent="0.25">
      <c r="A24" t="s">
        <v>21</v>
      </c>
      <c r="B24">
        <v>20</v>
      </c>
      <c r="C24">
        <v>20</v>
      </c>
      <c r="D24">
        <v>15</v>
      </c>
      <c r="E24">
        <v>15</v>
      </c>
      <c r="F24">
        <v>10</v>
      </c>
      <c r="G24">
        <v>5</v>
      </c>
      <c r="H24">
        <v>10</v>
      </c>
      <c r="I24">
        <v>15</v>
      </c>
      <c r="J24">
        <v>10</v>
      </c>
      <c r="K24">
        <f t="shared" ref="K24:R30" si="17">IF(C24&lt;B24,B24-C24,0)</f>
        <v>0</v>
      </c>
      <c r="L24">
        <f t="shared" si="17"/>
        <v>5</v>
      </c>
      <c r="M24">
        <f t="shared" si="17"/>
        <v>0</v>
      </c>
      <c r="N24">
        <f t="shared" si="17"/>
        <v>5</v>
      </c>
      <c r="O24">
        <f t="shared" si="17"/>
        <v>5</v>
      </c>
      <c r="P24">
        <f t="shared" si="17"/>
        <v>0</v>
      </c>
      <c r="Q24">
        <f t="shared" si="17"/>
        <v>0</v>
      </c>
      <c r="R24">
        <f t="shared" si="17"/>
        <v>5</v>
      </c>
      <c r="S24">
        <f t="shared" ref="S24:S30" si="18">IF(T24&lt;=0,T24*B24,T24*B24-B24)</f>
        <v>0</v>
      </c>
      <c r="T24">
        <f t="shared" ref="T24:T30" si="19">IFERROR(COUNTIF(C24:J24,0),"")</f>
        <v>0</v>
      </c>
      <c r="U24">
        <f t="shared" ref="U24:U30" si="20">SUM(K24:R24)+S24</f>
        <v>20</v>
      </c>
      <c r="V24">
        <f t="shared" ref="V24:V30" si="21">MEDIAN(K24:R24)</f>
        <v>2.5</v>
      </c>
      <c r="W24">
        <f t="shared" ref="W24:W30" si="22">SUM(K24:R24)</f>
        <v>20</v>
      </c>
      <c r="X24" s="6">
        <f>W24*'Store Warehoouse Rerorders'!J25</f>
        <v>36</v>
      </c>
      <c r="Y24" s="6">
        <f>W24*'Store Warehoouse Rerorders'!F25</f>
        <v>30</v>
      </c>
      <c r="Z24" s="6">
        <f t="shared" si="6"/>
        <v>6</v>
      </c>
      <c r="AA24">
        <f t="shared" si="7"/>
        <v>0</v>
      </c>
      <c r="AB24" s="9">
        <f t="shared" si="8"/>
        <v>20</v>
      </c>
      <c r="AC24">
        <f t="shared" si="9"/>
        <v>20</v>
      </c>
    </row>
    <row r="25" spans="1:29" x14ac:dyDescent="0.25">
      <c r="A25" t="s">
        <v>26</v>
      </c>
      <c r="B25">
        <v>10</v>
      </c>
      <c r="C25">
        <v>5</v>
      </c>
      <c r="D25">
        <v>10</v>
      </c>
      <c r="E25">
        <v>0</v>
      </c>
      <c r="F25">
        <v>5</v>
      </c>
      <c r="G25">
        <v>5</v>
      </c>
      <c r="H25">
        <v>5</v>
      </c>
      <c r="I25">
        <v>0</v>
      </c>
      <c r="J25">
        <v>0</v>
      </c>
      <c r="K25">
        <f t="shared" si="17"/>
        <v>5</v>
      </c>
      <c r="L25">
        <f t="shared" si="17"/>
        <v>0</v>
      </c>
      <c r="M25">
        <f t="shared" si="17"/>
        <v>10</v>
      </c>
      <c r="N25">
        <f t="shared" si="17"/>
        <v>0</v>
      </c>
      <c r="O25">
        <f t="shared" si="17"/>
        <v>0</v>
      </c>
      <c r="P25">
        <f t="shared" si="17"/>
        <v>0</v>
      </c>
      <c r="Q25">
        <f t="shared" si="17"/>
        <v>5</v>
      </c>
      <c r="R25">
        <f t="shared" si="17"/>
        <v>0</v>
      </c>
      <c r="S25">
        <f t="shared" si="18"/>
        <v>20</v>
      </c>
      <c r="T25">
        <f t="shared" si="19"/>
        <v>3</v>
      </c>
      <c r="U25">
        <f t="shared" si="20"/>
        <v>40</v>
      </c>
      <c r="V25">
        <f t="shared" si="21"/>
        <v>0</v>
      </c>
      <c r="W25">
        <f t="shared" si="22"/>
        <v>20</v>
      </c>
      <c r="X25" s="6">
        <f>W25*'Store Warehoouse Rerorders'!J26</f>
        <v>12</v>
      </c>
      <c r="Y25" s="6">
        <f>W25*'Store Warehoouse Rerorders'!F26</f>
        <v>10</v>
      </c>
      <c r="Z25" s="6">
        <f t="shared" si="6"/>
        <v>2</v>
      </c>
      <c r="AA25">
        <f t="shared" si="7"/>
        <v>0.375</v>
      </c>
      <c r="AB25" s="9">
        <f t="shared" si="8"/>
        <v>19.850000000000001</v>
      </c>
      <c r="AC25">
        <f t="shared" si="9"/>
        <v>40</v>
      </c>
    </row>
    <row r="26" spans="1:29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7"/>
        <v>0</v>
      </c>
      <c r="L26">
        <f t="shared" si="17"/>
        <v>0</v>
      </c>
      <c r="M26">
        <f t="shared" si="17"/>
        <v>0</v>
      </c>
      <c r="N26">
        <f t="shared" si="17"/>
        <v>0</v>
      </c>
      <c r="O26">
        <f t="shared" si="17"/>
        <v>0</v>
      </c>
      <c r="P26">
        <f t="shared" si="17"/>
        <v>0</v>
      </c>
      <c r="Q26">
        <f t="shared" si="17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>
        <f t="shared" si="7"/>
        <v>0</v>
      </c>
      <c r="AB26" s="9">
        <f t="shared" si="8"/>
        <v>0</v>
      </c>
      <c r="AC26">
        <f t="shared" si="9"/>
        <v>20</v>
      </c>
    </row>
    <row r="27" spans="1:29" x14ac:dyDescent="0.25">
      <c r="A27" t="s">
        <v>27</v>
      </c>
      <c r="B27">
        <v>15</v>
      </c>
      <c r="C27">
        <v>15</v>
      </c>
      <c r="D27">
        <v>10</v>
      </c>
      <c r="E27">
        <v>0</v>
      </c>
      <c r="F27">
        <v>10</v>
      </c>
      <c r="G27">
        <v>15</v>
      </c>
      <c r="H27">
        <v>10</v>
      </c>
      <c r="I27">
        <v>5</v>
      </c>
      <c r="J27">
        <v>15</v>
      </c>
      <c r="K27">
        <f t="shared" si="17"/>
        <v>0</v>
      </c>
      <c r="L27">
        <f t="shared" si="17"/>
        <v>5</v>
      </c>
      <c r="M27">
        <f t="shared" si="17"/>
        <v>10</v>
      </c>
      <c r="N27">
        <f t="shared" si="17"/>
        <v>0</v>
      </c>
      <c r="O27">
        <f t="shared" si="17"/>
        <v>0</v>
      </c>
      <c r="P27">
        <f t="shared" si="17"/>
        <v>5</v>
      </c>
      <c r="Q27">
        <f t="shared" si="17"/>
        <v>5</v>
      </c>
      <c r="R27">
        <f t="shared" si="17"/>
        <v>0</v>
      </c>
      <c r="S27">
        <f t="shared" si="18"/>
        <v>0</v>
      </c>
      <c r="T27">
        <f t="shared" si="19"/>
        <v>1</v>
      </c>
      <c r="U27">
        <f t="shared" si="20"/>
        <v>25</v>
      </c>
      <c r="V27">
        <f t="shared" si="21"/>
        <v>2.5</v>
      </c>
      <c r="W27">
        <f t="shared" si="22"/>
        <v>25</v>
      </c>
      <c r="X27" s="6">
        <f>W27*'Store Warehoouse Rerorders'!J28</f>
        <v>90</v>
      </c>
      <c r="Y27" s="6">
        <f>W27*'Store Warehoouse Rerorders'!F28</f>
        <v>75</v>
      </c>
      <c r="Z27" s="6">
        <f t="shared" si="6"/>
        <v>15</v>
      </c>
      <c r="AA27">
        <f t="shared" si="7"/>
        <v>0.125</v>
      </c>
      <c r="AB27" s="9">
        <f t="shared" si="8"/>
        <v>24.96</v>
      </c>
      <c r="AC27">
        <f t="shared" si="9"/>
        <v>25</v>
      </c>
    </row>
    <row r="28" spans="1:29" x14ac:dyDescent="0.25">
      <c r="A28" t="s">
        <v>28</v>
      </c>
      <c r="B28">
        <v>15</v>
      </c>
      <c r="C28">
        <v>15</v>
      </c>
      <c r="D28">
        <v>10</v>
      </c>
      <c r="E28">
        <v>10</v>
      </c>
      <c r="F28">
        <v>5</v>
      </c>
      <c r="G28">
        <v>10</v>
      </c>
      <c r="H28">
        <v>10</v>
      </c>
      <c r="I28">
        <v>5</v>
      </c>
      <c r="J28">
        <v>5</v>
      </c>
      <c r="K28">
        <f t="shared" si="17"/>
        <v>0</v>
      </c>
      <c r="L28">
        <f t="shared" si="17"/>
        <v>5</v>
      </c>
      <c r="M28">
        <f t="shared" si="17"/>
        <v>0</v>
      </c>
      <c r="N28">
        <f t="shared" si="17"/>
        <v>5</v>
      </c>
      <c r="O28">
        <f t="shared" si="17"/>
        <v>0</v>
      </c>
      <c r="P28">
        <f t="shared" si="17"/>
        <v>0</v>
      </c>
      <c r="Q28">
        <f t="shared" si="17"/>
        <v>5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15</v>
      </c>
      <c r="V28">
        <f t="shared" si="21"/>
        <v>0</v>
      </c>
      <c r="W28">
        <f t="shared" si="22"/>
        <v>15</v>
      </c>
      <c r="X28" s="6">
        <f>W28*'Store Warehoouse Rerorders'!J29</f>
        <v>81</v>
      </c>
      <c r="Y28" s="6">
        <f>W28*'Store Warehoouse Rerorders'!F29</f>
        <v>67.5</v>
      </c>
      <c r="Z28" s="6">
        <f t="shared" si="6"/>
        <v>13.5</v>
      </c>
      <c r="AA28">
        <f t="shared" si="7"/>
        <v>0</v>
      </c>
      <c r="AB28" s="9">
        <f t="shared" si="8"/>
        <v>15</v>
      </c>
      <c r="AC28">
        <f t="shared" si="9"/>
        <v>40</v>
      </c>
    </row>
    <row r="29" spans="1:29" x14ac:dyDescent="0.25">
      <c r="A29" t="s">
        <v>24</v>
      </c>
      <c r="B29">
        <v>10</v>
      </c>
      <c r="C29">
        <v>10</v>
      </c>
      <c r="D29">
        <v>5</v>
      </c>
      <c r="E29">
        <v>10</v>
      </c>
      <c r="F29">
        <v>10</v>
      </c>
      <c r="G29">
        <v>10</v>
      </c>
      <c r="H29">
        <v>0</v>
      </c>
      <c r="I29">
        <v>5</v>
      </c>
      <c r="J29">
        <v>10</v>
      </c>
      <c r="K29">
        <f t="shared" si="17"/>
        <v>0</v>
      </c>
      <c r="L29">
        <f t="shared" si="17"/>
        <v>5</v>
      </c>
      <c r="M29">
        <f t="shared" si="17"/>
        <v>0</v>
      </c>
      <c r="N29">
        <f t="shared" si="17"/>
        <v>0</v>
      </c>
      <c r="O29">
        <f t="shared" si="17"/>
        <v>0</v>
      </c>
      <c r="P29">
        <f t="shared" si="17"/>
        <v>10</v>
      </c>
      <c r="Q29">
        <f t="shared" si="17"/>
        <v>0</v>
      </c>
      <c r="R29">
        <f t="shared" si="17"/>
        <v>0</v>
      </c>
      <c r="S29">
        <f t="shared" si="18"/>
        <v>0</v>
      </c>
      <c r="T29">
        <f t="shared" si="19"/>
        <v>1</v>
      </c>
      <c r="U29">
        <f t="shared" si="20"/>
        <v>15</v>
      </c>
      <c r="V29">
        <f t="shared" si="21"/>
        <v>0</v>
      </c>
      <c r="W29">
        <f t="shared" si="22"/>
        <v>15</v>
      </c>
      <c r="X29" s="6">
        <f>W29*'Store Warehoouse Rerorders'!J30</f>
        <v>144</v>
      </c>
      <c r="Y29" s="6">
        <f>W29*'Store Warehoouse Rerorders'!F30</f>
        <v>120</v>
      </c>
      <c r="Z29" s="6">
        <f t="shared" si="6"/>
        <v>24</v>
      </c>
      <c r="AA29">
        <f t="shared" si="7"/>
        <v>0.125</v>
      </c>
      <c r="AB29" s="9">
        <f t="shared" si="8"/>
        <v>14.933333333333334</v>
      </c>
      <c r="AC29">
        <f t="shared" si="9"/>
        <v>30</v>
      </c>
    </row>
    <row r="30" spans="1:29" x14ac:dyDescent="0.25">
      <c r="A30" t="s">
        <v>25</v>
      </c>
      <c r="B30">
        <v>10</v>
      </c>
      <c r="C30">
        <v>10</v>
      </c>
      <c r="D30">
        <v>5</v>
      </c>
      <c r="E30">
        <v>5</v>
      </c>
      <c r="F30">
        <v>5</v>
      </c>
      <c r="G30">
        <v>0</v>
      </c>
      <c r="H30">
        <v>0</v>
      </c>
      <c r="I30">
        <v>10</v>
      </c>
      <c r="J30">
        <v>5</v>
      </c>
      <c r="K30">
        <f t="shared" si="17"/>
        <v>0</v>
      </c>
      <c r="L30">
        <f t="shared" si="17"/>
        <v>5</v>
      </c>
      <c r="M30">
        <f t="shared" si="17"/>
        <v>0</v>
      </c>
      <c r="N30">
        <f t="shared" si="17"/>
        <v>0</v>
      </c>
      <c r="O30">
        <f t="shared" si="17"/>
        <v>5</v>
      </c>
      <c r="P30">
        <f t="shared" si="17"/>
        <v>0</v>
      </c>
      <c r="Q30">
        <f t="shared" si="17"/>
        <v>0</v>
      </c>
      <c r="R30">
        <f t="shared" si="17"/>
        <v>5</v>
      </c>
      <c r="S30">
        <f t="shared" si="18"/>
        <v>10</v>
      </c>
      <c r="T30">
        <f t="shared" si="19"/>
        <v>2</v>
      </c>
      <c r="U30">
        <f t="shared" si="20"/>
        <v>25</v>
      </c>
      <c r="V30">
        <f t="shared" si="21"/>
        <v>0</v>
      </c>
      <c r="W30">
        <f t="shared" si="22"/>
        <v>15</v>
      </c>
      <c r="X30" s="6">
        <f>W30*'Store Warehoouse Rerorders'!J31</f>
        <v>63</v>
      </c>
      <c r="Y30" s="6">
        <f>W30*'Store Warehoouse Rerorders'!F31</f>
        <v>52.5</v>
      </c>
      <c r="Z30" s="6">
        <f t="shared" si="6"/>
        <v>10.5</v>
      </c>
      <c r="AA30">
        <f t="shared" si="7"/>
        <v>0.25</v>
      </c>
      <c r="AB30" s="9">
        <f t="shared" si="8"/>
        <v>14.866666666666667</v>
      </c>
      <c r="AC30">
        <f t="shared" si="9"/>
        <v>30</v>
      </c>
    </row>
    <row r="31" spans="1:29" x14ac:dyDescent="0.25">
      <c r="R31">
        <f>SUM(R3:R30)</f>
        <v>35</v>
      </c>
      <c r="S31">
        <f t="shared" ref="S31:AC31" si="23">SUM(S3:S30)</f>
        <v>380</v>
      </c>
      <c r="T31">
        <f t="shared" si="23"/>
        <v>43</v>
      </c>
      <c r="U31">
        <f t="shared" si="23"/>
        <v>920</v>
      </c>
      <c r="V31">
        <f t="shared" si="23"/>
        <v>37.5</v>
      </c>
      <c r="W31">
        <f t="shared" si="23"/>
        <v>540</v>
      </c>
      <c r="X31" s="6">
        <f t="shared" si="23"/>
        <v>2499</v>
      </c>
      <c r="Y31" s="6">
        <f t="shared" si="23"/>
        <v>2082.5</v>
      </c>
      <c r="Z31" s="6">
        <f t="shared" si="23"/>
        <v>416.5</v>
      </c>
      <c r="AA31">
        <f t="shared" si="23"/>
        <v>5.375</v>
      </c>
      <c r="AB31">
        <f t="shared" si="23"/>
        <v>538.05952380952385</v>
      </c>
      <c r="AC31">
        <f t="shared" si="23"/>
        <v>1065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1"/>
  <sheetViews>
    <sheetView zoomScale="75" zoomScaleNormal="75" workbookViewId="0">
      <selection activeCell="Z1" sqref="Z1:Z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  <col min="19" max="19" width="18.42578125" bestFit="1" customWidth="1"/>
    <col min="24" max="24" width="15.7109375" bestFit="1" customWidth="1"/>
    <col min="25" max="25" width="13.28515625" bestFit="1" customWidth="1"/>
    <col min="26" max="26" width="20.7109375" bestFit="1" customWidth="1"/>
  </cols>
  <sheetData>
    <row r="1" spans="1:29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</v>
      </c>
      <c r="B3">
        <v>20</v>
      </c>
      <c r="C3">
        <v>15</v>
      </c>
      <c r="D3">
        <v>12</v>
      </c>
      <c r="E3">
        <v>10</v>
      </c>
      <c r="F3">
        <v>15</v>
      </c>
      <c r="G3">
        <v>0</v>
      </c>
      <c r="H3">
        <v>0</v>
      </c>
      <c r="I3">
        <v>12</v>
      </c>
      <c r="J3">
        <v>12</v>
      </c>
      <c r="K3">
        <f t="shared" ref="K3:R8" si="0">IF(C3&lt;B3,B3-C3,0)</f>
        <v>5</v>
      </c>
      <c r="L3">
        <f t="shared" si="0"/>
        <v>3</v>
      </c>
      <c r="M3">
        <f t="shared" si="0"/>
        <v>2</v>
      </c>
      <c r="N3">
        <f t="shared" si="0"/>
        <v>0</v>
      </c>
      <c r="O3">
        <f t="shared" si="0"/>
        <v>15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S3:S8" si="1">IF(T3&lt;=0,T3*B3,T3*B3-B3)</f>
        <v>20</v>
      </c>
      <c r="T3">
        <f t="shared" ref="T3:T8" si="2">IFERROR(COUNTIF(C3:J3,0),"")</f>
        <v>2</v>
      </c>
      <c r="U3">
        <f t="shared" ref="U3:U8" si="3">SUM(K3:R3)+S3</f>
        <v>45</v>
      </c>
      <c r="V3">
        <f t="shared" ref="V3:V8" si="4">MEDIAN(K3:R3)</f>
        <v>1</v>
      </c>
      <c r="W3">
        <f t="shared" ref="W3:W8" si="5">SUM(K3:R3)</f>
        <v>25</v>
      </c>
      <c r="X3" s="6">
        <f>W3*'Store Warehoouse Rerorders'!J4</f>
        <v>90</v>
      </c>
      <c r="Y3" s="6">
        <f>W3*'Store Warehoouse Rerorders'!F4</f>
        <v>75</v>
      </c>
      <c r="Z3" s="6">
        <f>X3-Y3</f>
        <v>15</v>
      </c>
      <c r="AA3">
        <f>T3/8</f>
        <v>0.25</v>
      </c>
      <c r="AB3" s="9">
        <f>IFERROR(W3-T3/W3,0)</f>
        <v>24.92</v>
      </c>
      <c r="AC3">
        <f>W3</f>
        <v>25</v>
      </c>
    </row>
    <row r="4" spans="1:29" x14ac:dyDescent="0.25">
      <c r="A4" t="s">
        <v>3</v>
      </c>
      <c r="B4">
        <v>15</v>
      </c>
      <c r="C4">
        <v>5</v>
      </c>
      <c r="D4">
        <v>0</v>
      </c>
      <c r="E4">
        <v>8</v>
      </c>
      <c r="F4">
        <v>0</v>
      </c>
      <c r="G4">
        <v>12</v>
      </c>
      <c r="H4">
        <v>0</v>
      </c>
      <c r="I4">
        <v>0</v>
      </c>
      <c r="J4">
        <v>15</v>
      </c>
      <c r="K4">
        <f t="shared" si="0"/>
        <v>10</v>
      </c>
      <c r="L4">
        <f t="shared" si="0"/>
        <v>5</v>
      </c>
      <c r="M4">
        <f t="shared" si="0"/>
        <v>0</v>
      </c>
      <c r="N4">
        <f t="shared" si="0"/>
        <v>8</v>
      </c>
      <c r="O4">
        <f t="shared" si="0"/>
        <v>0</v>
      </c>
      <c r="P4">
        <f t="shared" si="0"/>
        <v>12</v>
      </c>
      <c r="Q4">
        <f t="shared" si="0"/>
        <v>0</v>
      </c>
      <c r="R4">
        <f t="shared" si="0"/>
        <v>0</v>
      </c>
      <c r="S4">
        <f t="shared" si="1"/>
        <v>45</v>
      </c>
      <c r="T4">
        <f t="shared" si="2"/>
        <v>4</v>
      </c>
      <c r="U4">
        <f t="shared" si="3"/>
        <v>80</v>
      </c>
      <c r="V4">
        <f t="shared" si="4"/>
        <v>2.5</v>
      </c>
      <c r="W4">
        <f t="shared" si="5"/>
        <v>35</v>
      </c>
      <c r="X4" s="6">
        <f>W4*'Store Warehoouse Rerorders'!J5</f>
        <v>105</v>
      </c>
      <c r="Y4" s="6">
        <f>W4*'Store Warehoouse Rerorders'!F5</f>
        <v>87.5</v>
      </c>
      <c r="Z4" s="6">
        <f t="shared" ref="Z4:Z30" si="6">X4-Y4</f>
        <v>17.5</v>
      </c>
      <c r="AA4">
        <f t="shared" ref="AA4:AA30" si="7">T4/8</f>
        <v>0.5</v>
      </c>
      <c r="AB4" s="9">
        <f t="shared" ref="AB4:AB30" si="8">IFERROR(W4-T4/W4,0)</f>
        <v>34.885714285714286</v>
      </c>
      <c r="AC4">
        <f>W4+W3</f>
        <v>60</v>
      </c>
    </row>
    <row r="5" spans="1:29" x14ac:dyDescent="0.25">
      <c r="A5" t="s">
        <v>4</v>
      </c>
      <c r="B5">
        <v>20</v>
      </c>
      <c r="C5">
        <v>15</v>
      </c>
      <c r="D5">
        <v>10</v>
      </c>
      <c r="E5">
        <v>0</v>
      </c>
      <c r="F5">
        <v>10</v>
      </c>
      <c r="G5">
        <v>0</v>
      </c>
      <c r="H5">
        <v>0</v>
      </c>
      <c r="I5">
        <v>0</v>
      </c>
      <c r="J5">
        <v>0</v>
      </c>
      <c r="K5">
        <f t="shared" si="0"/>
        <v>5</v>
      </c>
      <c r="L5">
        <f t="shared" si="0"/>
        <v>5</v>
      </c>
      <c r="M5">
        <f t="shared" si="0"/>
        <v>10</v>
      </c>
      <c r="N5">
        <f t="shared" si="0"/>
        <v>0</v>
      </c>
      <c r="O5">
        <f t="shared" si="0"/>
        <v>10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80</v>
      </c>
      <c r="T5">
        <f t="shared" si="2"/>
        <v>5</v>
      </c>
      <c r="U5">
        <f t="shared" si="3"/>
        <v>110</v>
      </c>
      <c r="V5">
        <f t="shared" si="4"/>
        <v>2.5</v>
      </c>
      <c r="W5">
        <f t="shared" si="5"/>
        <v>30</v>
      </c>
      <c r="X5" s="6">
        <f>W5*'Store Warehoouse Rerorders'!J6</f>
        <v>72</v>
      </c>
      <c r="Y5" s="6">
        <f>W5*'Store Warehoouse Rerorders'!F6</f>
        <v>60</v>
      </c>
      <c r="Z5" s="6">
        <f t="shared" si="6"/>
        <v>12</v>
      </c>
      <c r="AA5">
        <f t="shared" si="7"/>
        <v>0.625</v>
      </c>
      <c r="AB5" s="9">
        <f t="shared" si="8"/>
        <v>29.833333333333332</v>
      </c>
      <c r="AC5">
        <f t="shared" ref="AC5:AC30" si="9">W5+W4</f>
        <v>65</v>
      </c>
    </row>
    <row r="6" spans="1:29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12</v>
      </c>
      <c r="H6">
        <v>10</v>
      </c>
      <c r="I6">
        <v>10</v>
      </c>
      <c r="J6">
        <v>0</v>
      </c>
      <c r="K6">
        <f t="shared" si="0"/>
        <v>20</v>
      </c>
      <c r="L6">
        <f t="shared" si="0"/>
        <v>0</v>
      </c>
      <c r="M6">
        <f t="shared" si="0"/>
        <v>10</v>
      </c>
      <c r="N6">
        <f t="shared" si="0"/>
        <v>0</v>
      </c>
      <c r="O6">
        <f t="shared" si="0"/>
        <v>0</v>
      </c>
      <c r="P6">
        <f t="shared" si="0"/>
        <v>2</v>
      </c>
      <c r="Q6">
        <f t="shared" si="0"/>
        <v>0</v>
      </c>
      <c r="R6">
        <f t="shared" si="0"/>
        <v>10</v>
      </c>
      <c r="S6">
        <f t="shared" si="1"/>
        <v>40</v>
      </c>
      <c r="T6">
        <f t="shared" si="2"/>
        <v>3</v>
      </c>
      <c r="U6">
        <f t="shared" si="3"/>
        <v>82</v>
      </c>
      <c r="V6">
        <f t="shared" si="4"/>
        <v>1</v>
      </c>
      <c r="W6">
        <f t="shared" si="5"/>
        <v>42</v>
      </c>
      <c r="X6" s="6">
        <f>W6*'Store Warehoouse Rerorders'!J7</f>
        <v>176.4</v>
      </c>
      <c r="Y6" s="6">
        <f>W6*'Store Warehoouse Rerorders'!F7</f>
        <v>147</v>
      </c>
      <c r="Z6" s="6">
        <f t="shared" si="6"/>
        <v>29.400000000000006</v>
      </c>
      <c r="AA6">
        <f t="shared" si="7"/>
        <v>0.375</v>
      </c>
      <c r="AB6" s="9">
        <f t="shared" si="8"/>
        <v>41.928571428571431</v>
      </c>
      <c r="AC6">
        <f t="shared" si="9"/>
        <v>72</v>
      </c>
    </row>
    <row r="7" spans="1:29" x14ac:dyDescent="0.25">
      <c r="A7" t="s">
        <v>2</v>
      </c>
      <c r="B7">
        <v>20</v>
      </c>
      <c r="C7">
        <v>12</v>
      </c>
      <c r="D7">
        <v>0</v>
      </c>
      <c r="E7">
        <v>6</v>
      </c>
      <c r="F7">
        <v>12</v>
      </c>
      <c r="G7">
        <v>10</v>
      </c>
      <c r="H7">
        <v>0</v>
      </c>
      <c r="I7">
        <v>15</v>
      </c>
      <c r="J7">
        <v>8</v>
      </c>
      <c r="K7">
        <f t="shared" si="0"/>
        <v>8</v>
      </c>
      <c r="L7">
        <f t="shared" si="0"/>
        <v>12</v>
      </c>
      <c r="M7">
        <f t="shared" si="0"/>
        <v>0</v>
      </c>
      <c r="N7">
        <f t="shared" si="0"/>
        <v>0</v>
      </c>
      <c r="O7">
        <f t="shared" si="0"/>
        <v>2</v>
      </c>
      <c r="P7">
        <f t="shared" si="0"/>
        <v>10</v>
      </c>
      <c r="Q7">
        <f t="shared" si="0"/>
        <v>0</v>
      </c>
      <c r="R7">
        <f t="shared" si="0"/>
        <v>7</v>
      </c>
      <c r="S7">
        <f t="shared" si="1"/>
        <v>20</v>
      </c>
      <c r="T7">
        <f t="shared" si="2"/>
        <v>2</v>
      </c>
      <c r="U7">
        <f t="shared" si="3"/>
        <v>59</v>
      </c>
      <c r="V7">
        <f t="shared" si="4"/>
        <v>4.5</v>
      </c>
      <c r="W7">
        <f t="shared" si="5"/>
        <v>39</v>
      </c>
      <c r="X7" s="6">
        <f>W7*'Store Warehoouse Rerorders'!J8</f>
        <v>187.2</v>
      </c>
      <c r="Y7" s="6">
        <f>W7*'Store Warehoouse Rerorders'!F8</f>
        <v>156</v>
      </c>
      <c r="Z7" s="6">
        <f t="shared" si="6"/>
        <v>31.199999999999989</v>
      </c>
      <c r="AA7">
        <f t="shared" si="7"/>
        <v>0.25</v>
      </c>
      <c r="AB7" s="9">
        <f t="shared" si="8"/>
        <v>38.948717948717949</v>
      </c>
      <c r="AC7">
        <f t="shared" si="9"/>
        <v>81</v>
      </c>
    </row>
    <row r="8" spans="1:29" x14ac:dyDescent="0.25">
      <c r="A8" t="s">
        <v>16</v>
      </c>
      <c r="B8">
        <v>20</v>
      </c>
      <c r="C8">
        <v>10</v>
      </c>
      <c r="D8">
        <v>15</v>
      </c>
      <c r="E8">
        <v>10</v>
      </c>
      <c r="F8">
        <v>5</v>
      </c>
      <c r="G8">
        <v>0</v>
      </c>
      <c r="H8">
        <v>0</v>
      </c>
      <c r="I8">
        <v>15</v>
      </c>
      <c r="J8">
        <v>15</v>
      </c>
      <c r="K8">
        <f t="shared" si="0"/>
        <v>10</v>
      </c>
      <c r="L8">
        <f t="shared" si="0"/>
        <v>0</v>
      </c>
      <c r="M8">
        <f t="shared" si="0"/>
        <v>5</v>
      </c>
      <c r="N8">
        <f t="shared" si="0"/>
        <v>5</v>
      </c>
      <c r="O8">
        <f t="shared" si="0"/>
        <v>5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20</v>
      </c>
      <c r="T8">
        <f t="shared" si="2"/>
        <v>2</v>
      </c>
      <c r="U8">
        <f t="shared" si="3"/>
        <v>45</v>
      </c>
      <c r="V8">
        <f t="shared" si="4"/>
        <v>2.5</v>
      </c>
      <c r="W8">
        <f t="shared" si="5"/>
        <v>25</v>
      </c>
      <c r="X8" s="6">
        <f>W8*'Store Warehoouse Rerorders'!J9</f>
        <v>105</v>
      </c>
      <c r="Y8" s="6">
        <f>W8*'Store Warehoouse Rerorders'!F9</f>
        <v>87.5</v>
      </c>
      <c r="Z8" s="6">
        <f t="shared" si="6"/>
        <v>17.5</v>
      </c>
      <c r="AA8">
        <f t="shared" si="7"/>
        <v>0.25</v>
      </c>
      <c r="AB8" s="9">
        <f t="shared" si="8"/>
        <v>24.92</v>
      </c>
      <c r="AC8">
        <f t="shared" si="9"/>
        <v>64</v>
      </c>
    </row>
    <row r="9" spans="1:29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>
        <f t="shared" si="9"/>
        <v>25</v>
      </c>
    </row>
    <row r="10" spans="1:29" x14ac:dyDescent="0.25">
      <c r="A10" t="s">
        <v>7</v>
      </c>
      <c r="B10">
        <v>20</v>
      </c>
      <c r="C10">
        <v>10</v>
      </c>
      <c r="D10">
        <v>15</v>
      </c>
      <c r="E10">
        <v>15</v>
      </c>
      <c r="F10">
        <v>15</v>
      </c>
      <c r="G10">
        <v>15</v>
      </c>
      <c r="H10">
        <v>10</v>
      </c>
      <c r="I10">
        <v>15</v>
      </c>
      <c r="J10">
        <v>12</v>
      </c>
      <c r="K10">
        <f t="shared" ref="K10:R16" si="10">IF(C10&lt;B10,B10-C10,0)</f>
        <v>10</v>
      </c>
      <c r="L10">
        <f t="shared" si="10"/>
        <v>0</v>
      </c>
      <c r="M10">
        <f t="shared" si="10"/>
        <v>0</v>
      </c>
      <c r="N10">
        <f t="shared" si="10"/>
        <v>0</v>
      </c>
      <c r="O10">
        <f t="shared" si="10"/>
        <v>0</v>
      </c>
      <c r="P10">
        <f t="shared" si="10"/>
        <v>5</v>
      </c>
      <c r="Q10">
        <f t="shared" si="10"/>
        <v>0</v>
      </c>
      <c r="R10">
        <f t="shared" si="10"/>
        <v>3</v>
      </c>
      <c r="S10">
        <f t="shared" ref="S10:S16" si="11">IF(T10&lt;=0,T10*B10,T10*B10-B10)</f>
        <v>0</v>
      </c>
      <c r="T10">
        <f t="shared" ref="T10:T16" si="12">IFERROR(COUNTIF(C10:J10,0),"")</f>
        <v>0</v>
      </c>
      <c r="U10">
        <f t="shared" ref="U10:U16" si="13">SUM(K10:R10)+S10</f>
        <v>18</v>
      </c>
      <c r="V10">
        <f t="shared" ref="V10:V16" si="14">MEDIAN(K10:R10)</f>
        <v>0</v>
      </c>
      <c r="W10">
        <f t="shared" ref="W10:W16" si="15">SUM(K10:R10)</f>
        <v>18</v>
      </c>
      <c r="X10" s="6">
        <f>W10*'Store Warehoouse Rerorders'!J11</f>
        <v>64.8</v>
      </c>
      <c r="Y10" s="6">
        <f>W10*'Store Warehoouse Rerorders'!F11</f>
        <v>54</v>
      </c>
      <c r="Z10" s="6">
        <f t="shared" si="6"/>
        <v>10.799999999999997</v>
      </c>
      <c r="AA10">
        <f t="shared" si="7"/>
        <v>0</v>
      </c>
      <c r="AB10" s="9">
        <f t="shared" si="8"/>
        <v>18</v>
      </c>
      <c r="AC10">
        <f t="shared" si="9"/>
        <v>18</v>
      </c>
    </row>
    <row r="11" spans="1:29" x14ac:dyDescent="0.25">
      <c r="A11" t="s">
        <v>17</v>
      </c>
      <c r="B11">
        <v>20</v>
      </c>
      <c r="C11">
        <v>8</v>
      </c>
      <c r="D11">
        <v>10</v>
      </c>
      <c r="E11">
        <v>5</v>
      </c>
      <c r="F11">
        <v>0</v>
      </c>
      <c r="G11">
        <v>10</v>
      </c>
      <c r="H11">
        <v>8</v>
      </c>
      <c r="I11">
        <v>10</v>
      </c>
      <c r="J11">
        <v>10</v>
      </c>
      <c r="K11">
        <f t="shared" si="10"/>
        <v>12</v>
      </c>
      <c r="L11">
        <f t="shared" si="10"/>
        <v>0</v>
      </c>
      <c r="M11">
        <f t="shared" si="10"/>
        <v>5</v>
      </c>
      <c r="N11">
        <f t="shared" si="10"/>
        <v>5</v>
      </c>
      <c r="O11">
        <f t="shared" si="10"/>
        <v>0</v>
      </c>
      <c r="P11">
        <f t="shared" si="10"/>
        <v>2</v>
      </c>
      <c r="Q11">
        <f t="shared" si="10"/>
        <v>0</v>
      </c>
      <c r="R11">
        <f t="shared" si="10"/>
        <v>0</v>
      </c>
      <c r="S11">
        <f t="shared" si="11"/>
        <v>0</v>
      </c>
      <c r="T11">
        <f t="shared" si="12"/>
        <v>1</v>
      </c>
      <c r="U11">
        <f t="shared" si="13"/>
        <v>24</v>
      </c>
      <c r="V11">
        <f t="shared" si="14"/>
        <v>1</v>
      </c>
      <c r="W11">
        <f t="shared" si="15"/>
        <v>24</v>
      </c>
      <c r="X11" s="6">
        <f>W11*'Store Warehoouse Rerorders'!J12</f>
        <v>100.80000000000001</v>
      </c>
      <c r="Y11" s="6">
        <f>W11*'Store Warehoouse Rerorders'!F12</f>
        <v>84</v>
      </c>
      <c r="Z11" s="6">
        <f t="shared" si="6"/>
        <v>16.800000000000011</v>
      </c>
      <c r="AA11">
        <f t="shared" si="7"/>
        <v>0.125</v>
      </c>
      <c r="AB11" s="9">
        <f t="shared" si="8"/>
        <v>23.958333333333332</v>
      </c>
      <c r="AC11">
        <f t="shared" si="9"/>
        <v>42</v>
      </c>
    </row>
    <row r="12" spans="1:29" x14ac:dyDescent="0.25">
      <c r="A12" t="s">
        <v>8</v>
      </c>
      <c r="B12">
        <v>20</v>
      </c>
      <c r="C12">
        <v>5</v>
      </c>
      <c r="D12">
        <v>0</v>
      </c>
      <c r="E12">
        <v>15</v>
      </c>
      <c r="F12">
        <v>0</v>
      </c>
      <c r="G12">
        <v>0</v>
      </c>
      <c r="H12">
        <v>5</v>
      </c>
      <c r="I12">
        <v>0</v>
      </c>
      <c r="J12">
        <v>10</v>
      </c>
      <c r="K12">
        <f t="shared" si="10"/>
        <v>15</v>
      </c>
      <c r="L12">
        <f t="shared" si="10"/>
        <v>5</v>
      </c>
      <c r="M12">
        <f t="shared" si="10"/>
        <v>0</v>
      </c>
      <c r="N12">
        <f t="shared" si="10"/>
        <v>15</v>
      </c>
      <c r="O12">
        <f t="shared" si="10"/>
        <v>0</v>
      </c>
      <c r="P12">
        <f t="shared" si="10"/>
        <v>0</v>
      </c>
      <c r="Q12">
        <f t="shared" si="10"/>
        <v>5</v>
      </c>
      <c r="R12">
        <f t="shared" si="10"/>
        <v>0</v>
      </c>
      <c r="S12">
        <f t="shared" si="11"/>
        <v>60</v>
      </c>
      <c r="T12">
        <f t="shared" si="12"/>
        <v>4</v>
      </c>
      <c r="U12">
        <f t="shared" si="13"/>
        <v>100</v>
      </c>
      <c r="V12">
        <f t="shared" si="14"/>
        <v>2.5</v>
      </c>
      <c r="W12">
        <f t="shared" si="15"/>
        <v>40</v>
      </c>
      <c r="X12" s="6">
        <f>W12*'Store Warehoouse Rerorders'!J13</f>
        <v>192</v>
      </c>
      <c r="Y12" s="6">
        <f>W12*'Store Warehoouse Rerorders'!F13</f>
        <v>160</v>
      </c>
      <c r="Z12" s="6">
        <f t="shared" si="6"/>
        <v>32</v>
      </c>
      <c r="AA12">
        <f t="shared" si="7"/>
        <v>0.5</v>
      </c>
      <c r="AB12" s="9">
        <f t="shared" si="8"/>
        <v>39.9</v>
      </c>
      <c r="AC12">
        <f t="shared" si="9"/>
        <v>64</v>
      </c>
    </row>
    <row r="13" spans="1:29" x14ac:dyDescent="0.25">
      <c r="A13" t="s">
        <v>9</v>
      </c>
      <c r="B13">
        <v>20</v>
      </c>
      <c r="C13">
        <v>12</v>
      </c>
      <c r="D13">
        <v>10</v>
      </c>
      <c r="E13">
        <v>8</v>
      </c>
      <c r="F13">
        <v>0</v>
      </c>
      <c r="G13">
        <v>10</v>
      </c>
      <c r="H13">
        <v>12</v>
      </c>
      <c r="I13">
        <v>10</v>
      </c>
      <c r="J13">
        <v>10</v>
      </c>
      <c r="K13">
        <f t="shared" si="10"/>
        <v>8</v>
      </c>
      <c r="L13">
        <f t="shared" si="10"/>
        <v>2</v>
      </c>
      <c r="M13">
        <f t="shared" si="10"/>
        <v>2</v>
      </c>
      <c r="N13">
        <f t="shared" si="10"/>
        <v>8</v>
      </c>
      <c r="O13">
        <f t="shared" si="10"/>
        <v>0</v>
      </c>
      <c r="P13">
        <f t="shared" si="10"/>
        <v>0</v>
      </c>
      <c r="Q13">
        <f t="shared" si="10"/>
        <v>2</v>
      </c>
      <c r="R13">
        <f t="shared" si="10"/>
        <v>0</v>
      </c>
      <c r="S13">
        <f t="shared" si="11"/>
        <v>0</v>
      </c>
      <c r="T13">
        <f t="shared" si="12"/>
        <v>1</v>
      </c>
      <c r="U13">
        <f t="shared" si="13"/>
        <v>22</v>
      </c>
      <c r="V13">
        <f t="shared" si="14"/>
        <v>2</v>
      </c>
      <c r="W13">
        <f t="shared" si="15"/>
        <v>22</v>
      </c>
      <c r="X13" s="6">
        <f>W13*'Store Warehoouse Rerorders'!J14</f>
        <v>145.19999999999999</v>
      </c>
      <c r="Y13" s="6">
        <f>W13*'Store Warehoouse Rerorders'!F14</f>
        <v>121</v>
      </c>
      <c r="Z13" s="6">
        <f t="shared" si="6"/>
        <v>24.199999999999989</v>
      </c>
      <c r="AA13">
        <f t="shared" si="7"/>
        <v>0.125</v>
      </c>
      <c r="AB13" s="9">
        <f t="shared" si="8"/>
        <v>21.954545454545453</v>
      </c>
      <c r="AC13">
        <f t="shared" si="9"/>
        <v>62</v>
      </c>
    </row>
    <row r="14" spans="1:29" x14ac:dyDescent="0.25">
      <c r="A14" t="s">
        <v>15</v>
      </c>
      <c r="B14">
        <v>20</v>
      </c>
      <c r="C14">
        <v>6</v>
      </c>
      <c r="D14">
        <v>15</v>
      </c>
      <c r="E14">
        <v>12</v>
      </c>
      <c r="F14">
        <v>0</v>
      </c>
      <c r="G14">
        <v>0</v>
      </c>
      <c r="H14">
        <v>6</v>
      </c>
      <c r="I14">
        <v>20</v>
      </c>
      <c r="J14">
        <v>15</v>
      </c>
      <c r="K14">
        <f t="shared" si="10"/>
        <v>14</v>
      </c>
      <c r="L14">
        <f t="shared" si="10"/>
        <v>0</v>
      </c>
      <c r="M14">
        <f t="shared" si="10"/>
        <v>3</v>
      </c>
      <c r="N14">
        <f t="shared" si="10"/>
        <v>12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5</v>
      </c>
      <c r="S14">
        <f t="shared" si="11"/>
        <v>20</v>
      </c>
      <c r="T14">
        <f t="shared" si="12"/>
        <v>2</v>
      </c>
      <c r="U14">
        <f t="shared" si="13"/>
        <v>54</v>
      </c>
      <c r="V14">
        <f t="shared" si="14"/>
        <v>1.5</v>
      </c>
      <c r="W14">
        <f t="shared" si="15"/>
        <v>34</v>
      </c>
      <c r="X14" s="6">
        <f>W14*'Store Warehoouse Rerorders'!J15</f>
        <v>163.19999999999999</v>
      </c>
      <c r="Y14" s="6">
        <f>W14*'Store Warehoouse Rerorders'!F15</f>
        <v>136</v>
      </c>
      <c r="Z14" s="6">
        <f t="shared" si="6"/>
        <v>27.199999999999989</v>
      </c>
      <c r="AA14">
        <f t="shared" si="7"/>
        <v>0.25</v>
      </c>
      <c r="AB14" s="9">
        <f t="shared" si="8"/>
        <v>33.941176470588232</v>
      </c>
      <c r="AC14">
        <f t="shared" si="9"/>
        <v>56</v>
      </c>
    </row>
    <row r="15" spans="1:29" x14ac:dyDescent="0.25">
      <c r="A15" t="s">
        <v>10</v>
      </c>
      <c r="B15">
        <v>20</v>
      </c>
      <c r="C15">
        <v>0</v>
      </c>
      <c r="D15">
        <v>15</v>
      </c>
      <c r="E15">
        <v>10</v>
      </c>
      <c r="F15">
        <v>0</v>
      </c>
      <c r="G15">
        <v>15</v>
      </c>
      <c r="H15">
        <v>15</v>
      </c>
      <c r="I15">
        <v>0</v>
      </c>
      <c r="J15">
        <v>20</v>
      </c>
      <c r="K15">
        <f t="shared" si="10"/>
        <v>20</v>
      </c>
      <c r="L15">
        <f t="shared" si="10"/>
        <v>0</v>
      </c>
      <c r="M15">
        <f t="shared" si="10"/>
        <v>5</v>
      </c>
      <c r="N15">
        <f t="shared" si="10"/>
        <v>10</v>
      </c>
      <c r="O15">
        <f t="shared" si="10"/>
        <v>0</v>
      </c>
      <c r="P15">
        <f t="shared" si="10"/>
        <v>0</v>
      </c>
      <c r="Q15">
        <f t="shared" si="10"/>
        <v>15</v>
      </c>
      <c r="R15">
        <f t="shared" si="10"/>
        <v>0</v>
      </c>
      <c r="S15">
        <f t="shared" si="11"/>
        <v>40</v>
      </c>
      <c r="T15">
        <f t="shared" si="12"/>
        <v>3</v>
      </c>
      <c r="U15">
        <f t="shared" si="13"/>
        <v>90</v>
      </c>
      <c r="V15">
        <f t="shared" si="14"/>
        <v>2.5</v>
      </c>
      <c r="W15">
        <f t="shared" si="15"/>
        <v>50</v>
      </c>
      <c r="X15" s="6">
        <f>W15*'Store Warehoouse Rerorders'!J16</f>
        <v>60</v>
      </c>
      <c r="Y15" s="6">
        <f>W15*'Store Warehoouse Rerorders'!F16</f>
        <v>50</v>
      </c>
      <c r="Z15" s="6">
        <f t="shared" si="6"/>
        <v>10</v>
      </c>
      <c r="AA15">
        <f t="shared" si="7"/>
        <v>0.375</v>
      </c>
      <c r="AB15" s="9">
        <f t="shared" si="8"/>
        <v>49.94</v>
      </c>
      <c r="AC15">
        <f t="shared" si="9"/>
        <v>84</v>
      </c>
    </row>
    <row r="16" spans="1:29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 s="6">
        <f>W16*'Store Warehoouse Rerorders'!J17</f>
        <v>0</v>
      </c>
      <c r="Y16" s="6">
        <f>W16*'Store Warehoouse Rerorders'!F17</f>
        <v>0</v>
      </c>
      <c r="Z16" s="6">
        <f t="shared" si="6"/>
        <v>0</v>
      </c>
      <c r="AA16">
        <f t="shared" si="7"/>
        <v>0</v>
      </c>
      <c r="AB16" s="9">
        <f t="shared" si="8"/>
        <v>0</v>
      </c>
      <c r="AC16">
        <f t="shared" si="9"/>
        <v>50</v>
      </c>
    </row>
    <row r="17" spans="1:29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>
        <f t="shared" si="9"/>
        <v>0</v>
      </c>
    </row>
    <row r="18" spans="1:29" x14ac:dyDescent="0.25">
      <c r="A18" t="s">
        <v>12</v>
      </c>
      <c r="B18">
        <v>20</v>
      </c>
      <c r="C18">
        <v>15</v>
      </c>
      <c r="D18">
        <v>12</v>
      </c>
      <c r="E18">
        <v>15</v>
      </c>
      <c r="F18">
        <v>15</v>
      </c>
      <c r="G18">
        <v>5</v>
      </c>
      <c r="H18">
        <v>12</v>
      </c>
      <c r="I18">
        <v>15</v>
      </c>
      <c r="J18">
        <v>15</v>
      </c>
      <c r="K18">
        <f t="shared" ref="K18:R22" si="16">IF(C18&lt;B18,B18-C18,0)</f>
        <v>5</v>
      </c>
      <c r="L18">
        <f t="shared" si="16"/>
        <v>3</v>
      </c>
      <c r="M18">
        <f t="shared" si="16"/>
        <v>0</v>
      </c>
      <c r="N18">
        <f t="shared" si="16"/>
        <v>0</v>
      </c>
      <c r="O18">
        <f t="shared" si="16"/>
        <v>10</v>
      </c>
      <c r="P18">
        <f t="shared" si="16"/>
        <v>0</v>
      </c>
      <c r="Q18">
        <f t="shared" si="16"/>
        <v>0</v>
      </c>
      <c r="R18">
        <f t="shared" si="16"/>
        <v>0</v>
      </c>
      <c r="S18">
        <f>IF(T18&lt;=0,T18*B18,T18*B18-B18)</f>
        <v>0</v>
      </c>
      <c r="T18">
        <f>IFERROR(COUNTIF(C18:J18,0),"")</f>
        <v>0</v>
      </c>
      <c r="U18">
        <f>SUM(K18:R18)+S18</f>
        <v>18</v>
      </c>
      <c r="V18">
        <f>MEDIAN(K18:R18)</f>
        <v>0</v>
      </c>
      <c r="W18">
        <f>SUM(K18:R18)</f>
        <v>18</v>
      </c>
      <c r="X18" s="6">
        <f>W18*'Store Warehoouse Rerorders'!J19</f>
        <v>129.6</v>
      </c>
      <c r="Y18" s="6">
        <f>W18*'Store Warehoouse Rerorders'!F19</f>
        <v>108</v>
      </c>
      <c r="Z18" s="6">
        <f t="shared" si="6"/>
        <v>21.599999999999994</v>
      </c>
      <c r="AA18">
        <f t="shared" si="7"/>
        <v>0</v>
      </c>
      <c r="AB18" s="9">
        <f t="shared" si="8"/>
        <v>18</v>
      </c>
      <c r="AC18">
        <f t="shared" si="9"/>
        <v>18</v>
      </c>
    </row>
    <row r="19" spans="1:29" x14ac:dyDescent="0.25">
      <c r="A19" t="s">
        <v>19</v>
      </c>
      <c r="B19">
        <v>20</v>
      </c>
      <c r="C19">
        <v>0</v>
      </c>
      <c r="D19">
        <v>15</v>
      </c>
      <c r="E19">
        <v>0</v>
      </c>
      <c r="F19">
        <v>10</v>
      </c>
      <c r="G19">
        <v>10</v>
      </c>
      <c r="H19">
        <v>15</v>
      </c>
      <c r="I19">
        <v>0</v>
      </c>
      <c r="J19">
        <v>10</v>
      </c>
      <c r="K19">
        <f t="shared" si="16"/>
        <v>20</v>
      </c>
      <c r="L19">
        <f t="shared" si="16"/>
        <v>0</v>
      </c>
      <c r="M19">
        <f t="shared" si="16"/>
        <v>15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15</v>
      </c>
      <c r="R19">
        <f t="shared" si="16"/>
        <v>0</v>
      </c>
      <c r="S19">
        <f>IF(T19&lt;=0,T19*B19,T19*B19-B19)</f>
        <v>40</v>
      </c>
      <c r="T19">
        <f>IFERROR(COUNTIF(C19:J19,0),"")</f>
        <v>3</v>
      </c>
      <c r="U19">
        <f>SUM(K19:R19)+S19</f>
        <v>90</v>
      </c>
      <c r="V19">
        <f>MEDIAN(K19:R19)</f>
        <v>0</v>
      </c>
      <c r="W19">
        <f>SUM(K19:R19)</f>
        <v>50</v>
      </c>
      <c r="X19" s="6">
        <f>W19*'Store Warehoouse Rerorders'!J20</f>
        <v>330</v>
      </c>
      <c r="Y19" s="6">
        <f>W19*'Store Warehoouse Rerorders'!F20</f>
        <v>275</v>
      </c>
      <c r="Z19" s="6">
        <f t="shared" si="6"/>
        <v>55</v>
      </c>
      <c r="AA19">
        <f t="shared" si="7"/>
        <v>0.375</v>
      </c>
      <c r="AB19" s="9">
        <f t="shared" si="8"/>
        <v>49.94</v>
      </c>
      <c r="AC19">
        <f t="shared" si="9"/>
        <v>68</v>
      </c>
    </row>
    <row r="20" spans="1:29" x14ac:dyDescent="0.25">
      <c r="A20" t="s">
        <v>14</v>
      </c>
      <c r="B20">
        <v>20</v>
      </c>
      <c r="C20">
        <v>15</v>
      </c>
      <c r="D20">
        <v>10</v>
      </c>
      <c r="E20">
        <v>20</v>
      </c>
      <c r="F20">
        <v>5</v>
      </c>
      <c r="G20">
        <v>10</v>
      </c>
      <c r="H20">
        <v>10</v>
      </c>
      <c r="I20">
        <v>0</v>
      </c>
      <c r="J20">
        <v>0</v>
      </c>
      <c r="K20">
        <f t="shared" si="16"/>
        <v>5</v>
      </c>
      <c r="L20">
        <f t="shared" si="16"/>
        <v>5</v>
      </c>
      <c r="M20">
        <f t="shared" si="16"/>
        <v>0</v>
      </c>
      <c r="N20">
        <f t="shared" si="16"/>
        <v>15</v>
      </c>
      <c r="O20">
        <f t="shared" si="16"/>
        <v>0</v>
      </c>
      <c r="P20">
        <f t="shared" si="16"/>
        <v>0</v>
      </c>
      <c r="Q20">
        <f t="shared" si="16"/>
        <v>10</v>
      </c>
      <c r="R20">
        <f t="shared" si="16"/>
        <v>0</v>
      </c>
      <c r="S20">
        <f>IF(T20&lt;=0,T20*B20,T20*B20-B20)</f>
        <v>20</v>
      </c>
      <c r="T20">
        <f>IFERROR(COUNTIF(C20:J20,0),"")</f>
        <v>2</v>
      </c>
      <c r="U20">
        <f>SUM(K20:R20)+S20</f>
        <v>55</v>
      </c>
      <c r="V20">
        <f>MEDIAN(K20:R20)</f>
        <v>2.5</v>
      </c>
      <c r="W20">
        <f>SUM(K20:R20)</f>
        <v>35</v>
      </c>
      <c r="X20" s="6">
        <f>W20*'Store Warehoouse Rerorders'!J21</f>
        <v>210</v>
      </c>
      <c r="Y20" s="6">
        <f>W20*'Store Warehoouse Rerorders'!F21</f>
        <v>175</v>
      </c>
      <c r="Z20" s="6">
        <f t="shared" si="6"/>
        <v>35</v>
      </c>
      <c r="AA20">
        <f t="shared" si="7"/>
        <v>0.25</v>
      </c>
      <c r="AB20" s="9">
        <f t="shared" si="8"/>
        <v>34.942857142857143</v>
      </c>
      <c r="AC20">
        <f t="shared" si="9"/>
        <v>85</v>
      </c>
    </row>
    <row r="21" spans="1:29" x14ac:dyDescent="0.25">
      <c r="A21" t="s">
        <v>22</v>
      </c>
      <c r="B21">
        <v>10</v>
      </c>
      <c r="C21">
        <v>10</v>
      </c>
      <c r="D21">
        <v>5</v>
      </c>
      <c r="E21">
        <v>5</v>
      </c>
      <c r="F21">
        <v>5</v>
      </c>
      <c r="G21">
        <v>10</v>
      </c>
      <c r="H21">
        <v>0</v>
      </c>
      <c r="I21">
        <v>10</v>
      </c>
      <c r="J21">
        <v>5</v>
      </c>
      <c r="K21">
        <f t="shared" si="16"/>
        <v>0</v>
      </c>
      <c r="L21">
        <f t="shared" si="16"/>
        <v>5</v>
      </c>
      <c r="M21">
        <f t="shared" si="16"/>
        <v>0</v>
      </c>
      <c r="N21">
        <f t="shared" si="16"/>
        <v>0</v>
      </c>
      <c r="O21">
        <f t="shared" si="16"/>
        <v>0</v>
      </c>
      <c r="P21">
        <f t="shared" si="16"/>
        <v>10</v>
      </c>
      <c r="Q21">
        <f t="shared" si="16"/>
        <v>0</v>
      </c>
      <c r="R21">
        <f t="shared" si="16"/>
        <v>5</v>
      </c>
      <c r="S21">
        <f>IF(T21&lt;=0,T21*B21,T21*B21-B21)</f>
        <v>0</v>
      </c>
      <c r="T21">
        <f>IFERROR(COUNTIF(C21:J21,0),"")</f>
        <v>1</v>
      </c>
      <c r="U21">
        <f>SUM(K21:R21)+S21</f>
        <v>20</v>
      </c>
      <c r="V21">
        <f>MEDIAN(K21:R21)</f>
        <v>0</v>
      </c>
      <c r="W21">
        <f>SUM(K21:R21)</f>
        <v>20</v>
      </c>
      <c r="X21" s="6">
        <f>W21*'Store Warehoouse Rerorders'!J22</f>
        <v>168</v>
      </c>
      <c r="Y21" s="6">
        <f>W21*'Store Warehoouse Rerorders'!F22</f>
        <v>140</v>
      </c>
      <c r="Z21" s="6">
        <f t="shared" si="6"/>
        <v>28</v>
      </c>
      <c r="AA21">
        <f t="shared" si="7"/>
        <v>0.125</v>
      </c>
      <c r="AB21" s="9">
        <f t="shared" si="8"/>
        <v>19.95</v>
      </c>
      <c r="AC21">
        <f t="shared" si="9"/>
        <v>55</v>
      </c>
    </row>
    <row r="22" spans="1:29" x14ac:dyDescent="0.25">
      <c r="A22" t="s">
        <v>18</v>
      </c>
      <c r="B22">
        <v>10</v>
      </c>
      <c r="C22">
        <v>5</v>
      </c>
      <c r="D22">
        <v>0</v>
      </c>
      <c r="E22">
        <v>0</v>
      </c>
      <c r="F22">
        <v>10</v>
      </c>
      <c r="G22">
        <v>5</v>
      </c>
      <c r="H22">
        <v>5</v>
      </c>
      <c r="I22">
        <v>0</v>
      </c>
      <c r="J22">
        <v>10</v>
      </c>
      <c r="K22">
        <f t="shared" si="16"/>
        <v>5</v>
      </c>
      <c r="L22">
        <f t="shared" si="16"/>
        <v>5</v>
      </c>
      <c r="M22">
        <f t="shared" si="16"/>
        <v>0</v>
      </c>
      <c r="N22">
        <f t="shared" si="16"/>
        <v>0</v>
      </c>
      <c r="O22">
        <f t="shared" si="16"/>
        <v>5</v>
      </c>
      <c r="P22">
        <f t="shared" si="16"/>
        <v>0</v>
      </c>
      <c r="Q22">
        <f t="shared" si="16"/>
        <v>5</v>
      </c>
      <c r="R22">
        <f t="shared" si="16"/>
        <v>0</v>
      </c>
      <c r="S22">
        <f>IF(T22&lt;=0,T22*B22,T22*B22-B22)</f>
        <v>20</v>
      </c>
      <c r="T22">
        <f>IFERROR(COUNTIF(C22:J22,0),"")</f>
        <v>3</v>
      </c>
      <c r="U22">
        <f>SUM(K22:R22)+S22</f>
        <v>40</v>
      </c>
      <c r="V22">
        <f>MEDIAN(K22:R22)</f>
        <v>2.5</v>
      </c>
      <c r="W22">
        <f>SUM(K22:R22)</f>
        <v>20</v>
      </c>
      <c r="X22" s="6">
        <f>W22*'Store Warehoouse Rerorders'!J23</f>
        <v>156</v>
      </c>
      <c r="Y22" s="6">
        <f>W22*'Store Warehoouse Rerorders'!F23</f>
        <v>130</v>
      </c>
      <c r="Z22" s="6">
        <f t="shared" si="6"/>
        <v>26</v>
      </c>
      <c r="AA22">
        <f t="shared" si="7"/>
        <v>0.375</v>
      </c>
      <c r="AB22" s="9">
        <f t="shared" si="8"/>
        <v>19.850000000000001</v>
      </c>
      <c r="AC22">
        <f t="shared" si="9"/>
        <v>40</v>
      </c>
    </row>
    <row r="23" spans="1:29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>
        <f t="shared" si="9"/>
        <v>20</v>
      </c>
    </row>
    <row r="24" spans="1:29" x14ac:dyDescent="0.25">
      <c r="A24" t="s">
        <v>21</v>
      </c>
      <c r="B24">
        <v>20</v>
      </c>
      <c r="C24">
        <v>15</v>
      </c>
      <c r="D24">
        <v>15</v>
      </c>
      <c r="E24">
        <v>12</v>
      </c>
      <c r="F24">
        <v>5</v>
      </c>
      <c r="G24">
        <v>15</v>
      </c>
      <c r="H24">
        <v>15</v>
      </c>
      <c r="I24">
        <v>10</v>
      </c>
      <c r="J24">
        <v>0</v>
      </c>
      <c r="K24">
        <f t="shared" ref="K24:R30" si="17">IF(C24&lt;B24,B24-C24,0)</f>
        <v>5</v>
      </c>
      <c r="L24">
        <f t="shared" si="17"/>
        <v>0</v>
      </c>
      <c r="M24">
        <f t="shared" si="17"/>
        <v>3</v>
      </c>
      <c r="N24">
        <f t="shared" si="17"/>
        <v>7</v>
      </c>
      <c r="O24">
        <f t="shared" si="17"/>
        <v>0</v>
      </c>
      <c r="P24">
        <f t="shared" si="17"/>
        <v>0</v>
      </c>
      <c r="Q24">
        <f t="shared" si="17"/>
        <v>5</v>
      </c>
      <c r="R24">
        <f t="shared" si="17"/>
        <v>10</v>
      </c>
      <c r="S24">
        <f t="shared" ref="S24:S30" si="18">IF(T24&lt;=0,T24*B24,T24*B24-B24)</f>
        <v>0</v>
      </c>
      <c r="T24">
        <f t="shared" ref="T24:T30" si="19">IFERROR(COUNTIF(C24:J24,0),"")</f>
        <v>1</v>
      </c>
      <c r="U24">
        <f t="shared" ref="U24:U30" si="20">SUM(K24:R24)+S24</f>
        <v>30</v>
      </c>
      <c r="V24">
        <f t="shared" ref="V24:V30" si="21">MEDIAN(K24:R24)</f>
        <v>4</v>
      </c>
      <c r="W24">
        <f t="shared" ref="W24:W30" si="22">SUM(K24:R24)</f>
        <v>30</v>
      </c>
      <c r="X24" s="6">
        <f>W24*'Store Warehoouse Rerorders'!J25</f>
        <v>54</v>
      </c>
      <c r="Y24" s="6">
        <f>W24*'Store Warehoouse Rerorders'!F25</f>
        <v>45</v>
      </c>
      <c r="Z24" s="6">
        <f t="shared" si="6"/>
        <v>9</v>
      </c>
      <c r="AA24">
        <f t="shared" si="7"/>
        <v>0.125</v>
      </c>
      <c r="AB24" s="9">
        <f t="shared" si="8"/>
        <v>29.966666666666665</v>
      </c>
      <c r="AC24">
        <f t="shared" si="9"/>
        <v>30</v>
      </c>
    </row>
    <row r="25" spans="1:29" x14ac:dyDescent="0.25">
      <c r="A25" t="s">
        <v>26</v>
      </c>
      <c r="B25">
        <v>10</v>
      </c>
      <c r="C25">
        <v>0</v>
      </c>
      <c r="D25">
        <v>10</v>
      </c>
      <c r="E25">
        <v>0</v>
      </c>
      <c r="F25">
        <v>0</v>
      </c>
      <c r="G25">
        <v>0</v>
      </c>
      <c r="H25">
        <v>5</v>
      </c>
      <c r="I25">
        <v>10</v>
      </c>
      <c r="J25">
        <v>10</v>
      </c>
      <c r="K25">
        <f t="shared" si="17"/>
        <v>10</v>
      </c>
      <c r="L25">
        <f t="shared" si="17"/>
        <v>0</v>
      </c>
      <c r="M25">
        <f t="shared" si="17"/>
        <v>10</v>
      </c>
      <c r="N25">
        <f t="shared" si="17"/>
        <v>0</v>
      </c>
      <c r="O25">
        <f t="shared" si="17"/>
        <v>0</v>
      </c>
      <c r="P25">
        <f t="shared" si="17"/>
        <v>0</v>
      </c>
      <c r="Q25">
        <f t="shared" si="17"/>
        <v>0</v>
      </c>
      <c r="R25">
        <f t="shared" si="17"/>
        <v>0</v>
      </c>
      <c r="S25">
        <f t="shared" si="18"/>
        <v>30</v>
      </c>
      <c r="T25">
        <f t="shared" si="19"/>
        <v>4</v>
      </c>
      <c r="U25">
        <f t="shared" si="20"/>
        <v>50</v>
      </c>
      <c r="V25">
        <f t="shared" si="21"/>
        <v>0</v>
      </c>
      <c r="W25">
        <f t="shared" si="22"/>
        <v>20</v>
      </c>
      <c r="X25" s="6">
        <f>W25*'Store Warehoouse Rerorders'!J26</f>
        <v>12</v>
      </c>
      <c r="Y25" s="6">
        <f>W25*'Store Warehoouse Rerorders'!F26</f>
        <v>10</v>
      </c>
      <c r="Z25" s="6">
        <f t="shared" si="6"/>
        <v>2</v>
      </c>
      <c r="AA25">
        <f t="shared" si="7"/>
        <v>0.5</v>
      </c>
      <c r="AB25" s="9">
        <f t="shared" si="8"/>
        <v>19.8</v>
      </c>
      <c r="AC25">
        <f t="shared" si="9"/>
        <v>50</v>
      </c>
    </row>
    <row r="26" spans="1:29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7"/>
        <v>0</v>
      </c>
      <c r="L26">
        <f t="shared" si="17"/>
        <v>0</v>
      </c>
      <c r="M26">
        <f t="shared" si="17"/>
        <v>0</v>
      </c>
      <c r="N26">
        <f t="shared" si="17"/>
        <v>0</v>
      </c>
      <c r="O26">
        <f t="shared" si="17"/>
        <v>0</v>
      </c>
      <c r="P26">
        <f t="shared" si="17"/>
        <v>0</v>
      </c>
      <c r="Q26">
        <f t="shared" si="17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>
        <f t="shared" si="7"/>
        <v>0</v>
      </c>
      <c r="AB26" s="9">
        <f t="shared" si="8"/>
        <v>0</v>
      </c>
      <c r="AC26">
        <f t="shared" si="9"/>
        <v>20</v>
      </c>
    </row>
    <row r="27" spans="1:29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0</v>
      </c>
      <c r="G27">
        <v>10</v>
      </c>
      <c r="H27">
        <v>10</v>
      </c>
      <c r="I27">
        <v>10</v>
      </c>
      <c r="J27">
        <v>0</v>
      </c>
      <c r="K27">
        <f t="shared" si="17"/>
        <v>5</v>
      </c>
      <c r="L27">
        <f t="shared" si="17"/>
        <v>10</v>
      </c>
      <c r="M27">
        <f t="shared" si="17"/>
        <v>0</v>
      </c>
      <c r="N27">
        <f t="shared" si="17"/>
        <v>0</v>
      </c>
      <c r="O27">
        <f t="shared" si="17"/>
        <v>0</v>
      </c>
      <c r="P27">
        <f t="shared" si="17"/>
        <v>0</v>
      </c>
      <c r="Q27">
        <f t="shared" si="17"/>
        <v>0</v>
      </c>
      <c r="R27">
        <f t="shared" si="17"/>
        <v>10</v>
      </c>
      <c r="S27">
        <f t="shared" si="18"/>
        <v>45</v>
      </c>
      <c r="T27">
        <f t="shared" si="19"/>
        <v>4</v>
      </c>
      <c r="U27">
        <f t="shared" si="20"/>
        <v>70</v>
      </c>
      <c r="V27">
        <f t="shared" si="21"/>
        <v>0</v>
      </c>
      <c r="W27">
        <f t="shared" si="22"/>
        <v>25</v>
      </c>
      <c r="X27" s="6">
        <f>W27*'Store Warehoouse Rerorders'!J28</f>
        <v>90</v>
      </c>
      <c r="Y27" s="6">
        <f>W27*'Store Warehoouse Rerorders'!F28</f>
        <v>75</v>
      </c>
      <c r="Z27" s="6">
        <f t="shared" si="6"/>
        <v>15</v>
      </c>
      <c r="AA27">
        <f t="shared" si="7"/>
        <v>0.5</v>
      </c>
      <c r="AB27" s="9">
        <f t="shared" si="8"/>
        <v>24.84</v>
      </c>
      <c r="AC27">
        <f t="shared" si="9"/>
        <v>25</v>
      </c>
    </row>
    <row r="28" spans="1:29" x14ac:dyDescent="0.25">
      <c r="A28" t="s">
        <v>28</v>
      </c>
      <c r="B28">
        <v>15</v>
      </c>
      <c r="C28">
        <v>12</v>
      </c>
      <c r="D28">
        <v>0</v>
      </c>
      <c r="E28">
        <v>15</v>
      </c>
      <c r="F28">
        <v>10</v>
      </c>
      <c r="G28">
        <v>10</v>
      </c>
      <c r="H28">
        <v>0</v>
      </c>
      <c r="I28">
        <v>15</v>
      </c>
      <c r="J28">
        <v>5</v>
      </c>
      <c r="K28">
        <f t="shared" si="17"/>
        <v>3</v>
      </c>
      <c r="L28">
        <f t="shared" si="17"/>
        <v>12</v>
      </c>
      <c r="M28">
        <f t="shared" si="17"/>
        <v>0</v>
      </c>
      <c r="N28">
        <f t="shared" si="17"/>
        <v>5</v>
      </c>
      <c r="O28">
        <f t="shared" si="17"/>
        <v>0</v>
      </c>
      <c r="P28">
        <f t="shared" si="17"/>
        <v>10</v>
      </c>
      <c r="Q28">
        <f t="shared" si="17"/>
        <v>0</v>
      </c>
      <c r="R28">
        <f t="shared" si="17"/>
        <v>10</v>
      </c>
      <c r="S28">
        <f t="shared" si="18"/>
        <v>15</v>
      </c>
      <c r="T28">
        <f t="shared" si="19"/>
        <v>2</v>
      </c>
      <c r="U28">
        <f t="shared" si="20"/>
        <v>55</v>
      </c>
      <c r="V28">
        <f t="shared" si="21"/>
        <v>4</v>
      </c>
      <c r="W28">
        <f t="shared" si="22"/>
        <v>40</v>
      </c>
      <c r="X28" s="6">
        <f>W28*'Store Warehoouse Rerorders'!J29</f>
        <v>216</v>
      </c>
      <c r="Y28" s="6">
        <f>W28*'Store Warehoouse Rerorders'!F29</f>
        <v>180</v>
      </c>
      <c r="Z28" s="6">
        <f t="shared" si="6"/>
        <v>36</v>
      </c>
      <c r="AA28">
        <f t="shared" si="7"/>
        <v>0.25</v>
      </c>
      <c r="AB28" s="9">
        <f t="shared" si="8"/>
        <v>39.950000000000003</v>
      </c>
      <c r="AC28">
        <f t="shared" si="9"/>
        <v>65</v>
      </c>
    </row>
    <row r="29" spans="1:29" x14ac:dyDescent="0.25">
      <c r="A29" t="s">
        <v>24</v>
      </c>
      <c r="B29">
        <v>10</v>
      </c>
      <c r="C29">
        <v>10</v>
      </c>
      <c r="D29">
        <v>10</v>
      </c>
      <c r="E29">
        <v>0</v>
      </c>
      <c r="F29">
        <v>0</v>
      </c>
      <c r="G29">
        <v>5</v>
      </c>
      <c r="H29">
        <v>10</v>
      </c>
      <c r="I29">
        <v>0</v>
      </c>
      <c r="J29">
        <v>0</v>
      </c>
      <c r="K29">
        <f t="shared" si="17"/>
        <v>0</v>
      </c>
      <c r="L29">
        <f t="shared" si="17"/>
        <v>0</v>
      </c>
      <c r="M29">
        <f t="shared" si="17"/>
        <v>10</v>
      </c>
      <c r="N29">
        <f t="shared" si="17"/>
        <v>0</v>
      </c>
      <c r="O29">
        <f t="shared" si="17"/>
        <v>0</v>
      </c>
      <c r="P29">
        <f t="shared" si="17"/>
        <v>0</v>
      </c>
      <c r="Q29">
        <f t="shared" si="17"/>
        <v>10</v>
      </c>
      <c r="R29">
        <f t="shared" si="17"/>
        <v>0</v>
      </c>
      <c r="S29">
        <f t="shared" si="18"/>
        <v>30</v>
      </c>
      <c r="T29">
        <f t="shared" si="19"/>
        <v>4</v>
      </c>
      <c r="U29">
        <f t="shared" si="20"/>
        <v>50</v>
      </c>
      <c r="V29">
        <f t="shared" si="21"/>
        <v>0</v>
      </c>
      <c r="W29">
        <f t="shared" si="22"/>
        <v>20</v>
      </c>
      <c r="X29" s="6">
        <f>W29*'Store Warehoouse Rerorders'!J30</f>
        <v>192</v>
      </c>
      <c r="Y29" s="6">
        <f>W29*'Store Warehoouse Rerorders'!F30</f>
        <v>160</v>
      </c>
      <c r="Z29" s="6">
        <f t="shared" si="6"/>
        <v>32</v>
      </c>
      <c r="AA29">
        <f t="shared" si="7"/>
        <v>0.5</v>
      </c>
      <c r="AB29" s="9">
        <f t="shared" si="8"/>
        <v>19.8</v>
      </c>
      <c r="AC29">
        <f t="shared" si="9"/>
        <v>60</v>
      </c>
    </row>
    <row r="30" spans="1:29" x14ac:dyDescent="0.25">
      <c r="A30" t="s">
        <v>25</v>
      </c>
      <c r="B30">
        <v>10</v>
      </c>
      <c r="C30">
        <v>5</v>
      </c>
      <c r="D30">
        <v>10</v>
      </c>
      <c r="E30">
        <v>10</v>
      </c>
      <c r="F30">
        <v>10</v>
      </c>
      <c r="G30">
        <v>5</v>
      </c>
      <c r="H30">
        <v>5</v>
      </c>
      <c r="I30">
        <v>5</v>
      </c>
      <c r="J30">
        <v>10</v>
      </c>
      <c r="K30">
        <f t="shared" si="17"/>
        <v>5</v>
      </c>
      <c r="L30">
        <f t="shared" si="17"/>
        <v>0</v>
      </c>
      <c r="M30">
        <f t="shared" si="17"/>
        <v>0</v>
      </c>
      <c r="N30">
        <f t="shared" si="17"/>
        <v>0</v>
      </c>
      <c r="O30">
        <f t="shared" si="17"/>
        <v>5</v>
      </c>
      <c r="P30">
        <f t="shared" si="17"/>
        <v>0</v>
      </c>
      <c r="Q30">
        <f t="shared" si="17"/>
        <v>0</v>
      </c>
      <c r="R30">
        <f t="shared" si="17"/>
        <v>0</v>
      </c>
      <c r="S30">
        <f t="shared" si="18"/>
        <v>0</v>
      </c>
      <c r="T30">
        <f t="shared" si="19"/>
        <v>0</v>
      </c>
      <c r="U30">
        <f t="shared" si="20"/>
        <v>10</v>
      </c>
      <c r="V30">
        <f t="shared" si="21"/>
        <v>0</v>
      </c>
      <c r="W30">
        <f t="shared" si="22"/>
        <v>10</v>
      </c>
      <c r="X30" s="6">
        <f>W30*'Store Warehoouse Rerorders'!J31</f>
        <v>42</v>
      </c>
      <c r="Y30" s="6">
        <f>W30*'Store Warehoouse Rerorders'!F31</f>
        <v>35</v>
      </c>
      <c r="Z30" s="6">
        <f t="shared" si="6"/>
        <v>7</v>
      </c>
      <c r="AA30">
        <f t="shared" si="7"/>
        <v>0</v>
      </c>
      <c r="AB30" s="9">
        <f t="shared" si="8"/>
        <v>10</v>
      </c>
      <c r="AC30">
        <f t="shared" si="9"/>
        <v>30</v>
      </c>
    </row>
    <row r="31" spans="1:29" x14ac:dyDescent="0.25">
      <c r="R31">
        <f>SUM(R3:R30)</f>
        <v>60</v>
      </c>
      <c r="S31">
        <f t="shared" ref="S31:AC31" si="23">SUM(S3:S30)</f>
        <v>545</v>
      </c>
      <c r="T31">
        <f t="shared" si="23"/>
        <v>53</v>
      </c>
      <c r="U31">
        <f t="shared" si="23"/>
        <v>1217</v>
      </c>
      <c r="V31">
        <f t="shared" si="23"/>
        <v>36.5</v>
      </c>
      <c r="W31">
        <f t="shared" si="23"/>
        <v>672</v>
      </c>
      <c r="X31" s="6">
        <f t="shared" si="23"/>
        <v>3061.2</v>
      </c>
      <c r="Y31" s="6">
        <f t="shared" si="23"/>
        <v>2551</v>
      </c>
      <c r="Z31" s="6">
        <f t="shared" si="23"/>
        <v>510.19999999999993</v>
      </c>
      <c r="AA31">
        <f t="shared" si="23"/>
        <v>6.625</v>
      </c>
      <c r="AB31">
        <f t="shared" si="23"/>
        <v>670.16991606432782</v>
      </c>
      <c r="AC31">
        <f t="shared" si="23"/>
        <v>1334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1"/>
  <sheetViews>
    <sheetView zoomScale="75" zoomScaleNormal="75" workbookViewId="0">
      <selection activeCell="Z1" sqref="Z1:Z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  <col min="19" max="19" width="18.42578125" bestFit="1" customWidth="1"/>
    <col min="24" max="24" width="15.7109375" bestFit="1" customWidth="1"/>
    <col min="25" max="25" width="13.28515625" bestFit="1" customWidth="1"/>
    <col min="26" max="26" width="20.7109375" bestFit="1" customWidth="1"/>
  </cols>
  <sheetData>
    <row r="1" spans="1:29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</v>
      </c>
      <c r="B3">
        <v>20</v>
      </c>
      <c r="C3">
        <v>15</v>
      </c>
      <c r="D3">
        <v>0</v>
      </c>
      <c r="E3">
        <v>10</v>
      </c>
      <c r="F3">
        <v>15</v>
      </c>
      <c r="G3">
        <v>10</v>
      </c>
      <c r="H3">
        <v>0</v>
      </c>
      <c r="I3">
        <v>12</v>
      </c>
      <c r="J3">
        <v>12</v>
      </c>
      <c r="K3">
        <f t="shared" ref="K3:R8" si="0">IF(C3&lt;B3,B3-C3,0)</f>
        <v>5</v>
      </c>
      <c r="L3">
        <f t="shared" si="0"/>
        <v>15</v>
      </c>
      <c r="M3">
        <f t="shared" si="0"/>
        <v>0</v>
      </c>
      <c r="N3">
        <f t="shared" si="0"/>
        <v>0</v>
      </c>
      <c r="O3">
        <f t="shared" si="0"/>
        <v>5</v>
      </c>
      <c r="P3">
        <f t="shared" si="0"/>
        <v>10</v>
      </c>
      <c r="Q3">
        <f t="shared" si="0"/>
        <v>0</v>
      </c>
      <c r="R3">
        <f t="shared" si="0"/>
        <v>0</v>
      </c>
      <c r="S3">
        <f t="shared" ref="S3:S8" si="1">IF(T3&lt;=0,T3*B3,T3*B3-B3)</f>
        <v>20</v>
      </c>
      <c r="T3">
        <f t="shared" ref="T3:T8" si="2">IFERROR(COUNTIF(C3:J3,0),"")</f>
        <v>2</v>
      </c>
      <c r="U3">
        <f t="shared" ref="U3:U8" si="3">SUM(K3:R3)+S3</f>
        <v>55</v>
      </c>
      <c r="V3">
        <f t="shared" ref="V3:V8" si="4">MEDIAN(K3:R3)</f>
        <v>2.5</v>
      </c>
      <c r="W3">
        <f t="shared" ref="W3:W8" si="5">SUM(K3:R3)</f>
        <v>35</v>
      </c>
      <c r="X3" s="6">
        <f>W3*'Store Warehoouse Rerorders'!J4</f>
        <v>126</v>
      </c>
      <c r="Y3" s="6">
        <f>W3*'Store Warehoouse Rerorders'!F4</f>
        <v>105</v>
      </c>
      <c r="Z3" s="6">
        <f>X3-Y3</f>
        <v>21</v>
      </c>
      <c r="AA3">
        <f>T3/8</f>
        <v>0.25</v>
      </c>
      <c r="AB3" s="9">
        <f>IFERROR(W3-T3/W3,0)</f>
        <v>34.942857142857143</v>
      </c>
      <c r="AC3">
        <f>W3</f>
        <v>35</v>
      </c>
    </row>
    <row r="4" spans="1:29" x14ac:dyDescent="0.25">
      <c r="A4" t="s">
        <v>3</v>
      </c>
      <c r="B4">
        <v>15</v>
      </c>
      <c r="C4">
        <v>5</v>
      </c>
      <c r="D4">
        <v>0</v>
      </c>
      <c r="E4">
        <v>8</v>
      </c>
      <c r="F4">
        <v>0</v>
      </c>
      <c r="G4">
        <v>5</v>
      </c>
      <c r="H4">
        <v>0</v>
      </c>
      <c r="I4">
        <v>5</v>
      </c>
      <c r="J4">
        <v>5</v>
      </c>
      <c r="K4">
        <f t="shared" si="0"/>
        <v>10</v>
      </c>
      <c r="L4">
        <f t="shared" si="0"/>
        <v>5</v>
      </c>
      <c r="M4">
        <f t="shared" si="0"/>
        <v>0</v>
      </c>
      <c r="N4">
        <f t="shared" si="0"/>
        <v>8</v>
      </c>
      <c r="O4">
        <f t="shared" si="0"/>
        <v>0</v>
      </c>
      <c r="P4">
        <f t="shared" si="0"/>
        <v>5</v>
      </c>
      <c r="Q4">
        <f t="shared" si="0"/>
        <v>0</v>
      </c>
      <c r="R4">
        <f t="shared" si="0"/>
        <v>0</v>
      </c>
      <c r="S4">
        <f t="shared" si="1"/>
        <v>30</v>
      </c>
      <c r="T4">
        <f t="shared" si="2"/>
        <v>3</v>
      </c>
      <c r="U4">
        <f t="shared" si="3"/>
        <v>58</v>
      </c>
      <c r="V4">
        <f t="shared" si="4"/>
        <v>2.5</v>
      </c>
      <c r="W4">
        <f t="shared" si="5"/>
        <v>28</v>
      </c>
      <c r="X4" s="6">
        <f>W4*'Store Warehoouse Rerorders'!J5</f>
        <v>84</v>
      </c>
      <c r="Y4" s="6">
        <f>W4*'Store Warehoouse Rerorders'!F5</f>
        <v>70</v>
      </c>
      <c r="Z4" s="6">
        <f t="shared" ref="Z4:Z30" si="6">X4-Y4</f>
        <v>14</v>
      </c>
      <c r="AA4">
        <f t="shared" ref="AA4:AA30" si="7">T4/8</f>
        <v>0.375</v>
      </c>
      <c r="AB4" s="9">
        <f t="shared" ref="AB4:AB30" si="8">IFERROR(W4-T4/W4,0)</f>
        <v>27.892857142857142</v>
      </c>
      <c r="AC4">
        <f>W4+W3</f>
        <v>63</v>
      </c>
    </row>
    <row r="5" spans="1:29" x14ac:dyDescent="0.25">
      <c r="A5" t="s">
        <v>4</v>
      </c>
      <c r="B5">
        <v>20</v>
      </c>
      <c r="C5">
        <v>15</v>
      </c>
      <c r="D5">
        <v>0</v>
      </c>
      <c r="E5">
        <v>10</v>
      </c>
      <c r="F5">
        <v>10</v>
      </c>
      <c r="G5">
        <v>0</v>
      </c>
      <c r="H5">
        <v>0</v>
      </c>
      <c r="I5">
        <v>0</v>
      </c>
      <c r="J5">
        <v>0</v>
      </c>
      <c r="K5">
        <f t="shared" si="0"/>
        <v>5</v>
      </c>
      <c r="L5">
        <f t="shared" si="0"/>
        <v>15</v>
      </c>
      <c r="M5">
        <f t="shared" si="0"/>
        <v>0</v>
      </c>
      <c r="N5">
        <f t="shared" si="0"/>
        <v>0</v>
      </c>
      <c r="O5">
        <f t="shared" si="0"/>
        <v>10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80</v>
      </c>
      <c r="T5">
        <f t="shared" si="2"/>
        <v>5</v>
      </c>
      <c r="U5">
        <f t="shared" si="3"/>
        <v>110</v>
      </c>
      <c r="V5">
        <f t="shared" si="4"/>
        <v>0</v>
      </c>
      <c r="W5">
        <f t="shared" si="5"/>
        <v>30</v>
      </c>
      <c r="X5" s="6">
        <f>W5*'Store Warehoouse Rerorders'!J6</f>
        <v>72</v>
      </c>
      <c r="Y5" s="6">
        <f>W5*'Store Warehoouse Rerorders'!F6</f>
        <v>60</v>
      </c>
      <c r="Z5" s="6">
        <f t="shared" si="6"/>
        <v>12</v>
      </c>
      <c r="AA5">
        <f t="shared" si="7"/>
        <v>0.625</v>
      </c>
      <c r="AB5" s="9">
        <f t="shared" si="8"/>
        <v>29.833333333333332</v>
      </c>
      <c r="AC5">
        <f t="shared" ref="AC5:AC30" si="9">W5+W4</f>
        <v>58</v>
      </c>
    </row>
    <row r="6" spans="1:29" x14ac:dyDescent="0.25">
      <c r="A6" t="s">
        <v>5</v>
      </c>
      <c r="B6">
        <v>20</v>
      </c>
      <c r="C6">
        <v>0</v>
      </c>
      <c r="D6">
        <v>10</v>
      </c>
      <c r="E6">
        <v>0</v>
      </c>
      <c r="F6">
        <v>10</v>
      </c>
      <c r="G6">
        <v>5</v>
      </c>
      <c r="H6">
        <v>5</v>
      </c>
      <c r="I6">
        <v>10</v>
      </c>
      <c r="J6">
        <v>0</v>
      </c>
      <c r="K6">
        <f t="shared" si="0"/>
        <v>20</v>
      </c>
      <c r="L6">
        <f t="shared" si="0"/>
        <v>0</v>
      </c>
      <c r="M6">
        <f t="shared" si="0"/>
        <v>10</v>
      </c>
      <c r="N6">
        <f t="shared" si="0"/>
        <v>0</v>
      </c>
      <c r="O6">
        <f t="shared" si="0"/>
        <v>5</v>
      </c>
      <c r="P6">
        <f t="shared" si="0"/>
        <v>0</v>
      </c>
      <c r="Q6">
        <f t="shared" si="0"/>
        <v>0</v>
      </c>
      <c r="R6">
        <f t="shared" si="0"/>
        <v>10</v>
      </c>
      <c r="S6">
        <f t="shared" si="1"/>
        <v>40</v>
      </c>
      <c r="T6">
        <f t="shared" si="2"/>
        <v>3</v>
      </c>
      <c r="U6">
        <f t="shared" si="3"/>
        <v>85</v>
      </c>
      <c r="V6">
        <f t="shared" si="4"/>
        <v>2.5</v>
      </c>
      <c r="W6">
        <f t="shared" si="5"/>
        <v>45</v>
      </c>
      <c r="X6" s="6">
        <f>W6*'Store Warehoouse Rerorders'!J7</f>
        <v>189</v>
      </c>
      <c r="Y6" s="6">
        <f>W6*'Store Warehoouse Rerorders'!F7</f>
        <v>157.5</v>
      </c>
      <c r="Z6" s="6">
        <f t="shared" si="6"/>
        <v>31.5</v>
      </c>
      <c r="AA6">
        <f t="shared" si="7"/>
        <v>0.375</v>
      </c>
      <c r="AB6" s="9">
        <f t="shared" si="8"/>
        <v>44.93333333333333</v>
      </c>
      <c r="AC6">
        <f t="shared" si="9"/>
        <v>75</v>
      </c>
    </row>
    <row r="7" spans="1:29" x14ac:dyDescent="0.25">
      <c r="A7" t="s">
        <v>2</v>
      </c>
      <c r="B7">
        <v>20</v>
      </c>
      <c r="C7">
        <v>10</v>
      </c>
      <c r="D7">
        <v>5</v>
      </c>
      <c r="E7">
        <v>5</v>
      </c>
      <c r="F7">
        <v>10</v>
      </c>
      <c r="G7">
        <v>10</v>
      </c>
      <c r="H7">
        <v>5</v>
      </c>
      <c r="I7">
        <v>15</v>
      </c>
      <c r="J7">
        <v>0</v>
      </c>
      <c r="K7">
        <f t="shared" si="0"/>
        <v>10</v>
      </c>
      <c r="L7">
        <f t="shared" si="0"/>
        <v>5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5</v>
      </c>
      <c r="Q7">
        <f t="shared" si="0"/>
        <v>0</v>
      </c>
      <c r="R7">
        <f t="shared" si="0"/>
        <v>15</v>
      </c>
      <c r="S7">
        <f t="shared" si="1"/>
        <v>0</v>
      </c>
      <c r="T7">
        <f t="shared" si="2"/>
        <v>1</v>
      </c>
      <c r="U7">
        <f t="shared" si="3"/>
        <v>35</v>
      </c>
      <c r="V7">
        <f t="shared" si="4"/>
        <v>2.5</v>
      </c>
      <c r="W7">
        <f t="shared" si="5"/>
        <v>35</v>
      </c>
      <c r="X7" s="6">
        <f>W7*'Store Warehoouse Rerorders'!J8</f>
        <v>168</v>
      </c>
      <c r="Y7" s="6">
        <f>W7*'Store Warehoouse Rerorders'!F8</f>
        <v>140</v>
      </c>
      <c r="Z7" s="6">
        <f t="shared" si="6"/>
        <v>28</v>
      </c>
      <c r="AA7">
        <f t="shared" si="7"/>
        <v>0.125</v>
      </c>
      <c r="AB7" s="9">
        <f t="shared" si="8"/>
        <v>34.971428571428568</v>
      </c>
      <c r="AC7">
        <f t="shared" si="9"/>
        <v>80</v>
      </c>
    </row>
    <row r="8" spans="1:29" x14ac:dyDescent="0.25">
      <c r="A8" t="s">
        <v>16</v>
      </c>
      <c r="B8">
        <v>20</v>
      </c>
      <c r="C8">
        <v>10</v>
      </c>
      <c r="D8">
        <v>0</v>
      </c>
      <c r="E8">
        <v>10</v>
      </c>
      <c r="F8">
        <v>5</v>
      </c>
      <c r="G8">
        <v>10</v>
      </c>
      <c r="H8">
        <v>0</v>
      </c>
      <c r="I8">
        <v>10</v>
      </c>
      <c r="J8">
        <v>10</v>
      </c>
      <c r="K8">
        <f t="shared" si="0"/>
        <v>10</v>
      </c>
      <c r="L8">
        <f t="shared" si="0"/>
        <v>10</v>
      </c>
      <c r="M8">
        <f t="shared" si="0"/>
        <v>0</v>
      </c>
      <c r="N8">
        <f t="shared" si="0"/>
        <v>5</v>
      </c>
      <c r="O8">
        <f t="shared" si="0"/>
        <v>0</v>
      </c>
      <c r="P8">
        <f t="shared" si="0"/>
        <v>10</v>
      </c>
      <c r="Q8">
        <f t="shared" si="0"/>
        <v>0</v>
      </c>
      <c r="R8">
        <f t="shared" si="0"/>
        <v>0</v>
      </c>
      <c r="S8">
        <f t="shared" si="1"/>
        <v>20</v>
      </c>
      <c r="T8">
        <f t="shared" si="2"/>
        <v>2</v>
      </c>
      <c r="U8">
        <f t="shared" si="3"/>
        <v>55</v>
      </c>
      <c r="V8">
        <f t="shared" si="4"/>
        <v>2.5</v>
      </c>
      <c r="W8">
        <f t="shared" si="5"/>
        <v>35</v>
      </c>
      <c r="X8" s="6">
        <f>W8*'Store Warehoouse Rerorders'!J9</f>
        <v>147</v>
      </c>
      <c r="Y8" s="6">
        <f>W8*'Store Warehoouse Rerorders'!F9</f>
        <v>122.5</v>
      </c>
      <c r="Z8" s="6">
        <f t="shared" si="6"/>
        <v>24.5</v>
      </c>
      <c r="AA8">
        <f t="shared" si="7"/>
        <v>0.25</v>
      </c>
      <c r="AB8" s="9">
        <f t="shared" si="8"/>
        <v>34.942857142857143</v>
      </c>
      <c r="AC8">
        <f t="shared" si="9"/>
        <v>70</v>
      </c>
    </row>
    <row r="9" spans="1:29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>
        <f t="shared" si="9"/>
        <v>35</v>
      </c>
    </row>
    <row r="10" spans="1:29" x14ac:dyDescent="0.25">
      <c r="A10" t="s">
        <v>7</v>
      </c>
      <c r="B10">
        <v>20</v>
      </c>
      <c r="C10">
        <v>0</v>
      </c>
      <c r="D10">
        <v>15</v>
      </c>
      <c r="E10">
        <v>15</v>
      </c>
      <c r="F10">
        <v>15</v>
      </c>
      <c r="G10">
        <v>10</v>
      </c>
      <c r="H10">
        <v>10</v>
      </c>
      <c r="I10">
        <v>15</v>
      </c>
      <c r="J10">
        <v>10</v>
      </c>
      <c r="K10">
        <f t="shared" ref="K10:R16" si="10">IF(C10&lt;B10,B10-C10,0)</f>
        <v>20</v>
      </c>
      <c r="L10">
        <f t="shared" si="10"/>
        <v>0</v>
      </c>
      <c r="M10">
        <f t="shared" si="10"/>
        <v>0</v>
      </c>
      <c r="N10">
        <f t="shared" si="10"/>
        <v>0</v>
      </c>
      <c r="O10">
        <f t="shared" si="10"/>
        <v>5</v>
      </c>
      <c r="P10">
        <f t="shared" si="10"/>
        <v>0</v>
      </c>
      <c r="Q10">
        <f t="shared" si="10"/>
        <v>0</v>
      </c>
      <c r="R10">
        <f t="shared" si="10"/>
        <v>5</v>
      </c>
      <c r="S10">
        <f t="shared" ref="S10:S16" si="11">IF(T10&lt;=0,T10*B10,T10*B10-B10)</f>
        <v>0</v>
      </c>
      <c r="T10">
        <f t="shared" ref="T10:T16" si="12">IFERROR(COUNTIF(C10:J10,0),"")</f>
        <v>1</v>
      </c>
      <c r="U10">
        <f t="shared" ref="U10:U16" si="13">SUM(K10:R10)+S10</f>
        <v>30</v>
      </c>
      <c r="V10">
        <f t="shared" ref="V10:V16" si="14">MEDIAN(K10:R10)</f>
        <v>0</v>
      </c>
      <c r="W10">
        <f t="shared" ref="W10:W16" si="15">SUM(K10:R10)</f>
        <v>30</v>
      </c>
      <c r="X10" s="6">
        <f>W10*'Store Warehoouse Rerorders'!J11</f>
        <v>108</v>
      </c>
      <c r="Y10" s="6">
        <f>W10*'Store Warehoouse Rerorders'!F11</f>
        <v>90</v>
      </c>
      <c r="Z10" s="6">
        <f t="shared" si="6"/>
        <v>18</v>
      </c>
      <c r="AA10">
        <f t="shared" si="7"/>
        <v>0.125</v>
      </c>
      <c r="AB10" s="9">
        <f t="shared" si="8"/>
        <v>29.966666666666665</v>
      </c>
      <c r="AC10">
        <f t="shared" si="9"/>
        <v>30</v>
      </c>
    </row>
    <row r="11" spans="1:29" x14ac:dyDescent="0.25">
      <c r="A11" t="s">
        <v>17</v>
      </c>
      <c r="B11">
        <v>20</v>
      </c>
      <c r="C11">
        <v>8</v>
      </c>
      <c r="D11">
        <v>10</v>
      </c>
      <c r="E11">
        <v>5</v>
      </c>
      <c r="F11">
        <v>0</v>
      </c>
      <c r="G11">
        <v>10</v>
      </c>
      <c r="H11">
        <v>8</v>
      </c>
      <c r="I11">
        <v>10</v>
      </c>
      <c r="J11">
        <v>10</v>
      </c>
      <c r="K11">
        <f t="shared" si="10"/>
        <v>12</v>
      </c>
      <c r="L11">
        <f t="shared" si="10"/>
        <v>0</v>
      </c>
      <c r="M11">
        <f t="shared" si="10"/>
        <v>5</v>
      </c>
      <c r="N11">
        <f t="shared" si="10"/>
        <v>5</v>
      </c>
      <c r="O11">
        <f t="shared" si="10"/>
        <v>0</v>
      </c>
      <c r="P11">
        <f t="shared" si="10"/>
        <v>2</v>
      </c>
      <c r="Q11">
        <f t="shared" si="10"/>
        <v>0</v>
      </c>
      <c r="R11">
        <f t="shared" si="10"/>
        <v>0</v>
      </c>
      <c r="S11">
        <f t="shared" si="11"/>
        <v>0</v>
      </c>
      <c r="T11">
        <f t="shared" si="12"/>
        <v>1</v>
      </c>
      <c r="U11">
        <f t="shared" si="13"/>
        <v>24</v>
      </c>
      <c r="V11">
        <f t="shared" si="14"/>
        <v>1</v>
      </c>
      <c r="W11">
        <f t="shared" si="15"/>
        <v>24</v>
      </c>
      <c r="X11" s="6">
        <f>W11*'Store Warehoouse Rerorders'!J12</f>
        <v>100.80000000000001</v>
      </c>
      <c r="Y11" s="6">
        <f>W11*'Store Warehoouse Rerorders'!F12</f>
        <v>84</v>
      </c>
      <c r="Z11" s="6">
        <f t="shared" si="6"/>
        <v>16.800000000000011</v>
      </c>
      <c r="AA11">
        <f t="shared" si="7"/>
        <v>0.125</v>
      </c>
      <c r="AB11" s="9">
        <f t="shared" si="8"/>
        <v>23.958333333333332</v>
      </c>
      <c r="AC11">
        <f t="shared" si="9"/>
        <v>54</v>
      </c>
    </row>
    <row r="12" spans="1:29" x14ac:dyDescent="0.25">
      <c r="A12" t="s">
        <v>8</v>
      </c>
      <c r="B12">
        <v>20</v>
      </c>
      <c r="C12">
        <v>0</v>
      </c>
      <c r="D12">
        <v>5</v>
      </c>
      <c r="E12">
        <v>15</v>
      </c>
      <c r="F12">
        <v>0</v>
      </c>
      <c r="G12">
        <v>5</v>
      </c>
      <c r="H12">
        <v>50</v>
      </c>
      <c r="I12">
        <v>5</v>
      </c>
      <c r="J12">
        <v>5</v>
      </c>
      <c r="K12">
        <f t="shared" si="10"/>
        <v>20</v>
      </c>
      <c r="L12">
        <f t="shared" si="10"/>
        <v>0</v>
      </c>
      <c r="M12">
        <f t="shared" si="10"/>
        <v>0</v>
      </c>
      <c r="N12">
        <f t="shared" si="10"/>
        <v>15</v>
      </c>
      <c r="O12">
        <f t="shared" si="10"/>
        <v>0</v>
      </c>
      <c r="P12">
        <f t="shared" si="10"/>
        <v>0</v>
      </c>
      <c r="Q12">
        <f t="shared" si="10"/>
        <v>45</v>
      </c>
      <c r="R12">
        <f t="shared" si="10"/>
        <v>0</v>
      </c>
      <c r="S12">
        <f t="shared" si="11"/>
        <v>20</v>
      </c>
      <c r="T12">
        <f t="shared" si="12"/>
        <v>2</v>
      </c>
      <c r="U12">
        <f t="shared" si="13"/>
        <v>100</v>
      </c>
      <c r="V12">
        <f t="shared" si="14"/>
        <v>0</v>
      </c>
      <c r="W12">
        <f t="shared" si="15"/>
        <v>80</v>
      </c>
      <c r="X12" s="6">
        <f>W12*'Store Warehoouse Rerorders'!J13</f>
        <v>384</v>
      </c>
      <c r="Y12" s="6">
        <f>W12*'Store Warehoouse Rerorders'!F13</f>
        <v>320</v>
      </c>
      <c r="Z12" s="6">
        <f t="shared" si="6"/>
        <v>64</v>
      </c>
      <c r="AA12">
        <f t="shared" si="7"/>
        <v>0.25</v>
      </c>
      <c r="AB12" s="9">
        <f t="shared" si="8"/>
        <v>79.974999999999994</v>
      </c>
      <c r="AC12">
        <f t="shared" si="9"/>
        <v>104</v>
      </c>
    </row>
    <row r="13" spans="1:29" x14ac:dyDescent="0.25">
      <c r="A13" t="s">
        <v>9</v>
      </c>
      <c r="B13">
        <v>20</v>
      </c>
      <c r="C13">
        <v>10</v>
      </c>
      <c r="D13">
        <v>0</v>
      </c>
      <c r="E13">
        <v>5</v>
      </c>
      <c r="F13">
        <v>0</v>
      </c>
      <c r="G13">
        <v>10</v>
      </c>
      <c r="H13">
        <v>10</v>
      </c>
      <c r="I13">
        <v>0</v>
      </c>
      <c r="J13">
        <v>20</v>
      </c>
      <c r="K13">
        <f t="shared" si="10"/>
        <v>10</v>
      </c>
      <c r="L13">
        <f t="shared" si="10"/>
        <v>10</v>
      </c>
      <c r="M13">
        <f t="shared" si="10"/>
        <v>0</v>
      </c>
      <c r="N13">
        <f t="shared" si="10"/>
        <v>5</v>
      </c>
      <c r="O13">
        <f t="shared" si="10"/>
        <v>0</v>
      </c>
      <c r="P13">
        <f t="shared" si="10"/>
        <v>0</v>
      </c>
      <c r="Q13">
        <f t="shared" si="10"/>
        <v>10</v>
      </c>
      <c r="R13">
        <f t="shared" si="10"/>
        <v>0</v>
      </c>
      <c r="S13">
        <f t="shared" si="11"/>
        <v>40</v>
      </c>
      <c r="T13">
        <f t="shared" si="12"/>
        <v>3</v>
      </c>
      <c r="U13">
        <f t="shared" si="13"/>
        <v>75</v>
      </c>
      <c r="V13">
        <f t="shared" si="14"/>
        <v>2.5</v>
      </c>
      <c r="W13">
        <f t="shared" si="15"/>
        <v>35</v>
      </c>
      <c r="X13" s="6">
        <f>W13*'Store Warehoouse Rerorders'!J14</f>
        <v>231</v>
      </c>
      <c r="Y13" s="6">
        <f>W13*'Store Warehoouse Rerorders'!F14</f>
        <v>192.5</v>
      </c>
      <c r="Z13" s="6">
        <f t="shared" si="6"/>
        <v>38.5</v>
      </c>
      <c r="AA13">
        <f t="shared" si="7"/>
        <v>0.375</v>
      </c>
      <c r="AB13" s="9">
        <f t="shared" si="8"/>
        <v>34.914285714285711</v>
      </c>
      <c r="AC13">
        <f t="shared" si="9"/>
        <v>115</v>
      </c>
    </row>
    <row r="14" spans="1:29" x14ac:dyDescent="0.25">
      <c r="A14" t="s">
        <v>15</v>
      </c>
      <c r="B14">
        <v>20</v>
      </c>
      <c r="C14">
        <v>5</v>
      </c>
      <c r="D14">
        <v>15</v>
      </c>
      <c r="E14">
        <v>12</v>
      </c>
      <c r="F14">
        <v>0</v>
      </c>
      <c r="G14">
        <v>0</v>
      </c>
      <c r="H14">
        <v>10</v>
      </c>
      <c r="I14">
        <v>12</v>
      </c>
      <c r="J14">
        <v>10</v>
      </c>
      <c r="K14">
        <f t="shared" si="10"/>
        <v>15</v>
      </c>
      <c r="L14">
        <f t="shared" si="10"/>
        <v>0</v>
      </c>
      <c r="M14">
        <f t="shared" si="10"/>
        <v>3</v>
      </c>
      <c r="N14">
        <f t="shared" si="10"/>
        <v>12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2</v>
      </c>
      <c r="S14">
        <f t="shared" si="11"/>
        <v>20</v>
      </c>
      <c r="T14">
        <f t="shared" si="12"/>
        <v>2</v>
      </c>
      <c r="U14">
        <f t="shared" si="13"/>
        <v>52</v>
      </c>
      <c r="V14">
        <f t="shared" si="14"/>
        <v>1</v>
      </c>
      <c r="W14">
        <f t="shared" si="15"/>
        <v>32</v>
      </c>
      <c r="X14" s="6">
        <f>W14*'Store Warehoouse Rerorders'!J15</f>
        <v>153.6</v>
      </c>
      <c r="Y14" s="6">
        <f>W14*'Store Warehoouse Rerorders'!F15</f>
        <v>128</v>
      </c>
      <c r="Z14" s="6">
        <f t="shared" si="6"/>
        <v>25.599999999999994</v>
      </c>
      <c r="AA14">
        <f t="shared" si="7"/>
        <v>0.25</v>
      </c>
      <c r="AB14" s="9">
        <f t="shared" si="8"/>
        <v>31.9375</v>
      </c>
      <c r="AC14">
        <f t="shared" si="9"/>
        <v>67</v>
      </c>
    </row>
    <row r="15" spans="1:29" x14ac:dyDescent="0.25">
      <c r="A15" t="s">
        <v>10</v>
      </c>
      <c r="B15">
        <v>20</v>
      </c>
      <c r="C15">
        <v>0</v>
      </c>
      <c r="D15">
        <v>10</v>
      </c>
      <c r="E15">
        <v>10</v>
      </c>
      <c r="F15">
        <v>10</v>
      </c>
      <c r="G15">
        <v>5</v>
      </c>
      <c r="H15">
        <v>10</v>
      </c>
      <c r="I15">
        <v>5</v>
      </c>
      <c r="J15">
        <v>15</v>
      </c>
      <c r="K15">
        <f t="shared" si="10"/>
        <v>20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5</v>
      </c>
      <c r="P15">
        <f t="shared" si="10"/>
        <v>0</v>
      </c>
      <c r="Q15">
        <f t="shared" si="10"/>
        <v>5</v>
      </c>
      <c r="R15">
        <f t="shared" si="10"/>
        <v>0</v>
      </c>
      <c r="S15">
        <f t="shared" si="11"/>
        <v>0</v>
      </c>
      <c r="T15">
        <f t="shared" si="12"/>
        <v>1</v>
      </c>
      <c r="U15">
        <f t="shared" si="13"/>
        <v>30</v>
      </c>
      <c r="V15">
        <f t="shared" si="14"/>
        <v>0</v>
      </c>
      <c r="W15">
        <f t="shared" si="15"/>
        <v>30</v>
      </c>
      <c r="X15" s="6">
        <f>W15*'Store Warehoouse Rerorders'!J16</f>
        <v>36</v>
      </c>
      <c r="Y15" s="6">
        <f>W15*'Store Warehoouse Rerorders'!F16</f>
        <v>30</v>
      </c>
      <c r="Z15" s="6">
        <f t="shared" si="6"/>
        <v>6</v>
      </c>
      <c r="AA15">
        <f t="shared" si="7"/>
        <v>0.125</v>
      </c>
      <c r="AB15" s="9">
        <f t="shared" si="8"/>
        <v>29.966666666666665</v>
      </c>
      <c r="AC15">
        <f t="shared" si="9"/>
        <v>62</v>
      </c>
    </row>
    <row r="16" spans="1:29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 s="6">
        <f>W16*'Store Warehoouse Rerorders'!J17</f>
        <v>0</v>
      </c>
      <c r="Y16" s="6">
        <f>W16*'Store Warehoouse Rerorders'!F17</f>
        <v>0</v>
      </c>
      <c r="Z16" s="6">
        <f t="shared" si="6"/>
        <v>0</v>
      </c>
      <c r="AA16">
        <f t="shared" si="7"/>
        <v>0</v>
      </c>
      <c r="AB16" s="9">
        <f t="shared" si="8"/>
        <v>0</v>
      </c>
      <c r="AC16">
        <f t="shared" si="9"/>
        <v>30</v>
      </c>
    </row>
    <row r="17" spans="1:29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>
        <f t="shared" si="9"/>
        <v>0</v>
      </c>
    </row>
    <row r="18" spans="1:29" x14ac:dyDescent="0.25">
      <c r="A18" t="s">
        <v>12</v>
      </c>
      <c r="B18">
        <v>20</v>
      </c>
      <c r="C18">
        <v>10</v>
      </c>
      <c r="D18">
        <v>5</v>
      </c>
      <c r="E18">
        <v>15</v>
      </c>
      <c r="F18">
        <v>15</v>
      </c>
      <c r="G18">
        <v>0</v>
      </c>
      <c r="H18">
        <v>10</v>
      </c>
      <c r="I18">
        <v>10</v>
      </c>
      <c r="J18">
        <v>0</v>
      </c>
      <c r="K18">
        <f t="shared" ref="K18:R22" si="16">IF(C18&lt;B18,B18-C18,0)</f>
        <v>10</v>
      </c>
      <c r="L18">
        <f t="shared" si="16"/>
        <v>5</v>
      </c>
      <c r="M18">
        <f t="shared" si="16"/>
        <v>0</v>
      </c>
      <c r="N18">
        <f t="shared" si="16"/>
        <v>0</v>
      </c>
      <c r="O18">
        <f t="shared" si="16"/>
        <v>15</v>
      </c>
      <c r="P18">
        <f t="shared" si="16"/>
        <v>0</v>
      </c>
      <c r="Q18">
        <f t="shared" si="16"/>
        <v>0</v>
      </c>
      <c r="R18">
        <f t="shared" si="16"/>
        <v>10</v>
      </c>
      <c r="S18">
        <f>IF(T18&lt;=0,T18*B18,T18*B18-B18)</f>
        <v>20</v>
      </c>
      <c r="T18">
        <f>IFERROR(COUNTIF(C18:J18,0),"")</f>
        <v>2</v>
      </c>
      <c r="U18">
        <f>SUM(K18:R18)+S18</f>
        <v>60</v>
      </c>
      <c r="V18">
        <f>MEDIAN(K18:R18)</f>
        <v>2.5</v>
      </c>
      <c r="W18">
        <f>SUM(K18:R18)</f>
        <v>40</v>
      </c>
      <c r="X18" s="6">
        <f>W18*'Store Warehoouse Rerorders'!J19</f>
        <v>288</v>
      </c>
      <c r="Y18" s="6">
        <f>W18*'Store Warehoouse Rerorders'!F19</f>
        <v>240</v>
      </c>
      <c r="Z18" s="6">
        <f t="shared" si="6"/>
        <v>48</v>
      </c>
      <c r="AA18">
        <f t="shared" si="7"/>
        <v>0.25</v>
      </c>
      <c r="AB18" s="9">
        <f t="shared" si="8"/>
        <v>39.950000000000003</v>
      </c>
      <c r="AC18">
        <f t="shared" si="9"/>
        <v>40</v>
      </c>
    </row>
    <row r="19" spans="1:29" x14ac:dyDescent="0.25">
      <c r="A19" t="s">
        <v>19</v>
      </c>
      <c r="B19">
        <v>20</v>
      </c>
      <c r="C19">
        <v>5</v>
      </c>
      <c r="D19">
        <v>10</v>
      </c>
      <c r="E19">
        <v>5</v>
      </c>
      <c r="F19">
        <v>0</v>
      </c>
      <c r="G19">
        <v>10</v>
      </c>
      <c r="H19">
        <v>0</v>
      </c>
      <c r="I19">
        <v>5</v>
      </c>
      <c r="J19">
        <v>5</v>
      </c>
      <c r="K19">
        <f t="shared" si="16"/>
        <v>15</v>
      </c>
      <c r="L19">
        <f t="shared" si="16"/>
        <v>0</v>
      </c>
      <c r="M19">
        <f t="shared" si="16"/>
        <v>5</v>
      </c>
      <c r="N19">
        <f t="shared" si="16"/>
        <v>5</v>
      </c>
      <c r="O19">
        <f t="shared" si="16"/>
        <v>0</v>
      </c>
      <c r="P19">
        <f t="shared" si="16"/>
        <v>10</v>
      </c>
      <c r="Q19">
        <f t="shared" si="16"/>
        <v>0</v>
      </c>
      <c r="R19">
        <f t="shared" si="16"/>
        <v>0</v>
      </c>
      <c r="S19">
        <f>IF(T19&lt;=0,T19*B19,T19*B19-B19)</f>
        <v>20</v>
      </c>
      <c r="T19">
        <f>IFERROR(COUNTIF(C19:J19,0),"")</f>
        <v>2</v>
      </c>
      <c r="U19">
        <f>SUM(K19:R19)+S19</f>
        <v>55</v>
      </c>
      <c r="V19">
        <f>MEDIAN(K19:R19)</f>
        <v>2.5</v>
      </c>
      <c r="W19">
        <f>SUM(K19:R19)</f>
        <v>35</v>
      </c>
      <c r="X19" s="6">
        <f>W19*'Store Warehoouse Rerorders'!J20</f>
        <v>231</v>
      </c>
      <c r="Y19" s="6">
        <f>W19*'Store Warehoouse Rerorders'!F20</f>
        <v>192.5</v>
      </c>
      <c r="Z19" s="6">
        <f t="shared" si="6"/>
        <v>38.5</v>
      </c>
      <c r="AA19">
        <f t="shared" si="7"/>
        <v>0.25</v>
      </c>
      <c r="AB19" s="9">
        <f t="shared" si="8"/>
        <v>34.942857142857143</v>
      </c>
      <c r="AC19">
        <f t="shared" si="9"/>
        <v>75</v>
      </c>
    </row>
    <row r="20" spans="1:29" x14ac:dyDescent="0.25">
      <c r="A20" t="s">
        <v>14</v>
      </c>
      <c r="B20">
        <v>20</v>
      </c>
      <c r="C20">
        <v>15</v>
      </c>
      <c r="D20">
        <v>10</v>
      </c>
      <c r="E20">
        <v>10</v>
      </c>
      <c r="F20">
        <v>5</v>
      </c>
      <c r="G20">
        <v>5</v>
      </c>
      <c r="H20">
        <v>6</v>
      </c>
      <c r="I20">
        <v>15</v>
      </c>
      <c r="J20">
        <v>5</v>
      </c>
      <c r="K20">
        <f t="shared" si="16"/>
        <v>5</v>
      </c>
      <c r="L20">
        <f t="shared" si="16"/>
        <v>5</v>
      </c>
      <c r="M20">
        <f t="shared" si="16"/>
        <v>0</v>
      </c>
      <c r="N20">
        <f t="shared" si="16"/>
        <v>5</v>
      </c>
      <c r="O20">
        <f t="shared" si="16"/>
        <v>0</v>
      </c>
      <c r="P20">
        <f t="shared" si="16"/>
        <v>0</v>
      </c>
      <c r="Q20">
        <f t="shared" si="16"/>
        <v>0</v>
      </c>
      <c r="R20">
        <f t="shared" si="16"/>
        <v>10</v>
      </c>
      <c r="S20">
        <f>IF(T20&lt;=0,T20*B20,T20*B20-B20)</f>
        <v>0</v>
      </c>
      <c r="T20">
        <f>IFERROR(COUNTIF(C20:J20,0),"")</f>
        <v>0</v>
      </c>
      <c r="U20">
        <f>SUM(K20:R20)+S20</f>
        <v>25</v>
      </c>
      <c r="V20">
        <f>MEDIAN(K20:R20)</f>
        <v>2.5</v>
      </c>
      <c r="W20">
        <f>SUM(K20:R20)</f>
        <v>25</v>
      </c>
      <c r="X20" s="6">
        <f>W20*'Store Warehoouse Rerorders'!J21</f>
        <v>150</v>
      </c>
      <c r="Y20" s="6">
        <f>W20*'Store Warehoouse Rerorders'!F21</f>
        <v>125</v>
      </c>
      <c r="Z20" s="6">
        <f t="shared" si="6"/>
        <v>25</v>
      </c>
      <c r="AA20">
        <f t="shared" si="7"/>
        <v>0</v>
      </c>
      <c r="AB20" s="9">
        <f t="shared" si="8"/>
        <v>25</v>
      </c>
      <c r="AC20">
        <f t="shared" si="9"/>
        <v>60</v>
      </c>
    </row>
    <row r="21" spans="1:29" x14ac:dyDescent="0.25">
      <c r="A21" t="s">
        <v>22</v>
      </c>
      <c r="B21">
        <v>10</v>
      </c>
      <c r="C21">
        <v>5</v>
      </c>
      <c r="D21">
        <v>5</v>
      </c>
      <c r="E21">
        <v>0</v>
      </c>
      <c r="F21">
        <v>0</v>
      </c>
      <c r="G21">
        <v>5</v>
      </c>
      <c r="H21">
        <v>5</v>
      </c>
      <c r="I21">
        <v>5</v>
      </c>
      <c r="J21">
        <v>5</v>
      </c>
      <c r="K21">
        <f t="shared" si="16"/>
        <v>5</v>
      </c>
      <c r="L21">
        <f t="shared" si="16"/>
        <v>0</v>
      </c>
      <c r="M21">
        <f t="shared" si="16"/>
        <v>5</v>
      </c>
      <c r="N21">
        <f t="shared" si="16"/>
        <v>0</v>
      </c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6"/>
        <v>0</v>
      </c>
      <c r="S21">
        <f>IF(T21&lt;=0,T21*B21,T21*B21-B21)</f>
        <v>10</v>
      </c>
      <c r="T21">
        <f>IFERROR(COUNTIF(C21:J21,0),"")</f>
        <v>2</v>
      </c>
      <c r="U21">
        <f>SUM(K21:R21)+S21</f>
        <v>20</v>
      </c>
      <c r="V21">
        <f>MEDIAN(K21:R21)</f>
        <v>0</v>
      </c>
      <c r="W21">
        <f>SUM(K21:R21)</f>
        <v>10</v>
      </c>
      <c r="X21" s="6">
        <f>W21*'Store Warehoouse Rerorders'!J22</f>
        <v>84</v>
      </c>
      <c r="Y21" s="6">
        <f>W21*'Store Warehoouse Rerorders'!F22</f>
        <v>70</v>
      </c>
      <c r="Z21" s="6">
        <f t="shared" si="6"/>
        <v>14</v>
      </c>
      <c r="AA21">
        <f t="shared" si="7"/>
        <v>0.25</v>
      </c>
      <c r="AB21" s="9">
        <f t="shared" si="8"/>
        <v>9.8000000000000007</v>
      </c>
      <c r="AC21">
        <f t="shared" si="9"/>
        <v>35</v>
      </c>
    </row>
    <row r="22" spans="1:29" x14ac:dyDescent="0.25">
      <c r="A22" t="s">
        <v>18</v>
      </c>
      <c r="B22">
        <v>10</v>
      </c>
      <c r="C22">
        <v>0</v>
      </c>
      <c r="D22">
        <v>5</v>
      </c>
      <c r="E22">
        <v>5</v>
      </c>
      <c r="F22">
        <v>10</v>
      </c>
      <c r="G22">
        <v>10</v>
      </c>
      <c r="H22">
        <v>5</v>
      </c>
      <c r="I22">
        <v>5</v>
      </c>
      <c r="J22">
        <v>0</v>
      </c>
      <c r="K22">
        <f t="shared" si="16"/>
        <v>10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5</v>
      </c>
      <c r="Q22">
        <f t="shared" si="16"/>
        <v>0</v>
      </c>
      <c r="R22">
        <f t="shared" si="16"/>
        <v>5</v>
      </c>
      <c r="S22">
        <f>IF(T22&lt;=0,T22*B22,T22*B22-B22)</f>
        <v>10</v>
      </c>
      <c r="T22">
        <f>IFERROR(COUNTIF(C22:J22,0),"")</f>
        <v>2</v>
      </c>
      <c r="U22">
        <f>SUM(K22:R22)+S22</f>
        <v>30</v>
      </c>
      <c r="V22">
        <f>MEDIAN(K22:R22)</f>
        <v>0</v>
      </c>
      <c r="W22">
        <f>SUM(K22:R22)</f>
        <v>20</v>
      </c>
      <c r="X22" s="6">
        <f>W22*'Store Warehoouse Rerorders'!J23</f>
        <v>156</v>
      </c>
      <c r="Y22" s="6">
        <f>W22*'Store Warehoouse Rerorders'!F23</f>
        <v>130</v>
      </c>
      <c r="Z22" s="6">
        <f t="shared" si="6"/>
        <v>26</v>
      </c>
      <c r="AA22">
        <f t="shared" si="7"/>
        <v>0.25</v>
      </c>
      <c r="AB22" s="9">
        <f t="shared" si="8"/>
        <v>19.899999999999999</v>
      </c>
      <c r="AC22">
        <f t="shared" si="9"/>
        <v>30</v>
      </c>
    </row>
    <row r="23" spans="1:29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>
        <f t="shared" si="9"/>
        <v>20</v>
      </c>
    </row>
    <row r="24" spans="1:29" x14ac:dyDescent="0.25">
      <c r="A24" t="s">
        <v>21</v>
      </c>
      <c r="B24">
        <v>20</v>
      </c>
      <c r="C24">
        <v>15</v>
      </c>
      <c r="D24">
        <v>15</v>
      </c>
      <c r="E24">
        <v>10</v>
      </c>
      <c r="F24">
        <v>0</v>
      </c>
      <c r="G24">
        <v>15</v>
      </c>
      <c r="H24">
        <v>10</v>
      </c>
      <c r="I24">
        <v>5</v>
      </c>
      <c r="J24">
        <v>5</v>
      </c>
      <c r="K24">
        <f t="shared" ref="K24:R30" si="17">IF(C24&lt;B24,B24-C24,0)</f>
        <v>5</v>
      </c>
      <c r="L24">
        <f t="shared" si="17"/>
        <v>0</v>
      </c>
      <c r="M24">
        <f t="shared" si="17"/>
        <v>5</v>
      </c>
      <c r="N24">
        <f t="shared" si="17"/>
        <v>10</v>
      </c>
      <c r="O24">
        <f t="shared" si="17"/>
        <v>0</v>
      </c>
      <c r="P24">
        <f t="shared" si="17"/>
        <v>5</v>
      </c>
      <c r="Q24">
        <f t="shared" si="17"/>
        <v>5</v>
      </c>
      <c r="R24">
        <f t="shared" si="17"/>
        <v>0</v>
      </c>
      <c r="S24">
        <f t="shared" ref="S24:S30" si="18">IF(T24&lt;=0,T24*B24,T24*B24-B24)</f>
        <v>0</v>
      </c>
      <c r="T24">
        <f t="shared" ref="T24:T30" si="19">IFERROR(COUNTIF(C24:J24,0),"")</f>
        <v>1</v>
      </c>
      <c r="U24">
        <f t="shared" ref="U24:U30" si="20">SUM(K24:R24)+S24</f>
        <v>30</v>
      </c>
      <c r="V24">
        <f t="shared" ref="V24:V30" si="21">MEDIAN(K24:R24)</f>
        <v>5</v>
      </c>
      <c r="W24">
        <f t="shared" ref="W24:W30" si="22">SUM(K24:R24)</f>
        <v>30</v>
      </c>
      <c r="X24" s="6">
        <f>W24*'Store Warehoouse Rerorders'!J25</f>
        <v>54</v>
      </c>
      <c r="Y24" s="6">
        <f>W24*'Store Warehoouse Rerorders'!F25</f>
        <v>45</v>
      </c>
      <c r="Z24" s="6">
        <f t="shared" si="6"/>
        <v>9</v>
      </c>
      <c r="AA24">
        <f t="shared" si="7"/>
        <v>0.125</v>
      </c>
      <c r="AB24" s="9">
        <f t="shared" si="8"/>
        <v>29.966666666666665</v>
      </c>
      <c r="AC24">
        <f t="shared" si="9"/>
        <v>30</v>
      </c>
    </row>
    <row r="25" spans="1:29" x14ac:dyDescent="0.25">
      <c r="A25" t="s">
        <v>26</v>
      </c>
      <c r="B25">
        <v>10</v>
      </c>
      <c r="C25">
        <v>5</v>
      </c>
      <c r="D25">
        <v>5</v>
      </c>
      <c r="E25">
        <v>0</v>
      </c>
      <c r="F25">
        <v>0</v>
      </c>
      <c r="G25">
        <v>10</v>
      </c>
      <c r="H25">
        <v>5</v>
      </c>
      <c r="I25">
        <v>0</v>
      </c>
      <c r="J25">
        <v>5</v>
      </c>
      <c r="K25">
        <f t="shared" si="17"/>
        <v>5</v>
      </c>
      <c r="L25">
        <f t="shared" si="17"/>
        <v>0</v>
      </c>
      <c r="M25">
        <f t="shared" si="17"/>
        <v>5</v>
      </c>
      <c r="N25">
        <f t="shared" si="17"/>
        <v>0</v>
      </c>
      <c r="O25">
        <f t="shared" si="17"/>
        <v>0</v>
      </c>
      <c r="P25">
        <f t="shared" si="17"/>
        <v>5</v>
      </c>
      <c r="Q25">
        <f t="shared" si="17"/>
        <v>5</v>
      </c>
      <c r="R25">
        <f t="shared" si="17"/>
        <v>0</v>
      </c>
      <c r="S25">
        <f t="shared" si="18"/>
        <v>20</v>
      </c>
      <c r="T25">
        <f t="shared" si="19"/>
        <v>3</v>
      </c>
      <c r="U25">
        <f t="shared" si="20"/>
        <v>40</v>
      </c>
      <c r="V25">
        <f t="shared" si="21"/>
        <v>2.5</v>
      </c>
      <c r="W25">
        <f t="shared" si="22"/>
        <v>20</v>
      </c>
      <c r="X25" s="6">
        <f>W25*'Store Warehoouse Rerorders'!J26</f>
        <v>12</v>
      </c>
      <c r="Y25" s="6">
        <f>W25*'Store Warehoouse Rerorders'!F26</f>
        <v>10</v>
      </c>
      <c r="Z25" s="6">
        <f t="shared" si="6"/>
        <v>2</v>
      </c>
      <c r="AA25">
        <f t="shared" si="7"/>
        <v>0.375</v>
      </c>
      <c r="AB25" s="9">
        <f t="shared" si="8"/>
        <v>19.850000000000001</v>
      </c>
      <c r="AC25">
        <f t="shared" si="9"/>
        <v>50</v>
      </c>
    </row>
    <row r="26" spans="1:29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7"/>
        <v>0</v>
      </c>
      <c r="L26">
        <f t="shared" si="17"/>
        <v>0</v>
      </c>
      <c r="M26">
        <f t="shared" si="17"/>
        <v>0</v>
      </c>
      <c r="N26">
        <f t="shared" si="17"/>
        <v>0</v>
      </c>
      <c r="O26">
        <f t="shared" si="17"/>
        <v>0</v>
      </c>
      <c r="P26">
        <f t="shared" si="17"/>
        <v>0</v>
      </c>
      <c r="Q26">
        <f t="shared" si="17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>
        <f t="shared" si="7"/>
        <v>0</v>
      </c>
      <c r="AB26" s="9">
        <f t="shared" si="8"/>
        <v>0</v>
      </c>
      <c r="AC26">
        <f t="shared" si="9"/>
        <v>20</v>
      </c>
    </row>
    <row r="27" spans="1:29" x14ac:dyDescent="0.25">
      <c r="A27" t="s">
        <v>27</v>
      </c>
      <c r="B27">
        <v>15</v>
      </c>
      <c r="C27">
        <v>10</v>
      </c>
      <c r="D27">
        <v>0</v>
      </c>
      <c r="E27">
        <v>0</v>
      </c>
      <c r="F27">
        <v>10</v>
      </c>
      <c r="G27">
        <v>10</v>
      </c>
      <c r="H27">
        <v>10</v>
      </c>
      <c r="I27">
        <v>5</v>
      </c>
      <c r="J27">
        <v>0</v>
      </c>
      <c r="K27">
        <f t="shared" si="17"/>
        <v>5</v>
      </c>
      <c r="L27">
        <f t="shared" si="17"/>
        <v>10</v>
      </c>
      <c r="M27">
        <f t="shared" si="17"/>
        <v>0</v>
      </c>
      <c r="N27">
        <f t="shared" si="17"/>
        <v>0</v>
      </c>
      <c r="O27">
        <f t="shared" si="17"/>
        <v>0</v>
      </c>
      <c r="P27">
        <f t="shared" si="17"/>
        <v>0</v>
      </c>
      <c r="Q27">
        <f t="shared" si="17"/>
        <v>5</v>
      </c>
      <c r="R27">
        <f t="shared" si="17"/>
        <v>5</v>
      </c>
      <c r="S27">
        <f t="shared" si="18"/>
        <v>30</v>
      </c>
      <c r="T27">
        <f t="shared" si="19"/>
        <v>3</v>
      </c>
      <c r="U27">
        <f t="shared" si="20"/>
        <v>55</v>
      </c>
      <c r="V27">
        <f t="shared" si="21"/>
        <v>2.5</v>
      </c>
      <c r="W27">
        <f t="shared" si="22"/>
        <v>25</v>
      </c>
      <c r="X27" s="6">
        <f>W27*'Store Warehoouse Rerorders'!J28</f>
        <v>90</v>
      </c>
      <c r="Y27" s="6">
        <f>W27*'Store Warehoouse Rerorders'!F28</f>
        <v>75</v>
      </c>
      <c r="Z27" s="6">
        <f t="shared" si="6"/>
        <v>15</v>
      </c>
      <c r="AA27">
        <f t="shared" si="7"/>
        <v>0.375</v>
      </c>
      <c r="AB27" s="9">
        <f t="shared" si="8"/>
        <v>24.88</v>
      </c>
      <c r="AC27">
        <f t="shared" si="9"/>
        <v>25</v>
      </c>
    </row>
    <row r="28" spans="1:29" x14ac:dyDescent="0.25">
      <c r="A28" t="s">
        <v>28</v>
      </c>
      <c r="B28">
        <v>15</v>
      </c>
      <c r="C28">
        <v>10</v>
      </c>
      <c r="D28">
        <v>5</v>
      </c>
      <c r="E28">
        <v>15</v>
      </c>
      <c r="F28">
        <v>10</v>
      </c>
      <c r="G28">
        <v>5</v>
      </c>
      <c r="H28">
        <v>5</v>
      </c>
      <c r="I28">
        <v>10</v>
      </c>
      <c r="J28">
        <v>10</v>
      </c>
      <c r="K28">
        <f t="shared" si="17"/>
        <v>5</v>
      </c>
      <c r="L28">
        <f t="shared" si="17"/>
        <v>5</v>
      </c>
      <c r="M28">
        <f t="shared" si="17"/>
        <v>0</v>
      </c>
      <c r="N28">
        <f t="shared" si="17"/>
        <v>5</v>
      </c>
      <c r="O28">
        <f t="shared" si="17"/>
        <v>5</v>
      </c>
      <c r="P28">
        <f t="shared" si="17"/>
        <v>0</v>
      </c>
      <c r="Q28">
        <f t="shared" si="17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20</v>
      </c>
      <c r="V28">
        <f t="shared" si="21"/>
        <v>2.5</v>
      </c>
      <c r="W28">
        <f t="shared" si="22"/>
        <v>20</v>
      </c>
      <c r="X28" s="6">
        <f>W28*'Store Warehoouse Rerorders'!J29</f>
        <v>108</v>
      </c>
      <c r="Y28" s="6">
        <f>W28*'Store Warehoouse Rerorders'!F29</f>
        <v>90</v>
      </c>
      <c r="Z28" s="6">
        <f t="shared" si="6"/>
        <v>18</v>
      </c>
      <c r="AA28">
        <f t="shared" si="7"/>
        <v>0</v>
      </c>
      <c r="AB28" s="9">
        <f t="shared" si="8"/>
        <v>20</v>
      </c>
      <c r="AC28">
        <f t="shared" si="9"/>
        <v>45</v>
      </c>
    </row>
    <row r="29" spans="1:29" x14ac:dyDescent="0.25">
      <c r="A29" t="s">
        <v>24</v>
      </c>
      <c r="B29">
        <v>10</v>
      </c>
      <c r="C29">
        <v>5</v>
      </c>
      <c r="D29">
        <v>5</v>
      </c>
      <c r="E29">
        <v>0</v>
      </c>
      <c r="F29">
        <v>0</v>
      </c>
      <c r="G29">
        <v>5</v>
      </c>
      <c r="H29">
        <v>5</v>
      </c>
      <c r="I29">
        <v>5</v>
      </c>
      <c r="J29">
        <v>5</v>
      </c>
      <c r="K29">
        <f t="shared" si="17"/>
        <v>5</v>
      </c>
      <c r="L29">
        <f t="shared" si="17"/>
        <v>0</v>
      </c>
      <c r="M29">
        <f t="shared" si="17"/>
        <v>5</v>
      </c>
      <c r="N29">
        <f t="shared" si="17"/>
        <v>0</v>
      </c>
      <c r="O29">
        <f t="shared" si="17"/>
        <v>0</v>
      </c>
      <c r="P29">
        <f t="shared" si="17"/>
        <v>0</v>
      </c>
      <c r="Q29">
        <f t="shared" si="17"/>
        <v>0</v>
      </c>
      <c r="R29">
        <f t="shared" si="17"/>
        <v>0</v>
      </c>
      <c r="S29">
        <f t="shared" si="18"/>
        <v>10</v>
      </c>
      <c r="T29">
        <f t="shared" si="19"/>
        <v>2</v>
      </c>
      <c r="U29">
        <f t="shared" si="20"/>
        <v>20</v>
      </c>
      <c r="V29">
        <f t="shared" si="21"/>
        <v>0</v>
      </c>
      <c r="W29">
        <f t="shared" si="22"/>
        <v>10</v>
      </c>
      <c r="X29" s="6">
        <f>W29*'Store Warehoouse Rerorders'!J30</f>
        <v>96</v>
      </c>
      <c r="Y29" s="6">
        <f>W29*'Store Warehoouse Rerorders'!F30</f>
        <v>80</v>
      </c>
      <c r="Z29" s="6">
        <f t="shared" si="6"/>
        <v>16</v>
      </c>
      <c r="AA29">
        <f t="shared" si="7"/>
        <v>0.25</v>
      </c>
      <c r="AB29" s="9">
        <f t="shared" si="8"/>
        <v>9.8000000000000007</v>
      </c>
      <c r="AC29">
        <f t="shared" si="9"/>
        <v>30</v>
      </c>
    </row>
    <row r="30" spans="1:29" x14ac:dyDescent="0.25">
      <c r="A30" t="s">
        <v>25</v>
      </c>
      <c r="B30">
        <v>10</v>
      </c>
      <c r="C30">
        <v>10</v>
      </c>
      <c r="D30">
        <v>0</v>
      </c>
      <c r="E30">
        <v>5</v>
      </c>
      <c r="F30">
        <v>5</v>
      </c>
      <c r="G30">
        <v>10</v>
      </c>
      <c r="H30">
        <v>5</v>
      </c>
      <c r="I30">
        <v>5</v>
      </c>
      <c r="J30">
        <v>10</v>
      </c>
      <c r="K30">
        <f t="shared" si="17"/>
        <v>0</v>
      </c>
      <c r="L30">
        <f t="shared" si="17"/>
        <v>10</v>
      </c>
      <c r="M30">
        <f t="shared" si="17"/>
        <v>0</v>
      </c>
      <c r="N30">
        <f t="shared" si="17"/>
        <v>0</v>
      </c>
      <c r="O30">
        <f t="shared" si="17"/>
        <v>0</v>
      </c>
      <c r="P30">
        <f t="shared" si="17"/>
        <v>5</v>
      </c>
      <c r="Q30">
        <f t="shared" si="17"/>
        <v>0</v>
      </c>
      <c r="R30">
        <f t="shared" si="17"/>
        <v>0</v>
      </c>
      <c r="S30">
        <f t="shared" si="18"/>
        <v>0</v>
      </c>
      <c r="T30">
        <f t="shared" si="19"/>
        <v>1</v>
      </c>
      <c r="U30">
        <f t="shared" si="20"/>
        <v>15</v>
      </c>
      <c r="V30">
        <f t="shared" si="21"/>
        <v>0</v>
      </c>
      <c r="W30">
        <f t="shared" si="22"/>
        <v>15</v>
      </c>
      <c r="X30" s="6">
        <f>W30*'Store Warehoouse Rerorders'!J31</f>
        <v>63</v>
      </c>
      <c r="Y30" s="6">
        <f>W30*'Store Warehoouse Rerorders'!F31</f>
        <v>52.5</v>
      </c>
      <c r="Z30" s="6">
        <f t="shared" si="6"/>
        <v>10.5</v>
      </c>
      <c r="AA30">
        <f t="shared" si="7"/>
        <v>0.125</v>
      </c>
      <c r="AB30" s="9">
        <f t="shared" si="8"/>
        <v>14.933333333333334</v>
      </c>
      <c r="AC30">
        <f t="shared" si="9"/>
        <v>25</v>
      </c>
    </row>
    <row r="31" spans="1:29" x14ac:dyDescent="0.25">
      <c r="R31">
        <f>SUM(R3:R30)</f>
        <v>62</v>
      </c>
      <c r="S31">
        <f t="shared" ref="S31:AC31" si="23">SUM(S3:S30)</f>
        <v>390</v>
      </c>
      <c r="T31">
        <f t="shared" si="23"/>
        <v>44</v>
      </c>
      <c r="U31">
        <f t="shared" si="23"/>
        <v>1079</v>
      </c>
      <c r="V31">
        <f t="shared" si="23"/>
        <v>37</v>
      </c>
      <c r="W31">
        <f t="shared" si="23"/>
        <v>689</v>
      </c>
      <c r="X31" s="6">
        <f t="shared" si="23"/>
        <v>3131.3999999999996</v>
      </c>
      <c r="Y31" s="6">
        <f t="shared" si="23"/>
        <v>2609.5</v>
      </c>
      <c r="Z31" s="6">
        <f t="shared" si="23"/>
        <v>521.9</v>
      </c>
      <c r="AA31">
        <f t="shared" si="23"/>
        <v>5.5</v>
      </c>
      <c r="AB31">
        <f t="shared" si="23"/>
        <v>687.25797619047603</v>
      </c>
      <c r="AC31">
        <f t="shared" si="23"/>
        <v>1363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1"/>
  <sheetViews>
    <sheetView zoomScale="75" zoomScaleNormal="75" workbookViewId="0">
      <selection activeCell="Z1" sqref="Z1:Z31"/>
    </sheetView>
  </sheetViews>
  <sheetFormatPr defaultRowHeight="15" x14ac:dyDescent="0.25"/>
  <cols>
    <col min="1" max="1" width="18.140625" bestFit="1" customWidth="1"/>
    <col min="12" max="12" width="21.85546875" bestFit="1" customWidth="1"/>
    <col min="13" max="13" width="21.7109375" customWidth="1"/>
    <col min="14" max="14" width="30.85546875" bestFit="1" customWidth="1"/>
    <col min="15" max="15" width="30.85546875" customWidth="1"/>
    <col min="16" max="16" width="27.140625" bestFit="1" customWidth="1"/>
    <col min="17" max="17" width="16.85546875" customWidth="1"/>
    <col min="18" max="18" width="7.5703125" bestFit="1" customWidth="1"/>
    <col min="19" max="19" width="18.42578125" bestFit="1" customWidth="1"/>
    <col min="24" max="24" width="15.7109375" bestFit="1" customWidth="1"/>
    <col min="25" max="25" width="13.28515625" bestFit="1" customWidth="1"/>
    <col min="26" max="26" width="20.7109375" bestFit="1" customWidth="1"/>
  </cols>
  <sheetData>
    <row r="1" spans="1:29" ht="30" x14ac:dyDescent="0.25">
      <c r="A1" t="s">
        <v>59</v>
      </c>
      <c r="B1" s="1" t="s">
        <v>29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8" t="s">
        <v>66</v>
      </c>
      <c r="L1" s="8" t="s">
        <v>67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t="s">
        <v>30</v>
      </c>
      <c r="T1" t="s">
        <v>32</v>
      </c>
      <c r="U1" t="s">
        <v>31</v>
      </c>
      <c r="V1" t="s">
        <v>33</v>
      </c>
      <c r="W1" t="s">
        <v>34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x14ac:dyDescent="0.25">
      <c r="A2" s="2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t="s">
        <v>1</v>
      </c>
      <c r="B3">
        <v>20</v>
      </c>
      <c r="C3">
        <v>10</v>
      </c>
      <c r="D3">
        <v>5</v>
      </c>
      <c r="E3">
        <v>5</v>
      </c>
      <c r="F3">
        <v>10</v>
      </c>
      <c r="G3">
        <v>0</v>
      </c>
      <c r="H3">
        <v>0</v>
      </c>
      <c r="I3">
        <v>12</v>
      </c>
      <c r="J3">
        <v>0</v>
      </c>
      <c r="K3">
        <f t="shared" ref="K3:R8" si="0">IF(C3&lt;B3,B3-C3,0)</f>
        <v>10</v>
      </c>
      <c r="L3">
        <f t="shared" si="0"/>
        <v>5</v>
      </c>
      <c r="M3">
        <f t="shared" si="0"/>
        <v>0</v>
      </c>
      <c r="N3">
        <f t="shared" si="0"/>
        <v>0</v>
      </c>
      <c r="O3">
        <f t="shared" si="0"/>
        <v>10</v>
      </c>
      <c r="P3">
        <f t="shared" si="0"/>
        <v>0</v>
      </c>
      <c r="Q3">
        <f t="shared" si="0"/>
        <v>0</v>
      </c>
      <c r="R3">
        <f t="shared" si="0"/>
        <v>12</v>
      </c>
      <c r="S3">
        <f t="shared" ref="S3:S8" si="1">IF(T3&lt;=0,T3*B3,T3*B3-B3)</f>
        <v>40</v>
      </c>
      <c r="T3">
        <f t="shared" ref="T3:T8" si="2">IFERROR(COUNTIF(C3:J3,0),"")</f>
        <v>3</v>
      </c>
      <c r="U3">
        <f t="shared" ref="U3:U8" si="3">SUM(K3:R3)+S3</f>
        <v>77</v>
      </c>
      <c r="V3">
        <f t="shared" ref="V3:V8" si="4">MEDIAN(K3:R3)</f>
        <v>2.5</v>
      </c>
      <c r="W3">
        <f t="shared" ref="W3:W8" si="5">SUM(K3:R3)</f>
        <v>37</v>
      </c>
      <c r="X3" s="6">
        <f>W3*'Store Warehoouse Rerorders'!J4</f>
        <v>133.20000000000002</v>
      </c>
      <c r="Y3" s="6">
        <f>W3*'Store Warehoouse Rerorders'!F4</f>
        <v>111</v>
      </c>
      <c r="Z3" s="6">
        <f>X3-Y3</f>
        <v>22.200000000000017</v>
      </c>
      <c r="AA3">
        <f>T3/8</f>
        <v>0.375</v>
      </c>
      <c r="AB3" s="9">
        <f>IFERROR(W3-T3/W3,0)</f>
        <v>36.918918918918919</v>
      </c>
      <c r="AC3">
        <f>W3</f>
        <v>37</v>
      </c>
    </row>
    <row r="4" spans="1:29" x14ac:dyDescent="0.25">
      <c r="A4" t="s">
        <v>3</v>
      </c>
      <c r="B4">
        <v>15</v>
      </c>
      <c r="C4">
        <v>5</v>
      </c>
      <c r="D4">
        <v>5</v>
      </c>
      <c r="E4">
        <v>0</v>
      </c>
      <c r="F4">
        <v>5</v>
      </c>
      <c r="G4">
        <v>5</v>
      </c>
      <c r="H4">
        <v>0</v>
      </c>
      <c r="I4">
        <v>0</v>
      </c>
      <c r="J4">
        <v>5</v>
      </c>
      <c r="K4">
        <f t="shared" si="0"/>
        <v>10</v>
      </c>
      <c r="L4">
        <f t="shared" si="0"/>
        <v>0</v>
      </c>
      <c r="M4">
        <f t="shared" si="0"/>
        <v>5</v>
      </c>
      <c r="N4">
        <f t="shared" si="0"/>
        <v>0</v>
      </c>
      <c r="O4">
        <f t="shared" si="0"/>
        <v>0</v>
      </c>
      <c r="P4">
        <f t="shared" si="0"/>
        <v>5</v>
      </c>
      <c r="Q4">
        <f t="shared" si="0"/>
        <v>0</v>
      </c>
      <c r="R4">
        <f t="shared" si="0"/>
        <v>0</v>
      </c>
      <c r="S4">
        <f t="shared" si="1"/>
        <v>30</v>
      </c>
      <c r="T4">
        <f t="shared" si="2"/>
        <v>3</v>
      </c>
      <c r="U4">
        <f t="shared" si="3"/>
        <v>50</v>
      </c>
      <c r="V4">
        <f t="shared" si="4"/>
        <v>0</v>
      </c>
      <c r="W4">
        <f t="shared" si="5"/>
        <v>20</v>
      </c>
      <c r="X4" s="6">
        <f>W4*'Store Warehoouse Rerorders'!J5</f>
        <v>60</v>
      </c>
      <c r="Y4" s="6">
        <f>W4*'Store Warehoouse Rerorders'!F5</f>
        <v>50</v>
      </c>
      <c r="Z4" s="6">
        <f t="shared" ref="Z4:Z30" si="6">X4-Y4</f>
        <v>10</v>
      </c>
      <c r="AA4">
        <f t="shared" ref="AA4:AA30" si="7">T4/8</f>
        <v>0.375</v>
      </c>
      <c r="AB4" s="9">
        <f t="shared" ref="AB4:AB30" si="8">IFERROR(W4-T4/W4,0)</f>
        <v>19.850000000000001</v>
      </c>
      <c r="AC4">
        <f>W4+W3</f>
        <v>57</v>
      </c>
    </row>
    <row r="5" spans="1:29" x14ac:dyDescent="0.25">
      <c r="A5" t="s">
        <v>4</v>
      </c>
      <c r="B5">
        <v>20</v>
      </c>
      <c r="C5">
        <v>15</v>
      </c>
      <c r="D5">
        <v>5</v>
      </c>
      <c r="E5">
        <v>10</v>
      </c>
      <c r="F5">
        <v>5</v>
      </c>
      <c r="G5">
        <v>0</v>
      </c>
      <c r="H5">
        <v>0</v>
      </c>
      <c r="I5">
        <v>0</v>
      </c>
      <c r="J5">
        <v>0</v>
      </c>
      <c r="K5">
        <f t="shared" si="0"/>
        <v>5</v>
      </c>
      <c r="L5">
        <f t="shared" si="0"/>
        <v>10</v>
      </c>
      <c r="M5">
        <f t="shared" si="0"/>
        <v>0</v>
      </c>
      <c r="N5">
        <f t="shared" si="0"/>
        <v>5</v>
      </c>
      <c r="O5">
        <f t="shared" si="0"/>
        <v>5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60</v>
      </c>
      <c r="T5">
        <f t="shared" si="2"/>
        <v>4</v>
      </c>
      <c r="U5">
        <f t="shared" si="3"/>
        <v>85</v>
      </c>
      <c r="V5">
        <f t="shared" si="4"/>
        <v>2.5</v>
      </c>
      <c r="W5">
        <f t="shared" si="5"/>
        <v>25</v>
      </c>
      <c r="X5" s="6">
        <f>W5*'Store Warehoouse Rerorders'!J6</f>
        <v>60</v>
      </c>
      <c r="Y5" s="6">
        <f>W5*'Store Warehoouse Rerorders'!F6</f>
        <v>50</v>
      </c>
      <c r="Z5" s="6">
        <f t="shared" si="6"/>
        <v>10</v>
      </c>
      <c r="AA5">
        <f t="shared" si="7"/>
        <v>0.5</v>
      </c>
      <c r="AB5" s="9">
        <f t="shared" si="8"/>
        <v>24.84</v>
      </c>
      <c r="AC5">
        <f t="shared" ref="AC5:AC30" si="9">W5+W4</f>
        <v>45</v>
      </c>
    </row>
    <row r="6" spans="1:29" x14ac:dyDescent="0.25">
      <c r="A6" t="s">
        <v>5</v>
      </c>
      <c r="B6">
        <v>20</v>
      </c>
      <c r="C6">
        <v>15</v>
      </c>
      <c r="D6">
        <v>10</v>
      </c>
      <c r="E6">
        <v>0</v>
      </c>
      <c r="F6">
        <v>5</v>
      </c>
      <c r="G6">
        <v>10</v>
      </c>
      <c r="H6">
        <v>0</v>
      </c>
      <c r="I6">
        <v>5</v>
      </c>
      <c r="J6">
        <v>20</v>
      </c>
      <c r="K6">
        <f t="shared" si="0"/>
        <v>5</v>
      </c>
      <c r="L6">
        <f t="shared" si="0"/>
        <v>5</v>
      </c>
      <c r="M6">
        <f t="shared" si="0"/>
        <v>10</v>
      </c>
      <c r="N6">
        <f t="shared" si="0"/>
        <v>0</v>
      </c>
      <c r="O6">
        <f t="shared" si="0"/>
        <v>0</v>
      </c>
      <c r="P6">
        <f t="shared" si="0"/>
        <v>10</v>
      </c>
      <c r="Q6">
        <f t="shared" si="0"/>
        <v>0</v>
      </c>
      <c r="R6">
        <f t="shared" si="0"/>
        <v>0</v>
      </c>
      <c r="S6">
        <f t="shared" si="1"/>
        <v>20</v>
      </c>
      <c r="T6">
        <f t="shared" si="2"/>
        <v>2</v>
      </c>
      <c r="U6">
        <f t="shared" si="3"/>
        <v>50</v>
      </c>
      <c r="V6">
        <f t="shared" si="4"/>
        <v>2.5</v>
      </c>
      <c r="W6">
        <f t="shared" si="5"/>
        <v>30</v>
      </c>
      <c r="X6" s="6">
        <f>W6*'Store Warehoouse Rerorders'!J7</f>
        <v>126</v>
      </c>
      <c r="Y6" s="6">
        <f>W6*'Store Warehoouse Rerorders'!F7</f>
        <v>105</v>
      </c>
      <c r="Z6" s="6">
        <f t="shared" si="6"/>
        <v>21</v>
      </c>
      <c r="AA6">
        <f t="shared" si="7"/>
        <v>0.25</v>
      </c>
      <c r="AB6" s="9">
        <f t="shared" si="8"/>
        <v>29.933333333333334</v>
      </c>
      <c r="AC6">
        <f t="shared" si="9"/>
        <v>55</v>
      </c>
    </row>
    <row r="7" spans="1:29" x14ac:dyDescent="0.25">
      <c r="A7" t="s">
        <v>2</v>
      </c>
      <c r="B7">
        <v>20</v>
      </c>
      <c r="C7">
        <v>10</v>
      </c>
      <c r="D7">
        <v>5</v>
      </c>
      <c r="E7">
        <v>0</v>
      </c>
      <c r="F7">
        <v>10</v>
      </c>
      <c r="G7">
        <v>15</v>
      </c>
      <c r="H7">
        <v>5</v>
      </c>
      <c r="I7">
        <v>10</v>
      </c>
      <c r="J7">
        <v>5</v>
      </c>
      <c r="K7">
        <f t="shared" si="0"/>
        <v>10</v>
      </c>
      <c r="L7">
        <f t="shared" si="0"/>
        <v>5</v>
      </c>
      <c r="M7">
        <f t="shared" si="0"/>
        <v>5</v>
      </c>
      <c r="N7">
        <f t="shared" si="0"/>
        <v>0</v>
      </c>
      <c r="O7">
        <f t="shared" si="0"/>
        <v>0</v>
      </c>
      <c r="P7">
        <f t="shared" si="0"/>
        <v>10</v>
      </c>
      <c r="Q7">
        <f t="shared" si="0"/>
        <v>0</v>
      </c>
      <c r="R7">
        <f t="shared" si="0"/>
        <v>5</v>
      </c>
      <c r="S7">
        <f t="shared" si="1"/>
        <v>0</v>
      </c>
      <c r="T7">
        <f t="shared" si="2"/>
        <v>1</v>
      </c>
      <c r="U7">
        <f t="shared" si="3"/>
        <v>35</v>
      </c>
      <c r="V7">
        <f t="shared" si="4"/>
        <v>5</v>
      </c>
      <c r="W7">
        <f t="shared" si="5"/>
        <v>35</v>
      </c>
      <c r="X7" s="6">
        <f>W7*'Store Warehoouse Rerorders'!J8</f>
        <v>168</v>
      </c>
      <c r="Y7" s="6">
        <f>W7*'Store Warehoouse Rerorders'!F8</f>
        <v>140</v>
      </c>
      <c r="Z7" s="6">
        <f t="shared" si="6"/>
        <v>28</v>
      </c>
      <c r="AA7">
        <f t="shared" si="7"/>
        <v>0.125</v>
      </c>
      <c r="AB7" s="9">
        <f t="shared" si="8"/>
        <v>34.971428571428568</v>
      </c>
      <c r="AC7">
        <f t="shared" si="9"/>
        <v>65</v>
      </c>
    </row>
    <row r="8" spans="1:29" x14ac:dyDescent="0.25">
      <c r="A8" t="s">
        <v>16</v>
      </c>
      <c r="B8">
        <v>20</v>
      </c>
      <c r="C8">
        <v>20</v>
      </c>
      <c r="D8">
        <v>10</v>
      </c>
      <c r="E8">
        <v>5</v>
      </c>
      <c r="F8">
        <v>20</v>
      </c>
      <c r="G8">
        <v>5</v>
      </c>
      <c r="H8">
        <v>20</v>
      </c>
      <c r="I8">
        <v>0</v>
      </c>
      <c r="J8">
        <v>10</v>
      </c>
      <c r="K8">
        <f t="shared" si="0"/>
        <v>0</v>
      </c>
      <c r="L8">
        <f t="shared" si="0"/>
        <v>10</v>
      </c>
      <c r="M8">
        <f t="shared" si="0"/>
        <v>5</v>
      </c>
      <c r="N8">
        <f t="shared" si="0"/>
        <v>0</v>
      </c>
      <c r="O8">
        <f t="shared" si="0"/>
        <v>15</v>
      </c>
      <c r="P8">
        <f t="shared" si="0"/>
        <v>0</v>
      </c>
      <c r="Q8">
        <f t="shared" si="0"/>
        <v>20</v>
      </c>
      <c r="R8">
        <f t="shared" si="0"/>
        <v>0</v>
      </c>
      <c r="S8">
        <f t="shared" si="1"/>
        <v>0</v>
      </c>
      <c r="T8">
        <f t="shared" si="2"/>
        <v>1</v>
      </c>
      <c r="U8">
        <f t="shared" si="3"/>
        <v>50</v>
      </c>
      <c r="V8">
        <f t="shared" si="4"/>
        <v>2.5</v>
      </c>
      <c r="W8">
        <f t="shared" si="5"/>
        <v>50</v>
      </c>
      <c r="X8" s="6">
        <f>W8*'Store Warehoouse Rerorders'!J9</f>
        <v>210</v>
      </c>
      <c r="Y8" s="6">
        <f>W8*'Store Warehoouse Rerorders'!F9</f>
        <v>175</v>
      </c>
      <c r="Z8" s="6">
        <f t="shared" si="6"/>
        <v>35</v>
      </c>
      <c r="AA8">
        <f t="shared" si="7"/>
        <v>0.125</v>
      </c>
      <c r="AB8" s="9">
        <f t="shared" si="8"/>
        <v>49.98</v>
      </c>
      <c r="AC8">
        <f t="shared" si="9"/>
        <v>85</v>
      </c>
    </row>
    <row r="9" spans="1:29" x14ac:dyDescent="0.25">
      <c r="A9" s="2" t="s">
        <v>6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>
        <f t="shared" si="9"/>
        <v>50</v>
      </c>
    </row>
    <row r="10" spans="1:29" x14ac:dyDescent="0.25">
      <c r="A10" t="s">
        <v>7</v>
      </c>
      <c r="B10">
        <v>20</v>
      </c>
      <c r="C10">
        <v>15</v>
      </c>
      <c r="D10">
        <v>20</v>
      </c>
      <c r="E10">
        <v>5</v>
      </c>
      <c r="F10">
        <v>0</v>
      </c>
      <c r="G10">
        <v>0</v>
      </c>
      <c r="H10">
        <v>0</v>
      </c>
      <c r="I10">
        <v>15</v>
      </c>
      <c r="J10">
        <v>15</v>
      </c>
      <c r="K10">
        <f t="shared" ref="K10:R16" si="10">IF(C10&lt;B10,B10-C10,0)</f>
        <v>5</v>
      </c>
      <c r="L10">
        <f t="shared" si="10"/>
        <v>0</v>
      </c>
      <c r="M10">
        <f t="shared" si="10"/>
        <v>15</v>
      </c>
      <c r="N10">
        <f t="shared" si="10"/>
        <v>5</v>
      </c>
      <c r="O10">
        <f t="shared" si="10"/>
        <v>0</v>
      </c>
      <c r="P10">
        <f t="shared" si="10"/>
        <v>0</v>
      </c>
      <c r="Q10">
        <f t="shared" si="10"/>
        <v>0</v>
      </c>
      <c r="R10">
        <f t="shared" si="10"/>
        <v>0</v>
      </c>
      <c r="S10">
        <f t="shared" ref="S10:S16" si="11">IF(T10&lt;=0,T10*B10,T10*B10-B10)</f>
        <v>40</v>
      </c>
      <c r="T10">
        <f t="shared" ref="T10:T16" si="12">IFERROR(COUNTIF(C10:J10,0),"")</f>
        <v>3</v>
      </c>
      <c r="U10">
        <f t="shared" ref="U10:U16" si="13">SUM(K10:R10)+S10</f>
        <v>65</v>
      </c>
      <c r="V10">
        <f t="shared" ref="V10:V16" si="14">MEDIAN(K10:R10)</f>
        <v>0</v>
      </c>
      <c r="W10">
        <f t="shared" ref="W10:W16" si="15">SUM(K10:R10)</f>
        <v>25</v>
      </c>
      <c r="X10" s="6">
        <f>W10*'Store Warehoouse Rerorders'!J11</f>
        <v>90</v>
      </c>
      <c r="Y10" s="6">
        <f>W10*'Store Warehoouse Rerorders'!F11</f>
        <v>75</v>
      </c>
      <c r="Z10" s="6">
        <f t="shared" si="6"/>
        <v>15</v>
      </c>
      <c r="AA10">
        <f t="shared" si="7"/>
        <v>0.375</v>
      </c>
      <c r="AB10" s="9">
        <f t="shared" si="8"/>
        <v>24.88</v>
      </c>
      <c r="AC10">
        <f t="shared" si="9"/>
        <v>25</v>
      </c>
    </row>
    <row r="11" spans="1:29" x14ac:dyDescent="0.25">
      <c r="A11" t="s">
        <v>17</v>
      </c>
      <c r="B11">
        <v>20</v>
      </c>
      <c r="C11">
        <v>10</v>
      </c>
      <c r="D11">
        <v>5</v>
      </c>
      <c r="E11">
        <v>0</v>
      </c>
      <c r="F11">
        <v>0</v>
      </c>
      <c r="G11">
        <v>10</v>
      </c>
      <c r="H11">
        <v>10</v>
      </c>
      <c r="I11">
        <v>5</v>
      </c>
      <c r="J11">
        <v>10</v>
      </c>
      <c r="K11">
        <f t="shared" si="10"/>
        <v>10</v>
      </c>
      <c r="L11">
        <f t="shared" si="10"/>
        <v>5</v>
      </c>
      <c r="M11">
        <f t="shared" si="10"/>
        <v>5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5</v>
      </c>
      <c r="R11">
        <f t="shared" si="10"/>
        <v>0</v>
      </c>
      <c r="S11">
        <f t="shared" si="11"/>
        <v>20</v>
      </c>
      <c r="T11">
        <f t="shared" si="12"/>
        <v>2</v>
      </c>
      <c r="U11">
        <f t="shared" si="13"/>
        <v>45</v>
      </c>
      <c r="V11">
        <f t="shared" si="14"/>
        <v>2.5</v>
      </c>
      <c r="W11">
        <f t="shared" si="15"/>
        <v>25</v>
      </c>
      <c r="X11" s="6">
        <f>W11*'Store Warehoouse Rerorders'!J12</f>
        <v>105</v>
      </c>
      <c r="Y11" s="6">
        <f>W11*'Store Warehoouse Rerorders'!F12</f>
        <v>87.5</v>
      </c>
      <c r="Z11" s="6">
        <f t="shared" si="6"/>
        <v>17.5</v>
      </c>
      <c r="AA11">
        <f t="shared" si="7"/>
        <v>0.25</v>
      </c>
      <c r="AB11" s="9">
        <f t="shared" si="8"/>
        <v>24.92</v>
      </c>
      <c r="AC11">
        <f t="shared" si="9"/>
        <v>50</v>
      </c>
    </row>
    <row r="12" spans="1:29" x14ac:dyDescent="0.25">
      <c r="A12" t="s">
        <v>8</v>
      </c>
      <c r="B12">
        <v>20</v>
      </c>
      <c r="C12">
        <v>15</v>
      </c>
      <c r="D12">
        <v>5</v>
      </c>
      <c r="E12">
        <v>10</v>
      </c>
      <c r="F12">
        <v>0</v>
      </c>
      <c r="G12">
        <v>5</v>
      </c>
      <c r="H12">
        <v>5</v>
      </c>
      <c r="I12">
        <v>0</v>
      </c>
      <c r="J12">
        <v>0</v>
      </c>
      <c r="K12">
        <f t="shared" si="10"/>
        <v>5</v>
      </c>
      <c r="L12">
        <f t="shared" si="10"/>
        <v>10</v>
      </c>
      <c r="M12">
        <f t="shared" si="10"/>
        <v>0</v>
      </c>
      <c r="N12">
        <f t="shared" si="10"/>
        <v>10</v>
      </c>
      <c r="O12">
        <f t="shared" si="10"/>
        <v>0</v>
      </c>
      <c r="P12">
        <f t="shared" si="10"/>
        <v>0</v>
      </c>
      <c r="Q12">
        <f t="shared" si="10"/>
        <v>5</v>
      </c>
      <c r="R12">
        <f t="shared" si="10"/>
        <v>0</v>
      </c>
      <c r="S12">
        <f t="shared" si="11"/>
        <v>40</v>
      </c>
      <c r="T12">
        <f t="shared" si="12"/>
        <v>3</v>
      </c>
      <c r="U12">
        <f t="shared" si="13"/>
        <v>70</v>
      </c>
      <c r="V12">
        <f t="shared" si="14"/>
        <v>2.5</v>
      </c>
      <c r="W12">
        <f t="shared" si="15"/>
        <v>30</v>
      </c>
      <c r="X12" s="6">
        <f>W12*'Store Warehoouse Rerorders'!J13</f>
        <v>144</v>
      </c>
      <c r="Y12" s="6">
        <f>W12*'Store Warehoouse Rerorders'!F13</f>
        <v>120</v>
      </c>
      <c r="Z12" s="6">
        <f t="shared" si="6"/>
        <v>24</v>
      </c>
      <c r="AA12">
        <f t="shared" si="7"/>
        <v>0.375</v>
      </c>
      <c r="AB12" s="9">
        <f t="shared" si="8"/>
        <v>29.9</v>
      </c>
      <c r="AC12">
        <f t="shared" si="9"/>
        <v>55</v>
      </c>
    </row>
    <row r="13" spans="1:29" x14ac:dyDescent="0.25">
      <c r="A13" t="s">
        <v>9</v>
      </c>
      <c r="B13">
        <v>20</v>
      </c>
      <c r="C13">
        <v>15</v>
      </c>
      <c r="D13">
        <v>10</v>
      </c>
      <c r="E13">
        <v>0</v>
      </c>
      <c r="F13">
        <v>0</v>
      </c>
      <c r="G13">
        <v>20</v>
      </c>
      <c r="H13">
        <v>10</v>
      </c>
      <c r="I13">
        <v>5</v>
      </c>
      <c r="J13">
        <v>20</v>
      </c>
      <c r="K13">
        <f t="shared" si="10"/>
        <v>5</v>
      </c>
      <c r="L13">
        <f t="shared" si="10"/>
        <v>5</v>
      </c>
      <c r="M13">
        <f t="shared" si="10"/>
        <v>10</v>
      </c>
      <c r="N13">
        <f t="shared" si="10"/>
        <v>0</v>
      </c>
      <c r="O13">
        <f t="shared" si="10"/>
        <v>0</v>
      </c>
      <c r="P13">
        <f t="shared" si="10"/>
        <v>10</v>
      </c>
      <c r="Q13">
        <f t="shared" si="10"/>
        <v>5</v>
      </c>
      <c r="R13">
        <f t="shared" si="10"/>
        <v>0</v>
      </c>
      <c r="S13">
        <f t="shared" si="11"/>
        <v>20</v>
      </c>
      <c r="T13">
        <f t="shared" si="12"/>
        <v>2</v>
      </c>
      <c r="U13">
        <f t="shared" si="13"/>
        <v>55</v>
      </c>
      <c r="V13">
        <f t="shared" si="14"/>
        <v>5</v>
      </c>
      <c r="W13">
        <f t="shared" si="15"/>
        <v>35</v>
      </c>
      <c r="X13" s="6">
        <f>W13*'Store Warehoouse Rerorders'!J14</f>
        <v>231</v>
      </c>
      <c r="Y13" s="6">
        <f>W13*'Store Warehoouse Rerorders'!F14</f>
        <v>192.5</v>
      </c>
      <c r="Z13" s="6">
        <f t="shared" si="6"/>
        <v>38.5</v>
      </c>
      <c r="AA13">
        <f t="shared" si="7"/>
        <v>0.25</v>
      </c>
      <c r="AB13" s="9">
        <f t="shared" si="8"/>
        <v>34.942857142857143</v>
      </c>
      <c r="AC13">
        <f t="shared" si="9"/>
        <v>65</v>
      </c>
    </row>
    <row r="14" spans="1:29" x14ac:dyDescent="0.25">
      <c r="A14" t="s">
        <v>15</v>
      </c>
      <c r="B14">
        <v>20</v>
      </c>
      <c r="C14">
        <v>15</v>
      </c>
      <c r="D14">
        <v>5</v>
      </c>
      <c r="E14">
        <v>15</v>
      </c>
      <c r="F14">
        <v>0</v>
      </c>
      <c r="G14">
        <v>15</v>
      </c>
      <c r="H14">
        <v>10</v>
      </c>
      <c r="I14">
        <v>0</v>
      </c>
      <c r="J14">
        <v>10</v>
      </c>
      <c r="K14">
        <f t="shared" si="10"/>
        <v>5</v>
      </c>
      <c r="L14">
        <f t="shared" si="10"/>
        <v>10</v>
      </c>
      <c r="M14">
        <f t="shared" si="10"/>
        <v>0</v>
      </c>
      <c r="N14">
        <f t="shared" si="10"/>
        <v>15</v>
      </c>
      <c r="O14">
        <f t="shared" si="10"/>
        <v>0</v>
      </c>
      <c r="P14">
        <f t="shared" si="10"/>
        <v>5</v>
      </c>
      <c r="Q14">
        <f t="shared" si="10"/>
        <v>10</v>
      </c>
      <c r="R14">
        <f t="shared" si="10"/>
        <v>0</v>
      </c>
      <c r="S14">
        <f t="shared" si="11"/>
        <v>20</v>
      </c>
      <c r="T14">
        <f t="shared" si="12"/>
        <v>2</v>
      </c>
      <c r="U14">
        <f t="shared" si="13"/>
        <v>65</v>
      </c>
      <c r="V14">
        <f t="shared" si="14"/>
        <v>5</v>
      </c>
      <c r="W14">
        <f t="shared" si="15"/>
        <v>45</v>
      </c>
      <c r="X14" s="6">
        <f>W14*'Store Warehoouse Rerorders'!J15</f>
        <v>216</v>
      </c>
      <c r="Y14" s="6">
        <f>W14*'Store Warehoouse Rerorders'!F15</f>
        <v>180</v>
      </c>
      <c r="Z14" s="6">
        <f t="shared" si="6"/>
        <v>36</v>
      </c>
      <c r="AA14">
        <f t="shared" si="7"/>
        <v>0.25</v>
      </c>
      <c r="AB14" s="9">
        <f t="shared" si="8"/>
        <v>44.955555555555556</v>
      </c>
      <c r="AC14">
        <f t="shared" si="9"/>
        <v>80</v>
      </c>
    </row>
    <row r="15" spans="1:29" x14ac:dyDescent="0.25">
      <c r="A15" t="s">
        <v>10</v>
      </c>
      <c r="B15">
        <v>20</v>
      </c>
      <c r="C15">
        <v>10</v>
      </c>
      <c r="D15">
        <v>10</v>
      </c>
      <c r="E15">
        <v>20</v>
      </c>
      <c r="F15">
        <v>0</v>
      </c>
      <c r="G15">
        <v>0</v>
      </c>
      <c r="H15">
        <v>5</v>
      </c>
      <c r="I15">
        <v>5</v>
      </c>
      <c r="J15">
        <v>5</v>
      </c>
      <c r="K15">
        <f t="shared" si="10"/>
        <v>10</v>
      </c>
      <c r="L15">
        <f t="shared" si="10"/>
        <v>0</v>
      </c>
      <c r="M15">
        <f t="shared" si="10"/>
        <v>0</v>
      </c>
      <c r="N15">
        <f t="shared" si="10"/>
        <v>20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1"/>
        <v>20</v>
      </c>
      <c r="T15">
        <f t="shared" si="12"/>
        <v>2</v>
      </c>
      <c r="U15">
        <f t="shared" si="13"/>
        <v>50</v>
      </c>
      <c r="V15">
        <f t="shared" si="14"/>
        <v>0</v>
      </c>
      <c r="W15">
        <f t="shared" si="15"/>
        <v>30</v>
      </c>
      <c r="X15" s="6">
        <f>W15*'Store Warehoouse Rerorders'!J16</f>
        <v>36</v>
      </c>
      <c r="Y15" s="6">
        <f>W15*'Store Warehoouse Rerorders'!F16</f>
        <v>30</v>
      </c>
      <c r="Z15" s="6">
        <f t="shared" si="6"/>
        <v>6</v>
      </c>
      <c r="AA15">
        <f t="shared" si="7"/>
        <v>0.25</v>
      </c>
      <c r="AB15" s="9">
        <f t="shared" si="8"/>
        <v>29.933333333333334</v>
      </c>
      <c r="AC15">
        <f t="shared" si="9"/>
        <v>75</v>
      </c>
    </row>
    <row r="16" spans="1:29" x14ac:dyDescent="0.25">
      <c r="A16" t="s">
        <v>11</v>
      </c>
      <c r="B16">
        <v>15</v>
      </c>
      <c r="C16">
        <v>15</v>
      </c>
      <c r="D16">
        <v>15</v>
      </c>
      <c r="E16">
        <v>15</v>
      </c>
      <c r="F16">
        <v>5</v>
      </c>
      <c r="G16">
        <v>15</v>
      </c>
      <c r="H16">
        <v>15</v>
      </c>
      <c r="I16">
        <v>15</v>
      </c>
      <c r="J16">
        <v>15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10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10</v>
      </c>
      <c r="V16">
        <f t="shared" si="14"/>
        <v>0</v>
      </c>
      <c r="W16">
        <f t="shared" si="15"/>
        <v>10</v>
      </c>
      <c r="X16" s="6">
        <f>W16*'Store Warehoouse Rerorders'!J17</f>
        <v>54</v>
      </c>
      <c r="Y16" s="6">
        <f>W16*'Store Warehoouse Rerorders'!F17</f>
        <v>45</v>
      </c>
      <c r="Z16" s="6">
        <f t="shared" si="6"/>
        <v>9</v>
      </c>
      <c r="AA16">
        <f t="shared" si="7"/>
        <v>0</v>
      </c>
      <c r="AB16" s="9">
        <f t="shared" si="8"/>
        <v>10</v>
      </c>
      <c r="AC16">
        <f t="shared" si="9"/>
        <v>40</v>
      </c>
    </row>
    <row r="17" spans="1:29" x14ac:dyDescent="0.25">
      <c r="A17" s="4" t="s">
        <v>13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>
        <f t="shared" si="9"/>
        <v>10</v>
      </c>
    </row>
    <row r="18" spans="1:29" x14ac:dyDescent="0.25">
      <c r="A18" t="s">
        <v>12</v>
      </c>
      <c r="B18">
        <v>20</v>
      </c>
      <c r="C18">
        <v>15</v>
      </c>
      <c r="D18">
        <v>10</v>
      </c>
      <c r="E18">
        <v>20</v>
      </c>
      <c r="F18">
        <v>10</v>
      </c>
      <c r="G18">
        <v>10</v>
      </c>
      <c r="H18">
        <v>0</v>
      </c>
      <c r="I18">
        <v>10</v>
      </c>
      <c r="J18">
        <v>10</v>
      </c>
      <c r="K18">
        <f t="shared" ref="K18:R22" si="16">IF(C18&lt;B18,B18-C18,0)</f>
        <v>5</v>
      </c>
      <c r="L18">
        <f t="shared" si="16"/>
        <v>5</v>
      </c>
      <c r="M18">
        <f t="shared" si="16"/>
        <v>0</v>
      </c>
      <c r="N18">
        <f t="shared" si="16"/>
        <v>10</v>
      </c>
      <c r="O18">
        <f t="shared" si="16"/>
        <v>0</v>
      </c>
      <c r="P18">
        <f t="shared" si="16"/>
        <v>10</v>
      </c>
      <c r="Q18">
        <f t="shared" si="16"/>
        <v>0</v>
      </c>
      <c r="R18">
        <f t="shared" si="16"/>
        <v>0</v>
      </c>
      <c r="S18">
        <f>IF(T18&lt;=0,T18*B18,T18*B18-B18)</f>
        <v>0</v>
      </c>
      <c r="T18">
        <f>IFERROR(COUNTIF(C18:J18,0),"")</f>
        <v>1</v>
      </c>
      <c r="U18">
        <f>SUM(K18:R18)+S18</f>
        <v>30</v>
      </c>
      <c r="V18">
        <f>MEDIAN(K18:R18)</f>
        <v>2.5</v>
      </c>
      <c r="W18">
        <f>SUM(K18:R18)</f>
        <v>30</v>
      </c>
      <c r="X18" s="6">
        <f>W18*'Store Warehoouse Rerorders'!J19</f>
        <v>216</v>
      </c>
      <c r="Y18" s="6">
        <f>W18*'Store Warehoouse Rerorders'!F19</f>
        <v>180</v>
      </c>
      <c r="Z18" s="6">
        <f t="shared" si="6"/>
        <v>36</v>
      </c>
      <c r="AA18">
        <f t="shared" si="7"/>
        <v>0.125</v>
      </c>
      <c r="AB18" s="9">
        <f t="shared" si="8"/>
        <v>29.966666666666665</v>
      </c>
      <c r="AC18">
        <f t="shared" si="9"/>
        <v>30</v>
      </c>
    </row>
    <row r="19" spans="1:29" x14ac:dyDescent="0.25">
      <c r="A19" t="s">
        <v>19</v>
      </c>
      <c r="B19">
        <v>20</v>
      </c>
      <c r="C19">
        <v>15</v>
      </c>
      <c r="D19">
        <v>5</v>
      </c>
      <c r="E19">
        <v>20</v>
      </c>
      <c r="F19">
        <v>15</v>
      </c>
      <c r="G19">
        <v>5</v>
      </c>
      <c r="H19">
        <v>5</v>
      </c>
      <c r="I19">
        <v>0</v>
      </c>
      <c r="J19">
        <v>10</v>
      </c>
      <c r="K19">
        <f t="shared" si="16"/>
        <v>5</v>
      </c>
      <c r="L19">
        <f t="shared" si="16"/>
        <v>10</v>
      </c>
      <c r="M19">
        <f t="shared" si="16"/>
        <v>0</v>
      </c>
      <c r="N19">
        <f t="shared" si="16"/>
        <v>5</v>
      </c>
      <c r="O19">
        <f t="shared" si="16"/>
        <v>10</v>
      </c>
      <c r="P19">
        <f t="shared" si="16"/>
        <v>0</v>
      </c>
      <c r="Q19">
        <f t="shared" si="16"/>
        <v>5</v>
      </c>
      <c r="R19">
        <f t="shared" si="16"/>
        <v>0</v>
      </c>
      <c r="S19">
        <f>IF(T19&lt;=0,T19*B19,T19*B19-B19)</f>
        <v>0</v>
      </c>
      <c r="T19">
        <f>IFERROR(COUNTIF(C19:J19,0),"")</f>
        <v>1</v>
      </c>
      <c r="U19">
        <f>SUM(K19:R19)+S19</f>
        <v>35</v>
      </c>
      <c r="V19">
        <f>MEDIAN(K19:R19)</f>
        <v>5</v>
      </c>
      <c r="W19">
        <f>SUM(K19:R19)</f>
        <v>35</v>
      </c>
      <c r="X19" s="6">
        <f>W19*'Store Warehoouse Rerorders'!J20</f>
        <v>231</v>
      </c>
      <c r="Y19" s="6">
        <f>W19*'Store Warehoouse Rerorders'!F20</f>
        <v>192.5</v>
      </c>
      <c r="Z19" s="6">
        <f t="shared" si="6"/>
        <v>38.5</v>
      </c>
      <c r="AA19">
        <f t="shared" si="7"/>
        <v>0.125</v>
      </c>
      <c r="AB19" s="9">
        <f t="shared" si="8"/>
        <v>34.971428571428568</v>
      </c>
      <c r="AC19">
        <f t="shared" si="9"/>
        <v>65</v>
      </c>
    </row>
    <row r="20" spans="1:29" x14ac:dyDescent="0.25">
      <c r="A20" t="s">
        <v>14</v>
      </c>
      <c r="B20">
        <v>20</v>
      </c>
      <c r="C20">
        <v>10</v>
      </c>
      <c r="D20">
        <v>15</v>
      </c>
      <c r="E20">
        <v>5</v>
      </c>
      <c r="F20">
        <v>5</v>
      </c>
      <c r="G20">
        <v>10</v>
      </c>
      <c r="H20">
        <v>10</v>
      </c>
      <c r="I20">
        <v>20</v>
      </c>
      <c r="J20">
        <v>20</v>
      </c>
      <c r="K20">
        <f t="shared" si="16"/>
        <v>10</v>
      </c>
      <c r="L20">
        <f t="shared" si="16"/>
        <v>0</v>
      </c>
      <c r="M20">
        <f t="shared" si="16"/>
        <v>10</v>
      </c>
      <c r="N20">
        <f t="shared" si="16"/>
        <v>0</v>
      </c>
      <c r="O20">
        <f t="shared" si="16"/>
        <v>0</v>
      </c>
      <c r="P20">
        <f t="shared" si="16"/>
        <v>0</v>
      </c>
      <c r="Q20">
        <f t="shared" si="16"/>
        <v>0</v>
      </c>
      <c r="R20">
        <f t="shared" si="16"/>
        <v>0</v>
      </c>
      <c r="S20">
        <f>IF(T20&lt;=0,T20*B20,T20*B20-B20)</f>
        <v>0</v>
      </c>
      <c r="T20">
        <f>IFERROR(COUNTIF(C20:J20,0),"")</f>
        <v>0</v>
      </c>
      <c r="U20">
        <f>SUM(K20:R20)+S20</f>
        <v>20</v>
      </c>
      <c r="V20">
        <f>MEDIAN(K20:R20)</f>
        <v>0</v>
      </c>
      <c r="W20">
        <f>SUM(K20:R20)</f>
        <v>20</v>
      </c>
      <c r="X20" s="6">
        <f>W20*'Store Warehoouse Rerorders'!J21</f>
        <v>120</v>
      </c>
      <c r="Y20" s="6">
        <f>W20*'Store Warehoouse Rerorders'!F21</f>
        <v>100</v>
      </c>
      <c r="Z20" s="6">
        <f t="shared" si="6"/>
        <v>20</v>
      </c>
      <c r="AA20">
        <f t="shared" si="7"/>
        <v>0</v>
      </c>
      <c r="AB20" s="9">
        <f t="shared" si="8"/>
        <v>20</v>
      </c>
      <c r="AC20">
        <f t="shared" si="9"/>
        <v>55</v>
      </c>
    </row>
    <row r="21" spans="1:29" x14ac:dyDescent="0.25">
      <c r="A21" t="s">
        <v>22</v>
      </c>
      <c r="B21">
        <v>10</v>
      </c>
      <c r="C21">
        <v>10</v>
      </c>
      <c r="D21">
        <v>10</v>
      </c>
      <c r="E21">
        <v>5</v>
      </c>
      <c r="F21">
        <v>0</v>
      </c>
      <c r="G21">
        <v>10</v>
      </c>
      <c r="H21">
        <v>0</v>
      </c>
      <c r="I21">
        <v>5</v>
      </c>
      <c r="J21">
        <v>0</v>
      </c>
      <c r="K21">
        <f t="shared" si="16"/>
        <v>0</v>
      </c>
      <c r="L21">
        <f t="shared" si="16"/>
        <v>0</v>
      </c>
      <c r="M21">
        <f t="shared" si="16"/>
        <v>5</v>
      </c>
      <c r="N21">
        <f t="shared" si="16"/>
        <v>5</v>
      </c>
      <c r="O21">
        <f t="shared" si="16"/>
        <v>0</v>
      </c>
      <c r="P21">
        <f t="shared" si="16"/>
        <v>10</v>
      </c>
      <c r="Q21">
        <f t="shared" si="16"/>
        <v>0</v>
      </c>
      <c r="R21">
        <f t="shared" si="16"/>
        <v>5</v>
      </c>
      <c r="S21">
        <f>IF(T21&lt;=0,T21*B21,T21*B21-B21)</f>
        <v>20</v>
      </c>
      <c r="T21">
        <f>IFERROR(COUNTIF(C21:J21,0),"")</f>
        <v>3</v>
      </c>
      <c r="U21">
        <f>SUM(K21:R21)+S21</f>
        <v>45</v>
      </c>
      <c r="V21">
        <f>MEDIAN(K21:R21)</f>
        <v>2.5</v>
      </c>
      <c r="W21">
        <f>SUM(K21:R21)</f>
        <v>25</v>
      </c>
      <c r="X21" s="6">
        <f>W21*'Store Warehoouse Rerorders'!J22</f>
        <v>210</v>
      </c>
      <c r="Y21" s="6">
        <f>W21*'Store Warehoouse Rerorders'!F22</f>
        <v>175</v>
      </c>
      <c r="Z21" s="6">
        <f t="shared" si="6"/>
        <v>35</v>
      </c>
      <c r="AA21">
        <f t="shared" si="7"/>
        <v>0.375</v>
      </c>
      <c r="AB21" s="9">
        <f t="shared" si="8"/>
        <v>24.88</v>
      </c>
      <c r="AC21">
        <f t="shared" si="9"/>
        <v>45</v>
      </c>
    </row>
    <row r="22" spans="1:29" x14ac:dyDescent="0.25">
      <c r="A22" t="s">
        <v>18</v>
      </c>
      <c r="B22">
        <v>10</v>
      </c>
      <c r="C22">
        <v>5</v>
      </c>
      <c r="D22">
        <v>10</v>
      </c>
      <c r="E22">
        <v>10</v>
      </c>
      <c r="F22">
        <v>5</v>
      </c>
      <c r="G22">
        <v>0</v>
      </c>
      <c r="H22">
        <v>5</v>
      </c>
      <c r="I22">
        <v>10</v>
      </c>
      <c r="J22">
        <v>10</v>
      </c>
      <c r="K22">
        <f t="shared" si="16"/>
        <v>5</v>
      </c>
      <c r="L22">
        <f t="shared" si="16"/>
        <v>0</v>
      </c>
      <c r="M22">
        <f t="shared" si="16"/>
        <v>0</v>
      </c>
      <c r="N22">
        <f t="shared" si="16"/>
        <v>5</v>
      </c>
      <c r="O22">
        <f t="shared" si="16"/>
        <v>5</v>
      </c>
      <c r="P22">
        <f t="shared" si="16"/>
        <v>0</v>
      </c>
      <c r="Q22">
        <f t="shared" si="16"/>
        <v>0</v>
      </c>
      <c r="R22">
        <f t="shared" si="16"/>
        <v>0</v>
      </c>
      <c r="S22">
        <f>IF(T22&lt;=0,T22*B22,T22*B22-B22)</f>
        <v>0</v>
      </c>
      <c r="T22">
        <f>IFERROR(COUNTIF(C22:J22,0),"")</f>
        <v>1</v>
      </c>
      <c r="U22">
        <f>SUM(K22:R22)+S22</f>
        <v>15</v>
      </c>
      <c r="V22">
        <f>MEDIAN(K22:R22)</f>
        <v>0</v>
      </c>
      <c r="W22">
        <f>SUM(K22:R22)</f>
        <v>15</v>
      </c>
      <c r="X22" s="6">
        <f>W22*'Store Warehoouse Rerorders'!J23</f>
        <v>117</v>
      </c>
      <c r="Y22" s="6">
        <f>W22*'Store Warehoouse Rerorders'!F23</f>
        <v>97.5</v>
      </c>
      <c r="Z22" s="6">
        <f t="shared" si="6"/>
        <v>19.5</v>
      </c>
      <c r="AA22">
        <f t="shared" si="7"/>
        <v>0.125</v>
      </c>
      <c r="AB22" s="9">
        <f t="shared" si="8"/>
        <v>14.933333333333334</v>
      </c>
      <c r="AC22">
        <f t="shared" si="9"/>
        <v>40</v>
      </c>
    </row>
    <row r="23" spans="1:29" x14ac:dyDescent="0.25">
      <c r="A23" s="2" t="s">
        <v>20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>
        <f t="shared" si="9"/>
        <v>15</v>
      </c>
    </row>
    <row r="24" spans="1:29" x14ac:dyDescent="0.25">
      <c r="A24" t="s">
        <v>21</v>
      </c>
      <c r="B24">
        <v>20</v>
      </c>
      <c r="C24">
        <v>15</v>
      </c>
      <c r="D24">
        <v>5</v>
      </c>
      <c r="E24">
        <v>10</v>
      </c>
      <c r="F24">
        <v>5</v>
      </c>
      <c r="G24">
        <v>10</v>
      </c>
      <c r="H24">
        <v>10</v>
      </c>
      <c r="I24">
        <v>15</v>
      </c>
      <c r="J24">
        <v>10</v>
      </c>
      <c r="K24">
        <f t="shared" ref="K24:R30" si="17">IF(C24&lt;B24,B24-C24,0)</f>
        <v>5</v>
      </c>
      <c r="L24">
        <f t="shared" si="17"/>
        <v>10</v>
      </c>
      <c r="M24">
        <f t="shared" si="17"/>
        <v>0</v>
      </c>
      <c r="N24">
        <f t="shared" si="17"/>
        <v>5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17"/>
        <v>5</v>
      </c>
      <c r="S24">
        <f t="shared" ref="S24:S30" si="18">IF(T24&lt;=0,T24*B24,T24*B24-B24)</f>
        <v>0</v>
      </c>
      <c r="T24">
        <f t="shared" ref="T24:T30" si="19">IFERROR(COUNTIF(C24:J24,0),"")</f>
        <v>0</v>
      </c>
      <c r="U24">
        <f t="shared" ref="U24:U30" si="20">SUM(K24:R24)+S24</f>
        <v>25</v>
      </c>
      <c r="V24">
        <f t="shared" ref="V24:V30" si="21">MEDIAN(K24:R24)</f>
        <v>2.5</v>
      </c>
      <c r="W24">
        <f t="shared" ref="W24:W30" si="22">SUM(K24:R24)</f>
        <v>25</v>
      </c>
      <c r="X24" s="6">
        <f>W24*'Store Warehoouse Rerorders'!J25</f>
        <v>45</v>
      </c>
      <c r="Y24" s="6">
        <f>W24*'Store Warehoouse Rerorders'!F25</f>
        <v>37.5</v>
      </c>
      <c r="Z24" s="6">
        <f t="shared" si="6"/>
        <v>7.5</v>
      </c>
      <c r="AA24">
        <f t="shared" si="7"/>
        <v>0</v>
      </c>
      <c r="AB24" s="9">
        <f t="shared" si="8"/>
        <v>25</v>
      </c>
      <c r="AC24">
        <f t="shared" si="9"/>
        <v>25</v>
      </c>
    </row>
    <row r="25" spans="1:29" x14ac:dyDescent="0.25">
      <c r="A25" t="s">
        <v>26</v>
      </c>
      <c r="B25">
        <v>10</v>
      </c>
      <c r="C25">
        <v>5</v>
      </c>
      <c r="D25">
        <v>5</v>
      </c>
      <c r="E25">
        <v>0</v>
      </c>
      <c r="F25">
        <v>10</v>
      </c>
      <c r="G25">
        <v>10</v>
      </c>
      <c r="H25">
        <v>10</v>
      </c>
      <c r="I25">
        <v>5</v>
      </c>
      <c r="J25">
        <v>5</v>
      </c>
      <c r="K25">
        <f t="shared" si="17"/>
        <v>5</v>
      </c>
      <c r="L25">
        <f t="shared" si="17"/>
        <v>0</v>
      </c>
      <c r="M25">
        <f t="shared" si="17"/>
        <v>5</v>
      </c>
      <c r="N25">
        <f t="shared" si="17"/>
        <v>0</v>
      </c>
      <c r="O25">
        <f t="shared" si="17"/>
        <v>0</v>
      </c>
      <c r="P25">
        <f t="shared" si="17"/>
        <v>0</v>
      </c>
      <c r="Q25">
        <f t="shared" si="17"/>
        <v>5</v>
      </c>
      <c r="R25">
        <f t="shared" si="17"/>
        <v>0</v>
      </c>
      <c r="S25">
        <f t="shared" si="18"/>
        <v>0</v>
      </c>
      <c r="T25">
        <f t="shared" si="19"/>
        <v>1</v>
      </c>
      <c r="U25">
        <f t="shared" si="20"/>
        <v>15</v>
      </c>
      <c r="V25">
        <f t="shared" si="21"/>
        <v>0</v>
      </c>
      <c r="W25">
        <f t="shared" si="22"/>
        <v>15</v>
      </c>
      <c r="X25" s="6">
        <f>W25*'Store Warehoouse Rerorders'!J26</f>
        <v>9</v>
      </c>
      <c r="Y25" s="6">
        <f>W25*'Store Warehoouse Rerorders'!F26</f>
        <v>7.5</v>
      </c>
      <c r="Z25" s="6">
        <f t="shared" si="6"/>
        <v>1.5</v>
      </c>
      <c r="AA25">
        <f t="shared" si="7"/>
        <v>0.125</v>
      </c>
      <c r="AB25" s="9">
        <f t="shared" si="8"/>
        <v>14.933333333333334</v>
      </c>
      <c r="AC25">
        <f t="shared" si="9"/>
        <v>40</v>
      </c>
    </row>
    <row r="26" spans="1:29" x14ac:dyDescent="0.25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7"/>
        <v>0</v>
      </c>
      <c r="L26">
        <f t="shared" si="17"/>
        <v>0</v>
      </c>
      <c r="M26">
        <f t="shared" si="17"/>
        <v>0</v>
      </c>
      <c r="N26">
        <f t="shared" si="17"/>
        <v>0</v>
      </c>
      <c r="O26">
        <f t="shared" si="17"/>
        <v>0</v>
      </c>
      <c r="P26">
        <f t="shared" si="17"/>
        <v>0</v>
      </c>
      <c r="Q26">
        <f t="shared" si="17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 s="6">
        <f>W26*'Store Warehoouse Rerorders'!J27</f>
        <v>0</v>
      </c>
      <c r="Y26" s="6">
        <f>W26*'Store Warehoouse Rerorders'!F27</f>
        <v>0</v>
      </c>
      <c r="Z26" s="6">
        <f t="shared" si="6"/>
        <v>0</v>
      </c>
      <c r="AA26">
        <f t="shared" si="7"/>
        <v>0</v>
      </c>
      <c r="AB26" s="9">
        <f t="shared" si="8"/>
        <v>0</v>
      </c>
      <c r="AC26">
        <f t="shared" si="9"/>
        <v>15</v>
      </c>
    </row>
    <row r="27" spans="1:29" x14ac:dyDescent="0.25">
      <c r="A27" t="s">
        <v>27</v>
      </c>
      <c r="B27">
        <v>15</v>
      </c>
      <c r="C27">
        <v>10</v>
      </c>
      <c r="D27">
        <v>10</v>
      </c>
      <c r="E27">
        <v>0</v>
      </c>
      <c r="F27">
        <v>5</v>
      </c>
      <c r="G27">
        <v>10</v>
      </c>
      <c r="H27">
        <v>15</v>
      </c>
      <c r="I27">
        <v>15</v>
      </c>
      <c r="J27">
        <v>10</v>
      </c>
      <c r="K27">
        <f t="shared" si="17"/>
        <v>5</v>
      </c>
      <c r="L27">
        <f t="shared" si="17"/>
        <v>0</v>
      </c>
      <c r="M27">
        <f t="shared" si="17"/>
        <v>10</v>
      </c>
      <c r="N27">
        <f t="shared" si="17"/>
        <v>0</v>
      </c>
      <c r="O27">
        <f t="shared" si="17"/>
        <v>0</v>
      </c>
      <c r="P27">
        <f t="shared" si="17"/>
        <v>0</v>
      </c>
      <c r="Q27">
        <f t="shared" si="17"/>
        <v>0</v>
      </c>
      <c r="R27">
        <f t="shared" si="17"/>
        <v>5</v>
      </c>
      <c r="S27">
        <f t="shared" si="18"/>
        <v>0</v>
      </c>
      <c r="T27">
        <f t="shared" si="19"/>
        <v>1</v>
      </c>
      <c r="U27">
        <f t="shared" si="20"/>
        <v>20</v>
      </c>
      <c r="V27">
        <f t="shared" si="21"/>
        <v>0</v>
      </c>
      <c r="W27">
        <f t="shared" si="22"/>
        <v>20</v>
      </c>
      <c r="X27" s="6">
        <f>W27*'Store Warehoouse Rerorders'!J28</f>
        <v>72</v>
      </c>
      <c r="Y27" s="6">
        <f>W27*'Store Warehoouse Rerorders'!F28</f>
        <v>60</v>
      </c>
      <c r="Z27" s="6">
        <f t="shared" si="6"/>
        <v>12</v>
      </c>
      <c r="AA27">
        <f t="shared" si="7"/>
        <v>0.125</v>
      </c>
      <c r="AB27" s="9">
        <f t="shared" si="8"/>
        <v>19.95</v>
      </c>
      <c r="AC27">
        <f t="shared" si="9"/>
        <v>20</v>
      </c>
    </row>
    <row r="28" spans="1:29" x14ac:dyDescent="0.25">
      <c r="A28" t="s">
        <v>28</v>
      </c>
      <c r="B28">
        <v>15</v>
      </c>
      <c r="C28">
        <v>15</v>
      </c>
      <c r="D28">
        <v>5</v>
      </c>
      <c r="E28">
        <v>15</v>
      </c>
      <c r="F28">
        <v>5</v>
      </c>
      <c r="G28">
        <v>10</v>
      </c>
      <c r="H28">
        <v>15</v>
      </c>
      <c r="I28">
        <v>5</v>
      </c>
      <c r="J28">
        <v>5</v>
      </c>
      <c r="K28">
        <f t="shared" si="17"/>
        <v>0</v>
      </c>
      <c r="L28">
        <f t="shared" si="17"/>
        <v>10</v>
      </c>
      <c r="M28">
        <f t="shared" si="17"/>
        <v>0</v>
      </c>
      <c r="N28">
        <f t="shared" si="17"/>
        <v>10</v>
      </c>
      <c r="O28">
        <f t="shared" si="17"/>
        <v>0</v>
      </c>
      <c r="P28">
        <f t="shared" si="17"/>
        <v>0</v>
      </c>
      <c r="Q28">
        <f t="shared" si="17"/>
        <v>10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30</v>
      </c>
      <c r="V28">
        <f t="shared" si="21"/>
        <v>0</v>
      </c>
      <c r="W28">
        <f t="shared" si="22"/>
        <v>30</v>
      </c>
      <c r="X28" s="6">
        <f>W28*'Store Warehoouse Rerorders'!J29</f>
        <v>162</v>
      </c>
      <c r="Y28" s="6">
        <f>W28*'Store Warehoouse Rerorders'!F29</f>
        <v>135</v>
      </c>
      <c r="Z28" s="6">
        <f t="shared" si="6"/>
        <v>27</v>
      </c>
      <c r="AA28">
        <f t="shared" si="7"/>
        <v>0</v>
      </c>
      <c r="AB28" s="9">
        <f t="shared" si="8"/>
        <v>30</v>
      </c>
      <c r="AC28">
        <f t="shared" si="9"/>
        <v>50</v>
      </c>
    </row>
    <row r="29" spans="1:29" x14ac:dyDescent="0.25">
      <c r="A29" t="s">
        <v>24</v>
      </c>
      <c r="B29">
        <v>10</v>
      </c>
      <c r="C29">
        <v>10</v>
      </c>
      <c r="D29">
        <v>10</v>
      </c>
      <c r="E29">
        <v>0</v>
      </c>
      <c r="F29">
        <v>5</v>
      </c>
      <c r="G29">
        <v>10</v>
      </c>
      <c r="H29">
        <v>5</v>
      </c>
      <c r="I29">
        <v>0</v>
      </c>
      <c r="J29">
        <v>10</v>
      </c>
      <c r="K29">
        <f t="shared" si="17"/>
        <v>0</v>
      </c>
      <c r="L29">
        <f t="shared" si="17"/>
        <v>0</v>
      </c>
      <c r="M29">
        <f t="shared" si="17"/>
        <v>10</v>
      </c>
      <c r="N29">
        <f t="shared" si="17"/>
        <v>0</v>
      </c>
      <c r="O29">
        <f t="shared" si="17"/>
        <v>0</v>
      </c>
      <c r="P29">
        <f t="shared" si="17"/>
        <v>5</v>
      </c>
      <c r="Q29">
        <f t="shared" si="17"/>
        <v>5</v>
      </c>
      <c r="R29">
        <f t="shared" si="17"/>
        <v>0</v>
      </c>
      <c r="S29">
        <f t="shared" si="18"/>
        <v>10</v>
      </c>
      <c r="T29">
        <f t="shared" si="19"/>
        <v>2</v>
      </c>
      <c r="U29">
        <f t="shared" si="20"/>
        <v>30</v>
      </c>
      <c r="V29">
        <f t="shared" si="21"/>
        <v>0</v>
      </c>
      <c r="W29">
        <f t="shared" si="22"/>
        <v>20</v>
      </c>
      <c r="X29" s="6">
        <f>W29*'Store Warehoouse Rerorders'!J30</f>
        <v>192</v>
      </c>
      <c r="Y29" s="6">
        <f>W29*'Store Warehoouse Rerorders'!F30</f>
        <v>160</v>
      </c>
      <c r="Z29" s="6">
        <f t="shared" si="6"/>
        <v>32</v>
      </c>
      <c r="AA29">
        <f t="shared" si="7"/>
        <v>0.25</v>
      </c>
      <c r="AB29" s="9">
        <f t="shared" si="8"/>
        <v>19.899999999999999</v>
      </c>
      <c r="AC29">
        <f t="shared" si="9"/>
        <v>50</v>
      </c>
    </row>
    <row r="30" spans="1:29" x14ac:dyDescent="0.25">
      <c r="A30" t="s">
        <v>25</v>
      </c>
      <c r="B30">
        <v>10</v>
      </c>
      <c r="C30">
        <v>5</v>
      </c>
      <c r="D30">
        <v>5</v>
      </c>
      <c r="E30">
        <v>0</v>
      </c>
      <c r="F30">
        <v>0</v>
      </c>
      <c r="G30">
        <v>10</v>
      </c>
      <c r="H30">
        <v>10</v>
      </c>
      <c r="I30">
        <v>0</v>
      </c>
      <c r="J30">
        <v>5</v>
      </c>
      <c r="K30">
        <f t="shared" si="17"/>
        <v>5</v>
      </c>
      <c r="L30">
        <f t="shared" si="17"/>
        <v>0</v>
      </c>
      <c r="M30">
        <f t="shared" si="17"/>
        <v>5</v>
      </c>
      <c r="N30">
        <f t="shared" si="17"/>
        <v>0</v>
      </c>
      <c r="O30">
        <f t="shared" si="17"/>
        <v>0</v>
      </c>
      <c r="P30">
        <f t="shared" si="17"/>
        <v>0</v>
      </c>
      <c r="Q30">
        <f t="shared" si="17"/>
        <v>10</v>
      </c>
      <c r="R30">
        <f t="shared" si="17"/>
        <v>0</v>
      </c>
      <c r="S30">
        <f t="shared" si="18"/>
        <v>20</v>
      </c>
      <c r="T30">
        <f t="shared" si="19"/>
        <v>3</v>
      </c>
      <c r="U30">
        <f t="shared" si="20"/>
        <v>40</v>
      </c>
      <c r="V30">
        <f t="shared" si="21"/>
        <v>0</v>
      </c>
      <c r="W30">
        <f t="shared" si="22"/>
        <v>20</v>
      </c>
      <c r="X30" s="6">
        <f>W30*'Store Warehoouse Rerorders'!J31</f>
        <v>84</v>
      </c>
      <c r="Y30" s="6">
        <f>W30*'Store Warehoouse Rerorders'!F31</f>
        <v>70</v>
      </c>
      <c r="Z30" s="6">
        <f t="shared" si="6"/>
        <v>14</v>
      </c>
      <c r="AA30">
        <f t="shared" si="7"/>
        <v>0.375</v>
      </c>
      <c r="AB30" s="9">
        <f t="shared" si="8"/>
        <v>19.850000000000001</v>
      </c>
      <c r="AC30">
        <f t="shared" si="9"/>
        <v>40</v>
      </c>
    </row>
    <row r="31" spans="1:29" x14ac:dyDescent="0.25">
      <c r="R31">
        <f>SUM(R3:R30)</f>
        <v>32</v>
      </c>
      <c r="S31">
        <f t="shared" ref="S31:AC31" si="23">SUM(S3:S30)</f>
        <v>360</v>
      </c>
      <c r="T31">
        <f t="shared" si="23"/>
        <v>41</v>
      </c>
      <c r="U31">
        <f t="shared" si="23"/>
        <v>1012</v>
      </c>
      <c r="V31">
        <f t="shared" si="23"/>
        <v>42.5</v>
      </c>
      <c r="W31">
        <f t="shared" si="23"/>
        <v>652</v>
      </c>
      <c r="X31" s="6">
        <f t="shared" si="23"/>
        <v>3091.2</v>
      </c>
      <c r="Y31" s="6">
        <f t="shared" si="23"/>
        <v>2576</v>
      </c>
      <c r="Z31" s="6">
        <f t="shared" si="23"/>
        <v>515.20000000000005</v>
      </c>
      <c r="AA31">
        <f t="shared" si="23"/>
        <v>5.125</v>
      </c>
      <c r="AB31">
        <f t="shared" si="23"/>
        <v>650.4101887601887</v>
      </c>
      <c r="AC31">
        <f t="shared" si="23"/>
        <v>1284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Store Warehoouse Rerorders</vt:lpstr>
      <vt:lpstr>Metrics</vt:lpstr>
      <vt:lpstr>Store 1</vt:lpstr>
      <vt:lpstr>Store 2</vt:lpstr>
      <vt:lpstr>Store 3</vt:lpstr>
      <vt:lpstr>Store 4</vt:lpstr>
      <vt:lpstr>Store 5</vt:lpstr>
      <vt:lpstr>Store 6</vt:lpstr>
      <vt:lpstr>Store 7</vt:lpstr>
      <vt:lpstr>Store 8</vt:lpstr>
      <vt:lpstr>Store 9</vt:lpstr>
      <vt:lpstr>Store 10</vt:lpstr>
      <vt:lpstr>Sheet4</vt:lpstr>
      <vt:lpstr>Profit</vt:lpstr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JimG</dc:creator>
  <cp:lastModifiedBy>Web Reactor</cp:lastModifiedBy>
  <dcterms:created xsi:type="dcterms:W3CDTF">2018-05-30T03:16:42Z</dcterms:created>
  <dcterms:modified xsi:type="dcterms:W3CDTF">2021-02-07T19:34:04Z</dcterms:modified>
</cp:coreProperties>
</file>