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9135" windowHeight="8040" tabRatio="790"/>
  </bookViews>
  <sheets>
    <sheet name="Progress" sheetId="52" r:id="rId1"/>
    <sheet name="Lab1-9_CO1" sheetId="26" r:id="rId2"/>
    <sheet name="Lab10_12_CO3" sheetId="27" r:id="rId3"/>
    <sheet name="Lab13-16_CO2" sheetId="28" r:id="rId4"/>
    <sheet name="AssigN_CO3" sheetId="2" r:id="rId5"/>
    <sheet name="MPGRD_CO4" sheetId="49" r:id="rId6"/>
    <sheet name="CES" sheetId="9" r:id="rId7"/>
    <sheet name="UnitTest_IntAssess" sheetId="54" r:id="rId8"/>
    <sheet name="TermWork" sheetId="55" r:id="rId9"/>
    <sheet name="CO1_A1&amp;2" sheetId="45" r:id="rId10"/>
    <sheet name="CO2 A6&amp;7 " sheetId="46" r:id="rId11"/>
    <sheet name="CO3 A3&amp;4&amp;5" sheetId="47" r:id="rId12"/>
    <sheet name="CO4 A3&amp;4&amp;5" sheetId="48" r:id="rId13"/>
    <sheet name="PO Attainment" sheetId="56" r:id="rId14"/>
  </sheets>
  <calcPr calcId="145621"/>
</workbook>
</file>

<file path=xl/calcChain.xml><?xml version="1.0" encoding="utf-8"?>
<calcChain xmlns="http://schemas.openxmlformats.org/spreadsheetml/2006/main">
  <c r="H94" i="52" l="1"/>
  <c r="H93" i="52"/>
  <c r="H92" i="52"/>
  <c r="H91" i="52"/>
  <c r="H90" i="52"/>
  <c r="F88" i="2"/>
  <c r="E88" i="2"/>
  <c r="D88" i="2"/>
  <c r="F87" i="2"/>
  <c r="E87" i="2"/>
  <c r="D87" i="2"/>
  <c r="F86" i="2"/>
  <c r="E86" i="2"/>
  <c r="D86" i="2"/>
  <c r="F85" i="2"/>
  <c r="E85" i="2"/>
  <c r="D85" i="2"/>
  <c r="F84" i="2"/>
  <c r="E84" i="2"/>
  <c r="D84" i="2"/>
  <c r="E91" i="54" l="1"/>
  <c r="D91" i="54"/>
  <c r="E90" i="54"/>
  <c r="D90" i="54"/>
  <c r="E84" i="54"/>
  <c r="E88" i="54" s="1"/>
  <c r="E83" i="54"/>
  <c r="E87" i="54"/>
  <c r="E86" i="54"/>
  <c r="E85" i="54"/>
  <c r="D84" i="54"/>
  <c r="D88" i="54" s="1"/>
  <c r="D87" i="54"/>
  <c r="D86" i="54"/>
  <c r="D85" i="54"/>
  <c r="C83" i="54"/>
  <c r="D83" i="54"/>
  <c r="F89" i="52" l="1"/>
  <c r="F88" i="52"/>
  <c r="F87" i="52"/>
  <c r="O20" i="56" l="1"/>
  <c r="N20" i="56"/>
  <c r="M20" i="56"/>
  <c r="L20" i="56"/>
  <c r="K20" i="56"/>
  <c r="J20" i="56"/>
  <c r="I20" i="56"/>
  <c r="H20" i="56"/>
  <c r="G20" i="56"/>
  <c r="F20" i="56"/>
  <c r="E20" i="56"/>
  <c r="D20" i="56"/>
  <c r="C20" i="56"/>
  <c r="B20" i="56"/>
  <c r="D5" i="47"/>
  <c r="L85" i="52"/>
  <c r="K85" i="52"/>
  <c r="J85" i="5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83" i="2" s="1"/>
  <c r="G6" i="2"/>
  <c r="E85" i="52"/>
  <c r="D5" i="46" s="1"/>
  <c r="D15" i="46"/>
  <c r="D17" i="47"/>
  <c r="D13" i="48"/>
  <c r="D15" i="45"/>
  <c r="F13" i="9"/>
  <c r="F12" i="9"/>
  <c r="F11" i="9"/>
  <c r="F10" i="9"/>
  <c r="E110" i="49"/>
  <c r="E109" i="49"/>
  <c r="E107" i="49"/>
  <c r="E106" i="49"/>
  <c r="E105" i="49"/>
  <c r="E104" i="49"/>
  <c r="E102" i="49"/>
  <c r="E101" i="49"/>
  <c r="E100" i="49"/>
  <c r="E98" i="49"/>
  <c r="E97" i="49"/>
  <c r="E111" i="49"/>
  <c r="E37" i="49"/>
  <c r="E31" i="49"/>
  <c r="E32" i="49"/>
  <c r="E82" i="49"/>
  <c r="E95" i="49"/>
  <c r="E94" i="49"/>
  <c r="E92" i="49"/>
  <c r="E91" i="49"/>
  <c r="E90" i="49"/>
  <c r="E88" i="49"/>
  <c r="E87" i="49"/>
  <c r="E86" i="49"/>
  <c r="E84" i="49"/>
  <c r="E83" i="49"/>
  <c r="E80" i="49"/>
  <c r="E79" i="49"/>
  <c r="E76" i="49"/>
  <c r="E75" i="49"/>
  <c r="E73" i="49"/>
  <c r="E72" i="49"/>
  <c r="E71" i="49"/>
  <c r="E69" i="49"/>
  <c r="E68" i="49"/>
  <c r="E67" i="49"/>
  <c r="E66" i="49"/>
  <c r="E65" i="49"/>
  <c r="E64" i="49"/>
  <c r="E63" i="49"/>
  <c r="E62" i="49"/>
  <c r="E61" i="49"/>
  <c r="E60" i="49"/>
  <c r="E59" i="49"/>
  <c r="E58" i="49"/>
  <c r="E57" i="49"/>
  <c r="E56" i="49"/>
  <c r="E55" i="49"/>
  <c r="E54" i="49"/>
  <c r="E53" i="49"/>
  <c r="E52" i="49"/>
  <c r="E51" i="49"/>
  <c r="E50" i="49"/>
  <c r="E49" i="49"/>
  <c r="E48" i="49"/>
  <c r="E46" i="49"/>
  <c r="E45" i="49"/>
  <c r="E44" i="49"/>
  <c r="E42" i="49"/>
  <c r="E41" i="49"/>
  <c r="E40" i="49"/>
  <c r="E36" i="49"/>
  <c r="E35" i="49"/>
  <c r="E33" i="49"/>
  <c r="E29" i="49"/>
  <c r="E28" i="49"/>
  <c r="E27" i="49"/>
  <c r="E25" i="49"/>
  <c r="E24" i="49"/>
  <c r="E23" i="49"/>
  <c r="E21" i="49"/>
  <c r="E20" i="49"/>
  <c r="E19" i="49"/>
  <c r="E18" i="49"/>
  <c r="E16" i="49"/>
  <c r="E15" i="49"/>
  <c r="E14" i="49"/>
  <c r="E12" i="49"/>
  <c r="E11" i="49"/>
  <c r="E10" i="49"/>
  <c r="E8" i="49"/>
  <c r="E7" i="49"/>
  <c r="E6" i="49"/>
  <c r="D86" i="52"/>
  <c r="D85" i="52"/>
  <c r="D5" i="45" s="1"/>
  <c r="E83" i="28"/>
  <c r="E69" i="28"/>
  <c r="AD82" i="28"/>
  <c r="X82" i="28"/>
  <c r="E82" i="28" s="1"/>
  <c r="R82" i="28"/>
  <c r="L82" i="28"/>
  <c r="AD81" i="28"/>
  <c r="X81" i="28"/>
  <c r="E81" i="28" s="1"/>
  <c r="R81" i="28"/>
  <c r="L81" i="28"/>
  <c r="AD80" i="28"/>
  <c r="X80" i="28"/>
  <c r="R80" i="28"/>
  <c r="L80" i="28"/>
  <c r="AD79" i="28"/>
  <c r="X79" i="28"/>
  <c r="R79" i="28"/>
  <c r="L79" i="28"/>
  <c r="E79" i="28" s="1"/>
  <c r="AD78" i="28"/>
  <c r="X78" i="28"/>
  <c r="E78" i="28" s="1"/>
  <c r="R78" i="28"/>
  <c r="L78" i="28"/>
  <c r="AD77" i="28"/>
  <c r="X77" i="28"/>
  <c r="E77" i="28" s="1"/>
  <c r="R77" i="28"/>
  <c r="L77" i="28"/>
  <c r="AD76" i="28"/>
  <c r="X76" i="28"/>
  <c r="R76" i="28"/>
  <c r="L76" i="28"/>
  <c r="AD75" i="28"/>
  <c r="X75" i="28"/>
  <c r="R75" i="28"/>
  <c r="L75" i="28"/>
  <c r="E75" i="28" s="1"/>
  <c r="AD74" i="28"/>
  <c r="X74" i="28"/>
  <c r="E74" i="28" s="1"/>
  <c r="R74" i="28"/>
  <c r="L74" i="28"/>
  <c r="AD73" i="28"/>
  <c r="X73" i="28"/>
  <c r="E73" i="28" s="1"/>
  <c r="R73" i="28"/>
  <c r="L73" i="28"/>
  <c r="AD72" i="28"/>
  <c r="X72" i="28"/>
  <c r="R72" i="28"/>
  <c r="L72" i="28"/>
  <c r="AD71" i="28"/>
  <c r="X71" i="28"/>
  <c r="R71" i="28"/>
  <c r="L71" i="28"/>
  <c r="E71" i="28" s="1"/>
  <c r="AD70" i="28"/>
  <c r="X70" i="28"/>
  <c r="E70" i="28" s="1"/>
  <c r="R70" i="28"/>
  <c r="L70" i="28"/>
  <c r="AD69" i="28"/>
  <c r="X69" i="28"/>
  <c r="R69" i="28"/>
  <c r="L69" i="28"/>
  <c r="AD68" i="28"/>
  <c r="X68" i="28"/>
  <c r="R68" i="28"/>
  <c r="L68" i="28"/>
  <c r="AD67" i="28"/>
  <c r="X67" i="28"/>
  <c r="R67" i="28"/>
  <c r="L67" i="28"/>
  <c r="AD66" i="28"/>
  <c r="X66" i="28"/>
  <c r="E66" i="28" s="1"/>
  <c r="R66" i="28"/>
  <c r="L66" i="28"/>
  <c r="AD65" i="28"/>
  <c r="X65" i="28"/>
  <c r="E65" i="28" s="1"/>
  <c r="R65" i="28"/>
  <c r="L65" i="28"/>
  <c r="AD64" i="28"/>
  <c r="X64" i="28"/>
  <c r="R64" i="28"/>
  <c r="L64" i="28"/>
  <c r="AD63" i="28"/>
  <c r="X63" i="28"/>
  <c r="R63" i="28"/>
  <c r="L63" i="28"/>
  <c r="AD62" i="28"/>
  <c r="X62" i="28"/>
  <c r="E62" i="28" s="1"/>
  <c r="R62" i="28"/>
  <c r="L62" i="28"/>
  <c r="AD61" i="28"/>
  <c r="X61" i="28"/>
  <c r="E61" i="28" s="1"/>
  <c r="R61" i="28"/>
  <c r="L61" i="28"/>
  <c r="AD60" i="28"/>
  <c r="X60" i="28"/>
  <c r="R60" i="28"/>
  <c r="L60" i="28"/>
  <c r="AD59" i="28"/>
  <c r="X59" i="28"/>
  <c r="R59" i="28"/>
  <c r="L59" i="28"/>
  <c r="AD58" i="28"/>
  <c r="X58" i="28"/>
  <c r="E58" i="28" s="1"/>
  <c r="R58" i="28"/>
  <c r="L58" i="28"/>
  <c r="AD57" i="28"/>
  <c r="X57" i="28"/>
  <c r="E57" i="28" s="1"/>
  <c r="R57" i="28"/>
  <c r="L57" i="28"/>
  <c r="AD56" i="28"/>
  <c r="X56" i="28"/>
  <c r="R56" i="28"/>
  <c r="L56" i="28"/>
  <c r="AD55" i="28"/>
  <c r="X55" i="28"/>
  <c r="R55" i="28"/>
  <c r="L55" i="28"/>
  <c r="AD54" i="28"/>
  <c r="X54" i="28"/>
  <c r="E54" i="28" s="1"/>
  <c r="R54" i="28"/>
  <c r="L54" i="28"/>
  <c r="AD53" i="28"/>
  <c r="X53" i="28"/>
  <c r="E53" i="28" s="1"/>
  <c r="R53" i="28"/>
  <c r="L53" i="28"/>
  <c r="AD52" i="28"/>
  <c r="X52" i="28"/>
  <c r="R52" i="28"/>
  <c r="L52" i="28"/>
  <c r="AD51" i="28"/>
  <c r="X51" i="28"/>
  <c r="R51" i="28"/>
  <c r="L51" i="28"/>
  <c r="AD50" i="28"/>
  <c r="R50" i="28"/>
  <c r="E50" i="28" s="1"/>
  <c r="L50" i="28"/>
  <c r="AD49" i="28"/>
  <c r="X49" i="28"/>
  <c r="R49" i="28"/>
  <c r="E49" i="28" s="1"/>
  <c r="L49" i="28"/>
  <c r="AD48" i="28"/>
  <c r="X48" i="28"/>
  <c r="R48" i="28"/>
  <c r="L48" i="28"/>
  <c r="AD47" i="28"/>
  <c r="X47" i="28"/>
  <c r="R47" i="28"/>
  <c r="L47" i="28"/>
  <c r="AD46" i="28"/>
  <c r="X46" i="28"/>
  <c r="R46" i="28"/>
  <c r="E46" i="28" s="1"/>
  <c r="L46" i="28"/>
  <c r="AD45" i="28"/>
  <c r="X45" i="28"/>
  <c r="R45" i="28"/>
  <c r="E45" i="28" s="1"/>
  <c r="L45" i="28"/>
  <c r="AD44" i="28"/>
  <c r="X44" i="28"/>
  <c r="R44" i="28"/>
  <c r="L44" i="28"/>
  <c r="AD43" i="28"/>
  <c r="X43" i="28"/>
  <c r="R43" i="28"/>
  <c r="L43" i="28"/>
  <c r="AD42" i="28"/>
  <c r="X42" i="28"/>
  <c r="R42" i="28"/>
  <c r="E42" i="28" s="1"/>
  <c r="L42" i="28"/>
  <c r="AD41" i="28"/>
  <c r="X41" i="28"/>
  <c r="R41" i="28"/>
  <c r="E41" i="28" s="1"/>
  <c r="L41" i="28"/>
  <c r="AD40" i="28"/>
  <c r="X40" i="28"/>
  <c r="R40" i="28"/>
  <c r="L40" i="28"/>
  <c r="AD39" i="28"/>
  <c r="X39" i="28"/>
  <c r="R39" i="28"/>
  <c r="L39" i="28"/>
  <c r="AD38" i="28"/>
  <c r="X38" i="28"/>
  <c r="R38" i="28"/>
  <c r="E38" i="28" s="1"/>
  <c r="L38" i="28"/>
  <c r="AD37" i="28"/>
  <c r="X37" i="28"/>
  <c r="R37" i="28"/>
  <c r="E37" i="28" s="1"/>
  <c r="L37" i="28"/>
  <c r="AD36" i="28"/>
  <c r="X36" i="28"/>
  <c r="R36" i="28"/>
  <c r="L36" i="28"/>
  <c r="AD35" i="28"/>
  <c r="X35" i="28"/>
  <c r="R35" i="28"/>
  <c r="L35" i="28"/>
  <c r="AD34" i="28"/>
  <c r="X34" i="28"/>
  <c r="R34" i="28"/>
  <c r="E34" i="28" s="1"/>
  <c r="L34" i="28"/>
  <c r="AD33" i="28"/>
  <c r="X33" i="28"/>
  <c r="R33" i="28"/>
  <c r="E33" i="28" s="1"/>
  <c r="L33" i="28"/>
  <c r="AD32" i="28"/>
  <c r="X32" i="28"/>
  <c r="R32" i="28"/>
  <c r="L32" i="28"/>
  <c r="AD31" i="28"/>
  <c r="X31" i="28"/>
  <c r="R31" i="28"/>
  <c r="L31" i="28"/>
  <c r="AD30" i="28"/>
  <c r="X30" i="28"/>
  <c r="R30" i="28"/>
  <c r="E30" i="28" s="1"/>
  <c r="L30" i="28"/>
  <c r="AD29" i="28"/>
  <c r="X29" i="28"/>
  <c r="R29" i="28"/>
  <c r="E29" i="28" s="1"/>
  <c r="L29" i="28"/>
  <c r="AD28" i="28"/>
  <c r="X28" i="28"/>
  <c r="R28" i="28"/>
  <c r="L28" i="28"/>
  <c r="AD27" i="28"/>
  <c r="X27" i="28"/>
  <c r="R27" i="28"/>
  <c r="L27" i="28"/>
  <c r="AD26" i="28"/>
  <c r="X26" i="28"/>
  <c r="R26" i="28"/>
  <c r="E26" i="28" s="1"/>
  <c r="L26" i="28"/>
  <c r="AD25" i="28"/>
  <c r="X25" i="28"/>
  <c r="R25" i="28"/>
  <c r="E25" i="28" s="1"/>
  <c r="L25" i="28"/>
  <c r="AD24" i="28"/>
  <c r="X24" i="28"/>
  <c r="R24" i="28"/>
  <c r="L24" i="28"/>
  <c r="AD23" i="28"/>
  <c r="X23" i="28"/>
  <c r="R23" i="28"/>
  <c r="L23" i="28"/>
  <c r="AD22" i="28"/>
  <c r="X22" i="28"/>
  <c r="R22" i="28"/>
  <c r="E22" i="28" s="1"/>
  <c r="L22" i="28"/>
  <c r="AD21" i="28"/>
  <c r="X21" i="28"/>
  <c r="R21" i="28"/>
  <c r="E21" i="28" s="1"/>
  <c r="L21" i="28"/>
  <c r="AD20" i="28"/>
  <c r="X20" i="28"/>
  <c r="R20" i="28"/>
  <c r="L20" i="28"/>
  <c r="AD19" i="28"/>
  <c r="X19" i="28"/>
  <c r="L19" i="28"/>
  <c r="E19" i="28" s="1"/>
  <c r="AD18" i="28"/>
  <c r="X18" i="28"/>
  <c r="R18" i="28"/>
  <c r="L18" i="28"/>
  <c r="E18" i="28" s="1"/>
  <c r="AD17" i="28"/>
  <c r="X17" i="28"/>
  <c r="R17" i="28"/>
  <c r="L17" i="28"/>
  <c r="E17" i="28" s="1"/>
  <c r="AD16" i="28"/>
  <c r="X16" i="28"/>
  <c r="R16" i="28"/>
  <c r="L16" i="28"/>
  <c r="E16" i="28" s="1"/>
  <c r="AD15" i="28"/>
  <c r="X15" i="28"/>
  <c r="R15" i="28"/>
  <c r="L15" i="28"/>
  <c r="E15" i="28" s="1"/>
  <c r="AD14" i="28"/>
  <c r="X14" i="28"/>
  <c r="R14" i="28"/>
  <c r="L14" i="28"/>
  <c r="E14" i="28" s="1"/>
  <c r="AD13" i="28"/>
  <c r="X13" i="28"/>
  <c r="R13" i="28"/>
  <c r="L13" i="28"/>
  <c r="E13" i="28" s="1"/>
  <c r="AD12" i="28"/>
  <c r="X12" i="28"/>
  <c r="R12" i="28"/>
  <c r="L12" i="28"/>
  <c r="E12" i="28" s="1"/>
  <c r="AD11" i="28"/>
  <c r="X11" i="28"/>
  <c r="R11" i="28"/>
  <c r="L11" i="28"/>
  <c r="E11" i="28" s="1"/>
  <c r="AD10" i="28"/>
  <c r="X10" i="28"/>
  <c r="R10" i="28"/>
  <c r="L10" i="28"/>
  <c r="E10" i="28" s="1"/>
  <c r="AD9" i="28"/>
  <c r="X9" i="28"/>
  <c r="R9" i="28"/>
  <c r="L9" i="28"/>
  <c r="E9" i="28" s="1"/>
  <c r="AD8" i="28"/>
  <c r="X8" i="28"/>
  <c r="R8" i="28"/>
  <c r="L8" i="28"/>
  <c r="E8" i="28" s="1"/>
  <c r="AD7" i="28"/>
  <c r="X7" i="28"/>
  <c r="R7" i="28"/>
  <c r="L7" i="28"/>
  <c r="E7" i="28" s="1"/>
  <c r="D82" i="27"/>
  <c r="D71" i="27"/>
  <c r="D55" i="27"/>
  <c r="D39" i="27"/>
  <c r="D23" i="27"/>
  <c r="W81" i="27"/>
  <c r="Q81" i="27"/>
  <c r="K81" i="27"/>
  <c r="D81" i="27" s="1"/>
  <c r="W80" i="27"/>
  <c r="Q80" i="27"/>
  <c r="K80" i="27"/>
  <c r="D80" i="27" s="1"/>
  <c r="W79" i="27"/>
  <c r="D79" i="27" s="1"/>
  <c r="Q79" i="27"/>
  <c r="K79" i="27"/>
  <c r="W78" i="27"/>
  <c r="Q78" i="27"/>
  <c r="K78" i="27"/>
  <c r="D78" i="27" s="1"/>
  <c r="W77" i="27"/>
  <c r="Q77" i="27"/>
  <c r="K77" i="27"/>
  <c r="D77" i="27" s="1"/>
  <c r="W76" i="27"/>
  <c r="Q76" i="27"/>
  <c r="K76" i="27"/>
  <c r="D76" i="27" s="1"/>
  <c r="W75" i="27"/>
  <c r="D75" i="27" s="1"/>
  <c r="Q75" i="27"/>
  <c r="K75" i="27"/>
  <c r="W74" i="27"/>
  <c r="Q74" i="27"/>
  <c r="K74" i="27"/>
  <c r="D74" i="27" s="1"/>
  <c r="W73" i="27"/>
  <c r="Q73" i="27"/>
  <c r="K73" i="27"/>
  <c r="D73" i="27" s="1"/>
  <c r="W72" i="27"/>
  <c r="Q72" i="27"/>
  <c r="K72" i="27"/>
  <c r="D72" i="27" s="1"/>
  <c r="W71" i="27"/>
  <c r="Q71" i="27"/>
  <c r="K71" i="27"/>
  <c r="W70" i="27"/>
  <c r="Q70" i="27"/>
  <c r="K70" i="27"/>
  <c r="D70" i="27" s="1"/>
  <c r="W69" i="27"/>
  <c r="Q69" i="27"/>
  <c r="K69" i="27"/>
  <c r="D69" i="27" s="1"/>
  <c r="W68" i="27"/>
  <c r="Q68" i="27"/>
  <c r="K68" i="27"/>
  <c r="D68" i="27" s="1"/>
  <c r="W67" i="27"/>
  <c r="D67" i="27" s="1"/>
  <c r="Q67" i="27"/>
  <c r="K67" i="27"/>
  <c r="W66" i="27"/>
  <c r="Q66" i="27"/>
  <c r="D66" i="27" s="1"/>
  <c r="W65" i="27"/>
  <c r="Q65" i="27"/>
  <c r="K65" i="27"/>
  <c r="D65" i="27" s="1"/>
  <c r="W64" i="27"/>
  <c r="D64" i="27" s="1"/>
  <c r="Q64" i="27"/>
  <c r="K64" i="27"/>
  <c r="W63" i="27"/>
  <c r="Q63" i="27"/>
  <c r="D63" i="27" s="1"/>
  <c r="K63" i="27"/>
  <c r="W62" i="27"/>
  <c r="Q62" i="27"/>
  <c r="K62" i="27"/>
  <c r="D62" i="27" s="1"/>
  <c r="W61" i="27"/>
  <c r="Q61" i="27"/>
  <c r="K61" i="27"/>
  <c r="D61" i="27" s="1"/>
  <c r="W60" i="27"/>
  <c r="D60" i="27" s="1"/>
  <c r="Q60" i="27"/>
  <c r="K60" i="27"/>
  <c r="W59" i="27"/>
  <c r="Q59" i="27"/>
  <c r="D59" i="27" s="1"/>
  <c r="K59" i="27"/>
  <c r="W58" i="27"/>
  <c r="Q58" i="27"/>
  <c r="K58" i="27"/>
  <c r="D58" i="27" s="1"/>
  <c r="W57" i="27"/>
  <c r="Q57" i="27"/>
  <c r="K57" i="27"/>
  <c r="D57" i="27" s="1"/>
  <c r="W56" i="27"/>
  <c r="D56" i="27" s="1"/>
  <c r="Q56" i="27"/>
  <c r="K56" i="27"/>
  <c r="W55" i="27"/>
  <c r="Q55" i="27"/>
  <c r="K55" i="27"/>
  <c r="W54" i="27"/>
  <c r="Q54" i="27"/>
  <c r="K54" i="27"/>
  <c r="D54" i="27" s="1"/>
  <c r="W53" i="27"/>
  <c r="Q53" i="27"/>
  <c r="K53" i="27"/>
  <c r="D53" i="27" s="1"/>
  <c r="W52" i="27"/>
  <c r="D52" i="27" s="1"/>
  <c r="Q52" i="27"/>
  <c r="W51" i="27"/>
  <c r="Q51" i="27"/>
  <c r="K51" i="27"/>
  <c r="D51" i="27" s="1"/>
  <c r="W50" i="27"/>
  <c r="Q50" i="27"/>
  <c r="K50" i="27"/>
  <c r="D50" i="27" s="1"/>
  <c r="W49" i="27"/>
  <c r="Q49" i="27"/>
  <c r="K49" i="27"/>
  <c r="W48" i="27"/>
  <c r="Q48" i="27"/>
  <c r="D48" i="27" s="1"/>
  <c r="K48" i="27"/>
  <c r="W47" i="27"/>
  <c r="Q47" i="27"/>
  <c r="K47" i="27"/>
  <c r="D47" i="27" s="1"/>
  <c r="W46" i="27"/>
  <c r="Q46" i="27"/>
  <c r="K46" i="27"/>
  <c r="D46" i="27" s="1"/>
  <c r="W45" i="27"/>
  <c r="Q45" i="27"/>
  <c r="K45" i="27"/>
  <c r="W44" i="27"/>
  <c r="Q44" i="27"/>
  <c r="D44" i="27" s="1"/>
  <c r="K44" i="27"/>
  <c r="W43" i="27"/>
  <c r="Q43" i="27"/>
  <c r="K43" i="27"/>
  <c r="D43" i="27" s="1"/>
  <c r="W42" i="27"/>
  <c r="Q42" i="27"/>
  <c r="K42" i="27"/>
  <c r="D42" i="27" s="1"/>
  <c r="W41" i="27"/>
  <c r="Q41" i="27"/>
  <c r="K41" i="27"/>
  <c r="W40" i="27"/>
  <c r="Q40" i="27"/>
  <c r="D40" i="27" s="1"/>
  <c r="K40" i="27"/>
  <c r="W39" i="27"/>
  <c r="Q39" i="27"/>
  <c r="K39" i="27"/>
  <c r="W38" i="27"/>
  <c r="Q38" i="27"/>
  <c r="K38" i="27"/>
  <c r="D38" i="27" s="1"/>
  <c r="W37" i="27"/>
  <c r="Q37" i="27"/>
  <c r="K37" i="27"/>
  <c r="W36" i="27"/>
  <c r="Q36" i="27"/>
  <c r="D36" i="27" s="1"/>
  <c r="K36" i="27"/>
  <c r="W35" i="27"/>
  <c r="Q35" i="27"/>
  <c r="K35" i="27"/>
  <c r="D35" i="27" s="1"/>
  <c r="W34" i="27"/>
  <c r="Q34" i="27"/>
  <c r="K34" i="27"/>
  <c r="D34" i="27" s="1"/>
  <c r="W33" i="27"/>
  <c r="Q33" i="27"/>
  <c r="K33" i="27"/>
  <c r="W32" i="27"/>
  <c r="Q32" i="27"/>
  <c r="D32" i="27" s="1"/>
  <c r="K32" i="27"/>
  <c r="W31" i="27"/>
  <c r="Q31" i="27"/>
  <c r="K31" i="27"/>
  <c r="D31" i="27" s="1"/>
  <c r="W30" i="27"/>
  <c r="Q30" i="27"/>
  <c r="K30" i="27"/>
  <c r="D30" i="27" s="1"/>
  <c r="W29" i="27"/>
  <c r="Q29" i="27"/>
  <c r="K29" i="27"/>
  <c r="W28" i="27"/>
  <c r="Q28" i="27"/>
  <c r="D28" i="27" s="1"/>
  <c r="K28" i="27"/>
  <c r="W27" i="27"/>
  <c r="Q27" i="27"/>
  <c r="K27" i="27"/>
  <c r="D27" i="27" s="1"/>
  <c r="W26" i="27"/>
  <c r="Q26" i="27"/>
  <c r="K26" i="27"/>
  <c r="D26" i="27" s="1"/>
  <c r="W25" i="27"/>
  <c r="Q25" i="27"/>
  <c r="K25" i="27"/>
  <c r="W24" i="27"/>
  <c r="Q24" i="27"/>
  <c r="D24" i="27" s="1"/>
  <c r="K24" i="27"/>
  <c r="W23" i="27"/>
  <c r="Q23" i="27"/>
  <c r="K23" i="27"/>
  <c r="W22" i="27"/>
  <c r="Q22" i="27"/>
  <c r="K22" i="27"/>
  <c r="D22" i="27" s="1"/>
  <c r="W21" i="27"/>
  <c r="Q21" i="27"/>
  <c r="K21" i="27"/>
  <c r="W20" i="27"/>
  <c r="Q20" i="27"/>
  <c r="D20" i="27" s="1"/>
  <c r="K20" i="27"/>
  <c r="W19" i="27"/>
  <c r="Q19" i="27"/>
  <c r="K19" i="27"/>
  <c r="D19" i="27" s="1"/>
  <c r="W18" i="27"/>
  <c r="Q18" i="27"/>
  <c r="K18" i="27"/>
  <c r="D18" i="27" s="1"/>
  <c r="W17" i="27"/>
  <c r="Q17" i="27"/>
  <c r="K17" i="27"/>
  <c r="W16" i="27"/>
  <c r="Q16" i="27"/>
  <c r="D16" i="27" s="1"/>
  <c r="K16" i="27"/>
  <c r="W15" i="27"/>
  <c r="Q15" i="27"/>
  <c r="K15" i="27"/>
  <c r="D15" i="27" s="1"/>
  <c r="W14" i="27"/>
  <c r="Q14" i="27"/>
  <c r="K14" i="27"/>
  <c r="D14" i="27" s="1"/>
  <c r="W13" i="27"/>
  <c r="Q13" i="27"/>
  <c r="K13" i="27"/>
  <c r="W12" i="27"/>
  <c r="Q12" i="27"/>
  <c r="D12" i="27" s="1"/>
  <c r="K12" i="27"/>
  <c r="W11" i="27"/>
  <c r="Q11" i="27"/>
  <c r="K11" i="27"/>
  <c r="D11" i="27" s="1"/>
  <c r="W10" i="27"/>
  <c r="Q10" i="27"/>
  <c r="K10" i="27"/>
  <c r="D10" i="27" s="1"/>
  <c r="W9" i="27"/>
  <c r="Q9" i="27"/>
  <c r="K9" i="27"/>
  <c r="W8" i="27"/>
  <c r="Q8" i="27"/>
  <c r="D8" i="27" s="1"/>
  <c r="K8" i="27"/>
  <c r="W7" i="27"/>
  <c r="Q7" i="27"/>
  <c r="K7" i="27"/>
  <c r="D7" i="27" s="1"/>
  <c r="W6" i="27"/>
  <c r="Q6" i="27"/>
  <c r="K6" i="27"/>
  <c r="D6" i="27" s="1"/>
  <c r="D82" i="26"/>
  <c r="BG81" i="26"/>
  <c r="BA81" i="26"/>
  <c r="AU81" i="26"/>
  <c r="AO81" i="26"/>
  <c r="AI81" i="26"/>
  <c r="AC81" i="26"/>
  <c r="W81" i="26"/>
  <c r="Q81" i="26"/>
  <c r="K81" i="26"/>
  <c r="D81" i="26" s="1"/>
  <c r="BG80" i="26"/>
  <c r="BA80" i="26"/>
  <c r="AU80" i="26"/>
  <c r="AO80" i="26"/>
  <c r="AI80" i="26"/>
  <c r="AC80" i="26"/>
  <c r="W80" i="26"/>
  <c r="Q80" i="26"/>
  <c r="K80" i="26"/>
  <c r="BG79" i="26"/>
  <c r="BA79" i="26"/>
  <c r="AU79" i="26"/>
  <c r="AO79" i="26"/>
  <c r="AI79" i="26"/>
  <c r="W79" i="26"/>
  <c r="D79" i="26" s="1"/>
  <c r="Q79" i="26"/>
  <c r="K79" i="26"/>
  <c r="BG78" i="26"/>
  <c r="BA78" i="26"/>
  <c r="AU78" i="26"/>
  <c r="AO78" i="26"/>
  <c r="AI78" i="26"/>
  <c r="AC78" i="26"/>
  <c r="D78" i="26" s="1"/>
  <c r="W78" i="26"/>
  <c r="Q78" i="26"/>
  <c r="K78" i="26"/>
  <c r="BG77" i="26"/>
  <c r="BA77" i="26"/>
  <c r="AU77" i="26"/>
  <c r="AO77" i="26"/>
  <c r="AI77" i="26"/>
  <c r="AC77" i="26"/>
  <c r="W77" i="26"/>
  <c r="Q77" i="26"/>
  <c r="K77" i="26"/>
  <c r="D77" i="26" s="1"/>
  <c r="BG76" i="26"/>
  <c r="BA76" i="26"/>
  <c r="AU76" i="26"/>
  <c r="AO76" i="26"/>
  <c r="AI76" i="26"/>
  <c r="AC76" i="26"/>
  <c r="W76" i="26"/>
  <c r="Q76" i="26"/>
  <c r="K76" i="26"/>
  <c r="D76" i="26" s="1"/>
  <c r="BG75" i="26"/>
  <c r="BA75" i="26"/>
  <c r="AU75" i="26"/>
  <c r="AO75" i="26"/>
  <c r="AI75" i="26"/>
  <c r="AC75" i="26"/>
  <c r="W75" i="26"/>
  <c r="D75" i="26" s="1"/>
  <c r="Q75" i="26"/>
  <c r="K75" i="26"/>
  <c r="BG74" i="26"/>
  <c r="BA74" i="26"/>
  <c r="AU74" i="26"/>
  <c r="AO74" i="26"/>
  <c r="AI74" i="26"/>
  <c r="AC74" i="26"/>
  <c r="W74" i="26"/>
  <c r="Q74" i="26"/>
  <c r="K74" i="26"/>
  <c r="D74" i="26" s="1"/>
  <c r="BG73" i="26"/>
  <c r="BA73" i="26"/>
  <c r="AU73" i="26"/>
  <c r="AO73" i="26"/>
  <c r="AI73" i="26"/>
  <c r="AC73" i="26"/>
  <c r="W73" i="26"/>
  <c r="Q73" i="26"/>
  <c r="K73" i="26"/>
  <c r="D73" i="26" s="1"/>
  <c r="BG72" i="26"/>
  <c r="BA72" i="26"/>
  <c r="AU72" i="26"/>
  <c r="AO72" i="26"/>
  <c r="AI72" i="26"/>
  <c r="AC72" i="26"/>
  <c r="W72" i="26"/>
  <c r="Q72" i="26"/>
  <c r="K72" i="26"/>
  <c r="BG71" i="26"/>
  <c r="BA71" i="26"/>
  <c r="AU71" i="26"/>
  <c r="AO71" i="26"/>
  <c r="AI71" i="26"/>
  <c r="AC71" i="26"/>
  <c r="W71" i="26"/>
  <c r="D71" i="26" s="1"/>
  <c r="Q71" i="26"/>
  <c r="K71" i="26"/>
  <c r="BG70" i="26"/>
  <c r="BA70" i="26"/>
  <c r="AU70" i="26"/>
  <c r="AO70" i="26"/>
  <c r="AI70" i="26"/>
  <c r="AC70" i="26"/>
  <c r="W70" i="26"/>
  <c r="Q70" i="26"/>
  <c r="K70" i="26"/>
  <c r="D70" i="26" s="1"/>
  <c r="BG69" i="26"/>
  <c r="BA69" i="26"/>
  <c r="AU69" i="26"/>
  <c r="AO69" i="26"/>
  <c r="AI69" i="26"/>
  <c r="AC69" i="26"/>
  <c r="W69" i="26"/>
  <c r="Q69" i="26"/>
  <c r="K69" i="26"/>
  <c r="D69" i="26" s="1"/>
  <c r="A69" i="26"/>
  <c r="BG68" i="26"/>
  <c r="BA68" i="26"/>
  <c r="AU68" i="26"/>
  <c r="AO68" i="26"/>
  <c r="AC68" i="26"/>
  <c r="W68" i="26"/>
  <c r="Q68" i="26"/>
  <c r="K68" i="26"/>
  <c r="A68" i="26"/>
  <c r="BG67" i="26"/>
  <c r="BA67" i="26"/>
  <c r="AU67" i="26"/>
  <c r="AO67" i="26"/>
  <c r="AI67" i="26"/>
  <c r="AC67" i="26"/>
  <c r="W67" i="26"/>
  <c r="Q67" i="26"/>
  <c r="K67" i="26"/>
  <c r="A67" i="26"/>
  <c r="BG66" i="26"/>
  <c r="BA66" i="26"/>
  <c r="AU66" i="26"/>
  <c r="AO66" i="26"/>
  <c r="AI66" i="26"/>
  <c r="AC66" i="26"/>
  <c r="W66" i="26"/>
  <c r="Q66" i="26"/>
  <c r="D66" i="26" s="1"/>
  <c r="K66" i="26"/>
  <c r="A66" i="26"/>
  <c r="BG65" i="26"/>
  <c r="BA65" i="26"/>
  <c r="AU65" i="26"/>
  <c r="AO65" i="26"/>
  <c r="AI65" i="26"/>
  <c r="AC65" i="26"/>
  <c r="W65" i="26"/>
  <c r="Q65" i="26"/>
  <c r="K65" i="26"/>
  <c r="A65" i="26"/>
  <c r="BG64" i="26"/>
  <c r="BA64" i="26"/>
  <c r="AU64" i="26"/>
  <c r="AO64" i="26"/>
  <c r="AI64" i="26"/>
  <c r="AC64" i="26"/>
  <c r="W64" i="26"/>
  <c r="Q64" i="26"/>
  <c r="K64" i="26"/>
  <c r="A64" i="26"/>
  <c r="BG63" i="26"/>
  <c r="BA63" i="26"/>
  <c r="AU63" i="26"/>
  <c r="AO63" i="26"/>
  <c r="AI63" i="26"/>
  <c r="AC63" i="26"/>
  <c r="W63" i="26"/>
  <c r="Q63" i="26"/>
  <c r="K63" i="26"/>
  <c r="A63" i="26"/>
  <c r="BG62" i="26"/>
  <c r="BA62" i="26"/>
  <c r="AU62" i="26"/>
  <c r="AO62" i="26"/>
  <c r="AI62" i="26"/>
  <c r="AC62" i="26"/>
  <c r="W62" i="26"/>
  <c r="Q62" i="26"/>
  <c r="D62" i="26" s="1"/>
  <c r="K62" i="26"/>
  <c r="A62" i="26"/>
  <c r="BG61" i="26"/>
  <c r="BA61" i="26"/>
  <c r="AU61" i="26"/>
  <c r="AO61" i="26"/>
  <c r="AI61" i="26"/>
  <c r="AC61" i="26"/>
  <c r="W61" i="26"/>
  <c r="Q61" i="26"/>
  <c r="K61" i="26"/>
  <c r="A61" i="26"/>
  <c r="BA60" i="26"/>
  <c r="AU60" i="26"/>
  <c r="AO60" i="26"/>
  <c r="AI60" i="26"/>
  <c r="AC60" i="26"/>
  <c r="W60" i="26"/>
  <c r="Q60" i="26"/>
  <c r="K60" i="26"/>
  <c r="D60" i="26" s="1"/>
  <c r="A60" i="26"/>
  <c r="BG59" i="26"/>
  <c r="BA59" i="26"/>
  <c r="AU59" i="26"/>
  <c r="AO59" i="26"/>
  <c r="AI59" i="26"/>
  <c r="AC59" i="26"/>
  <c r="W59" i="26"/>
  <c r="D59" i="26" s="1"/>
  <c r="Q59" i="26"/>
  <c r="K59" i="26"/>
  <c r="A59" i="26"/>
  <c r="BG58" i="26"/>
  <c r="BA58" i="26"/>
  <c r="AU58" i="26"/>
  <c r="AO58" i="26"/>
  <c r="AI58" i="26"/>
  <c r="AC58" i="26"/>
  <c r="W58" i="26"/>
  <c r="Q58" i="26"/>
  <c r="K58" i="26"/>
  <c r="D58" i="26" s="1"/>
  <c r="A58" i="26"/>
  <c r="BG57" i="26"/>
  <c r="BA57" i="26"/>
  <c r="AU57" i="26"/>
  <c r="AO57" i="26"/>
  <c r="AI57" i="26"/>
  <c r="AC57" i="26"/>
  <c r="W57" i="26"/>
  <c r="Q57" i="26"/>
  <c r="K57" i="26"/>
  <c r="A57" i="26"/>
  <c r="BG56" i="26"/>
  <c r="BA56" i="26"/>
  <c r="AU56" i="26"/>
  <c r="AO56" i="26"/>
  <c r="AI56" i="26"/>
  <c r="AC56" i="26"/>
  <c r="W56" i="26"/>
  <c r="Q56" i="26"/>
  <c r="K56" i="26"/>
  <c r="D56" i="26" s="1"/>
  <c r="A56" i="26"/>
  <c r="BG55" i="26"/>
  <c r="BA55" i="26"/>
  <c r="AU55" i="26"/>
  <c r="AO55" i="26"/>
  <c r="AI55" i="26"/>
  <c r="AC55" i="26"/>
  <c r="W55" i="26"/>
  <c r="D55" i="26" s="1"/>
  <c r="Q55" i="26"/>
  <c r="K55" i="26"/>
  <c r="A55" i="26"/>
  <c r="BG54" i="26"/>
  <c r="BA54" i="26"/>
  <c r="AU54" i="26"/>
  <c r="AO54" i="26"/>
  <c r="AI54" i="26"/>
  <c r="AC54" i="26"/>
  <c r="W54" i="26"/>
  <c r="Q54" i="26"/>
  <c r="K54" i="26"/>
  <c r="D54" i="26" s="1"/>
  <c r="A54" i="26"/>
  <c r="BG53" i="26"/>
  <c r="BA53" i="26"/>
  <c r="AU53" i="26"/>
  <c r="AO53" i="26"/>
  <c r="AI53" i="26"/>
  <c r="AC53" i="26"/>
  <c r="W53" i="26"/>
  <c r="Q53" i="26"/>
  <c r="K53" i="26"/>
  <c r="A53" i="26"/>
  <c r="BG52" i="26"/>
  <c r="BA52" i="26"/>
  <c r="AO52" i="26"/>
  <c r="AI52" i="26"/>
  <c r="AC52" i="26"/>
  <c r="W52" i="26"/>
  <c r="Q52" i="26"/>
  <c r="K52" i="26"/>
  <c r="A52" i="26"/>
  <c r="BG51" i="26"/>
  <c r="BA51" i="26"/>
  <c r="AU51" i="26"/>
  <c r="AO51" i="26"/>
  <c r="AI51" i="26"/>
  <c r="AC51" i="26"/>
  <c r="W51" i="26"/>
  <c r="Q51" i="26"/>
  <c r="D51" i="26" s="1"/>
  <c r="K51" i="26"/>
  <c r="A51" i="26"/>
  <c r="BG50" i="26"/>
  <c r="BA50" i="26"/>
  <c r="AU50" i="26"/>
  <c r="AO50" i="26"/>
  <c r="AI50" i="26"/>
  <c r="AC50" i="26"/>
  <c r="W50" i="26"/>
  <c r="Q50" i="26"/>
  <c r="K50" i="26"/>
  <c r="D50" i="26" s="1"/>
  <c r="A50" i="26"/>
  <c r="BG49" i="26"/>
  <c r="BA49" i="26"/>
  <c r="AU49" i="26"/>
  <c r="AO49" i="26"/>
  <c r="AI49" i="26"/>
  <c r="AC49" i="26"/>
  <c r="Q49" i="26"/>
  <c r="K49" i="26"/>
  <c r="D49" i="26" s="1"/>
  <c r="A49" i="26"/>
  <c r="BG48" i="26"/>
  <c r="BA48" i="26"/>
  <c r="AU48" i="26"/>
  <c r="AO48" i="26"/>
  <c r="AI48" i="26"/>
  <c r="AC48" i="26"/>
  <c r="W48" i="26"/>
  <c r="Q48" i="26"/>
  <c r="I48" i="26"/>
  <c r="K48" i="26" s="1"/>
  <c r="A48" i="26"/>
  <c r="BG47" i="26"/>
  <c r="BA47" i="26"/>
  <c r="AU47" i="26"/>
  <c r="AO47" i="26"/>
  <c r="AI47" i="26"/>
  <c r="AC47" i="26"/>
  <c r="W47" i="26"/>
  <c r="Q47" i="26"/>
  <c r="K47" i="26"/>
  <c r="D47" i="26" s="1"/>
  <c r="A47" i="26"/>
  <c r="BG46" i="26"/>
  <c r="BA46" i="26"/>
  <c r="AU46" i="26"/>
  <c r="AO46" i="26"/>
  <c r="AI46" i="26"/>
  <c r="AC46" i="26"/>
  <c r="W46" i="26"/>
  <c r="D46" i="26" s="1"/>
  <c r="Q46" i="26"/>
  <c r="K46" i="26"/>
  <c r="A46" i="26"/>
  <c r="BG45" i="26"/>
  <c r="BA45" i="26"/>
  <c r="AU45" i="26"/>
  <c r="AO45" i="26"/>
  <c r="AI45" i="26"/>
  <c r="AC45" i="26"/>
  <c r="W45" i="26"/>
  <c r="Q45" i="26"/>
  <c r="K45" i="26"/>
  <c r="D45" i="26" s="1"/>
  <c r="A45" i="26"/>
  <c r="BG44" i="26"/>
  <c r="BA44" i="26"/>
  <c r="AU44" i="26"/>
  <c r="AO44" i="26"/>
  <c r="AI44" i="26"/>
  <c r="AC44" i="26"/>
  <c r="W44" i="26"/>
  <c r="Q44" i="26"/>
  <c r="K44" i="26"/>
  <c r="A44" i="26"/>
  <c r="BG43" i="26"/>
  <c r="BA43" i="26"/>
  <c r="AU43" i="26"/>
  <c r="AO43" i="26"/>
  <c r="AI43" i="26"/>
  <c r="AC43" i="26"/>
  <c r="W43" i="26"/>
  <c r="Q43" i="26"/>
  <c r="K43" i="26"/>
  <c r="D43" i="26" s="1"/>
  <c r="A43" i="26"/>
  <c r="BG42" i="26"/>
  <c r="BA42" i="26"/>
  <c r="AU42" i="26"/>
  <c r="AO42" i="26"/>
  <c r="AI42" i="26"/>
  <c r="AC42" i="26"/>
  <c r="W42" i="26"/>
  <c r="D42" i="26" s="1"/>
  <c r="Q42" i="26"/>
  <c r="K42" i="26"/>
  <c r="A42" i="26"/>
  <c r="BG41" i="26"/>
  <c r="BA41" i="26"/>
  <c r="AU41" i="26"/>
  <c r="AO41" i="26"/>
  <c r="AI41" i="26"/>
  <c r="AC41" i="26"/>
  <c r="W41" i="26"/>
  <c r="Q41" i="26"/>
  <c r="K41" i="26"/>
  <c r="D41" i="26" s="1"/>
  <c r="A41" i="26"/>
  <c r="BG40" i="26"/>
  <c r="BA40" i="26"/>
  <c r="AU40" i="26"/>
  <c r="AO40" i="26"/>
  <c r="AI40" i="26"/>
  <c r="AC40" i="26"/>
  <c r="W40" i="26"/>
  <c r="Q40" i="26"/>
  <c r="K40" i="26"/>
  <c r="A40" i="26"/>
  <c r="BG39" i="26"/>
  <c r="BA39" i="26"/>
  <c r="AU39" i="26"/>
  <c r="AO39" i="26"/>
  <c r="AI39" i="26"/>
  <c r="AC39" i="26"/>
  <c r="W39" i="26"/>
  <c r="Q39" i="26"/>
  <c r="K39" i="26"/>
  <c r="D39" i="26" s="1"/>
  <c r="A39" i="26"/>
  <c r="BG38" i="26"/>
  <c r="BA38" i="26"/>
  <c r="AU38" i="26"/>
  <c r="AO38" i="26"/>
  <c r="AI38" i="26"/>
  <c r="AC38" i="26"/>
  <c r="W38" i="26"/>
  <c r="D38" i="26" s="1"/>
  <c r="Q38" i="26"/>
  <c r="K38" i="26"/>
  <c r="A38" i="26"/>
  <c r="BG37" i="26"/>
  <c r="BA37" i="26"/>
  <c r="AU37" i="26"/>
  <c r="AO37" i="26"/>
  <c r="AI37" i="26"/>
  <c r="AC37" i="26"/>
  <c r="W37" i="26"/>
  <c r="Q37" i="26"/>
  <c r="K37" i="26"/>
  <c r="D37" i="26" s="1"/>
  <c r="A37" i="26"/>
  <c r="BG36" i="26"/>
  <c r="BA36" i="26"/>
  <c r="AU36" i="26"/>
  <c r="AO36" i="26"/>
  <c r="AI36" i="26"/>
  <c r="AC36" i="26"/>
  <c r="W36" i="26"/>
  <c r="Q36" i="26"/>
  <c r="K36" i="26"/>
  <c r="A36" i="26"/>
  <c r="BG35" i="26"/>
  <c r="BA35" i="26"/>
  <c r="AU35" i="26"/>
  <c r="AO35" i="26"/>
  <c r="AI35" i="26"/>
  <c r="AC35" i="26"/>
  <c r="W35" i="26"/>
  <c r="Q35" i="26"/>
  <c r="K35" i="26"/>
  <c r="D35" i="26" s="1"/>
  <c r="A35" i="26"/>
  <c r="BG34" i="26"/>
  <c r="BA34" i="26"/>
  <c r="AU34" i="26"/>
  <c r="AO34" i="26"/>
  <c r="AI34" i="26"/>
  <c r="AC34" i="26"/>
  <c r="W34" i="26"/>
  <c r="D34" i="26" s="1"/>
  <c r="Q34" i="26"/>
  <c r="K34" i="26"/>
  <c r="A34" i="26"/>
  <c r="BG33" i="26"/>
  <c r="BA33" i="26"/>
  <c r="AU33" i="26"/>
  <c r="AO33" i="26"/>
  <c r="AI33" i="26"/>
  <c r="AC33" i="26"/>
  <c r="W33" i="26"/>
  <c r="Q33" i="26"/>
  <c r="K33" i="26"/>
  <c r="D33" i="26" s="1"/>
  <c r="A33" i="26"/>
  <c r="BG32" i="26"/>
  <c r="BA32" i="26"/>
  <c r="AU32" i="26"/>
  <c r="AO32" i="26"/>
  <c r="AI32" i="26"/>
  <c r="AC32" i="26"/>
  <c r="W32" i="26"/>
  <c r="Q32" i="26"/>
  <c r="K32" i="26"/>
  <c r="A32" i="26"/>
  <c r="BG31" i="26"/>
  <c r="BA31" i="26"/>
  <c r="AU31" i="26"/>
  <c r="AO31" i="26"/>
  <c r="AI31" i="26"/>
  <c r="AC31" i="26"/>
  <c r="W31" i="26"/>
  <c r="Q31" i="26"/>
  <c r="K31" i="26"/>
  <c r="D31" i="26" s="1"/>
  <c r="A31" i="26"/>
  <c r="BG30" i="26"/>
  <c r="BA30" i="26"/>
  <c r="AU30" i="26"/>
  <c r="AO30" i="26"/>
  <c r="AI30" i="26"/>
  <c r="AC30" i="26"/>
  <c r="W30" i="26"/>
  <c r="D30" i="26" s="1"/>
  <c r="Q30" i="26"/>
  <c r="K30" i="26"/>
  <c r="A30" i="26"/>
  <c r="BG29" i="26"/>
  <c r="BA29" i="26"/>
  <c r="AU29" i="26"/>
  <c r="AO29" i="26"/>
  <c r="AI29" i="26"/>
  <c r="AC29" i="26"/>
  <c r="W29" i="26"/>
  <c r="Q29" i="26"/>
  <c r="K29" i="26"/>
  <c r="D29" i="26" s="1"/>
  <c r="A29" i="26"/>
  <c r="BG28" i="26"/>
  <c r="BA28" i="26"/>
  <c r="AU28" i="26"/>
  <c r="AO28" i="26"/>
  <c r="AI28" i="26"/>
  <c r="AC28" i="26"/>
  <c r="W28" i="26"/>
  <c r="Q28" i="26"/>
  <c r="K28" i="26"/>
  <c r="A28" i="26"/>
  <c r="BG27" i="26"/>
  <c r="BA27" i="26"/>
  <c r="AU27" i="26"/>
  <c r="AO27" i="26"/>
  <c r="AI27" i="26"/>
  <c r="AC27" i="26"/>
  <c r="W27" i="26"/>
  <c r="Q27" i="26"/>
  <c r="K27" i="26"/>
  <c r="D27" i="26" s="1"/>
  <c r="A27" i="26"/>
  <c r="BG26" i="26"/>
  <c r="BA26" i="26"/>
  <c r="AU26" i="26"/>
  <c r="AO26" i="26"/>
  <c r="AI26" i="26"/>
  <c r="AC26" i="26"/>
  <c r="W26" i="26"/>
  <c r="D26" i="26" s="1"/>
  <c r="Q26" i="26"/>
  <c r="K26" i="26"/>
  <c r="A26" i="26"/>
  <c r="BG25" i="26"/>
  <c r="BA25" i="26"/>
  <c r="AU25" i="26"/>
  <c r="AO25" i="26"/>
  <c r="AI25" i="26"/>
  <c r="AC25" i="26"/>
  <c r="W25" i="26"/>
  <c r="Q25" i="26"/>
  <c r="K25" i="26"/>
  <c r="D25" i="26" s="1"/>
  <c r="A25" i="26"/>
  <c r="BG24" i="26"/>
  <c r="BA24" i="26"/>
  <c r="AU24" i="26"/>
  <c r="AO24" i="26"/>
  <c r="AI24" i="26"/>
  <c r="AC24" i="26"/>
  <c r="W24" i="26"/>
  <c r="Q24" i="26"/>
  <c r="K24" i="26"/>
  <c r="A24" i="26"/>
  <c r="BG23" i="26"/>
  <c r="BA23" i="26"/>
  <c r="AU23" i="26"/>
  <c r="AO23" i="26"/>
  <c r="AI23" i="26"/>
  <c r="AC23" i="26"/>
  <c r="W23" i="26"/>
  <c r="Q23" i="26"/>
  <c r="K23" i="26"/>
  <c r="D23" i="26" s="1"/>
  <c r="A23" i="26"/>
  <c r="BG22" i="26"/>
  <c r="BA22" i="26"/>
  <c r="AU22" i="26"/>
  <c r="AO22" i="26"/>
  <c r="AI22" i="26"/>
  <c r="AC22" i="26"/>
  <c r="W22" i="26"/>
  <c r="D22" i="26" s="1"/>
  <c r="Q22" i="26"/>
  <c r="K22" i="26"/>
  <c r="A22" i="26"/>
  <c r="BG21" i="26"/>
  <c r="BA21" i="26"/>
  <c r="AU21" i="26"/>
  <c r="AO21" i="26"/>
  <c r="AI21" i="26"/>
  <c r="AC21" i="26"/>
  <c r="W21" i="26"/>
  <c r="Q21" i="26"/>
  <c r="K21" i="26"/>
  <c r="D21" i="26" s="1"/>
  <c r="A21" i="26"/>
  <c r="BG20" i="26"/>
  <c r="BA20" i="26"/>
  <c r="AU20" i="26"/>
  <c r="AO20" i="26"/>
  <c r="AI20" i="26"/>
  <c r="AC20" i="26"/>
  <c r="W20" i="26"/>
  <c r="Q20" i="26"/>
  <c r="K20" i="26"/>
  <c r="A20" i="26"/>
  <c r="BG19" i="26"/>
  <c r="BA19" i="26"/>
  <c r="AU19" i="26"/>
  <c r="AO19" i="26"/>
  <c r="AI19" i="26"/>
  <c r="AC19" i="26"/>
  <c r="W19" i="26"/>
  <c r="Q19" i="26"/>
  <c r="K19" i="26"/>
  <c r="D19" i="26" s="1"/>
  <c r="A19" i="26"/>
  <c r="BG18" i="26"/>
  <c r="AU18" i="26"/>
  <c r="AO18" i="26"/>
  <c r="AI18" i="26"/>
  <c r="W18" i="26"/>
  <c r="Q18" i="26"/>
  <c r="K18" i="26"/>
  <c r="D18" i="26" s="1"/>
  <c r="BG17" i="26"/>
  <c r="BA17" i="26"/>
  <c r="AU17" i="26"/>
  <c r="AO17" i="26"/>
  <c r="AI17" i="26"/>
  <c r="AC17" i="26"/>
  <c r="W17" i="26"/>
  <c r="Q17" i="26"/>
  <c r="K17" i="26"/>
  <c r="A17" i="26"/>
  <c r="BG16" i="26"/>
  <c r="BA16" i="26"/>
  <c r="AU16" i="26"/>
  <c r="AO16" i="26"/>
  <c r="AI16" i="26"/>
  <c r="AC16" i="26"/>
  <c r="W16" i="26"/>
  <c r="Q16" i="26"/>
  <c r="K16" i="26"/>
  <c r="A16" i="26"/>
  <c r="BG15" i="26"/>
  <c r="BA15" i="26"/>
  <c r="AU15" i="26"/>
  <c r="AO15" i="26"/>
  <c r="AI15" i="26"/>
  <c r="W15" i="26"/>
  <c r="Q15" i="26"/>
  <c r="D15" i="26" s="1"/>
  <c r="A15" i="26"/>
  <c r="BG14" i="26"/>
  <c r="BA14" i="26"/>
  <c r="AU14" i="26"/>
  <c r="AO14" i="26"/>
  <c r="AI14" i="26"/>
  <c r="AC14" i="26"/>
  <c r="W14" i="26"/>
  <c r="Q14" i="26"/>
  <c r="D14" i="26" s="1"/>
  <c r="K14" i="26"/>
  <c r="A14" i="26"/>
  <c r="BG13" i="26"/>
  <c r="BA13" i="26"/>
  <c r="AU13" i="26"/>
  <c r="AO13" i="26"/>
  <c r="AI13" i="26"/>
  <c r="AC13" i="26"/>
  <c r="W13" i="26"/>
  <c r="Q13" i="26"/>
  <c r="K13" i="26"/>
  <c r="A13" i="26"/>
  <c r="BG12" i="26"/>
  <c r="BA12" i="26"/>
  <c r="AU12" i="26"/>
  <c r="AO12" i="26"/>
  <c r="AI12" i="26"/>
  <c r="AC12" i="26"/>
  <c r="W12" i="26"/>
  <c r="Q12" i="26"/>
  <c r="K12" i="26"/>
  <c r="A12" i="26"/>
  <c r="BG11" i="26"/>
  <c r="BA11" i="26"/>
  <c r="AU11" i="26"/>
  <c r="AO11" i="26"/>
  <c r="AI11" i="26"/>
  <c r="AC11" i="26"/>
  <c r="W11" i="26"/>
  <c r="Q11" i="26"/>
  <c r="K11" i="26"/>
  <c r="D11" i="26" s="1"/>
  <c r="A11" i="26"/>
  <c r="BG10" i="26"/>
  <c r="BA10" i="26"/>
  <c r="AU10" i="26"/>
  <c r="AO10" i="26"/>
  <c r="AI10" i="26"/>
  <c r="AC10" i="26"/>
  <c r="W10" i="26"/>
  <c r="Q10" i="26"/>
  <c r="D10" i="26" s="1"/>
  <c r="K10" i="26"/>
  <c r="A10" i="26"/>
  <c r="BG9" i="26"/>
  <c r="BA9" i="26"/>
  <c r="AU9" i="26"/>
  <c r="AO9" i="26"/>
  <c r="AI9" i="26"/>
  <c r="AC9" i="26"/>
  <c r="W9" i="26"/>
  <c r="Q9" i="26"/>
  <c r="K9" i="26"/>
  <c r="A9" i="26"/>
  <c r="BG8" i="26"/>
  <c r="BA8" i="26"/>
  <c r="AU8" i="26"/>
  <c r="AO8" i="26"/>
  <c r="AI8" i="26"/>
  <c r="AC8" i="26"/>
  <c r="W8" i="26"/>
  <c r="Q8" i="26"/>
  <c r="K8" i="26"/>
  <c r="A8" i="26"/>
  <c r="BG7" i="26"/>
  <c r="BA7" i="26"/>
  <c r="AU7" i="26"/>
  <c r="AO7" i="26"/>
  <c r="AI7" i="26"/>
  <c r="AC7" i="26"/>
  <c r="W7" i="26"/>
  <c r="Q7" i="26"/>
  <c r="K7" i="26"/>
  <c r="D7" i="26" s="1"/>
  <c r="A7" i="26"/>
  <c r="BG6" i="26"/>
  <c r="BA6" i="26"/>
  <c r="AU6" i="26"/>
  <c r="AO6" i="26"/>
  <c r="AI6" i="26"/>
  <c r="AC6" i="26"/>
  <c r="W6" i="26"/>
  <c r="Q6" i="26"/>
  <c r="D6" i="26" s="1"/>
  <c r="K6" i="26"/>
  <c r="A6" i="26"/>
  <c r="E112" i="49" l="1"/>
  <c r="D5" i="48" s="1"/>
  <c r="D52" i="26"/>
  <c r="D61" i="26"/>
  <c r="D63" i="26"/>
  <c r="D65" i="26"/>
  <c r="D67" i="26"/>
  <c r="D20" i="26"/>
  <c r="D24" i="26"/>
  <c r="D28" i="26"/>
  <c r="D32" i="26"/>
  <c r="D36" i="26"/>
  <c r="D40" i="26"/>
  <c r="D44" i="26"/>
  <c r="D48" i="26"/>
  <c r="D53" i="26"/>
  <c r="D57" i="26"/>
  <c r="D80" i="26"/>
  <c r="D9" i="27"/>
  <c r="D13" i="27"/>
  <c r="D17" i="27"/>
  <c r="D21" i="27"/>
  <c r="D25" i="27"/>
  <c r="D29" i="27"/>
  <c r="D33" i="27"/>
  <c r="D37" i="27"/>
  <c r="D41" i="27"/>
  <c r="D45" i="27"/>
  <c r="D49" i="27"/>
  <c r="E20" i="28"/>
  <c r="E23" i="28"/>
  <c r="E24" i="28"/>
  <c r="E27" i="28"/>
  <c r="E28" i="28"/>
  <c r="E31" i="28"/>
  <c r="E32" i="28"/>
  <c r="E35" i="28"/>
  <c r="E36" i="28"/>
  <c r="E39" i="28"/>
  <c r="E40" i="28"/>
  <c r="E43" i="28"/>
  <c r="E44" i="28"/>
  <c r="E47" i="28"/>
  <c r="E48" i="28"/>
  <c r="E52" i="28"/>
  <c r="E56" i="28"/>
  <c r="E60" i="28"/>
  <c r="E64" i="28"/>
  <c r="E68" i="28"/>
  <c r="E72" i="28"/>
  <c r="E76" i="28"/>
  <c r="E80" i="28"/>
  <c r="D9" i="26"/>
  <c r="D13" i="26"/>
  <c r="D16" i="26"/>
  <c r="D8" i="26"/>
  <c r="D85" i="26" s="1"/>
  <c r="D7" i="45" s="1"/>
  <c r="D12" i="26"/>
  <c r="D17" i="26"/>
  <c r="D64" i="26"/>
  <c r="D68" i="26"/>
  <c r="D72" i="26"/>
  <c r="D84" i="27"/>
  <c r="D7" i="47" s="1"/>
  <c r="E51" i="28"/>
  <c r="E55" i="28"/>
  <c r="E59" i="28"/>
  <c r="E63" i="28"/>
  <c r="E67" i="28"/>
  <c r="H82" i="54"/>
  <c r="H81" i="54"/>
  <c r="H80" i="54"/>
  <c r="H79" i="54"/>
  <c r="H78" i="54"/>
  <c r="H77" i="54"/>
  <c r="H76" i="54"/>
  <c r="H75" i="54"/>
  <c r="H74" i="54"/>
  <c r="H73" i="54"/>
  <c r="H72" i="54"/>
  <c r="H71" i="54"/>
  <c r="H70" i="54"/>
  <c r="M50" i="52"/>
  <c r="M26" i="52"/>
  <c r="M82" i="52"/>
  <c r="M81" i="52"/>
  <c r="M80" i="52"/>
  <c r="M79" i="52"/>
  <c r="M78" i="52"/>
  <c r="M77" i="52"/>
  <c r="M76" i="52"/>
  <c r="M75" i="52"/>
  <c r="M74" i="52"/>
  <c r="M73" i="52"/>
  <c r="M72" i="52"/>
  <c r="M71" i="52"/>
  <c r="M70" i="52"/>
  <c r="M69" i="52"/>
  <c r="M68" i="52"/>
  <c r="M67" i="52"/>
  <c r="M66" i="52"/>
  <c r="M65" i="52"/>
  <c r="M63" i="52"/>
  <c r="M62" i="52"/>
  <c r="M61" i="52"/>
  <c r="M60" i="52"/>
  <c r="M59" i="52"/>
  <c r="M58" i="52"/>
  <c r="M57" i="52"/>
  <c r="M56" i="52"/>
  <c r="M55" i="52"/>
  <c r="M54" i="52"/>
  <c r="M53" i="52"/>
  <c r="M52" i="52"/>
  <c r="M51" i="52"/>
  <c r="M49" i="52"/>
  <c r="M48" i="52"/>
  <c r="M47" i="52"/>
  <c r="M46" i="52"/>
  <c r="M45" i="52"/>
  <c r="M44" i="52"/>
  <c r="M43" i="52"/>
  <c r="M42" i="52"/>
  <c r="M41" i="52"/>
  <c r="M40" i="52"/>
  <c r="M39" i="52"/>
  <c r="M38" i="52"/>
  <c r="M37" i="52"/>
  <c r="M36" i="52"/>
  <c r="M35" i="52"/>
  <c r="M34" i="52"/>
  <c r="M33" i="52"/>
  <c r="M32" i="52"/>
  <c r="M31" i="52"/>
  <c r="M30" i="52"/>
  <c r="M29" i="52"/>
  <c r="M28" i="52"/>
  <c r="M27" i="52"/>
  <c r="M25" i="52"/>
  <c r="M24" i="52"/>
  <c r="M23" i="52"/>
  <c r="M22" i="52"/>
  <c r="M21" i="52"/>
  <c r="M20" i="52"/>
  <c r="M19" i="52"/>
  <c r="M18" i="52"/>
  <c r="M17" i="52"/>
  <c r="M16" i="52"/>
  <c r="M15" i="52"/>
  <c r="M14" i="52"/>
  <c r="M13" i="52"/>
  <c r="M12" i="52"/>
  <c r="M11" i="52"/>
  <c r="M10" i="52"/>
  <c r="M9" i="52"/>
  <c r="M8" i="52"/>
  <c r="M7" i="52"/>
  <c r="M6" i="52"/>
  <c r="M64" i="52"/>
  <c r="G6" i="52"/>
  <c r="N81" i="52"/>
  <c r="N80" i="52"/>
  <c r="N79" i="52"/>
  <c r="N78" i="52"/>
  <c r="N77" i="52"/>
  <c r="N76" i="52"/>
  <c r="N75" i="52"/>
  <c r="N74" i="52"/>
  <c r="N73" i="52"/>
  <c r="N72" i="52"/>
  <c r="N71" i="52"/>
  <c r="N70" i="52"/>
  <c r="N69" i="52"/>
  <c r="N68" i="52"/>
  <c r="N67" i="52"/>
  <c r="N66" i="52"/>
  <c r="N65" i="52"/>
  <c r="N64" i="52"/>
  <c r="N63" i="52"/>
  <c r="N62" i="52"/>
  <c r="N61" i="52"/>
  <c r="N60" i="52"/>
  <c r="N59" i="52"/>
  <c r="N58" i="52"/>
  <c r="N57" i="52"/>
  <c r="N56" i="52"/>
  <c r="N55" i="52"/>
  <c r="N54" i="52"/>
  <c r="N53" i="52"/>
  <c r="N52" i="52"/>
  <c r="N51" i="52"/>
  <c r="N50" i="52"/>
  <c r="N49" i="52"/>
  <c r="N48" i="52"/>
  <c r="N47" i="52"/>
  <c r="N46" i="52"/>
  <c r="N45" i="52"/>
  <c r="N44" i="52"/>
  <c r="N43" i="52"/>
  <c r="N42" i="52"/>
  <c r="N41" i="52"/>
  <c r="N40" i="52"/>
  <c r="N39" i="52"/>
  <c r="N38" i="52"/>
  <c r="N37" i="52"/>
  <c r="N36" i="52"/>
  <c r="N35" i="52"/>
  <c r="N34" i="52"/>
  <c r="N33" i="52"/>
  <c r="N32" i="52"/>
  <c r="N31" i="52"/>
  <c r="N30" i="52"/>
  <c r="N29" i="52"/>
  <c r="N28" i="52"/>
  <c r="N27" i="52"/>
  <c r="N26" i="52"/>
  <c r="N25" i="52"/>
  <c r="N24" i="52"/>
  <c r="N23" i="52"/>
  <c r="N22" i="52"/>
  <c r="N21" i="52"/>
  <c r="N20" i="52"/>
  <c r="N19" i="52"/>
  <c r="N18" i="52"/>
  <c r="N17" i="52"/>
  <c r="N16" i="52"/>
  <c r="N15" i="52"/>
  <c r="N14" i="52"/>
  <c r="N13" i="52"/>
  <c r="N12" i="52"/>
  <c r="N11" i="52"/>
  <c r="N10" i="52"/>
  <c r="N9" i="52"/>
  <c r="N8" i="52"/>
  <c r="N7" i="52"/>
  <c r="N6" i="52"/>
  <c r="G82" i="52"/>
  <c r="G81" i="52"/>
  <c r="G80" i="52"/>
  <c r="G79" i="52"/>
  <c r="G78" i="52"/>
  <c r="G77" i="52"/>
  <c r="G76" i="52"/>
  <c r="G75" i="52"/>
  <c r="G74" i="52"/>
  <c r="G73" i="52"/>
  <c r="G72" i="52"/>
  <c r="G71" i="52"/>
  <c r="G70" i="52"/>
  <c r="G69" i="52"/>
  <c r="G68" i="52"/>
  <c r="G67" i="52"/>
  <c r="G66" i="52"/>
  <c r="G65" i="52"/>
  <c r="G64" i="52"/>
  <c r="G63" i="52"/>
  <c r="G62" i="52"/>
  <c r="G61" i="52"/>
  <c r="G60" i="52"/>
  <c r="G59" i="52"/>
  <c r="G58" i="52"/>
  <c r="G57" i="52"/>
  <c r="G56" i="52"/>
  <c r="G55" i="52"/>
  <c r="G54" i="52"/>
  <c r="G53" i="52"/>
  <c r="G52" i="52"/>
  <c r="G51" i="52"/>
  <c r="G50" i="52"/>
  <c r="G49" i="52"/>
  <c r="G48" i="52"/>
  <c r="G47" i="52"/>
  <c r="G46" i="52"/>
  <c r="G45" i="52"/>
  <c r="G44" i="52"/>
  <c r="G43" i="52"/>
  <c r="G42" i="52"/>
  <c r="G41" i="52"/>
  <c r="G40" i="52"/>
  <c r="G39" i="52"/>
  <c r="G38" i="52"/>
  <c r="G37" i="52"/>
  <c r="G36" i="52"/>
  <c r="G35" i="52"/>
  <c r="G34" i="52"/>
  <c r="G33" i="52"/>
  <c r="G32" i="52"/>
  <c r="G31" i="52"/>
  <c r="G30" i="52"/>
  <c r="G29" i="52"/>
  <c r="G28" i="52"/>
  <c r="G27" i="52"/>
  <c r="G26" i="52"/>
  <c r="G25" i="52"/>
  <c r="G24" i="52"/>
  <c r="G23" i="52"/>
  <c r="G22" i="52"/>
  <c r="G21" i="52"/>
  <c r="G20" i="52"/>
  <c r="G19" i="52"/>
  <c r="G18" i="52"/>
  <c r="G17" i="52"/>
  <c r="G16" i="52"/>
  <c r="G15" i="52"/>
  <c r="G14" i="52"/>
  <c r="G13" i="52"/>
  <c r="G12" i="52"/>
  <c r="G11" i="52"/>
  <c r="G10" i="52"/>
  <c r="G9" i="52"/>
  <c r="G8" i="52"/>
  <c r="G7" i="52"/>
  <c r="H82" i="52"/>
  <c r="O82" i="52" s="1"/>
  <c r="D9" i="47" l="1"/>
  <c r="D86" i="26"/>
  <c r="H69" i="54"/>
  <c r="H68" i="54"/>
  <c r="H67" i="54"/>
  <c r="H66" i="54"/>
  <c r="H65" i="54"/>
  <c r="H64" i="54"/>
  <c r="H63" i="54"/>
  <c r="H62" i="54"/>
  <c r="H61" i="54"/>
  <c r="H60" i="54"/>
  <c r="H59" i="54"/>
  <c r="H58" i="54"/>
  <c r="H57" i="54"/>
  <c r="H56" i="54"/>
  <c r="H55" i="54"/>
  <c r="H54" i="54"/>
  <c r="H53" i="54"/>
  <c r="H52" i="54"/>
  <c r="H51" i="54"/>
  <c r="H50" i="54"/>
  <c r="H49" i="54"/>
  <c r="H48" i="54"/>
  <c r="H47" i="54"/>
  <c r="H46" i="54"/>
  <c r="H45" i="54"/>
  <c r="H44" i="54"/>
  <c r="H43" i="54"/>
  <c r="H42" i="54"/>
  <c r="H41" i="54"/>
  <c r="H40" i="54"/>
  <c r="H39" i="54"/>
  <c r="H38" i="54"/>
  <c r="H37" i="54"/>
  <c r="H36" i="54"/>
  <c r="H35" i="54"/>
  <c r="H34" i="54"/>
  <c r="H33" i="54"/>
  <c r="H32" i="54"/>
  <c r="H31" i="54"/>
  <c r="H30" i="54"/>
  <c r="H29" i="54"/>
  <c r="H28" i="54"/>
  <c r="H27" i="54"/>
  <c r="H26" i="54"/>
  <c r="H25" i="54"/>
  <c r="H24" i="54"/>
  <c r="H23" i="54"/>
  <c r="H22" i="54"/>
  <c r="H21" i="54"/>
  <c r="H20" i="54"/>
  <c r="H19" i="54"/>
  <c r="H18" i="54"/>
  <c r="H17" i="54"/>
  <c r="H16" i="54"/>
  <c r="H15" i="54"/>
  <c r="H14" i="54"/>
  <c r="H13" i="54"/>
  <c r="H12" i="54"/>
  <c r="H11" i="54"/>
  <c r="H10" i="54"/>
  <c r="H9" i="54"/>
  <c r="H8" i="54"/>
  <c r="H7" i="54"/>
  <c r="H6" i="54"/>
  <c r="A69" i="54"/>
  <c r="A68" i="54"/>
  <c r="A67" i="54"/>
  <c r="A66" i="54"/>
  <c r="A65" i="54"/>
  <c r="A64" i="54"/>
  <c r="A63" i="54"/>
  <c r="A62" i="54"/>
  <c r="A61" i="54"/>
  <c r="A60" i="54"/>
  <c r="A59" i="54"/>
  <c r="A58" i="54"/>
  <c r="A57" i="54"/>
  <c r="A56" i="54"/>
  <c r="A55" i="54"/>
  <c r="A54" i="54"/>
  <c r="A53" i="54"/>
  <c r="A52" i="54"/>
  <c r="A51" i="54"/>
  <c r="A50" i="54"/>
  <c r="A49" i="54"/>
  <c r="A48" i="54"/>
  <c r="A47" i="54"/>
  <c r="A46" i="54"/>
  <c r="A45" i="54"/>
  <c r="A44" i="54"/>
  <c r="A43" i="54"/>
  <c r="A42" i="54"/>
  <c r="A41" i="54"/>
  <c r="A40" i="54"/>
  <c r="A39" i="54"/>
  <c r="A38" i="54"/>
  <c r="A37" i="54"/>
  <c r="A36" i="54"/>
  <c r="A35" i="54"/>
  <c r="A34" i="54"/>
  <c r="A33" i="54"/>
  <c r="A32" i="54"/>
  <c r="A31" i="54"/>
  <c r="A30" i="54"/>
  <c r="A29" i="54"/>
  <c r="A28" i="54"/>
  <c r="A27" i="54"/>
  <c r="A26" i="54"/>
  <c r="A25" i="54"/>
  <c r="A24" i="54"/>
  <c r="A23" i="54"/>
  <c r="A22" i="54"/>
  <c r="A21" i="54"/>
  <c r="A20" i="54"/>
  <c r="A19" i="54"/>
  <c r="A17" i="54"/>
  <c r="A16" i="54"/>
  <c r="A15" i="54"/>
  <c r="A14" i="54"/>
  <c r="A13" i="54"/>
  <c r="A12" i="54"/>
  <c r="A11" i="54"/>
  <c r="A10" i="54"/>
  <c r="A9" i="54"/>
  <c r="A8" i="54"/>
  <c r="A7" i="54"/>
  <c r="A6" i="54"/>
  <c r="DG43" i="52"/>
  <c r="DA43" i="52"/>
  <c r="CU43" i="52"/>
  <c r="CO43" i="52"/>
  <c r="CI43" i="52"/>
  <c r="CC43" i="52"/>
  <c r="BW43" i="52"/>
  <c r="BQ43" i="52"/>
  <c r="BK43" i="52"/>
  <c r="BE43" i="52"/>
  <c r="AY43" i="52"/>
  <c r="AS43" i="52"/>
  <c r="AM43" i="52"/>
  <c r="AG43" i="52"/>
  <c r="AA43" i="52"/>
  <c r="U43" i="52"/>
  <c r="DG42" i="52"/>
  <c r="DA42" i="52"/>
  <c r="CU42" i="52"/>
  <c r="CO42" i="52"/>
  <c r="CI42" i="52"/>
  <c r="CC42" i="52"/>
  <c r="BW42" i="52"/>
  <c r="BQ42" i="52"/>
  <c r="BK42" i="52"/>
  <c r="BE42" i="52"/>
  <c r="AY42" i="52"/>
  <c r="AS42" i="52"/>
  <c r="AM42" i="52"/>
  <c r="AG42" i="52"/>
  <c r="AA42" i="52"/>
  <c r="U42" i="52"/>
  <c r="DG41" i="52"/>
  <c r="DA41" i="52"/>
  <c r="CU41" i="52"/>
  <c r="CO41" i="52"/>
  <c r="CI41" i="52"/>
  <c r="CC41" i="52"/>
  <c r="BW41" i="52"/>
  <c r="BQ41" i="52"/>
  <c r="BK41" i="52"/>
  <c r="BE41" i="52"/>
  <c r="AY41" i="52"/>
  <c r="AS41" i="52"/>
  <c r="AM41" i="52"/>
  <c r="AG41" i="52"/>
  <c r="AA41" i="52"/>
  <c r="U41" i="52"/>
  <c r="DG40" i="52"/>
  <c r="DA40" i="52"/>
  <c r="CU40" i="52"/>
  <c r="CO40" i="52"/>
  <c r="CI40" i="52"/>
  <c r="CC40" i="52"/>
  <c r="BW40" i="52"/>
  <c r="BQ40" i="52"/>
  <c r="BK40" i="52"/>
  <c r="BE40" i="52"/>
  <c r="AY40" i="52"/>
  <c r="AS40" i="52"/>
  <c r="AM40" i="52"/>
  <c r="AG40" i="52"/>
  <c r="AA40" i="52"/>
  <c r="U40" i="52"/>
  <c r="DG39" i="52"/>
  <c r="DA39" i="52"/>
  <c r="CU39" i="52"/>
  <c r="CO39" i="52"/>
  <c r="CI39" i="52"/>
  <c r="CC39" i="52"/>
  <c r="BW39" i="52"/>
  <c r="BQ39" i="52"/>
  <c r="BK39" i="52"/>
  <c r="BE39" i="52"/>
  <c r="AY39" i="52"/>
  <c r="AS39" i="52"/>
  <c r="AM39" i="52"/>
  <c r="AG39" i="52"/>
  <c r="AA39" i="52"/>
  <c r="U39" i="52"/>
  <c r="DG38" i="52"/>
  <c r="DA38" i="52"/>
  <c r="CU38" i="52"/>
  <c r="CO38" i="52"/>
  <c r="CI38" i="52"/>
  <c r="CC38" i="52"/>
  <c r="BW38" i="52"/>
  <c r="BQ38" i="52"/>
  <c r="BK38" i="52"/>
  <c r="BE38" i="52"/>
  <c r="AY38" i="52"/>
  <c r="AS38" i="52"/>
  <c r="AM38" i="52"/>
  <c r="AG38" i="52"/>
  <c r="AA38" i="52"/>
  <c r="U38" i="52"/>
  <c r="DG37" i="52"/>
  <c r="DA37" i="52"/>
  <c r="CU37" i="52"/>
  <c r="CO37" i="52"/>
  <c r="CI37" i="52"/>
  <c r="CC37" i="52"/>
  <c r="BW37" i="52"/>
  <c r="BQ37" i="52"/>
  <c r="BK37" i="52"/>
  <c r="BE37" i="52"/>
  <c r="AY37" i="52"/>
  <c r="AS37" i="52"/>
  <c r="AM37" i="52"/>
  <c r="AG37" i="52"/>
  <c r="AA37" i="52"/>
  <c r="U37" i="52"/>
  <c r="DG36" i="52"/>
  <c r="DA36" i="52"/>
  <c r="CU36" i="52"/>
  <c r="CO36" i="52"/>
  <c r="CI36" i="52"/>
  <c r="CC36" i="52"/>
  <c r="BW36" i="52"/>
  <c r="BQ36" i="52"/>
  <c r="BK36" i="52"/>
  <c r="BE36" i="52"/>
  <c r="AY36" i="52"/>
  <c r="AS36" i="52"/>
  <c r="AM36" i="52"/>
  <c r="AG36" i="52"/>
  <c r="AA36" i="52"/>
  <c r="U36" i="52"/>
  <c r="DG35" i="52"/>
  <c r="DA35" i="52"/>
  <c r="CU35" i="52"/>
  <c r="CO35" i="52"/>
  <c r="CI35" i="52"/>
  <c r="CC35" i="52"/>
  <c r="BW35" i="52"/>
  <c r="BQ35" i="52"/>
  <c r="BK35" i="52"/>
  <c r="BE35" i="52"/>
  <c r="AY35" i="52"/>
  <c r="AS35" i="52"/>
  <c r="AM35" i="52"/>
  <c r="AG35" i="52"/>
  <c r="AA35" i="52"/>
  <c r="U35" i="52"/>
  <c r="DG34" i="52"/>
  <c r="DA34" i="52"/>
  <c r="CU34" i="52"/>
  <c r="CO34" i="52"/>
  <c r="CI34" i="52"/>
  <c r="CC34" i="52"/>
  <c r="BW34" i="52"/>
  <c r="BQ34" i="52"/>
  <c r="BK34" i="52"/>
  <c r="BE34" i="52"/>
  <c r="AY34" i="52"/>
  <c r="AS34" i="52"/>
  <c r="AM34" i="52"/>
  <c r="AG34" i="52"/>
  <c r="AA34" i="52"/>
  <c r="U34" i="52"/>
  <c r="DG33" i="52"/>
  <c r="DA33" i="52"/>
  <c r="CU33" i="52"/>
  <c r="CO33" i="52"/>
  <c r="CI33" i="52"/>
  <c r="CC33" i="52"/>
  <c r="BW33" i="52"/>
  <c r="BQ33" i="52"/>
  <c r="BK33" i="52"/>
  <c r="BE33" i="52"/>
  <c r="AY33" i="52"/>
  <c r="AS33" i="52"/>
  <c r="AM33" i="52"/>
  <c r="AG33" i="52"/>
  <c r="AA33" i="52"/>
  <c r="U33" i="52"/>
  <c r="DG32" i="52"/>
  <c r="DA32" i="52"/>
  <c r="CU32" i="52"/>
  <c r="CO32" i="52"/>
  <c r="CI32" i="52"/>
  <c r="CC32" i="52"/>
  <c r="BW32" i="52"/>
  <c r="BQ32" i="52"/>
  <c r="BK32" i="52"/>
  <c r="BE32" i="52"/>
  <c r="AY32" i="52"/>
  <c r="AS32" i="52"/>
  <c r="AM32" i="52"/>
  <c r="AG32" i="52"/>
  <c r="AA32" i="52"/>
  <c r="U32" i="52"/>
  <c r="DG31" i="52"/>
  <c r="DA31" i="52"/>
  <c r="CU31" i="52"/>
  <c r="CO31" i="52"/>
  <c r="CI31" i="52"/>
  <c r="CC31" i="52"/>
  <c r="BW31" i="52"/>
  <c r="BQ31" i="52"/>
  <c r="BK31" i="52"/>
  <c r="BE31" i="52"/>
  <c r="AY31" i="52"/>
  <c r="AS31" i="52"/>
  <c r="AM31" i="52"/>
  <c r="AG31" i="52"/>
  <c r="AA31" i="52"/>
  <c r="U31" i="52"/>
  <c r="DG30" i="52"/>
  <c r="DA30" i="52"/>
  <c r="CU30" i="52"/>
  <c r="CO30" i="52"/>
  <c r="CI30" i="52"/>
  <c r="CC30" i="52"/>
  <c r="BW30" i="52"/>
  <c r="BQ30" i="52"/>
  <c r="BK30" i="52"/>
  <c r="BE30" i="52"/>
  <c r="AY30" i="52"/>
  <c r="AS30" i="52"/>
  <c r="AM30" i="52"/>
  <c r="AG30" i="52"/>
  <c r="AA30" i="52"/>
  <c r="U30" i="52"/>
  <c r="DG29" i="52"/>
  <c r="DA29" i="52"/>
  <c r="CU29" i="52"/>
  <c r="CO29" i="52"/>
  <c r="CI29" i="52"/>
  <c r="CC29" i="52"/>
  <c r="BW29" i="52"/>
  <c r="BQ29" i="52"/>
  <c r="BK29" i="52"/>
  <c r="BE29" i="52"/>
  <c r="AY29" i="52"/>
  <c r="AS29" i="52"/>
  <c r="AM29" i="52"/>
  <c r="AG29" i="52"/>
  <c r="AA29" i="52"/>
  <c r="U29" i="52"/>
  <c r="DG28" i="52"/>
  <c r="DA28" i="52"/>
  <c r="CU28" i="52"/>
  <c r="CO28" i="52"/>
  <c r="CI28" i="52"/>
  <c r="CC28" i="52"/>
  <c r="BW28" i="52"/>
  <c r="BQ28" i="52"/>
  <c r="BK28" i="52"/>
  <c r="BE28" i="52"/>
  <c r="AY28" i="52"/>
  <c r="AS28" i="52"/>
  <c r="AM28" i="52"/>
  <c r="AG28" i="52"/>
  <c r="AA28" i="52"/>
  <c r="U28" i="52"/>
  <c r="DG27" i="52"/>
  <c r="DA27" i="52"/>
  <c r="CU27" i="52"/>
  <c r="CO27" i="52"/>
  <c r="CI27" i="52"/>
  <c r="CC27" i="52"/>
  <c r="BW27" i="52"/>
  <c r="BQ27" i="52"/>
  <c r="BK27" i="52"/>
  <c r="BE27" i="52"/>
  <c r="AY27" i="52"/>
  <c r="AS27" i="52"/>
  <c r="AM27" i="52"/>
  <c r="AG27" i="52"/>
  <c r="AA27" i="52"/>
  <c r="U27" i="52"/>
  <c r="DG26" i="52"/>
  <c r="DA26" i="52"/>
  <c r="CU26" i="52"/>
  <c r="CO26" i="52"/>
  <c r="CI26" i="52"/>
  <c r="CC26" i="52"/>
  <c r="BW26" i="52"/>
  <c r="BQ26" i="52"/>
  <c r="BK26" i="52"/>
  <c r="BE26" i="52"/>
  <c r="AY26" i="52"/>
  <c r="AS26" i="52"/>
  <c r="AM26" i="52"/>
  <c r="AG26" i="52"/>
  <c r="AA26" i="52"/>
  <c r="U26" i="52"/>
  <c r="DG25" i="52"/>
  <c r="DA25" i="52"/>
  <c r="CU25" i="52"/>
  <c r="CO25" i="52"/>
  <c r="CI25" i="52"/>
  <c r="CC25" i="52"/>
  <c r="BW25" i="52"/>
  <c r="BQ25" i="52"/>
  <c r="BK25" i="52"/>
  <c r="BE25" i="52"/>
  <c r="AY25" i="52"/>
  <c r="AS25" i="52"/>
  <c r="AM25" i="52"/>
  <c r="AG25" i="52"/>
  <c r="AA25" i="52"/>
  <c r="U25" i="52"/>
  <c r="DG19" i="52"/>
  <c r="DG18" i="52"/>
  <c r="BQ18" i="52"/>
  <c r="DG81" i="52"/>
  <c r="DG80" i="52"/>
  <c r="DG79" i="52"/>
  <c r="DG78" i="52"/>
  <c r="DG77" i="52"/>
  <c r="DG76" i="52"/>
  <c r="DG75" i="52"/>
  <c r="DG74" i="52"/>
  <c r="DG73" i="52"/>
  <c r="DG72" i="52"/>
  <c r="DG71" i="52"/>
  <c r="DG70" i="52"/>
  <c r="DG69" i="52"/>
  <c r="DG68" i="52"/>
  <c r="DG67" i="52"/>
  <c r="DG66" i="52"/>
  <c r="DG65" i="52"/>
  <c r="DG64" i="52"/>
  <c r="DG63" i="52"/>
  <c r="DG62" i="52"/>
  <c r="DG61" i="52"/>
  <c r="DG60" i="52"/>
  <c r="DG59" i="52"/>
  <c r="DG58" i="52"/>
  <c r="DG57" i="52"/>
  <c r="DG56" i="52"/>
  <c r="DG55" i="52"/>
  <c r="DG54" i="52"/>
  <c r="DG53" i="52"/>
  <c r="DG52" i="52"/>
  <c r="DG51" i="52"/>
  <c r="DG50" i="52"/>
  <c r="DG49" i="52"/>
  <c r="DG48" i="52"/>
  <c r="DG47" i="52"/>
  <c r="DG46" i="52"/>
  <c r="DG45" i="52"/>
  <c r="DG44" i="52"/>
  <c r="DG24" i="52"/>
  <c r="DG23" i="52"/>
  <c r="DG22" i="52"/>
  <c r="DG21" i="52"/>
  <c r="DG20" i="52"/>
  <c r="DG17" i="52"/>
  <c r="DG16" i="52"/>
  <c r="DG15" i="52"/>
  <c r="DG14" i="52"/>
  <c r="DG13" i="52"/>
  <c r="DG12" i="52"/>
  <c r="DG11" i="52"/>
  <c r="DG10" i="52"/>
  <c r="DG9" i="52"/>
  <c r="DG8" i="52"/>
  <c r="DG7" i="52"/>
  <c r="DG6" i="52"/>
  <c r="DA81" i="52"/>
  <c r="DA80" i="52"/>
  <c r="DA79" i="52"/>
  <c r="DA78" i="52"/>
  <c r="DA77" i="52"/>
  <c r="DA76" i="52"/>
  <c r="DA75" i="52"/>
  <c r="DA74" i="52"/>
  <c r="DA73" i="52"/>
  <c r="DA72" i="52"/>
  <c r="DA71" i="52"/>
  <c r="DA70" i="52"/>
  <c r="DA69" i="52"/>
  <c r="DA68" i="52"/>
  <c r="DA67" i="52"/>
  <c r="DA66" i="52"/>
  <c r="DA65" i="52"/>
  <c r="DA64" i="52"/>
  <c r="DA63" i="52"/>
  <c r="DA62" i="52"/>
  <c r="DA61" i="52"/>
  <c r="DA60" i="52"/>
  <c r="DA59" i="52"/>
  <c r="DA58" i="52"/>
  <c r="DA57" i="52"/>
  <c r="DA56" i="52"/>
  <c r="DA55" i="52"/>
  <c r="DA54" i="52"/>
  <c r="DA53" i="52"/>
  <c r="DA52" i="52"/>
  <c r="DA51" i="52"/>
  <c r="DA50" i="52"/>
  <c r="DA48" i="52"/>
  <c r="DA47" i="52"/>
  <c r="DA46" i="52"/>
  <c r="DA45" i="52"/>
  <c r="DA44" i="52"/>
  <c r="DA24" i="52"/>
  <c r="DA23" i="52"/>
  <c r="DA22" i="52"/>
  <c r="DA21" i="52"/>
  <c r="DA20" i="52"/>
  <c r="DA19" i="52"/>
  <c r="DA18" i="52"/>
  <c r="DA17" i="52"/>
  <c r="DA16" i="52"/>
  <c r="DA15" i="52"/>
  <c r="DA14" i="52"/>
  <c r="DA13" i="52"/>
  <c r="DA12" i="52"/>
  <c r="DA11" i="52"/>
  <c r="DA10" i="52"/>
  <c r="DA9" i="52"/>
  <c r="DA8" i="52"/>
  <c r="DA7" i="52"/>
  <c r="DA6" i="52"/>
  <c r="CU81" i="52"/>
  <c r="CU80" i="52"/>
  <c r="CU79" i="52"/>
  <c r="CU78" i="52"/>
  <c r="CU77" i="52"/>
  <c r="CU76" i="52"/>
  <c r="CU75" i="52"/>
  <c r="CU74" i="52"/>
  <c r="CU73" i="52"/>
  <c r="CU72" i="52"/>
  <c r="CU71" i="52"/>
  <c r="CU70" i="52"/>
  <c r="CU69" i="52"/>
  <c r="CU68" i="52"/>
  <c r="CU67" i="52"/>
  <c r="CU66" i="52"/>
  <c r="CU65" i="52"/>
  <c r="CU64" i="52"/>
  <c r="CU63" i="52"/>
  <c r="CU62" i="52"/>
  <c r="CU61" i="52"/>
  <c r="CU60" i="52"/>
  <c r="CU59" i="52"/>
  <c r="CU58" i="52"/>
  <c r="CU57" i="52"/>
  <c r="CU56" i="52"/>
  <c r="CU55" i="52"/>
  <c r="CU54" i="52"/>
  <c r="CU53" i="52"/>
  <c r="CU52" i="52"/>
  <c r="CU51" i="52"/>
  <c r="CU50" i="52"/>
  <c r="CU49" i="52"/>
  <c r="CU48" i="52"/>
  <c r="CU47" i="52"/>
  <c r="CU46" i="52"/>
  <c r="CU45" i="52"/>
  <c r="CU44" i="52"/>
  <c r="CU24" i="52"/>
  <c r="CU23" i="52"/>
  <c r="CU22" i="52"/>
  <c r="CU21" i="52"/>
  <c r="CU20" i="52"/>
  <c r="CU19" i="52"/>
  <c r="CU17" i="52"/>
  <c r="CU16" i="52"/>
  <c r="CU15" i="52"/>
  <c r="CU14" i="52"/>
  <c r="CU13" i="52"/>
  <c r="CU12" i="52"/>
  <c r="CU11" i="52"/>
  <c r="CU10" i="52"/>
  <c r="CU9" i="52"/>
  <c r="CU8" i="52"/>
  <c r="CU7" i="52"/>
  <c r="CU6" i="52"/>
  <c r="CO81" i="52"/>
  <c r="CO80" i="52"/>
  <c r="CO79" i="52"/>
  <c r="CO78" i="52"/>
  <c r="CO77" i="52"/>
  <c r="CO76" i="52"/>
  <c r="CO75" i="52"/>
  <c r="CO74" i="52"/>
  <c r="CO73" i="52"/>
  <c r="CO72" i="52"/>
  <c r="CO71" i="52"/>
  <c r="CO70" i="52"/>
  <c r="CO69" i="52"/>
  <c r="CO68" i="52"/>
  <c r="CO67" i="52"/>
  <c r="CO66" i="52"/>
  <c r="CO65" i="52"/>
  <c r="CO64" i="52"/>
  <c r="CO63" i="52"/>
  <c r="CO62" i="52"/>
  <c r="CO61" i="52"/>
  <c r="CO60" i="52"/>
  <c r="CO59" i="52"/>
  <c r="CO58" i="52"/>
  <c r="CO57" i="52"/>
  <c r="CO56" i="52"/>
  <c r="CO55" i="52"/>
  <c r="CO54" i="52"/>
  <c r="CO53" i="52"/>
  <c r="CO52" i="52"/>
  <c r="CO51" i="52"/>
  <c r="CO50" i="52"/>
  <c r="CO49" i="52"/>
  <c r="CO48" i="52"/>
  <c r="CO47" i="52"/>
  <c r="CO46" i="52"/>
  <c r="CO45" i="52"/>
  <c r="CO44" i="52"/>
  <c r="CO24" i="52"/>
  <c r="CO23" i="52"/>
  <c r="CO22" i="52"/>
  <c r="CO21" i="52"/>
  <c r="CO20" i="52"/>
  <c r="CO19" i="52"/>
  <c r="CO18" i="52"/>
  <c r="CO17" i="52"/>
  <c r="CO16" i="52"/>
  <c r="CO15" i="52"/>
  <c r="CO14" i="52"/>
  <c r="CO13" i="52"/>
  <c r="CO12" i="52"/>
  <c r="CO11" i="52"/>
  <c r="CO10" i="52"/>
  <c r="CO9" i="52"/>
  <c r="CO8" i="52"/>
  <c r="CO7" i="52"/>
  <c r="CO6" i="52"/>
  <c r="CI81" i="52"/>
  <c r="CI80" i="52"/>
  <c r="CI79" i="52"/>
  <c r="CI78" i="52"/>
  <c r="CI77" i="52"/>
  <c r="CI76" i="52"/>
  <c r="CI75" i="52"/>
  <c r="CI74" i="52"/>
  <c r="CI73" i="52"/>
  <c r="CI72" i="52"/>
  <c r="CI71" i="52"/>
  <c r="CI70" i="52"/>
  <c r="CI69" i="52"/>
  <c r="CI68" i="52"/>
  <c r="CI67" i="52"/>
  <c r="CI66" i="52"/>
  <c r="CI65" i="52"/>
  <c r="CI64" i="52"/>
  <c r="CI63" i="52"/>
  <c r="CI62" i="52"/>
  <c r="CI61" i="52"/>
  <c r="CI60" i="52"/>
  <c r="CI59" i="52"/>
  <c r="CI58" i="52"/>
  <c r="CI57" i="52"/>
  <c r="CI56" i="52"/>
  <c r="CI55" i="52"/>
  <c r="CI54" i="52"/>
  <c r="CI53" i="52"/>
  <c r="CI52" i="52"/>
  <c r="CI51" i="52"/>
  <c r="CI50" i="52"/>
  <c r="CI49" i="52"/>
  <c r="CI48" i="52"/>
  <c r="CI47" i="52"/>
  <c r="CI46" i="52"/>
  <c r="CI45" i="52"/>
  <c r="CI44" i="52"/>
  <c r="CI24" i="52"/>
  <c r="CI23" i="52"/>
  <c r="CI22" i="52"/>
  <c r="CI21" i="52"/>
  <c r="CI20" i="52"/>
  <c r="CI19" i="52"/>
  <c r="CI18" i="52"/>
  <c r="CI17" i="52"/>
  <c r="CI16" i="52"/>
  <c r="CI15" i="52"/>
  <c r="CI14" i="52"/>
  <c r="CI13" i="52"/>
  <c r="CI12" i="52"/>
  <c r="CI11" i="52"/>
  <c r="CI10" i="52"/>
  <c r="CI9" i="52"/>
  <c r="CI8" i="52"/>
  <c r="CI7" i="52"/>
  <c r="CI6" i="52"/>
  <c r="CC81" i="52"/>
  <c r="CC80" i="52"/>
  <c r="CC79" i="52"/>
  <c r="CC78" i="52"/>
  <c r="CC77" i="52"/>
  <c r="CC76" i="52"/>
  <c r="CC75" i="52"/>
  <c r="CC74" i="52"/>
  <c r="CC73" i="52"/>
  <c r="CC72" i="52"/>
  <c r="CC71" i="52"/>
  <c r="CC70" i="52"/>
  <c r="CC69" i="52"/>
  <c r="CC68" i="52"/>
  <c r="CC67" i="52"/>
  <c r="CC66" i="52"/>
  <c r="CC65" i="52"/>
  <c r="CC64" i="52"/>
  <c r="CC63" i="52"/>
  <c r="CC62" i="52"/>
  <c r="CC61" i="52"/>
  <c r="CC60" i="52"/>
  <c r="CC59" i="52"/>
  <c r="CC58" i="52"/>
  <c r="CC57" i="52"/>
  <c r="CC56" i="52"/>
  <c r="CC55" i="52"/>
  <c r="CC54" i="52"/>
  <c r="CC53" i="52"/>
  <c r="CC52" i="52"/>
  <c r="CC51" i="52"/>
  <c r="CC50" i="52"/>
  <c r="CC49" i="52"/>
  <c r="CC48" i="52"/>
  <c r="CC47" i="52"/>
  <c r="CC46" i="52"/>
  <c r="CC45" i="52"/>
  <c r="CC44" i="52"/>
  <c r="CC24" i="52"/>
  <c r="CC23" i="52"/>
  <c r="CC22" i="52"/>
  <c r="CC21" i="52"/>
  <c r="CC20" i="52"/>
  <c r="CC19" i="52"/>
  <c r="CC18" i="52"/>
  <c r="CC17" i="52"/>
  <c r="CC16" i="52"/>
  <c r="CC15" i="52"/>
  <c r="CC14" i="52"/>
  <c r="CC13" i="52"/>
  <c r="CC12" i="52"/>
  <c r="CC11" i="52"/>
  <c r="CC10" i="52"/>
  <c r="CC9" i="52"/>
  <c r="CC8" i="52"/>
  <c r="CC7" i="52"/>
  <c r="BW81" i="52"/>
  <c r="BW80" i="52"/>
  <c r="BW79" i="52"/>
  <c r="BW78" i="52"/>
  <c r="BW77" i="52"/>
  <c r="BW76" i="52"/>
  <c r="BW75" i="52"/>
  <c r="BW74" i="52"/>
  <c r="BW73" i="52"/>
  <c r="BW72" i="52"/>
  <c r="BW71" i="52"/>
  <c r="BW70" i="52"/>
  <c r="BW69" i="52"/>
  <c r="BW68" i="52"/>
  <c r="BW67" i="52"/>
  <c r="BW65" i="52"/>
  <c r="BW64" i="52"/>
  <c r="BW63" i="52"/>
  <c r="BW62" i="52"/>
  <c r="BW61" i="52"/>
  <c r="BW60" i="52"/>
  <c r="BW59" i="52"/>
  <c r="BW58" i="52"/>
  <c r="BW57" i="52"/>
  <c r="BW56" i="52"/>
  <c r="BW55" i="52"/>
  <c r="BW54" i="52"/>
  <c r="BW53" i="52"/>
  <c r="BW51" i="52"/>
  <c r="BW50" i="52"/>
  <c r="BW49" i="52"/>
  <c r="BW48" i="52"/>
  <c r="BW47" i="52"/>
  <c r="BW46" i="52"/>
  <c r="BW45" i="52"/>
  <c r="BW44" i="52"/>
  <c r="BW24" i="52"/>
  <c r="BW23" i="52"/>
  <c r="BW22" i="52"/>
  <c r="BW21" i="52"/>
  <c r="BW20" i="52"/>
  <c r="BW19" i="52"/>
  <c r="BW18" i="52"/>
  <c r="BW17" i="52"/>
  <c r="BW16" i="52"/>
  <c r="BW15" i="52"/>
  <c r="BW14" i="52"/>
  <c r="BW13" i="52"/>
  <c r="BW12" i="52"/>
  <c r="BW11" i="52"/>
  <c r="BW10" i="52"/>
  <c r="BW9" i="52"/>
  <c r="BW8" i="52"/>
  <c r="BW7" i="52"/>
  <c r="CC6" i="52"/>
  <c r="BW6" i="52"/>
  <c r="BQ81" i="52"/>
  <c r="BQ80" i="52"/>
  <c r="BQ79" i="52"/>
  <c r="BQ78" i="52"/>
  <c r="BQ77" i="52"/>
  <c r="BQ76" i="52"/>
  <c r="BQ75" i="52"/>
  <c r="BQ74" i="52"/>
  <c r="BQ73" i="52"/>
  <c r="BQ72" i="52"/>
  <c r="BQ71" i="52"/>
  <c r="BQ70" i="52"/>
  <c r="BQ69" i="52"/>
  <c r="BQ68" i="52"/>
  <c r="BQ67" i="52"/>
  <c r="BQ66" i="52"/>
  <c r="BQ65" i="52"/>
  <c r="BQ64" i="52"/>
  <c r="BQ63" i="52"/>
  <c r="BQ62" i="52"/>
  <c r="BQ61" i="52"/>
  <c r="BQ59" i="52"/>
  <c r="BQ58" i="52"/>
  <c r="BQ57" i="52"/>
  <c r="BQ56" i="52"/>
  <c r="BQ55" i="52"/>
  <c r="BQ54" i="52"/>
  <c r="BQ53" i="52"/>
  <c r="BQ52" i="52"/>
  <c r="BQ51" i="52"/>
  <c r="BQ50" i="52"/>
  <c r="BQ49" i="52"/>
  <c r="BQ48" i="52"/>
  <c r="BQ47" i="52"/>
  <c r="BQ46" i="52"/>
  <c r="BQ45" i="52"/>
  <c r="BQ44" i="52"/>
  <c r="BQ24" i="52"/>
  <c r="BQ23" i="52"/>
  <c r="BQ22" i="52"/>
  <c r="BQ21" i="52"/>
  <c r="BQ20" i="52"/>
  <c r="BQ19" i="52"/>
  <c r="BQ17" i="52"/>
  <c r="BQ16" i="52"/>
  <c r="BQ15" i="52"/>
  <c r="BQ14" i="52"/>
  <c r="BQ13" i="52"/>
  <c r="BQ12" i="52"/>
  <c r="BQ11" i="52"/>
  <c r="BQ10" i="52"/>
  <c r="BQ9" i="52"/>
  <c r="BQ8" i="52"/>
  <c r="BQ7" i="52"/>
  <c r="BQ6" i="52"/>
  <c r="BK81" i="52"/>
  <c r="BK80" i="52"/>
  <c r="BK79" i="52"/>
  <c r="BK78" i="52"/>
  <c r="BK77" i="52"/>
  <c r="BK76" i="52"/>
  <c r="BK75" i="52"/>
  <c r="BK74" i="52"/>
  <c r="BK73" i="52"/>
  <c r="BK72" i="52"/>
  <c r="BK71" i="52"/>
  <c r="BK70" i="52"/>
  <c r="BK69" i="52"/>
  <c r="BK68" i="52"/>
  <c r="BK67" i="52"/>
  <c r="BK66" i="52"/>
  <c r="BK65" i="52"/>
  <c r="BK64" i="52"/>
  <c r="BK63" i="52"/>
  <c r="BK62" i="52"/>
  <c r="BK61" i="52"/>
  <c r="BK60" i="52"/>
  <c r="BK59" i="52"/>
  <c r="BK58" i="52"/>
  <c r="BK57" i="52"/>
  <c r="BK56" i="52"/>
  <c r="BK55" i="52"/>
  <c r="BK54" i="52"/>
  <c r="BK53" i="52"/>
  <c r="BK52" i="52"/>
  <c r="BK51" i="52"/>
  <c r="BK50" i="52"/>
  <c r="BK49" i="52"/>
  <c r="BK48" i="52"/>
  <c r="BK47" i="52"/>
  <c r="BK46" i="52"/>
  <c r="BK45" i="52"/>
  <c r="BK44" i="52"/>
  <c r="BK24" i="52"/>
  <c r="BK23" i="52"/>
  <c r="BK22" i="52"/>
  <c r="BK21" i="52"/>
  <c r="BK20" i="52"/>
  <c r="BK19" i="52"/>
  <c r="BK17" i="52"/>
  <c r="BK16" i="52"/>
  <c r="BK15" i="52"/>
  <c r="BK14" i="52"/>
  <c r="BK13" i="52"/>
  <c r="BK12" i="52"/>
  <c r="BK11" i="52"/>
  <c r="BK10" i="52"/>
  <c r="BK9" i="52"/>
  <c r="BK8" i="52"/>
  <c r="BK7" i="52"/>
  <c r="BK6" i="52"/>
  <c r="BE81" i="52"/>
  <c r="BE80" i="52"/>
  <c r="BE79" i="52"/>
  <c r="BE78" i="52"/>
  <c r="BE77" i="52"/>
  <c r="BE76" i="52"/>
  <c r="BE75" i="52"/>
  <c r="BE74" i="52"/>
  <c r="BE73" i="52"/>
  <c r="BE72" i="52"/>
  <c r="BE71" i="52"/>
  <c r="BE70" i="52"/>
  <c r="BE69" i="52"/>
  <c r="BE68" i="52"/>
  <c r="BE67" i="52"/>
  <c r="BE66" i="52"/>
  <c r="BE65" i="52"/>
  <c r="BE64" i="52"/>
  <c r="BE63" i="52"/>
  <c r="BE62" i="52"/>
  <c r="BE61" i="52"/>
  <c r="BE60" i="52"/>
  <c r="BE59" i="52"/>
  <c r="BE58" i="52"/>
  <c r="BE57" i="52"/>
  <c r="BE56" i="52"/>
  <c r="BE55" i="52"/>
  <c r="BE54" i="52"/>
  <c r="BE53" i="52"/>
  <c r="BE51" i="52"/>
  <c r="BE50" i="52"/>
  <c r="BE49" i="52"/>
  <c r="BE48" i="52"/>
  <c r="BE47" i="52"/>
  <c r="BE46" i="52"/>
  <c r="BE45" i="52"/>
  <c r="BE44" i="52"/>
  <c r="BE24" i="52"/>
  <c r="BE23" i="52"/>
  <c r="BE22" i="52"/>
  <c r="BE21" i="52"/>
  <c r="BE20" i="52"/>
  <c r="BE19" i="52"/>
  <c r="BE18" i="52"/>
  <c r="BE17" i="52"/>
  <c r="BE16" i="52"/>
  <c r="BE15" i="52"/>
  <c r="BE14" i="52"/>
  <c r="BE13" i="52"/>
  <c r="BE12" i="52"/>
  <c r="BE11" i="52"/>
  <c r="BE10" i="52"/>
  <c r="BE9" i="52"/>
  <c r="BE8" i="52"/>
  <c r="BE7" i="52"/>
  <c r="BE6" i="52"/>
  <c r="AY81" i="52"/>
  <c r="AY80" i="52"/>
  <c r="AY79" i="52"/>
  <c r="AY78" i="52"/>
  <c r="AY77" i="52"/>
  <c r="AY76" i="52"/>
  <c r="AY75" i="52"/>
  <c r="AY74" i="52"/>
  <c r="AY73" i="52"/>
  <c r="AY72" i="52"/>
  <c r="AY71" i="52"/>
  <c r="AY70" i="52"/>
  <c r="AY69" i="52"/>
  <c r="AY68" i="52"/>
  <c r="AY67" i="52"/>
  <c r="AY66" i="52"/>
  <c r="AY65" i="52"/>
  <c r="AY64" i="52"/>
  <c r="AY63" i="52"/>
  <c r="AY62" i="52"/>
  <c r="AY61" i="52"/>
  <c r="AY60" i="52"/>
  <c r="AY59" i="52"/>
  <c r="AY58" i="52"/>
  <c r="AY57" i="52"/>
  <c r="AY56" i="52"/>
  <c r="AY55" i="52"/>
  <c r="AY54" i="52"/>
  <c r="AY53" i="52"/>
  <c r="AY52" i="52"/>
  <c r="AY51" i="52"/>
  <c r="AY50" i="52"/>
  <c r="AY49" i="52"/>
  <c r="AY48" i="52"/>
  <c r="AY47" i="52"/>
  <c r="AY46" i="52"/>
  <c r="AY45" i="52"/>
  <c r="AY44" i="52"/>
  <c r="AY24" i="52"/>
  <c r="AY23" i="52"/>
  <c r="AY22" i="52"/>
  <c r="AY21" i="52"/>
  <c r="AY20" i="52"/>
  <c r="AY19" i="52"/>
  <c r="AY18" i="52"/>
  <c r="AY17" i="52"/>
  <c r="AY16" i="52"/>
  <c r="AY15" i="52"/>
  <c r="AY14" i="52"/>
  <c r="AY13" i="52"/>
  <c r="AY12" i="52"/>
  <c r="AY11" i="52"/>
  <c r="AY10" i="52"/>
  <c r="AY9" i="52"/>
  <c r="AY8" i="52"/>
  <c r="AY7" i="52"/>
  <c r="AY6" i="52"/>
  <c r="AS81" i="52"/>
  <c r="AS80" i="52"/>
  <c r="AS79" i="52"/>
  <c r="AS78" i="52"/>
  <c r="AS77" i="52"/>
  <c r="AS76" i="52"/>
  <c r="AS75" i="52"/>
  <c r="AS74" i="52"/>
  <c r="AS73" i="52"/>
  <c r="AS72" i="52"/>
  <c r="AS71" i="52"/>
  <c r="AS70" i="52"/>
  <c r="AS69" i="52"/>
  <c r="AS67" i="52"/>
  <c r="AS66" i="52"/>
  <c r="AS65" i="52"/>
  <c r="AS64" i="52"/>
  <c r="AS63" i="52"/>
  <c r="AS62" i="52"/>
  <c r="AS61" i="52"/>
  <c r="AS60" i="52"/>
  <c r="AS59" i="52"/>
  <c r="AS58" i="52"/>
  <c r="AS57" i="52"/>
  <c r="AS56" i="52"/>
  <c r="AS55" i="52"/>
  <c r="AS54" i="52"/>
  <c r="AS53" i="52"/>
  <c r="AS52" i="52"/>
  <c r="AS51" i="52"/>
  <c r="AS50" i="52"/>
  <c r="AS49" i="52"/>
  <c r="AS48" i="52"/>
  <c r="AS47" i="52"/>
  <c r="AS46" i="52"/>
  <c r="AS45" i="52"/>
  <c r="AS44" i="52"/>
  <c r="AS24" i="52"/>
  <c r="AS23" i="52"/>
  <c r="AS22" i="52"/>
  <c r="AS21" i="52"/>
  <c r="AS20" i="52"/>
  <c r="AS19" i="52"/>
  <c r="AS18" i="52"/>
  <c r="AS17" i="52"/>
  <c r="AS16" i="52"/>
  <c r="AS15" i="52"/>
  <c r="AS14" i="52"/>
  <c r="AS13" i="52"/>
  <c r="AS12" i="52"/>
  <c r="AS11" i="52"/>
  <c r="AS10" i="52"/>
  <c r="AS9" i="52"/>
  <c r="AS8" i="52"/>
  <c r="AS7" i="52"/>
  <c r="AS6" i="52"/>
  <c r="AM81" i="52"/>
  <c r="AM80" i="52"/>
  <c r="AM78" i="52"/>
  <c r="AM77" i="52"/>
  <c r="AM76" i="52"/>
  <c r="AM75" i="52"/>
  <c r="AM74" i="52"/>
  <c r="AM73" i="52"/>
  <c r="AM72" i="52"/>
  <c r="AM71" i="52"/>
  <c r="AM70" i="52"/>
  <c r="AM69" i="52"/>
  <c r="AM68" i="52"/>
  <c r="AM67" i="52"/>
  <c r="AM66" i="52"/>
  <c r="AM65" i="52"/>
  <c r="AM64" i="52"/>
  <c r="AM63" i="52"/>
  <c r="AM62" i="52"/>
  <c r="AM61" i="52"/>
  <c r="AM60" i="52"/>
  <c r="AM59" i="52"/>
  <c r="AM58" i="52"/>
  <c r="AM57" i="52"/>
  <c r="AM56" i="52"/>
  <c r="AM55" i="52"/>
  <c r="AM54" i="52"/>
  <c r="AM53" i="52"/>
  <c r="AM52" i="52"/>
  <c r="AM51" i="52"/>
  <c r="AM50" i="52"/>
  <c r="AM49" i="52"/>
  <c r="AM48" i="52"/>
  <c r="AM47" i="52"/>
  <c r="AM46" i="52"/>
  <c r="AM45" i="52"/>
  <c r="AM44" i="52"/>
  <c r="AM24" i="52"/>
  <c r="AM23" i="52"/>
  <c r="AM22" i="52"/>
  <c r="AM21" i="52"/>
  <c r="AM20" i="52"/>
  <c r="AM19" i="52"/>
  <c r="AM17" i="52"/>
  <c r="AM16" i="52"/>
  <c r="AM14" i="52"/>
  <c r="AM13" i="52"/>
  <c r="AM12" i="52"/>
  <c r="AM11" i="52"/>
  <c r="AM10" i="52"/>
  <c r="AM9" i="52"/>
  <c r="AM8" i="52"/>
  <c r="AM7" i="52"/>
  <c r="AM6" i="52"/>
  <c r="AG81" i="52"/>
  <c r="AG80" i="52"/>
  <c r="AG79" i="52"/>
  <c r="AG78" i="52"/>
  <c r="AG77" i="52"/>
  <c r="AG76" i="52"/>
  <c r="AG75" i="52"/>
  <c r="AG74" i="52"/>
  <c r="AG73" i="52"/>
  <c r="AG72" i="52"/>
  <c r="AG71" i="52"/>
  <c r="AG70" i="52"/>
  <c r="AG69" i="52"/>
  <c r="AG68" i="52"/>
  <c r="AG67" i="52"/>
  <c r="AG66" i="52"/>
  <c r="AG65" i="52"/>
  <c r="AG64" i="52"/>
  <c r="AG63" i="52"/>
  <c r="AG62" i="52"/>
  <c r="AG61" i="52"/>
  <c r="AG60" i="52"/>
  <c r="AG59" i="52"/>
  <c r="AG58" i="52"/>
  <c r="AG57" i="52"/>
  <c r="AG56" i="52"/>
  <c r="AG55" i="52"/>
  <c r="AG54" i="52"/>
  <c r="AG53" i="52"/>
  <c r="AG52" i="52"/>
  <c r="AG51" i="52"/>
  <c r="AG50" i="52"/>
  <c r="AG48" i="52"/>
  <c r="AG47" i="52"/>
  <c r="AG46" i="52"/>
  <c r="AG45" i="52"/>
  <c r="AG44" i="52"/>
  <c r="AG24" i="52"/>
  <c r="AG23" i="52"/>
  <c r="AG22" i="52"/>
  <c r="AG21" i="52"/>
  <c r="AG20" i="52"/>
  <c r="AG19" i="52"/>
  <c r="AG18" i="52"/>
  <c r="AG17" i="52"/>
  <c r="AG16" i="52"/>
  <c r="AG15" i="52"/>
  <c r="AG14" i="52"/>
  <c r="AG13" i="52"/>
  <c r="AG12" i="52"/>
  <c r="AG11" i="52"/>
  <c r="AG10" i="52"/>
  <c r="AG9" i="52"/>
  <c r="AG8" i="52"/>
  <c r="AG7" i="52"/>
  <c r="AG6" i="52"/>
  <c r="AA81" i="52"/>
  <c r="AA80" i="52"/>
  <c r="AA79" i="52"/>
  <c r="AA78" i="52"/>
  <c r="AA77" i="52"/>
  <c r="AA76" i="52"/>
  <c r="AA75" i="52"/>
  <c r="AA74" i="52"/>
  <c r="AA73" i="52"/>
  <c r="AA72" i="52"/>
  <c r="AA71" i="52"/>
  <c r="AA70" i="52"/>
  <c r="AA69" i="52"/>
  <c r="AA68" i="52"/>
  <c r="AA67" i="52"/>
  <c r="AA66" i="52"/>
  <c r="AA65" i="52"/>
  <c r="AA64" i="52"/>
  <c r="AA63" i="52"/>
  <c r="AA62" i="52"/>
  <c r="AA61" i="52"/>
  <c r="AA60" i="52"/>
  <c r="AA59" i="52"/>
  <c r="AA58" i="52"/>
  <c r="AA57" i="52"/>
  <c r="AA56" i="52"/>
  <c r="AA55" i="52"/>
  <c r="AA54" i="52"/>
  <c r="AA53" i="52"/>
  <c r="AA52" i="52"/>
  <c r="AA51" i="52"/>
  <c r="AA50" i="52"/>
  <c r="AA49" i="52"/>
  <c r="AA48" i="52"/>
  <c r="AA47" i="52"/>
  <c r="AA46" i="52"/>
  <c r="AA45" i="52"/>
  <c r="AA44" i="52"/>
  <c r="AA24" i="52"/>
  <c r="AA23" i="52"/>
  <c r="AA22" i="52"/>
  <c r="AA21" i="52"/>
  <c r="AA20" i="52"/>
  <c r="AA19" i="52"/>
  <c r="AA18" i="52"/>
  <c r="AA17" i="52"/>
  <c r="AA16" i="52"/>
  <c r="AA15" i="52"/>
  <c r="AA14" i="52"/>
  <c r="AA13" i="52"/>
  <c r="AA12" i="52"/>
  <c r="AA11" i="52"/>
  <c r="AA10" i="52"/>
  <c r="AA9" i="52"/>
  <c r="AA8" i="52"/>
  <c r="AA7" i="52"/>
  <c r="AA6" i="52"/>
  <c r="U81" i="52"/>
  <c r="H81" i="52" s="1"/>
  <c r="O81" i="52" s="1"/>
  <c r="U80" i="52"/>
  <c r="H80" i="52" s="1"/>
  <c r="O80" i="52" s="1"/>
  <c r="U79" i="52"/>
  <c r="U78" i="52"/>
  <c r="H78" i="52" s="1"/>
  <c r="O78" i="52" s="1"/>
  <c r="U77" i="52"/>
  <c r="H77" i="52" s="1"/>
  <c r="O77" i="52" s="1"/>
  <c r="U76" i="52"/>
  <c r="H76" i="52" s="1"/>
  <c r="O76" i="52" s="1"/>
  <c r="U75" i="52"/>
  <c r="U74" i="52"/>
  <c r="H74" i="52" s="1"/>
  <c r="O74" i="52" s="1"/>
  <c r="U73" i="52"/>
  <c r="H73" i="52" s="1"/>
  <c r="O73" i="52" s="1"/>
  <c r="U72" i="52"/>
  <c r="H72" i="52" s="1"/>
  <c r="O72" i="52" s="1"/>
  <c r="U71" i="52"/>
  <c r="U70" i="52"/>
  <c r="H70" i="52" s="1"/>
  <c r="O70" i="52" s="1"/>
  <c r="U69" i="52"/>
  <c r="H69" i="52" s="1"/>
  <c r="O69" i="52" s="1"/>
  <c r="U68" i="52"/>
  <c r="H68" i="52" s="1"/>
  <c r="O68" i="52" s="1"/>
  <c r="U67" i="52"/>
  <c r="U66" i="52"/>
  <c r="H66" i="52" s="1"/>
  <c r="O66" i="52" s="1"/>
  <c r="U65" i="52"/>
  <c r="H65" i="52" s="1"/>
  <c r="O65" i="52" s="1"/>
  <c r="U64" i="52"/>
  <c r="H64" i="52" s="1"/>
  <c r="O64" i="52" s="1"/>
  <c r="U63" i="52"/>
  <c r="U62" i="52"/>
  <c r="H62" i="52" s="1"/>
  <c r="O62" i="52" s="1"/>
  <c r="U61" i="52"/>
  <c r="H61" i="52" s="1"/>
  <c r="O61" i="52" s="1"/>
  <c r="U60" i="52"/>
  <c r="H60" i="52" s="1"/>
  <c r="O60" i="52" s="1"/>
  <c r="U59" i="52"/>
  <c r="U58" i="52"/>
  <c r="H58" i="52" s="1"/>
  <c r="O58" i="52" s="1"/>
  <c r="U57" i="52"/>
  <c r="H57" i="52" s="1"/>
  <c r="O57" i="52" s="1"/>
  <c r="U56" i="52"/>
  <c r="H56" i="52" s="1"/>
  <c r="O56" i="52" s="1"/>
  <c r="U55" i="52"/>
  <c r="H55" i="52" s="1"/>
  <c r="O55" i="52" s="1"/>
  <c r="U54" i="52"/>
  <c r="H54" i="52" s="1"/>
  <c r="O54" i="52" s="1"/>
  <c r="U53" i="52"/>
  <c r="H53" i="52" s="1"/>
  <c r="O53" i="52" s="1"/>
  <c r="U52" i="52"/>
  <c r="H52" i="52" s="1"/>
  <c r="O52" i="52" s="1"/>
  <c r="U51" i="52"/>
  <c r="H51" i="52" s="1"/>
  <c r="O51" i="52" s="1"/>
  <c r="U50" i="52"/>
  <c r="U49" i="52"/>
  <c r="H49" i="52" s="1"/>
  <c r="O49" i="52" s="1"/>
  <c r="U47" i="52"/>
  <c r="H47" i="52" s="1"/>
  <c r="O47" i="52" s="1"/>
  <c r="U46" i="52"/>
  <c r="H46" i="52" s="1"/>
  <c r="O46" i="52" s="1"/>
  <c r="U45" i="52"/>
  <c r="H45" i="52" s="1"/>
  <c r="O45" i="52" s="1"/>
  <c r="U44" i="52"/>
  <c r="H44" i="52" s="1"/>
  <c r="O44" i="52" s="1"/>
  <c r="U24" i="52"/>
  <c r="H24" i="52" s="1"/>
  <c r="O24" i="52" s="1"/>
  <c r="U23" i="52"/>
  <c r="H23" i="52" s="1"/>
  <c r="O23" i="52" s="1"/>
  <c r="U22" i="52"/>
  <c r="H22" i="52" s="1"/>
  <c r="O22" i="52" s="1"/>
  <c r="U21" i="52"/>
  <c r="H21" i="52" s="1"/>
  <c r="O21" i="52" s="1"/>
  <c r="U20" i="52"/>
  <c r="H20" i="52" s="1"/>
  <c r="O20" i="52" s="1"/>
  <c r="U19" i="52"/>
  <c r="H19" i="52" s="1"/>
  <c r="O19" i="52" s="1"/>
  <c r="U18" i="52"/>
  <c r="H18" i="52" s="1"/>
  <c r="O18" i="52" s="1"/>
  <c r="U17" i="52"/>
  <c r="H17" i="52" s="1"/>
  <c r="O17" i="52" s="1"/>
  <c r="U16" i="52"/>
  <c r="H16" i="52" s="1"/>
  <c r="O16" i="52" s="1"/>
  <c r="U14" i="52"/>
  <c r="H14" i="52" s="1"/>
  <c r="O14" i="52" s="1"/>
  <c r="U13" i="52"/>
  <c r="H13" i="52" s="1"/>
  <c r="O13" i="52" s="1"/>
  <c r="U12" i="52"/>
  <c r="H12" i="52" s="1"/>
  <c r="O12" i="52" s="1"/>
  <c r="U11" i="52"/>
  <c r="H11" i="52" s="1"/>
  <c r="O11" i="52" s="1"/>
  <c r="U10" i="52"/>
  <c r="H10" i="52" s="1"/>
  <c r="O10" i="52" s="1"/>
  <c r="U9" i="52"/>
  <c r="H9" i="52" s="1"/>
  <c r="O9" i="52" s="1"/>
  <c r="U8" i="52"/>
  <c r="H8" i="52" s="1"/>
  <c r="O8" i="52" s="1"/>
  <c r="U7" i="52"/>
  <c r="H7" i="52" s="1"/>
  <c r="O7" i="52" s="1"/>
  <c r="U6" i="52"/>
  <c r="H6" i="52" s="1"/>
  <c r="O6" i="52" s="1"/>
  <c r="S48" i="52"/>
  <c r="U48" i="52" s="1"/>
  <c r="H48" i="52" s="1"/>
  <c r="O48" i="52" s="1"/>
  <c r="S6" i="49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7" i="2"/>
  <c r="A16" i="2"/>
  <c r="A15" i="2"/>
  <c r="A14" i="2"/>
  <c r="A13" i="2"/>
  <c r="A12" i="2"/>
  <c r="A11" i="2"/>
  <c r="A10" i="2"/>
  <c r="A9" i="2"/>
  <c r="A8" i="2"/>
  <c r="A7" i="2"/>
  <c r="A6" i="2"/>
  <c r="A70" i="28"/>
  <c r="A69" i="28"/>
  <c r="A68" i="28"/>
  <c r="A67" i="28"/>
  <c r="A66" i="28"/>
  <c r="A65" i="28"/>
  <c r="A64" i="28"/>
  <c r="A63" i="28"/>
  <c r="A62" i="28"/>
  <c r="A61" i="28"/>
  <c r="A60" i="28"/>
  <c r="A59" i="28"/>
  <c r="A58" i="28"/>
  <c r="A57" i="28"/>
  <c r="A56" i="28"/>
  <c r="A55" i="28"/>
  <c r="A54" i="28"/>
  <c r="A53" i="28"/>
  <c r="A5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9" i="27"/>
  <c r="A68" i="27"/>
  <c r="A67" i="27"/>
  <c r="A66" i="27"/>
  <c r="A65" i="27"/>
  <c r="A64" i="27"/>
  <c r="A63" i="27"/>
  <c r="A62" i="27"/>
  <c r="A61" i="27"/>
  <c r="A60" i="27"/>
  <c r="A59" i="27"/>
  <c r="A58" i="27"/>
  <c r="A57" i="27"/>
  <c r="A56" i="27"/>
  <c r="A55" i="27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25" i="27"/>
  <c r="A24" i="27"/>
  <c r="A23" i="27"/>
  <c r="A22" i="27"/>
  <c r="A21" i="27"/>
  <c r="A20" i="27"/>
  <c r="A19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69" i="52"/>
  <c r="A68" i="52"/>
  <c r="A67" i="52"/>
  <c r="A66" i="52"/>
  <c r="A65" i="52"/>
  <c r="A64" i="52"/>
  <c r="A63" i="52"/>
  <c r="A62" i="52"/>
  <c r="A61" i="52"/>
  <c r="A60" i="52"/>
  <c r="A59" i="52"/>
  <c r="A58" i="52"/>
  <c r="A57" i="52"/>
  <c r="A56" i="52"/>
  <c r="A55" i="52"/>
  <c r="A54" i="52"/>
  <c r="A53" i="52"/>
  <c r="A52" i="52"/>
  <c r="A51" i="52"/>
  <c r="A50" i="52"/>
  <c r="A49" i="52"/>
  <c r="A48" i="52"/>
  <c r="A47" i="52"/>
  <c r="A46" i="52"/>
  <c r="A45" i="52"/>
  <c r="A44" i="52"/>
  <c r="A43" i="52"/>
  <c r="A42" i="52"/>
  <c r="A41" i="52"/>
  <c r="A40" i="52"/>
  <c r="A39" i="52"/>
  <c r="A38" i="52"/>
  <c r="A37" i="52"/>
  <c r="A36" i="52"/>
  <c r="A35" i="52"/>
  <c r="A34" i="52"/>
  <c r="A33" i="52"/>
  <c r="A32" i="52"/>
  <c r="A31" i="52"/>
  <c r="A30" i="52"/>
  <c r="A29" i="52"/>
  <c r="A28" i="52"/>
  <c r="A27" i="52"/>
  <c r="A26" i="52"/>
  <c r="A25" i="52"/>
  <c r="A24" i="52"/>
  <c r="A23" i="52"/>
  <c r="A22" i="52"/>
  <c r="A21" i="52"/>
  <c r="A20" i="52"/>
  <c r="A19" i="52"/>
  <c r="A17" i="52"/>
  <c r="A16" i="52"/>
  <c r="A15" i="52"/>
  <c r="A14" i="52"/>
  <c r="A13" i="52"/>
  <c r="A12" i="52"/>
  <c r="A11" i="52"/>
  <c r="A10" i="52"/>
  <c r="A9" i="52"/>
  <c r="A8" i="52"/>
  <c r="A7" i="52"/>
  <c r="A6" i="52"/>
  <c r="E13" i="48"/>
  <c r="E17" i="47"/>
  <c r="E15" i="46"/>
  <c r="E15" i="45"/>
  <c r="H50" i="52" l="1"/>
  <c r="O50" i="52" s="1"/>
  <c r="H25" i="52"/>
  <c r="O25" i="52" s="1"/>
  <c r="H26" i="52"/>
  <c r="O26" i="52" s="1"/>
  <c r="H27" i="52"/>
  <c r="O27" i="52" s="1"/>
  <c r="H28" i="52"/>
  <c r="O28" i="52" s="1"/>
  <c r="H29" i="52"/>
  <c r="O29" i="52" s="1"/>
  <c r="H30" i="52"/>
  <c r="O30" i="52" s="1"/>
  <c r="H31" i="52"/>
  <c r="O31" i="52" s="1"/>
  <c r="H32" i="52"/>
  <c r="O32" i="52" s="1"/>
  <c r="H33" i="52"/>
  <c r="O33" i="52" s="1"/>
  <c r="H34" i="52"/>
  <c r="O34" i="52" s="1"/>
  <c r="H35" i="52"/>
  <c r="O35" i="52" s="1"/>
  <c r="H36" i="52"/>
  <c r="O36" i="52" s="1"/>
  <c r="H37" i="52"/>
  <c r="O37" i="52" s="1"/>
  <c r="H38" i="52"/>
  <c r="O38" i="52" s="1"/>
  <c r="H39" i="52"/>
  <c r="O39" i="52" s="1"/>
  <c r="H40" i="52"/>
  <c r="O40" i="52" s="1"/>
  <c r="H41" i="52"/>
  <c r="O41" i="52" s="1"/>
  <c r="H42" i="52"/>
  <c r="O42" i="52" s="1"/>
  <c r="H43" i="52"/>
  <c r="O43" i="52" s="1"/>
  <c r="H59" i="52"/>
  <c r="O59" i="52" s="1"/>
  <c r="H63" i="52"/>
  <c r="O63" i="52" s="1"/>
  <c r="H67" i="52"/>
  <c r="O67" i="52" s="1"/>
  <c r="H71" i="52"/>
  <c r="O71" i="52" s="1"/>
  <c r="H75" i="52"/>
  <c r="O75" i="52" s="1"/>
  <c r="H79" i="52"/>
  <c r="O79" i="52" s="1"/>
  <c r="H15" i="52"/>
  <c r="O15" i="52" s="1"/>
  <c r="C25" i="48"/>
  <c r="C29" i="47"/>
  <c r="C26" i="46"/>
  <c r="C25" i="45"/>
  <c r="E5" i="48"/>
  <c r="E9" i="47"/>
  <c r="E7" i="47"/>
  <c r="E5" i="47"/>
  <c r="E5" i="46"/>
  <c r="E84" i="28"/>
  <c r="D7" i="46" s="1"/>
  <c r="E7" i="46" s="1"/>
  <c r="E11" i="45"/>
  <c r="E9" i="45"/>
  <c r="E9" i="46"/>
  <c r="E11" i="46"/>
  <c r="E13" i="47"/>
  <c r="E11" i="47"/>
  <c r="E9" i="48"/>
  <c r="E7" i="48"/>
  <c r="E7" i="45" l="1"/>
  <c r="E5" i="45"/>
  <c r="B16" i="48"/>
  <c r="B18" i="48" s="1"/>
  <c r="P18" i="56" s="1"/>
  <c r="B20" i="47"/>
  <c r="B22" i="47" s="1"/>
  <c r="P17" i="56" s="1"/>
  <c r="C22" i="56" s="1"/>
  <c r="B18" i="46"/>
  <c r="B20" i="46" s="1"/>
  <c r="P16" i="56" s="1"/>
  <c r="B18" i="45"/>
  <c r="B20" i="45" s="1"/>
  <c r="P15" i="56" s="1"/>
  <c r="B22" i="56" s="1"/>
</calcChain>
</file>

<file path=xl/sharedStrings.xml><?xml version="1.0" encoding="utf-8"?>
<sst xmlns="http://schemas.openxmlformats.org/spreadsheetml/2006/main" count="1419" uniqueCount="385">
  <si>
    <t>Roll Number</t>
  </si>
  <si>
    <t>Name of Student</t>
  </si>
  <si>
    <t>Course Exit Survey</t>
  </si>
  <si>
    <t>CO1</t>
  </si>
  <si>
    <t>CO3</t>
  </si>
  <si>
    <t>CO4</t>
  </si>
  <si>
    <t>CO2</t>
  </si>
  <si>
    <t>Department of Computer Engineering</t>
  </si>
  <si>
    <t>S.E. (Comp) (Semester IV)</t>
  </si>
  <si>
    <t>Subject: OBJECT ORIENTED PROGRAMMING METHODOLOGY</t>
  </si>
  <si>
    <t>S.E.Comp. (Semester III)</t>
  </si>
  <si>
    <t>Sr. No.</t>
  </si>
  <si>
    <t xml:space="preserve">Assignment1 </t>
  </si>
  <si>
    <t xml:space="preserve">Assignment2 </t>
  </si>
  <si>
    <t xml:space="preserve">Assignment3 </t>
  </si>
  <si>
    <t>Design (02)</t>
  </si>
  <si>
    <t>Total (10)</t>
  </si>
  <si>
    <t>TimeLine (02)</t>
  </si>
  <si>
    <t>Assign Completeness (03)</t>
  </si>
  <si>
    <t>Demonstrated knowledge (03)</t>
  </si>
  <si>
    <t>Neat and Clean work (02)</t>
  </si>
  <si>
    <t>Assign Completeness(03)</t>
  </si>
  <si>
    <t>Target Level - CO1</t>
  </si>
  <si>
    <t>Weightage</t>
  </si>
  <si>
    <t>No. Of students Scoring Minimum</t>
  </si>
  <si>
    <t>Attainment (in %)</t>
  </si>
  <si>
    <t>Attainment Level</t>
  </si>
  <si>
    <t>TARGET LEVEL PERCENTAGE</t>
  </si>
  <si>
    <t>Direct Method</t>
  </si>
  <si>
    <t>LOW(1)</t>
  </si>
  <si>
    <t>MODERATE(2)</t>
  </si>
  <si>
    <t>SUBSTANTIAL(3)</t>
  </si>
  <si>
    <t>Test</t>
  </si>
  <si>
    <t>Target: 60% of students will score minimum 66% marks</t>
  </si>
  <si>
    <t>80% of students will minimum score 70% marks</t>
  </si>
  <si>
    <t>7 marks(out of 10)</t>
  </si>
  <si>
    <t xml:space="preserve">Mini Project </t>
  </si>
  <si>
    <t>Mini Project</t>
  </si>
  <si>
    <t xml:space="preserve">70% of Students with minimum score 70% marks </t>
  </si>
  <si>
    <t>End Semester Examination(Theory)</t>
  </si>
  <si>
    <t>End Semester Examination(Practical/Oral)</t>
  </si>
  <si>
    <t xml:space="preserve"> 14 marks(out of 25)</t>
  </si>
  <si>
    <t>End Sem Exam % Practs</t>
  </si>
  <si>
    <t>Total Students</t>
  </si>
  <si>
    <t>Indirect Method</t>
  </si>
  <si>
    <t>agree +                             Strongly agree</t>
  </si>
  <si>
    <t>CES</t>
  </si>
  <si>
    <t>75% students will strongly aggree and aggree</t>
  </si>
  <si>
    <t xml:space="preserve">Attainment - Direct Method </t>
  </si>
  <si>
    <t>0.3*Test+0.1*Assignment+0.2*Mini Project+0.3*End Sem Marks-Th+0.1*End Sem Marks-Practs</t>
  </si>
  <si>
    <t>Overall Attainment</t>
  </si>
  <si>
    <t>Overall Attainment=(0.8*Direct Method Attainment +0.2*Indirect Method Attainment)</t>
  </si>
  <si>
    <t>Test1</t>
  </si>
  <si>
    <t>Lab 1-9</t>
  </si>
  <si>
    <t xml:space="preserve"> 13.2 marks(out of 20)</t>
  </si>
  <si>
    <t>0.3*Test+0.2*Lab1-9+0.2*End Sem Marks-Th+0.2*End Sem Marks-Practs</t>
  </si>
  <si>
    <t>Target Level - CO2</t>
  </si>
  <si>
    <t>Test2</t>
  </si>
  <si>
    <t>Lab Assignment13-16</t>
  </si>
  <si>
    <t>0.3*Test+0.3*Lab13-16+0.2*End Sem Marks-Th+0.2*End Sem Marks-Practs</t>
  </si>
  <si>
    <t>Lab Assignment</t>
  </si>
  <si>
    <t xml:space="preserve"> Assignment</t>
  </si>
  <si>
    <t>Lab Assignment10-12</t>
  </si>
  <si>
    <t xml:space="preserve"> 6.6 marks(out of 10)</t>
  </si>
  <si>
    <t>0.5*Mini Project+0.3*End Sem Marks-Th+0.2*End Sem Marks-Practs</t>
  </si>
  <si>
    <t>Name of the Project</t>
  </si>
  <si>
    <t>CO 302.3 ATTAINMENT</t>
  </si>
  <si>
    <t>No of students marks &gt;7</t>
  </si>
  <si>
    <t>Successful Students</t>
  </si>
  <si>
    <t>50-60</t>
  </si>
  <si>
    <t>61-70</t>
  </si>
  <si>
    <t>&gt;71</t>
  </si>
  <si>
    <t>70-80</t>
  </si>
  <si>
    <t>81-90</t>
  </si>
  <si>
    <t>&gt;90</t>
  </si>
  <si>
    <t>End Sem Exam %</t>
  </si>
  <si>
    <t>60-70</t>
  </si>
  <si>
    <t>71-85</t>
  </si>
  <si>
    <t>&gt;85</t>
  </si>
  <si>
    <t>Target: 50% of students will score minimum 66% marks</t>
  </si>
  <si>
    <t>75% of students will minimum score 70% marks</t>
  </si>
  <si>
    <t>60% of students will minimum score 60% marks</t>
  </si>
  <si>
    <t>70% of students will minimum score 60% marks</t>
  </si>
  <si>
    <t xml:space="preserve"> 48 marks(out of 80)</t>
  </si>
  <si>
    <t xml:space="preserve"> 15 marks(out of 25)</t>
  </si>
  <si>
    <t>80-85</t>
  </si>
  <si>
    <t>86-90</t>
  </si>
  <si>
    <t>co1</t>
  </si>
  <si>
    <t>2014-2015</t>
  </si>
  <si>
    <t>co2</t>
  </si>
  <si>
    <t>co6</t>
  </si>
  <si>
    <t>co7</t>
  </si>
  <si>
    <t>co3</t>
  </si>
  <si>
    <t>co4</t>
  </si>
  <si>
    <t>co5</t>
  </si>
  <si>
    <t>Target Level - CO3</t>
  </si>
  <si>
    <t>Target Level - CO4</t>
  </si>
  <si>
    <t>4 OR 5</t>
  </si>
  <si>
    <t>Rating</t>
  </si>
  <si>
    <t>70% students will strongly aggree and aggree</t>
  </si>
  <si>
    <t>Lab 1-9 Assessment : CO1</t>
  </si>
  <si>
    <t>Lab Assessment:  CO2</t>
  </si>
  <si>
    <t>Lab3 Assessment:  CO3</t>
  </si>
  <si>
    <t>Mini Project Assessment CO4</t>
  </si>
  <si>
    <r>
      <t xml:space="preserve">Subject: OBJECT ORIENTED PROGRAMMING METHODOLOGY </t>
    </r>
    <r>
      <rPr>
        <b/>
        <sz val="11"/>
        <color theme="1"/>
        <rFont val="Calibri"/>
        <family val="2"/>
        <scheme val="minor"/>
      </rPr>
      <t>CO3</t>
    </r>
  </si>
  <si>
    <t xml:space="preserve">                               Department of Computer Engineering</t>
  </si>
  <si>
    <r>
      <t xml:space="preserve">S.E. (Comp) (Semester IV)  </t>
    </r>
    <r>
      <rPr>
        <b/>
        <sz val="12"/>
        <color theme="1"/>
        <rFont val="Calibri"/>
        <family val="2"/>
        <scheme val="minor"/>
      </rPr>
      <t>July-Nov 2016</t>
    </r>
  </si>
  <si>
    <t>Mall</t>
  </si>
  <si>
    <t>CGPA calculation</t>
  </si>
  <si>
    <t>Restaurent</t>
  </si>
  <si>
    <t>Facebook Messager Bot</t>
  </si>
  <si>
    <t>august first week</t>
  </si>
  <si>
    <t>Railways</t>
  </si>
  <si>
    <t>Hospital data base</t>
  </si>
  <si>
    <t>Sports Club</t>
  </si>
  <si>
    <t>Council Database</t>
  </si>
  <si>
    <t>McDonald's Restaurant</t>
  </si>
  <si>
    <t>Quiz</t>
  </si>
  <si>
    <t>Tourist</t>
  </si>
  <si>
    <t>Online Shopping</t>
  </si>
  <si>
    <t>League knockout</t>
  </si>
  <si>
    <t>Date Reported</t>
  </si>
  <si>
    <t>Census</t>
  </si>
  <si>
    <t>16/09/2016 10.00</t>
  </si>
  <si>
    <t>16/09/2016 10.20</t>
  </si>
  <si>
    <t>Yes</t>
  </si>
  <si>
    <t>16/09/2016 11.30</t>
  </si>
  <si>
    <t>Mht Cet application Quiz</t>
  </si>
  <si>
    <t>yes</t>
  </si>
  <si>
    <t>database</t>
  </si>
  <si>
    <t>Library Management ***</t>
  </si>
  <si>
    <t>??</t>
  </si>
  <si>
    <t>msg inher</t>
  </si>
  <si>
    <t>???</t>
  </si>
  <si>
    <t>Object Serialisation</t>
  </si>
  <si>
    <t>Bill Payment. IMSm ***</t>
  </si>
  <si>
    <t>GUIm vectorj</t>
  </si>
  <si>
    <t>exception</t>
  </si>
  <si>
    <t>Flight**</t>
  </si>
  <si>
    <t>hos patients</t>
  </si>
  <si>
    <t>opd admitted</t>
  </si>
  <si>
    <t>Online Airplane Ticket</t>
  </si>
  <si>
    <t> KORDE AVINASH RAVAN</t>
  </si>
  <si>
    <t> ALMEIDA AARON ALEX</t>
  </si>
  <si>
    <t> ALAPATTU ANISH JOHN SABU</t>
  </si>
  <si>
    <t> ALMEIDA STALLONE STANY</t>
  </si>
  <si>
    <t> BAIG ASJAD SHAMSUDDIN</t>
  </si>
  <si>
    <t> BASSI AADESH PRADEEP</t>
  </si>
  <si>
    <t> CHACKALAMURIYIL SUSAN THOMAS</t>
  </si>
  <si>
    <t> CHRISTINE GRACE THARIAN</t>
  </si>
  <si>
    <t> DSA GLENICE GODFREY</t>
  </si>
  <si>
    <t> DSOUZA GLASTON MAXIM</t>
  </si>
  <si>
    <t> DSOUZA JASON JAMES</t>
  </si>
  <si>
    <t> EDWIN CLEMENT</t>
  </si>
  <si>
    <t> FERNANDES BLAIR NOEL</t>
  </si>
  <si>
    <t> FERNANDES FASCEL FELICIANO</t>
  </si>
  <si>
    <t> FERNANDES NICOLE DIANA JOSEPH</t>
  </si>
  <si>
    <t> FURTADO RYAN STANLEY</t>
  </si>
  <si>
    <t> GHARAT ANISHA MILIND</t>
  </si>
  <si>
    <t> GILSON SHAUN THOM</t>
  </si>
  <si>
    <t> GONSALVES ADRIAN GODFREY</t>
  </si>
  <si>
    <t> GONSALVES SHAWN MALCOLM</t>
  </si>
  <si>
    <t> GREENE SIMON</t>
  </si>
  <si>
    <t> GUPTA NIKHIL PRAMOD</t>
  </si>
  <si>
    <t> HANDE VISHWESH VIVEK</t>
  </si>
  <si>
    <t> IYENGAR SHANTANU SANTHANAM</t>
  </si>
  <si>
    <t> JACOB TANYA</t>
  </si>
  <si>
    <t> JAGDALE NIKITA VITHAL</t>
  </si>
  <si>
    <t> JOANN RACHEL THARIAN</t>
  </si>
  <si>
    <t> KADAM SHWETA RAJAN</t>
  </si>
  <si>
    <t> KAPURE MRUNAL VIJAY</t>
  </si>
  <si>
    <t> KOLI NATASHA MOSES</t>
  </si>
  <si>
    <t> KOSHY SELA GRACE</t>
  </si>
  <si>
    <t> LOBO LIONEL FELIX</t>
  </si>
  <si>
    <t> LOPES RAWL YAREL</t>
  </si>
  <si>
    <t> LOPES SCARLET PASCOL</t>
  </si>
  <si>
    <t> MATEY VRUSHAL SUSHIL</t>
  </si>
  <si>
    <t> MEHTA MOHIT SURESH</t>
  </si>
  <si>
    <t> MISHRA ASHUTOSH VINOD</t>
  </si>
  <si>
    <t> NAIR HRIGVED SANJEEV</t>
  </si>
  <si>
    <t> NORONHA JOSHUA ANTHONY</t>
  </si>
  <si>
    <t> PAL SURAJ BADRIPRASAD</t>
  </si>
  <si>
    <t> PALGHADMAL AKASH VISHWAS</t>
  </si>
  <si>
    <t> PARAB HRISHIKESH KISHOR</t>
  </si>
  <si>
    <t> PARASSERIL KEVIN SUNNY</t>
  </si>
  <si>
    <t> PATIL NIKHIL PRASHANT</t>
  </si>
  <si>
    <t> PETER RUTH ARADHANA RAVI</t>
  </si>
  <si>
    <t> PULINTHITTA MARILYN MATHEW</t>
  </si>
  <si>
    <t> QUADRAS JOEL FELIX</t>
  </si>
  <si>
    <t> RAJDERKAR GOPESH SANJIB</t>
  </si>
  <si>
    <t> REBELLO LEROY LOUIS</t>
  </si>
  <si>
    <t> SALDANHA MELITA JOSEPH</t>
  </si>
  <si>
    <t> SAMSON ANTO PAUL</t>
  </si>
  <si>
    <t> SHET SHRIYA VIJAY</t>
  </si>
  <si>
    <t> SHETTY AKHIL ASHOK</t>
  </si>
  <si>
    <t> SHETYE RUCHIR ASHOK</t>
  </si>
  <si>
    <t> TUSCANO ASHLEY FELIX</t>
  </si>
  <si>
    <t> WALSE ANIKET SUNIL</t>
  </si>
  <si>
    <t> BORKAR PRADNYA KRISHNANATH</t>
  </si>
  <si>
    <t> BAGASRAWALA BURHANUDDIN Y.</t>
  </si>
  <si>
    <t> KULKARNI KAUMUDI C.</t>
  </si>
  <si>
    <t> NADAR BHANUGOBAN R.</t>
  </si>
  <si>
    <t> TIWARI MANUPENDRA D.</t>
  </si>
  <si>
    <r>
      <t>Time Line</t>
    </r>
    <r>
      <rPr>
        <b/>
        <sz val="11"/>
        <color rgb="FF009900"/>
        <rFont val="Calibri"/>
        <family val="2"/>
        <scheme val="minor"/>
      </rPr>
      <t xml:space="preserve"> </t>
    </r>
    <r>
      <rPr>
        <b/>
        <sz val="11"/>
        <color rgb="FF0033CC"/>
        <rFont val="Calibri"/>
        <family val="2"/>
        <scheme val="minor"/>
      </rPr>
      <t>(02)</t>
    </r>
  </si>
  <si>
    <r>
      <t>Design</t>
    </r>
    <r>
      <rPr>
        <b/>
        <sz val="11"/>
        <color rgb="FF0033CC"/>
        <rFont val="Calibri"/>
        <family val="2"/>
        <scheme val="minor"/>
      </rPr>
      <t xml:space="preserve"> (02)</t>
    </r>
  </si>
  <si>
    <r>
      <t xml:space="preserve">Coding </t>
    </r>
    <r>
      <rPr>
        <b/>
        <sz val="11"/>
        <color rgb="FF0033CC"/>
        <rFont val="Calibri"/>
        <family val="2"/>
        <scheme val="minor"/>
      </rPr>
      <t>(03)</t>
    </r>
  </si>
  <si>
    <r>
      <t>Innovative</t>
    </r>
    <r>
      <rPr>
        <b/>
        <sz val="11"/>
        <color rgb="FF0033CC"/>
        <rFont val="Calibri"/>
        <family val="2"/>
        <scheme val="minor"/>
      </rPr>
      <t xml:space="preserve"> (01)</t>
    </r>
  </si>
  <si>
    <r>
      <t xml:space="preserve">Post Lab </t>
    </r>
    <r>
      <rPr>
        <b/>
        <sz val="11"/>
        <color rgb="FF0033CC"/>
        <rFont val="Calibri"/>
        <family val="2"/>
        <scheme val="minor"/>
      </rPr>
      <t>(02)</t>
    </r>
  </si>
  <si>
    <r>
      <t xml:space="preserve">Expt1 Total </t>
    </r>
    <r>
      <rPr>
        <b/>
        <sz val="11"/>
        <color rgb="FF0033CC"/>
        <rFont val="Calibri"/>
        <family val="2"/>
        <scheme val="minor"/>
      </rPr>
      <t>(10)</t>
    </r>
  </si>
  <si>
    <r>
      <t xml:space="preserve">Expt3 Total </t>
    </r>
    <r>
      <rPr>
        <b/>
        <sz val="11"/>
        <color rgb="FF0033CC"/>
        <rFont val="Calibri"/>
        <family val="2"/>
        <scheme val="minor"/>
      </rPr>
      <t>(10)</t>
    </r>
  </si>
  <si>
    <r>
      <t xml:space="preserve">Expt2 Total  </t>
    </r>
    <r>
      <rPr>
        <b/>
        <sz val="11"/>
        <color rgb="FF0033CC"/>
        <rFont val="Calibri"/>
        <family val="2"/>
        <scheme val="minor"/>
      </rPr>
      <t>(10)</t>
    </r>
  </si>
  <si>
    <r>
      <t xml:space="preserve">Expt4 Total </t>
    </r>
    <r>
      <rPr>
        <b/>
        <sz val="11"/>
        <color rgb="FF0033CC"/>
        <rFont val="Calibri"/>
        <family val="2"/>
        <scheme val="minor"/>
      </rPr>
      <t>(10)</t>
    </r>
  </si>
  <si>
    <t>abstract overriding</t>
  </si>
  <si>
    <t>vector, files, inner classes</t>
  </si>
  <si>
    <r>
      <t xml:space="preserve">Expt5 Total </t>
    </r>
    <r>
      <rPr>
        <b/>
        <sz val="11"/>
        <color rgb="FF0033CC"/>
        <rFont val="Calibri"/>
        <family val="2"/>
        <scheme val="minor"/>
      </rPr>
      <t>(10)</t>
    </r>
  </si>
  <si>
    <r>
      <t xml:space="preserve">Expt6 Total </t>
    </r>
    <r>
      <rPr>
        <b/>
        <sz val="11"/>
        <color rgb="FF0033CC"/>
        <rFont val="Calibri"/>
        <family val="2"/>
        <scheme val="minor"/>
      </rPr>
      <t>(10)</t>
    </r>
  </si>
  <si>
    <r>
      <t xml:space="preserve">Expt7 Total </t>
    </r>
    <r>
      <rPr>
        <b/>
        <sz val="11"/>
        <color rgb="FF0033CC"/>
        <rFont val="Calibri"/>
        <family val="2"/>
        <scheme val="minor"/>
      </rPr>
      <t>(10)</t>
    </r>
  </si>
  <si>
    <r>
      <t xml:space="preserve">Expt8 Total </t>
    </r>
    <r>
      <rPr>
        <b/>
        <sz val="11"/>
        <color rgb="FF0033CC"/>
        <rFont val="Calibri"/>
        <family val="2"/>
        <scheme val="minor"/>
      </rPr>
      <t>(10)</t>
    </r>
  </si>
  <si>
    <r>
      <t xml:space="preserve">Expt9 Total </t>
    </r>
    <r>
      <rPr>
        <b/>
        <sz val="11"/>
        <color rgb="FF0033CC"/>
        <rFont val="Calibri"/>
        <family val="2"/>
        <scheme val="minor"/>
      </rPr>
      <t>(10)</t>
    </r>
  </si>
  <si>
    <t>RAO SIDDHARTH ANANTH PRASAD</t>
  </si>
  <si>
    <t>RODRIGUES MELBURNE V. A.</t>
  </si>
  <si>
    <t>ATHANI NIKET NARENDRA</t>
  </si>
  <si>
    <t>CARVALHO BLOSSOM FRANCIS</t>
  </si>
  <si>
    <t>DUARTE MARK A.P.</t>
  </si>
  <si>
    <t>FERNANDES RYAN GEORGE</t>
  </si>
  <si>
    <t>HAMMILITON DAVID</t>
  </si>
  <si>
    <t>MORE MADHURA HARIDAS</t>
  </si>
  <si>
    <t>MURZELLO SIYANA EBAT</t>
  </si>
  <si>
    <t>PATEL RATHIL DINESH</t>
  </si>
  <si>
    <t>ROSARIO ALISON PRAKASH</t>
  </si>
  <si>
    <t>SHAIKH SARA SHAMMI</t>
  </si>
  <si>
    <t>SIDDHAPUR SUJI RAJA</t>
  </si>
  <si>
    <t>PATIL JITESH BALKRISHNA</t>
  </si>
  <si>
    <t> IYENGAR SHANTANU S.</t>
  </si>
  <si>
    <t>CHACKALAMURIYIL SUSAN T.</t>
  </si>
  <si>
    <r>
      <t xml:space="preserve">Expt10 Total </t>
    </r>
    <r>
      <rPr>
        <b/>
        <sz val="11"/>
        <color rgb="FF0033CC"/>
        <rFont val="Calibri"/>
        <family val="2"/>
        <scheme val="minor"/>
      </rPr>
      <t>(10)</t>
    </r>
  </si>
  <si>
    <r>
      <t xml:space="preserve">Expt11 Total </t>
    </r>
    <r>
      <rPr>
        <b/>
        <sz val="11"/>
        <color rgb="FF0033CC"/>
        <rFont val="Calibri"/>
        <family val="2"/>
        <scheme val="minor"/>
      </rPr>
      <t>(10)</t>
    </r>
  </si>
  <si>
    <r>
      <t xml:space="preserve">Expt12 Total </t>
    </r>
    <r>
      <rPr>
        <b/>
        <sz val="11"/>
        <color rgb="FF0033CC"/>
        <rFont val="Calibri"/>
        <family val="2"/>
        <scheme val="minor"/>
      </rPr>
      <t>(10)</t>
    </r>
  </si>
  <si>
    <r>
      <t xml:space="preserve">Expt13 Total </t>
    </r>
    <r>
      <rPr>
        <b/>
        <sz val="11"/>
        <color rgb="FF0033CC"/>
        <rFont val="Calibri"/>
        <family val="2"/>
        <scheme val="minor"/>
      </rPr>
      <t>(10)</t>
    </r>
  </si>
  <si>
    <r>
      <t xml:space="preserve">Expt14 Total </t>
    </r>
    <r>
      <rPr>
        <b/>
        <sz val="11"/>
        <color rgb="FF0033CC"/>
        <rFont val="Calibri"/>
        <family val="2"/>
        <scheme val="minor"/>
      </rPr>
      <t>(10)</t>
    </r>
  </si>
  <si>
    <r>
      <t xml:space="preserve">Expt15 Total </t>
    </r>
    <r>
      <rPr>
        <b/>
        <sz val="11"/>
        <color rgb="FF0033CC"/>
        <rFont val="Calibri"/>
        <family val="2"/>
        <scheme val="minor"/>
      </rPr>
      <t>(10)</t>
    </r>
  </si>
  <si>
    <r>
      <t xml:space="preserve">Expt16 Total </t>
    </r>
    <r>
      <rPr>
        <b/>
        <sz val="11"/>
        <color rgb="FF0033CC"/>
        <rFont val="Calibri"/>
        <family val="2"/>
        <scheme val="minor"/>
      </rPr>
      <t>(10)</t>
    </r>
  </si>
  <si>
    <r>
      <t xml:space="preserve">Expt13-16 Total </t>
    </r>
    <r>
      <rPr>
        <b/>
        <sz val="11"/>
        <color rgb="FF0033CC"/>
        <rFont val="Calibri"/>
        <family val="2"/>
        <scheme val="minor"/>
      </rPr>
      <t>(10)</t>
    </r>
  </si>
  <si>
    <t>TimeLine (01)</t>
  </si>
  <si>
    <t>Aggregation (01)</t>
  </si>
  <si>
    <t>Association (01)</t>
  </si>
  <si>
    <t>Compile Time (01)</t>
  </si>
  <si>
    <t>file</t>
  </si>
  <si>
    <t> FERNANDES NICOLE DIANA J.</t>
  </si>
  <si>
    <t>BAGASRAWALA BURHANUDDIN Y.</t>
  </si>
  <si>
    <t>FERNANDES NICOLE DIANA J.</t>
  </si>
  <si>
    <t>IYENGAR SHANTANU S.</t>
  </si>
  <si>
    <t>RAO SIDDHARTH ANANTH P.</t>
  </si>
  <si>
    <t> BORKAR PRADNYA K.</t>
  </si>
  <si>
    <t>CO3 Attainment</t>
  </si>
  <si>
    <t>CO2 Attainment</t>
  </si>
  <si>
    <t>Quiz1</t>
  </si>
  <si>
    <t xml:space="preserve">Lab Assessment </t>
  </si>
  <si>
    <t>Test1 (20)</t>
  </si>
  <si>
    <t>Test2 (20)</t>
  </si>
  <si>
    <t>Attendance (46)</t>
  </si>
  <si>
    <t>DSOUZA ORVIL HERMAN</t>
  </si>
  <si>
    <t>File Added</t>
  </si>
  <si>
    <t>RESORT**</t>
  </si>
  <si>
    <t>ADSUL GANESH RAJESH</t>
  </si>
  <si>
    <t>Roll No</t>
  </si>
  <si>
    <t>Internal Assessment</t>
  </si>
  <si>
    <t>Average       (T1 and T2)</t>
  </si>
  <si>
    <t>Expts (15)</t>
  </si>
  <si>
    <t>Avg Test</t>
  </si>
  <si>
    <t>Termwork (25)</t>
  </si>
  <si>
    <t>Assignments (5)</t>
  </si>
  <si>
    <t>Attendance (5)</t>
  </si>
  <si>
    <t>Project (10)</t>
  </si>
  <si>
    <t>A1 (10)</t>
  </si>
  <si>
    <t>A2 (10)</t>
  </si>
  <si>
    <t>A3 (10)</t>
  </si>
  <si>
    <t>library</t>
  </si>
  <si>
    <t>House buy/sell</t>
  </si>
  <si>
    <t>?</t>
  </si>
  <si>
    <t>FR. CONCEICAO RODDRIGUES COLLEGE OF ENGINEERING</t>
  </si>
  <si>
    <t>FR. AGNEL ASHRAM, BANDRA, MUMBAI - 400 050</t>
  </si>
  <si>
    <t>TOTAL (20)</t>
  </si>
  <si>
    <t>GRADING SHEET</t>
  </si>
  <si>
    <r>
      <t xml:space="preserve">S.E. (Comp) (Semester IV)  </t>
    </r>
    <r>
      <rPr>
        <b/>
        <sz val="12"/>
        <color theme="1"/>
        <rFont val="Calibri"/>
        <family val="2"/>
        <scheme val="minor"/>
      </rPr>
      <t>July-Nov 2016                        Year : 2016-2017</t>
    </r>
  </si>
  <si>
    <t>Subject: OBJECT ORIENTED PROGRAMMING METHODOLOGY           Semester : III</t>
  </si>
  <si>
    <t>Expt 1-9</t>
  </si>
  <si>
    <t>CO1 Attainment</t>
  </si>
  <si>
    <t>Expt10-12</t>
  </si>
  <si>
    <t>Assignment2</t>
  </si>
  <si>
    <t>CO Assessment</t>
  </si>
  <si>
    <t>No of students &gt; 13.2</t>
  </si>
  <si>
    <t>Total No of Students</t>
  </si>
  <si>
    <t>yes  shape overloading/overriding/dmd</t>
  </si>
  <si>
    <t>yes sports</t>
  </si>
  <si>
    <t>yes seats</t>
  </si>
  <si>
    <t>??  display overriding</t>
  </si>
  <si>
    <t>yes ind spice jet</t>
  </si>
  <si>
    <t>yes Air operaions jet..</t>
  </si>
  <si>
    <t>Offline Shopping</t>
  </si>
  <si>
    <t>Online Quiz System</t>
  </si>
  <si>
    <t>Emp Database</t>
  </si>
  <si>
    <t>Railway*</t>
  </si>
  <si>
    <t>Emp Database*</t>
  </si>
  <si>
    <t>Quiz1 (20)</t>
  </si>
  <si>
    <t>Quiz2 (30)</t>
  </si>
  <si>
    <t>No of students &gt; 7</t>
  </si>
  <si>
    <t>Average</t>
  </si>
  <si>
    <t>No of students marks &gt;=7</t>
  </si>
  <si>
    <t>T1</t>
  </si>
  <si>
    <t>T2</t>
  </si>
  <si>
    <t xml:space="preserve">A </t>
  </si>
  <si>
    <t xml:space="preserve">A1  </t>
  </si>
  <si>
    <t xml:space="preserve">A2 </t>
  </si>
  <si>
    <t xml:space="preserve">A3 </t>
  </si>
  <si>
    <t>AVG</t>
  </si>
  <si>
    <t>Course Outcomes:</t>
  </si>
  <si>
    <t>Upon completion of this course students will be able to:</t>
  </si>
  <si>
    <r>
      <t xml:space="preserve">CSC302.1: </t>
    </r>
    <r>
      <rPr>
        <sz val="12"/>
        <color rgb="FF00000A"/>
        <rFont val="Times New Roman"/>
        <family val="1"/>
      </rPr>
      <t xml:space="preserve">Solve the computational problems using basic constructs of Java Programming Language. </t>
    </r>
  </si>
  <si>
    <r>
      <t xml:space="preserve">CSC302.2: </t>
    </r>
    <r>
      <rPr>
        <sz val="12"/>
        <color rgb="FF00000A"/>
        <rFont val="Times New Roman"/>
        <family val="1"/>
      </rPr>
      <t>Demonstrate the language specific features such as Exceptions, Multithreading and    Applets.</t>
    </r>
  </si>
  <si>
    <r>
      <t xml:space="preserve">CSC304.4: </t>
    </r>
    <r>
      <rPr>
        <sz val="12"/>
        <color rgb="FF00000A"/>
        <rFont val="Times New Roman"/>
        <family val="1"/>
      </rPr>
      <t>Implement real world scenario using bottom up approach.</t>
    </r>
  </si>
  <si>
    <t>Mapping of CO and PO/PSO</t>
  </si>
  <si>
    <t>Relationship of course outcomes with program outcomes: Indicate 1 (low importance), 2 (Moderate Importance) or 3 (High Importance) in respective mapping cell.</t>
  </si>
  <si>
    <t>PO1</t>
  </si>
  <si>
    <t>(Engg</t>
  </si>
  <si>
    <t>Know)</t>
  </si>
  <si>
    <t>PO2</t>
  </si>
  <si>
    <t>(Ana)</t>
  </si>
  <si>
    <t>PO3</t>
  </si>
  <si>
    <t>(De</t>
  </si>
  <si>
    <t>sign)</t>
  </si>
  <si>
    <t>PO4</t>
  </si>
  <si>
    <t>(inve</t>
  </si>
  <si>
    <t>stiga)</t>
  </si>
  <si>
    <t>PO5</t>
  </si>
  <si>
    <t>(tools)</t>
  </si>
  <si>
    <t>PO6</t>
  </si>
  <si>
    <t>(engg</t>
  </si>
  <si>
    <t>Soci)</t>
  </si>
  <si>
    <t>PO7</t>
  </si>
  <si>
    <t>(Env)</t>
  </si>
  <si>
    <t>PO8</t>
  </si>
  <si>
    <t>(Eth)</t>
  </si>
  <si>
    <t>PO9</t>
  </si>
  <si>
    <t>(ind</t>
  </si>
  <si>
    <t>Team)</t>
  </si>
  <si>
    <t>PO10</t>
  </si>
  <si>
    <t>(comm.)</t>
  </si>
  <si>
    <t>PO11</t>
  </si>
  <si>
    <t>(PM)</t>
  </si>
  <si>
    <t>PO12</t>
  </si>
  <si>
    <t>(life</t>
  </si>
  <si>
    <t>Long)</t>
  </si>
  <si>
    <t>CSC302.1</t>
  </si>
  <si>
    <t>CSC302.2</t>
  </si>
  <si>
    <t>CSC302.3</t>
  </si>
  <si>
    <t>CSC302.4</t>
  </si>
  <si>
    <t>PSO1</t>
  </si>
  <si>
    <t>PSO2</t>
  </si>
  <si>
    <r>
      <t xml:space="preserve">CSC303.3: </t>
    </r>
    <r>
      <rPr>
        <sz val="12"/>
        <color theme="1"/>
        <rFont val="Times New Roman"/>
        <family val="1"/>
      </rPr>
      <t>Implement Object Oriented Concepts like Data Abstraction, Encapsulation, Inheritance,Polymorphism and Aggregation.</t>
    </r>
  </si>
  <si>
    <t>CO ATTAINMENT</t>
  </si>
  <si>
    <t>TOTAL</t>
  </si>
  <si>
    <t>Course TO PO</t>
  </si>
  <si>
    <t>PO ATTAINMENT</t>
  </si>
  <si>
    <t>DEFAUL (50 PER)</t>
  </si>
  <si>
    <t>STRONG&gt;90 P</t>
  </si>
  <si>
    <t>WEAK &lt;=7</t>
  </si>
  <si>
    <t>abstract (0.5) Inheritance (0.5)</t>
  </si>
  <si>
    <t>Run Time/Swings (01)</t>
  </si>
  <si>
    <t>Completeness   Demo/Present/Report(02)</t>
  </si>
  <si>
    <t>II Eval-  Marks (07)</t>
  </si>
  <si>
    <t>16.09</t>
  </si>
  <si>
    <t>17.09</t>
  </si>
  <si>
    <t>26.09</t>
  </si>
  <si>
    <t>&gt;=80%</t>
  </si>
  <si>
    <t>79%&gt;marks&gt;60%</t>
  </si>
  <si>
    <t>less than 60%</t>
  </si>
  <si>
    <t>Failed</t>
  </si>
  <si>
    <t>Strong Students</t>
  </si>
  <si>
    <t>Weak students</t>
  </si>
  <si>
    <t>full marks</t>
  </si>
  <si>
    <t>&gt;=60% and &lt;80%</t>
  </si>
  <si>
    <t>&lt;60%</t>
  </si>
  <si>
    <t>FAIL</t>
  </si>
  <si>
    <t>Strong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</si>
</sst>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dd\.mm\.yyyy;@"/>
  </numFmts>
  <fonts count="6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Arial"/>
      <family val="2"/>
      <charset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6"/>
      <color theme="1"/>
      <name val="Calibri"/>
      <family val="2"/>
      <scheme val="minor"/>
    </font>
    <font>
      <b/>
      <i/>
      <sz val="11"/>
      <color theme="1"/>
      <name val="Cambria"/>
      <family val="1"/>
    </font>
    <font>
      <i/>
      <sz val="16"/>
      <color theme="0"/>
      <name val="Calibri"/>
      <family val="2"/>
      <scheme val="minor"/>
    </font>
    <font>
      <i/>
      <sz val="11"/>
      <color theme="1"/>
      <name val="Cambria"/>
      <family val="1"/>
    </font>
    <font>
      <sz val="14"/>
      <color rgb="FF009900"/>
      <name val="Calibri"/>
      <family val="2"/>
      <scheme val="minor"/>
    </font>
    <font>
      <b/>
      <i/>
      <sz val="11"/>
      <color rgb="FF009900"/>
      <name val="Cambria"/>
      <family val="1"/>
    </font>
    <font>
      <b/>
      <sz val="12"/>
      <color rgb="FF5B31F7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1"/>
      <color theme="0" tint="-0.499984740745262"/>
      <name val="Cambria"/>
      <family val="1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mbria"/>
      <family val="1"/>
      <scheme val="major"/>
    </font>
    <font>
      <sz val="11"/>
      <color indexed="8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9900"/>
      <name val="Calibri"/>
      <family val="2"/>
      <scheme val="minor"/>
    </font>
    <font>
      <b/>
      <sz val="11"/>
      <color rgb="FF009900"/>
      <name val="Calibri"/>
      <family val="2"/>
      <scheme val="minor"/>
    </font>
    <font>
      <b/>
      <sz val="11"/>
      <color rgb="FF0033CC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009900"/>
      <name val="Arial"/>
      <family val="2"/>
    </font>
    <font>
      <b/>
      <sz val="9"/>
      <color theme="1"/>
      <name val="Arial"/>
      <family val="2"/>
    </font>
    <font>
      <sz val="12"/>
      <name val="Calibri"/>
      <family val="2"/>
      <scheme val="minor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1"/>
      <name val="Arial"/>
      <family val="2"/>
    </font>
    <font>
      <b/>
      <u/>
      <sz val="14"/>
      <color rgb="FFC00000"/>
      <name val="Times New Roman"/>
      <family val="1"/>
    </font>
    <font>
      <i/>
      <sz val="12"/>
      <color theme="1"/>
      <name val="Times New Roman"/>
      <family val="1"/>
    </font>
    <font>
      <b/>
      <sz val="12"/>
      <color rgb="FF00000A"/>
      <name val="Times New Roman"/>
      <family val="1"/>
    </font>
    <font>
      <sz val="12"/>
      <color rgb="FF00000A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rgb="FFC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0"/>
      <color theme="1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FE3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6E7E6"/>
        <bgColor indexed="64"/>
      </patternFill>
    </fill>
    <fill>
      <patternFill patternType="solid">
        <fgColor rgb="FFF9FED8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F4F47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CC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26" fillId="0" borderId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</cellStyleXfs>
  <cellXfs count="586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0" fillId="2" borderId="0" xfId="0" applyFill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/>
    <xf numFmtId="0" fontId="8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left" wrapText="1"/>
    </xf>
    <xf numFmtId="0" fontId="10" fillId="0" borderId="0" xfId="0" applyFont="1" applyAlignment="1">
      <alignment horizontal="center"/>
    </xf>
    <xf numFmtId="0" fontId="11" fillId="3" borderId="6" xfId="0" applyFont="1" applyFill="1" applyBorder="1"/>
    <xf numFmtId="0" fontId="2" fillId="3" borderId="7" xfId="0" applyFont="1" applyFill="1" applyBorder="1" applyAlignment="1">
      <alignment wrapText="1"/>
    </xf>
    <xf numFmtId="0" fontId="0" fillId="3" borderId="8" xfId="0" applyFill="1" applyBorder="1"/>
    <xf numFmtId="0" fontId="0" fillId="3" borderId="9" xfId="0" applyFill="1" applyBorder="1"/>
    <xf numFmtId="0" fontId="13" fillId="5" borderId="2" xfId="0" applyFont="1" applyFill="1" applyBorder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12" xfId="0" applyBorder="1" applyAlignment="1">
      <alignment horizontal="center"/>
    </xf>
    <xf numFmtId="0" fontId="0" fillId="0" borderId="13" xfId="0" applyBorder="1"/>
    <xf numFmtId="0" fontId="14" fillId="4" borderId="14" xfId="0" applyFont="1" applyFill="1" applyBorder="1"/>
    <xf numFmtId="0" fontId="12" fillId="4" borderId="1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center"/>
    </xf>
    <xf numFmtId="0" fontId="15" fillId="6" borderId="1" xfId="0" applyFont="1" applyFill="1" applyBorder="1"/>
    <xf numFmtId="0" fontId="0" fillId="0" borderId="17" xfId="0" applyBorder="1" applyAlignment="1">
      <alignment horizontal="center"/>
    </xf>
    <xf numFmtId="0" fontId="16" fillId="4" borderId="14" xfId="0" applyFont="1" applyFill="1" applyBorder="1"/>
    <xf numFmtId="0" fontId="14" fillId="4" borderId="1" xfId="0" applyFont="1" applyFill="1" applyBorder="1" applyAlignment="1">
      <alignment horizontal="center"/>
    </xf>
    <xf numFmtId="0" fontId="14" fillId="4" borderId="15" xfId="0" applyFont="1" applyFill="1" applyBorder="1" applyAlignment="1">
      <alignment horizontal="center"/>
    </xf>
    <xf numFmtId="0" fontId="0" fillId="0" borderId="3" xfId="0" applyBorder="1"/>
    <xf numFmtId="0" fontId="17" fillId="7" borderId="19" xfId="0" applyFont="1" applyFill="1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19" xfId="0" applyBorder="1" applyAlignment="1">
      <alignment horizontal="center"/>
    </xf>
    <xf numFmtId="0" fontId="0" fillId="0" borderId="4" xfId="0" applyBorder="1"/>
    <xf numFmtId="0" fontId="18" fillId="8" borderId="19" xfId="0" applyFont="1" applyFill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14" fillId="4" borderId="20" xfId="0" applyFont="1" applyFill="1" applyBorder="1"/>
    <xf numFmtId="0" fontId="14" fillId="4" borderId="0" xfId="0" applyFont="1" applyFill="1" applyBorder="1" applyAlignment="1">
      <alignment horizontal="center"/>
    </xf>
    <xf numFmtId="0" fontId="14" fillId="4" borderId="2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8" fillId="8" borderId="24" xfId="0" applyFont="1" applyFill="1" applyBorder="1" applyAlignment="1">
      <alignment horizontal="center"/>
    </xf>
    <xf numFmtId="0" fontId="14" fillId="9" borderId="15" xfId="0" applyFont="1" applyFill="1" applyBorder="1" applyAlignment="1">
      <alignment horizontal="center"/>
    </xf>
    <xf numFmtId="0" fontId="0" fillId="0" borderId="17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19" fillId="2" borderId="20" xfId="0" applyFont="1" applyFill="1" applyBorder="1"/>
    <xf numFmtId="0" fontId="19" fillId="2" borderId="0" xfId="0" applyFont="1" applyFill="1" applyBorder="1" applyAlignment="1">
      <alignment horizontal="center"/>
    </xf>
    <xf numFmtId="0" fontId="19" fillId="2" borderId="21" xfId="0" applyFont="1" applyFill="1" applyBorder="1" applyAlignment="1">
      <alignment horizontal="center"/>
    </xf>
    <xf numFmtId="0" fontId="17" fillId="7" borderId="0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18" fillId="2" borderId="0" xfId="0" applyFont="1" applyFill="1" applyBorder="1" applyAlignment="1">
      <alignment horizontal="center"/>
    </xf>
    <xf numFmtId="0" fontId="0" fillId="0" borderId="23" xfId="0" applyBorder="1"/>
    <xf numFmtId="0" fontId="17" fillId="2" borderId="1" xfId="0" applyFont="1" applyFill="1" applyBorder="1" applyAlignment="1"/>
    <xf numFmtId="0" fontId="7" fillId="5" borderId="1" xfId="0" applyFont="1" applyFill="1" applyBorder="1" applyAlignment="1">
      <alignment wrapText="1"/>
    </xf>
    <xf numFmtId="0" fontId="7" fillId="5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7" fillId="2" borderId="0" xfId="0" applyFont="1" applyFill="1" applyBorder="1" applyAlignment="1"/>
    <xf numFmtId="0" fontId="0" fillId="0" borderId="1" xfId="0" applyBorder="1" applyAlignment="1">
      <alignment horizontal="center"/>
    </xf>
    <xf numFmtId="0" fontId="13" fillId="5" borderId="1" xfId="0" applyFont="1" applyFill="1" applyBorder="1"/>
    <xf numFmtId="0" fontId="0" fillId="0" borderId="3" xfId="0" applyBorder="1" applyAlignment="1">
      <alignment wrapText="1"/>
    </xf>
    <xf numFmtId="0" fontId="16" fillId="4" borderId="25" xfId="0" applyFont="1" applyFill="1" applyBorder="1"/>
    <xf numFmtId="0" fontId="14" fillId="4" borderId="26" xfId="0" applyFont="1" applyFill="1" applyBorder="1" applyAlignment="1">
      <alignment horizontal="center"/>
    </xf>
    <xf numFmtId="0" fontId="14" fillId="4" borderId="27" xfId="0" applyFont="1" applyFill="1" applyBorder="1" applyAlignment="1">
      <alignment horizontal="center"/>
    </xf>
    <xf numFmtId="0" fontId="20" fillId="0" borderId="1" xfId="0" applyFont="1" applyBorder="1"/>
    <xf numFmtId="0" fontId="21" fillId="3" borderId="1" xfId="0" applyFont="1" applyFill="1" applyBorder="1"/>
    <xf numFmtId="0" fontId="21" fillId="3" borderId="1" xfId="0" applyFont="1" applyFill="1" applyBorder="1" applyAlignment="1">
      <alignment wrapText="1"/>
    </xf>
    <xf numFmtId="0" fontId="21" fillId="3" borderId="2" xfId="0" applyFont="1" applyFill="1" applyBorder="1" applyAlignment="1">
      <alignment horizontal="center"/>
    </xf>
    <xf numFmtId="0" fontId="0" fillId="3" borderId="1" xfId="0" applyFill="1" applyBorder="1"/>
    <xf numFmtId="0" fontId="0" fillId="0" borderId="28" xfId="0" applyBorder="1"/>
    <xf numFmtId="0" fontId="10" fillId="0" borderId="0" xfId="0" applyFont="1" applyBorder="1" applyAlignment="1">
      <alignment horizontal="center"/>
    </xf>
    <xf numFmtId="0" fontId="22" fillId="2" borderId="3" xfId="0" applyFont="1" applyFill="1" applyBorder="1"/>
    <xf numFmtId="0" fontId="18" fillId="8" borderId="19" xfId="0" applyFont="1" applyFill="1" applyBorder="1"/>
    <xf numFmtId="0" fontId="0" fillId="0" borderId="29" xfId="0" applyBorder="1"/>
    <xf numFmtId="0" fontId="23" fillId="8" borderId="24" xfId="0" applyFont="1" applyFill="1" applyBorder="1"/>
    <xf numFmtId="0" fontId="23" fillId="8" borderId="30" xfId="0" applyFont="1" applyFill="1" applyBorder="1"/>
    <xf numFmtId="0" fontId="24" fillId="0" borderId="5" xfId="0" applyFont="1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5" fillId="0" borderId="1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Border="1"/>
    <xf numFmtId="0" fontId="24" fillId="0" borderId="0" xfId="0" applyFont="1"/>
    <xf numFmtId="0" fontId="0" fillId="2" borderId="0" xfId="0" applyFill="1" applyBorder="1" applyAlignment="1">
      <alignment horizontal="center"/>
    </xf>
    <xf numFmtId="0" fontId="27" fillId="0" borderId="1" xfId="0" applyFont="1" applyBorder="1" applyAlignment="1">
      <alignment horizontal="left"/>
    </xf>
    <xf numFmtId="0" fontId="29" fillId="2" borderId="1" xfId="0" applyFont="1" applyFill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4" fillId="0" borderId="5" xfId="0" applyFont="1" applyBorder="1"/>
    <xf numFmtId="0" fontId="28" fillId="2" borderId="1" xfId="0" applyFont="1" applyFill="1" applyBorder="1" applyAlignment="1">
      <alignment horizontal="right" wrapText="1"/>
    </xf>
    <xf numFmtId="0" fontId="27" fillId="0" borderId="29" xfId="0" applyFont="1" applyFill="1" applyBorder="1" applyAlignment="1">
      <alignment horizontal="left"/>
    </xf>
    <xf numFmtId="0" fontId="9" fillId="12" borderId="1" xfId="3" applyFont="1" applyBorder="1" applyAlignment="1">
      <alignment vertical="center" wrapText="1"/>
    </xf>
    <xf numFmtId="0" fontId="6" fillId="0" borderId="0" xfId="0" applyFo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0" fillId="2" borderId="0" xfId="0" applyFill="1" applyAlignment="1"/>
    <xf numFmtId="0" fontId="1" fillId="0" borderId="0" xfId="0" applyFont="1" applyAlignment="1">
      <alignment horizontal="center" vertical="center"/>
    </xf>
    <xf numFmtId="0" fontId="29" fillId="2" borderId="3" xfId="0" applyFont="1" applyFill="1" applyBorder="1" applyAlignment="1">
      <alignment horizontal="left" wrapText="1"/>
    </xf>
    <xf numFmtId="0" fontId="27" fillId="0" borderId="3" xfId="0" applyFont="1" applyBorder="1" applyAlignment="1">
      <alignment horizontal="left"/>
    </xf>
    <xf numFmtId="0" fontId="27" fillId="0" borderId="22" xfId="0" applyFont="1" applyFill="1" applyBorder="1" applyAlignment="1">
      <alignment horizontal="left"/>
    </xf>
    <xf numFmtId="0" fontId="0" fillId="0" borderId="1" xfId="0" applyFont="1" applyBorder="1"/>
    <xf numFmtId="0" fontId="0" fillId="0" borderId="0" xfId="0" applyFont="1"/>
    <xf numFmtId="0" fontId="9" fillId="12" borderId="1" xfId="3" applyFont="1" applyBorder="1" applyAlignment="1">
      <alignment horizontal="left" vertical="center" wrapText="1"/>
    </xf>
    <xf numFmtId="0" fontId="6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13" borderId="1" xfId="0" applyFont="1" applyFill="1" applyBorder="1"/>
    <xf numFmtId="0" fontId="31" fillId="13" borderId="1" xfId="0" applyFont="1" applyFill="1" applyBorder="1" applyAlignment="1">
      <alignment horizontal="left"/>
    </xf>
    <xf numFmtId="0" fontId="0" fillId="11" borderId="1" xfId="2" applyFont="1" applyBorder="1"/>
    <xf numFmtId="0" fontId="0" fillId="11" borderId="1" xfId="2" applyFont="1" applyBorder="1" applyAlignment="1">
      <alignment horizontal="left"/>
    </xf>
    <xf numFmtId="0" fontId="0" fillId="11" borderId="1" xfId="2" applyFont="1" applyBorder="1" applyAlignment="1">
      <alignment horizontal="left" wrapText="1"/>
    </xf>
    <xf numFmtId="0" fontId="0" fillId="0" borderId="1" xfId="0" applyFont="1" applyBorder="1" applyAlignment="1">
      <alignment vertical="center"/>
    </xf>
    <xf numFmtId="0" fontId="0" fillId="11" borderId="1" xfId="2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31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0" fontId="35" fillId="0" borderId="0" xfId="0" applyFont="1"/>
    <xf numFmtId="0" fontId="2" fillId="3" borderId="7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vertical="top" wrapText="1"/>
    </xf>
    <xf numFmtId="0" fontId="16" fillId="4" borderId="31" xfId="0" applyFont="1" applyFill="1" applyBorder="1"/>
    <xf numFmtId="0" fontId="14" fillId="4" borderId="19" xfId="0" applyFont="1" applyFill="1" applyBorder="1"/>
    <xf numFmtId="0" fontId="16" fillId="4" borderId="32" xfId="0" applyFont="1" applyFill="1" applyBorder="1"/>
    <xf numFmtId="0" fontId="0" fillId="0" borderId="17" xfId="0" applyBorder="1" applyAlignment="1">
      <alignment vertical="top" wrapText="1"/>
    </xf>
    <xf numFmtId="0" fontId="17" fillId="7" borderId="33" xfId="0" applyFont="1" applyFill="1" applyBorder="1" applyAlignment="1">
      <alignment horizontal="center"/>
    </xf>
    <xf numFmtId="0" fontId="0" fillId="0" borderId="1" xfId="0" applyBorder="1" applyAlignment="1">
      <alignment vertical="top" wrapText="1"/>
    </xf>
    <xf numFmtId="0" fontId="4" fillId="0" borderId="3" xfId="0" applyFont="1" applyBorder="1" applyAlignment="1">
      <alignment wrapText="1"/>
    </xf>
    <xf numFmtId="0" fontId="4" fillId="0" borderId="3" xfId="0" applyFont="1" applyBorder="1"/>
    <xf numFmtId="0" fontId="18" fillId="8" borderId="0" xfId="0" applyFont="1" applyFill="1"/>
    <xf numFmtId="0" fontId="18" fillId="8" borderId="0" xfId="0" applyFont="1" applyFill="1" applyAlignment="1">
      <alignment wrapText="1"/>
    </xf>
    <xf numFmtId="0" fontId="0" fillId="2" borderId="19" xfId="0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/>
    <xf numFmtId="1" fontId="0" fillId="0" borderId="0" xfId="0" applyNumberFormat="1" applyFill="1" applyBorder="1"/>
    <xf numFmtId="164" fontId="0" fillId="2" borderId="1" xfId="0" applyNumberFormat="1" applyFill="1" applyBorder="1"/>
    <xf numFmtId="164" fontId="0" fillId="0" borderId="1" xfId="0" applyNumberFormat="1" applyBorder="1"/>
    <xf numFmtId="0" fontId="0" fillId="2" borderId="1" xfId="2" applyFont="1" applyFill="1" applyBorder="1"/>
    <xf numFmtId="0" fontId="0" fillId="2" borderId="0" xfId="0" applyFont="1" applyFill="1"/>
    <xf numFmtId="0" fontId="0" fillId="2" borderId="0" xfId="0" applyFill="1"/>
    <xf numFmtId="0" fontId="0" fillId="0" borderId="35" xfId="0" applyBorder="1" applyAlignment="1">
      <alignment wrapText="1"/>
    </xf>
    <xf numFmtId="0" fontId="0" fillId="0" borderId="35" xfId="0" applyFont="1" applyBorder="1" applyAlignment="1">
      <alignment wrapText="1"/>
    </xf>
    <xf numFmtId="0" fontId="6" fillId="2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2" borderId="3" xfId="0" applyFont="1" applyFill="1" applyBorder="1" applyAlignment="1">
      <alignment vertical="top" wrapText="1"/>
    </xf>
    <xf numFmtId="0" fontId="8" fillId="0" borderId="3" xfId="0" applyFont="1" applyBorder="1" applyAlignment="1">
      <alignment horizontal="left" wrapText="1"/>
    </xf>
    <xf numFmtId="0" fontId="6" fillId="2" borderId="5" xfId="0" applyFont="1" applyFill="1" applyBorder="1" applyAlignment="1">
      <alignment vertical="top" wrapText="1"/>
    </xf>
    <xf numFmtId="164" fontId="0" fillId="2" borderId="5" xfId="0" applyNumberFormat="1" applyFill="1" applyBorder="1"/>
    <xf numFmtId="0" fontId="6" fillId="2" borderId="19" xfId="0" applyFont="1" applyFill="1" applyBorder="1" applyAlignment="1">
      <alignment vertical="top" wrapText="1"/>
    </xf>
    <xf numFmtId="164" fontId="0" fillId="0" borderId="5" xfId="0" applyNumberFormat="1" applyBorder="1"/>
    <xf numFmtId="1" fontId="0" fillId="0" borderId="3" xfId="0" applyNumberFormat="1" applyFill="1" applyBorder="1"/>
    <xf numFmtId="1" fontId="0" fillId="0" borderId="4" xfId="0" applyNumberFormat="1" applyFill="1" applyBorder="1"/>
    <xf numFmtId="0" fontId="8" fillId="0" borderId="5" xfId="0" applyFont="1" applyBorder="1" applyAlignment="1">
      <alignment horizontal="left"/>
    </xf>
    <xf numFmtId="0" fontId="27" fillId="0" borderId="5" xfId="0" applyFont="1" applyBorder="1" applyAlignment="1">
      <alignment horizontal="left"/>
    </xf>
    <xf numFmtId="0" fontId="27" fillId="0" borderId="23" xfId="0" applyFont="1" applyFill="1" applyBorder="1" applyAlignment="1">
      <alignment horizontal="left"/>
    </xf>
    <xf numFmtId="0" fontId="0" fillId="0" borderId="37" xfId="0" applyFont="1" applyBorder="1" applyAlignment="1">
      <alignment wrapText="1"/>
    </xf>
    <xf numFmtId="0" fontId="6" fillId="0" borderId="3" xfId="0" applyFont="1" applyBorder="1" applyAlignment="1">
      <alignment vertical="top" wrapText="1"/>
    </xf>
    <xf numFmtId="0" fontId="0" fillId="0" borderId="38" xfId="0" applyFont="1" applyBorder="1" applyAlignment="1">
      <alignment wrapText="1"/>
    </xf>
    <xf numFmtId="0" fontId="0" fillId="0" borderId="39" xfId="0" applyFont="1" applyBorder="1" applyAlignment="1">
      <alignment wrapText="1"/>
    </xf>
    <xf numFmtId="0" fontId="0" fillId="0" borderId="40" xfId="0" applyFont="1" applyBorder="1" applyAlignment="1">
      <alignment wrapText="1"/>
    </xf>
    <xf numFmtId="0" fontId="35" fillId="0" borderId="0" xfId="0" applyFont="1" applyBorder="1"/>
    <xf numFmtId="0" fontId="27" fillId="0" borderId="1" xfId="0" applyFont="1" applyFill="1" applyBorder="1" applyAlignment="1">
      <alignment horizontal="left"/>
    </xf>
    <xf numFmtId="0" fontId="27" fillId="0" borderId="3" xfId="0" applyFont="1" applyFill="1" applyBorder="1" applyAlignment="1">
      <alignment horizontal="left"/>
    </xf>
    <xf numFmtId="0" fontId="6" fillId="15" borderId="36" xfId="0" applyFont="1" applyFill="1" applyBorder="1" applyAlignment="1">
      <alignment vertical="top" wrapText="1"/>
    </xf>
    <xf numFmtId="164" fontId="0" fillId="15" borderId="36" xfId="0" applyNumberFormat="1" applyFill="1" applyBorder="1"/>
    <xf numFmtId="0" fontId="6" fillId="15" borderId="19" xfId="0" applyFont="1" applyFill="1" applyBorder="1" applyAlignment="1">
      <alignment vertical="top" wrapText="1"/>
    </xf>
    <xf numFmtId="164" fontId="4" fillId="0" borderId="3" xfId="0" applyNumberFormat="1" applyFont="1" applyBorder="1"/>
    <xf numFmtId="164" fontId="4" fillId="0" borderId="3" xfId="0" applyNumberFormat="1" applyFont="1" applyBorder="1" applyAlignment="1"/>
    <xf numFmtId="164" fontId="5" fillId="0" borderId="3" xfId="0" applyNumberFormat="1" applyFont="1" applyBorder="1" applyAlignment="1">
      <alignment horizontal="right"/>
    </xf>
    <xf numFmtId="164" fontId="0" fillId="15" borderId="41" xfId="0" applyNumberFormat="1" applyFill="1" applyBorder="1"/>
    <xf numFmtId="164" fontId="0" fillId="0" borderId="3" xfId="0" applyNumberFormat="1" applyBorder="1"/>
    <xf numFmtId="0" fontId="0" fillId="2" borderId="1" xfId="0" applyNumberFormat="1" applyFill="1" applyBorder="1" applyAlignment="1">
      <alignment wrapText="1"/>
    </xf>
    <xf numFmtId="0" fontId="0" fillId="2" borderId="1" xfId="0" applyNumberFormat="1" applyFont="1" applyFill="1" applyBorder="1" applyAlignment="1">
      <alignment wrapText="1"/>
    </xf>
    <xf numFmtId="0" fontId="31" fillId="13" borderId="1" xfId="0" applyNumberFormat="1" applyFont="1" applyFill="1" applyBorder="1" applyAlignment="1">
      <alignment horizontal="left"/>
    </xf>
    <xf numFmtId="0" fontId="0" fillId="2" borderId="1" xfId="0" applyNumberFormat="1" applyFont="1" applyFill="1" applyBorder="1"/>
    <xf numFmtId="0" fontId="0" fillId="2" borderId="1" xfId="0" applyNumberFormat="1" applyFill="1" applyBorder="1"/>
    <xf numFmtId="0" fontId="31" fillId="2" borderId="1" xfId="0" applyNumberFormat="1" applyFont="1" applyFill="1" applyBorder="1" applyAlignment="1">
      <alignment horizontal="left"/>
    </xf>
    <xf numFmtId="0" fontId="0" fillId="0" borderId="0" xfId="0" applyNumberFormat="1"/>
    <xf numFmtId="0" fontId="0" fillId="0" borderId="0" xfId="0" applyNumberFormat="1" applyFont="1"/>
    <xf numFmtId="0" fontId="34" fillId="0" borderId="1" xfId="0" applyNumberFormat="1" applyFont="1" applyBorder="1" applyAlignment="1">
      <alignment wrapText="1"/>
    </xf>
    <xf numFmtId="0" fontId="34" fillId="13" borderId="1" xfId="0" applyNumberFormat="1" applyFont="1" applyFill="1" applyBorder="1" applyAlignment="1"/>
    <xf numFmtId="0" fontId="6" fillId="2" borderId="1" xfId="0" applyNumberFormat="1" applyFont="1" applyFill="1" applyBorder="1"/>
    <xf numFmtId="0" fontId="34" fillId="0" borderId="1" xfId="0" applyNumberFormat="1" applyFont="1" applyBorder="1" applyAlignment="1"/>
    <xf numFmtId="0" fontId="34" fillId="0" borderId="1" xfId="0" applyNumberFormat="1" applyFont="1" applyBorder="1"/>
    <xf numFmtId="0" fontId="6" fillId="11" borderId="1" xfId="2" applyNumberFormat="1" applyFont="1" applyBorder="1" applyAlignment="1"/>
    <xf numFmtId="0" fontId="32" fillId="0" borderId="1" xfId="0" applyNumberFormat="1" applyFont="1" applyBorder="1" applyAlignment="1">
      <alignment horizontal="right"/>
    </xf>
    <xf numFmtId="0" fontId="6" fillId="11" borderId="1" xfId="2" applyNumberFormat="1" applyFont="1" applyBorder="1"/>
    <xf numFmtId="0" fontId="33" fillId="13" borderId="1" xfId="0" applyNumberFormat="1" applyFont="1" applyFill="1" applyBorder="1" applyAlignment="1">
      <alignment horizontal="left"/>
    </xf>
    <xf numFmtId="0" fontId="0" fillId="2" borderId="1" xfId="0" applyNumberFormat="1" applyFill="1" applyBorder="1" applyAlignment="1"/>
    <xf numFmtId="0" fontId="6" fillId="2" borderId="1" xfId="2" applyNumberFormat="1" applyFont="1" applyFill="1" applyBorder="1" applyAlignment="1"/>
    <xf numFmtId="0" fontId="6" fillId="0" borderId="1" xfId="0" applyNumberFormat="1" applyFont="1" applyBorder="1"/>
    <xf numFmtId="0" fontId="0" fillId="11" borderId="2" xfId="2" applyFont="1" applyBorder="1" applyAlignment="1">
      <alignment horizontal="left" vertical="center"/>
    </xf>
    <xf numFmtId="0" fontId="31" fillId="13" borderId="2" xfId="0" applyNumberFormat="1" applyFont="1" applyFill="1" applyBorder="1" applyAlignment="1">
      <alignment horizontal="left"/>
    </xf>
    <xf numFmtId="0" fontId="20" fillId="0" borderId="19" xfId="0" applyFont="1" applyBorder="1" applyAlignment="1">
      <alignment horizontal="center"/>
    </xf>
    <xf numFmtId="0" fontId="20" fillId="0" borderId="19" xfId="0" applyFont="1" applyBorder="1" applyAlignment="1">
      <alignment horizontal="left"/>
    </xf>
    <xf numFmtId="0" fontId="20" fillId="0" borderId="19" xfId="0" applyFont="1" applyFill="1" applyBorder="1" applyAlignment="1">
      <alignment horizontal="center"/>
    </xf>
    <xf numFmtId="0" fontId="20" fillId="0" borderId="19" xfId="0" applyFont="1" applyFill="1" applyBorder="1" applyAlignment="1">
      <alignment horizontal="left"/>
    </xf>
    <xf numFmtId="0" fontId="0" fillId="0" borderId="37" xfId="0" applyBorder="1" applyAlignment="1">
      <alignment wrapText="1"/>
    </xf>
    <xf numFmtId="0" fontId="20" fillId="0" borderId="19" xfId="0" applyFont="1" applyBorder="1" applyAlignment="1">
      <alignment horizontal="right"/>
    </xf>
    <xf numFmtId="0" fontId="20" fillId="0" borderId="19" xfId="0" applyFont="1" applyFill="1" applyBorder="1" applyAlignment="1">
      <alignment horizontal="right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Alignment="1">
      <alignment vertical="top"/>
    </xf>
    <xf numFmtId="0" fontId="6" fillId="15" borderId="43" xfId="0" applyFont="1" applyFill="1" applyBorder="1" applyAlignment="1">
      <alignment vertical="top" wrapText="1"/>
    </xf>
    <xf numFmtId="164" fontId="0" fillId="15" borderId="43" xfId="0" applyNumberFormat="1" applyFill="1" applyBorder="1"/>
    <xf numFmtId="0" fontId="6" fillId="0" borderId="1" xfId="0" applyFont="1" applyBorder="1" applyAlignment="1">
      <alignment vertical="top"/>
    </xf>
    <xf numFmtId="0" fontId="29" fillId="2" borderId="5" xfId="0" applyFont="1" applyFill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27" fillId="0" borderId="5" xfId="0" applyFont="1" applyFill="1" applyBorder="1" applyAlignment="1">
      <alignment horizontal="left"/>
    </xf>
    <xf numFmtId="0" fontId="6" fillId="2" borderId="1" xfId="2" applyNumberFormat="1" applyFont="1" applyFill="1" applyBorder="1"/>
    <xf numFmtId="164" fontId="6" fillId="0" borderId="5" xfId="0" applyNumberFormat="1" applyFont="1" applyBorder="1"/>
    <xf numFmtId="0" fontId="0" fillId="0" borderId="0" xfId="0" applyAlignment="1"/>
    <xf numFmtId="0" fontId="8" fillId="0" borderId="45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46" xfId="0" applyFont="1" applyBorder="1" applyAlignment="1">
      <alignment horizontal="left"/>
    </xf>
    <xf numFmtId="164" fontId="0" fillId="2" borderId="45" xfId="0" applyNumberFormat="1" applyFill="1" applyBorder="1"/>
    <xf numFmtId="164" fontId="0" fillId="2" borderId="2" xfId="0" applyNumberFormat="1" applyFill="1" applyBorder="1"/>
    <xf numFmtId="164" fontId="4" fillId="0" borderId="46" xfId="0" applyNumberFormat="1" applyFont="1" applyBorder="1" applyAlignment="1"/>
    <xf numFmtId="164" fontId="0" fillId="0" borderId="45" xfId="0" applyNumberFormat="1" applyBorder="1"/>
    <xf numFmtId="164" fontId="0" fillId="0" borderId="2" xfId="0" applyNumberFormat="1" applyBorder="1"/>
    <xf numFmtId="164" fontId="0" fillId="0" borderId="46" xfId="0" applyNumberFormat="1" applyBorder="1"/>
    <xf numFmtId="164" fontId="0" fillId="15" borderId="47" xfId="0" applyNumberFormat="1" applyFill="1" applyBorder="1"/>
    <xf numFmtId="0" fontId="0" fillId="0" borderId="1" xfId="0" applyBorder="1" applyAlignment="1">
      <alignment horizontal="left"/>
    </xf>
    <xf numFmtId="0" fontId="0" fillId="13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8" fillId="0" borderId="28" xfId="0" applyFont="1" applyBorder="1" applyAlignment="1">
      <alignment horizontal="left"/>
    </xf>
    <xf numFmtId="0" fontId="8" fillId="0" borderId="16" xfId="0" applyFont="1" applyBorder="1" applyAlignment="1">
      <alignment horizontal="left"/>
    </xf>
    <xf numFmtId="0" fontId="20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left"/>
    </xf>
    <xf numFmtId="0" fontId="28" fillId="2" borderId="1" xfId="0" applyFont="1" applyFill="1" applyBorder="1" applyAlignment="1">
      <alignment horizontal="center" wrapText="1"/>
    </xf>
    <xf numFmtId="0" fontId="35" fillId="0" borderId="1" xfId="0" applyFont="1" applyBorder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8" fillId="1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8" fillId="0" borderId="18" xfId="0" applyFont="1" applyBorder="1" applyAlignment="1">
      <alignment horizontal="left"/>
    </xf>
    <xf numFmtId="164" fontId="0" fillId="15" borderId="49" xfId="0" applyNumberFormat="1" applyFill="1" applyBorder="1"/>
    <xf numFmtId="164" fontId="0" fillId="2" borderId="18" xfId="0" applyNumberFormat="1" applyFill="1" applyBorder="1"/>
    <xf numFmtId="164" fontId="0" fillId="2" borderId="28" xfId="0" applyNumberFormat="1" applyFill="1" applyBorder="1"/>
    <xf numFmtId="164" fontId="4" fillId="0" borderId="16" xfId="0" applyNumberFormat="1" applyFont="1" applyBorder="1" applyAlignment="1"/>
    <xf numFmtId="164" fontId="0" fillId="15" borderId="42" xfId="0" applyNumberFormat="1" applyFill="1" applyBorder="1"/>
    <xf numFmtId="164" fontId="0" fillId="0" borderId="18" xfId="0" applyNumberFormat="1" applyBorder="1"/>
    <xf numFmtId="164" fontId="0" fillId="0" borderId="28" xfId="0" applyNumberFormat="1" applyBorder="1"/>
    <xf numFmtId="164" fontId="0" fillId="0" borderId="16" xfId="0" applyNumberFormat="1" applyBorder="1"/>
    <xf numFmtId="164" fontId="0" fillId="15" borderId="50" xfId="0" applyNumberFormat="1" applyFill="1" applyBorder="1"/>
    <xf numFmtId="0" fontId="0" fillId="0" borderId="5" xfId="0" applyBorder="1" applyAlignment="1">
      <alignment horizontal="left"/>
    </xf>
    <xf numFmtId="164" fontId="38" fillId="2" borderId="5" xfId="0" applyNumberFormat="1" applyFont="1" applyFill="1" applyBorder="1" applyAlignment="1">
      <alignment horizontal="center" wrapText="1"/>
    </xf>
    <xf numFmtId="164" fontId="38" fillId="2" borderId="45" xfId="0" applyNumberFormat="1" applyFont="1" applyFill="1" applyBorder="1" applyAlignment="1">
      <alignment horizontal="center" wrapText="1"/>
    </xf>
    <xf numFmtId="164" fontId="38" fillId="2" borderId="23" xfId="0" applyNumberFormat="1" applyFont="1" applyFill="1" applyBorder="1" applyAlignment="1">
      <alignment horizontal="center" wrapText="1"/>
    </xf>
    <xf numFmtId="164" fontId="38" fillId="2" borderId="18" xfId="0" applyNumberFormat="1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28" fillId="2" borderId="5" xfId="0" applyFont="1" applyFill="1" applyBorder="1" applyAlignment="1">
      <alignment horizontal="center" wrapText="1"/>
    </xf>
    <xf numFmtId="0" fontId="6" fillId="0" borderId="1" xfId="0" applyFont="1" applyBorder="1" applyAlignment="1">
      <alignment vertical="top" wrapText="1"/>
    </xf>
    <xf numFmtId="1" fontId="0" fillId="0" borderId="1" xfId="0" applyNumberFormat="1" applyFill="1" applyBorder="1"/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 applyAlignment="1"/>
    <xf numFmtId="0" fontId="0" fillId="2" borderId="1" xfId="0" applyFill="1" applyBorder="1" applyAlignme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0" fillId="2" borderId="0" xfId="0" applyFill="1" applyAlignment="1"/>
    <xf numFmtId="0" fontId="3" fillId="2" borderId="0" xfId="0" applyFont="1" applyFill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40" fillId="10" borderId="1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vertical="center"/>
    </xf>
    <xf numFmtId="0" fontId="38" fillId="17" borderId="5" xfId="0" applyFont="1" applyFill="1" applyBorder="1" applyAlignment="1">
      <alignment horizontal="left" vertical="center" wrapText="1"/>
    </xf>
    <xf numFmtId="1" fontId="38" fillId="17" borderId="5" xfId="0" applyNumberFormat="1" applyFont="1" applyFill="1" applyBorder="1" applyAlignment="1">
      <alignment horizontal="left" vertical="center" wrapText="1"/>
    </xf>
    <xf numFmtId="164" fontId="38" fillId="17" borderId="5" xfId="0" applyNumberFormat="1" applyFont="1" applyFill="1" applyBorder="1" applyAlignment="1">
      <alignment horizontal="center" wrapText="1"/>
    </xf>
    <xf numFmtId="164" fontId="38" fillId="18" borderId="1" xfId="0" applyNumberFormat="1" applyFont="1" applyFill="1" applyBorder="1" applyAlignment="1">
      <alignment horizontal="center" wrapText="1"/>
    </xf>
    <xf numFmtId="164" fontId="38" fillId="18" borderId="5" xfId="0" applyNumberFormat="1" applyFont="1" applyFill="1" applyBorder="1" applyAlignment="1">
      <alignment horizontal="center" wrapText="1"/>
    </xf>
    <xf numFmtId="0" fontId="2" fillId="0" borderId="0" xfId="0" applyFont="1"/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39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8" fillId="16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9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left" vertical="top" wrapText="1"/>
    </xf>
    <xf numFmtId="0" fontId="9" fillId="2" borderId="0" xfId="0" applyFont="1" applyFill="1" applyAlignment="1">
      <alignment horizontal="left" vertical="top"/>
    </xf>
    <xf numFmtId="0" fontId="0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35" fillId="0" borderId="0" xfId="0" applyFont="1" applyAlignment="1">
      <alignment horizontal="left"/>
    </xf>
    <xf numFmtId="0" fontId="6" fillId="0" borderId="1" xfId="0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2" fillId="2" borderId="1" xfId="0" applyNumberFormat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 wrapText="1"/>
    </xf>
    <xf numFmtId="1" fontId="42" fillId="0" borderId="1" xfId="0" applyNumberFormat="1" applyFont="1" applyFill="1" applyBorder="1" applyAlignment="1">
      <alignment horizontal="center"/>
    </xf>
    <xf numFmtId="164" fontId="38" fillId="10" borderId="5" xfId="0" applyNumberFormat="1" applyFont="1" applyFill="1" applyBorder="1" applyAlignment="1">
      <alignment horizontal="center" wrapText="1"/>
    </xf>
    <xf numFmtId="0" fontId="0" fillId="10" borderId="1" xfId="0" applyFill="1" applyBorder="1"/>
    <xf numFmtId="0" fontId="6" fillId="0" borderId="0" xfId="0" applyFont="1" applyAlignment="1"/>
    <xf numFmtId="0" fontId="3" fillId="2" borderId="0" xfId="0" applyFont="1" applyFill="1" applyAlignment="1">
      <alignment vertical="top"/>
    </xf>
    <xf numFmtId="0" fontId="2" fillId="2" borderId="0" xfId="0" applyFont="1" applyFill="1" applyAlignment="1">
      <alignment vertical="top"/>
    </xf>
    <xf numFmtId="0" fontId="0" fillId="2" borderId="0" xfId="0" applyFill="1" applyAlignment="1">
      <alignment vertical="top"/>
    </xf>
    <xf numFmtId="0" fontId="20" fillId="2" borderId="1" xfId="0" applyFont="1" applyFill="1" applyBorder="1" applyAlignment="1">
      <alignment horizontal="left" vertical="top" wrapText="1"/>
    </xf>
    <xf numFmtId="0" fontId="0" fillId="0" borderId="2" xfId="0" applyBorder="1"/>
    <xf numFmtId="0" fontId="6" fillId="2" borderId="5" xfId="0" applyFont="1" applyFill="1" applyBorder="1" applyAlignment="1"/>
    <xf numFmtId="0" fontId="6" fillId="2" borderId="1" xfId="0" applyFont="1" applyFill="1" applyBorder="1" applyAlignment="1">
      <alignment vertical="top"/>
    </xf>
    <xf numFmtId="0" fontId="9" fillId="2" borderId="5" xfId="0" applyFont="1" applyFill="1" applyBorder="1" applyAlignment="1">
      <alignment vertical="top" wrapText="1"/>
    </xf>
    <xf numFmtId="0" fontId="6" fillId="2" borderId="45" xfId="0" applyFont="1" applyFill="1" applyBorder="1" applyAlignment="1"/>
    <xf numFmtId="0" fontId="32" fillId="2" borderId="5" xfId="0" applyFont="1" applyFill="1" applyBorder="1" applyAlignment="1">
      <alignment horizontal="left"/>
    </xf>
    <xf numFmtId="0" fontId="32" fillId="2" borderId="23" xfId="0" applyFont="1" applyFill="1" applyBorder="1" applyAlignment="1">
      <alignment horizontal="left"/>
    </xf>
    <xf numFmtId="0" fontId="32" fillId="2" borderId="18" xfId="0" applyFont="1" applyFill="1" applyBorder="1" applyAlignment="1">
      <alignment horizontal="left"/>
    </xf>
    <xf numFmtId="0" fontId="3" fillId="2" borderId="0" xfId="0" applyFont="1" applyFill="1" applyAlignment="1">
      <alignment horizontal="center" vertical="top"/>
    </xf>
    <xf numFmtId="164" fontId="6" fillId="2" borderId="5" xfId="0" applyNumberFormat="1" applyFont="1" applyFill="1" applyBorder="1" applyAlignment="1">
      <alignment horizontal="center" vertical="top"/>
    </xf>
    <xf numFmtId="0" fontId="9" fillId="2" borderId="5" xfId="0" applyFont="1" applyFill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6" fillId="2" borderId="5" xfId="0" applyFont="1" applyFill="1" applyBorder="1" applyAlignment="1">
      <alignment horizontal="center" vertical="top" wrapText="1"/>
    </xf>
    <xf numFmtId="164" fontId="41" fillId="2" borderId="1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6" fillId="2" borderId="15" xfId="0" applyFont="1" applyFill="1" applyBorder="1" applyAlignment="1">
      <alignment horizontal="center" vertical="top" wrapText="1"/>
    </xf>
    <xf numFmtId="164" fontId="6" fillId="2" borderId="15" xfId="0" applyNumberFormat="1" applyFont="1" applyFill="1" applyBorder="1" applyAlignment="1">
      <alignment horizontal="center"/>
    </xf>
    <xf numFmtId="1" fontId="0" fillId="0" borderId="17" xfId="0" applyNumberFormat="1" applyFill="1" applyBorder="1"/>
    <xf numFmtId="0" fontId="20" fillId="0" borderId="48" xfId="0" applyFont="1" applyBorder="1" applyAlignment="1">
      <alignment horizontal="right"/>
    </xf>
    <xf numFmtId="0" fontId="20" fillId="0" borderId="48" xfId="0" applyFont="1" applyBorder="1" applyAlignment="1">
      <alignment horizontal="left"/>
    </xf>
    <xf numFmtId="0" fontId="3" fillId="2" borderId="1" xfId="0" applyFont="1" applyFill="1" applyBorder="1" applyAlignment="1"/>
    <xf numFmtId="0" fontId="6" fillId="0" borderId="2" xfId="0" applyFont="1" applyBorder="1" applyAlignment="1">
      <alignment vertical="top" wrapText="1"/>
    </xf>
    <xf numFmtId="0" fontId="6" fillId="2" borderId="2" xfId="0" applyFont="1" applyFill="1" applyBorder="1" applyAlignment="1"/>
    <xf numFmtId="0" fontId="6" fillId="2" borderId="23" xfId="0" applyFont="1" applyFill="1" applyBorder="1" applyAlignment="1">
      <alignment vertical="top" wrapText="1"/>
    </xf>
    <xf numFmtId="0" fontId="6" fillId="2" borderId="29" xfId="0" applyFont="1" applyFill="1" applyBorder="1" applyAlignment="1">
      <alignment vertical="top" wrapText="1"/>
    </xf>
    <xf numFmtId="0" fontId="6" fillId="17" borderId="13" xfId="0" applyFont="1" applyFill="1" applyBorder="1" applyAlignment="1">
      <alignment vertical="top" wrapText="1"/>
    </xf>
    <xf numFmtId="0" fontId="3" fillId="2" borderId="28" xfId="0" applyFont="1" applyFill="1" applyBorder="1" applyAlignment="1"/>
    <xf numFmtId="0" fontId="6" fillId="18" borderId="0" xfId="0" applyFont="1" applyFill="1" applyBorder="1" applyAlignment="1">
      <alignment vertical="top" wrapText="1"/>
    </xf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/>
    <xf numFmtId="0" fontId="0" fillId="2" borderId="0" xfId="0" applyFill="1" applyBorder="1" applyAlignment="1"/>
    <xf numFmtId="164" fontId="38" fillId="18" borderId="45" xfId="0" applyNumberFormat="1" applyFont="1" applyFill="1" applyBorder="1" applyAlignment="1">
      <alignment horizontal="center" wrapText="1"/>
    </xf>
    <xf numFmtId="164" fontId="38" fillId="17" borderId="45" xfId="0" applyNumberFormat="1" applyFont="1" applyFill="1" applyBorder="1" applyAlignment="1">
      <alignment horizontal="center" wrapText="1"/>
    </xf>
    <xf numFmtId="0" fontId="29" fillId="2" borderId="45" xfId="0" applyFont="1" applyFill="1" applyBorder="1" applyAlignment="1">
      <alignment horizontal="left" wrapText="1"/>
    </xf>
    <xf numFmtId="0" fontId="29" fillId="2" borderId="2" xfId="0" applyFont="1" applyFill="1" applyBorder="1" applyAlignment="1">
      <alignment horizontal="left" wrapText="1"/>
    </xf>
    <xf numFmtId="0" fontId="29" fillId="2" borderId="46" xfId="0" applyFont="1" applyFill="1" applyBorder="1" applyAlignment="1">
      <alignment horizontal="left" wrapText="1"/>
    </xf>
    <xf numFmtId="164" fontId="4" fillId="0" borderId="46" xfId="0" applyNumberFormat="1" applyFont="1" applyBorder="1"/>
    <xf numFmtId="0" fontId="6" fillId="18" borderId="1" xfId="0" applyFont="1" applyFill="1" applyBorder="1" applyAlignment="1">
      <alignment vertical="top" wrapText="1"/>
    </xf>
    <xf numFmtId="0" fontId="6" fillId="17" borderId="1" xfId="0" applyFont="1" applyFill="1" applyBorder="1" applyAlignment="1">
      <alignment vertical="top" wrapText="1"/>
    </xf>
    <xf numFmtId="0" fontId="6" fillId="15" borderId="1" xfId="0" applyFont="1" applyFill="1" applyBorder="1" applyAlignment="1">
      <alignment vertical="top" wrapText="1"/>
    </xf>
    <xf numFmtId="164" fontId="38" fillId="19" borderId="45" xfId="0" applyNumberFormat="1" applyFont="1" applyFill="1" applyBorder="1" applyAlignment="1">
      <alignment horizontal="center" wrapText="1"/>
    </xf>
    <xf numFmtId="164" fontId="38" fillId="19" borderId="5" xfId="0" applyNumberFormat="1" applyFont="1" applyFill="1" applyBorder="1" applyAlignment="1">
      <alignment horizontal="center" wrapText="1"/>
    </xf>
    <xf numFmtId="164" fontId="38" fillId="19" borderId="23" xfId="0" applyNumberFormat="1" applyFont="1" applyFill="1" applyBorder="1" applyAlignment="1">
      <alignment horizontal="center" wrapText="1"/>
    </xf>
    <xf numFmtId="164" fontId="38" fillId="19" borderId="18" xfId="0" applyNumberFormat="1" applyFont="1" applyFill="1" applyBorder="1" applyAlignment="1">
      <alignment horizontal="center" wrapText="1"/>
    </xf>
    <xf numFmtId="0" fontId="43" fillId="19" borderId="1" xfId="0" applyFont="1" applyFill="1" applyBorder="1" applyAlignment="1">
      <alignment wrapText="1"/>
    </xf>
    <xf numFmtId="0" fontId="0" fillId="19" borderId="0" xfId="0" applyFill="1"/>
    <xf numFmtId="0" fontId="4" fillId="19" borderId="3" xfId="0" applyFont="1" applyFill="1" applyBorder="1" applyAlignment="1">
      <alignment wrapText="1"/>
    </xf>
    <xf numFmtId="164" fontId="38" fillId="19" borderId="1" xfId="0" applyNumberFormat="1" applyFont="1" applyFill="1" applyBorder="1" applyAlignment="1">
      <alignment horizontal="center" wrapText="1"/>
    </xf>
    <xf numFmtId="0" fontId="44" fillId="13" borderId="1" xfId="0" applyFont="1" applyFill="1" applyBorder="1" applyAlignment="1"/>
    <xf numFmtId="0" fontId="45" fillId="13" borderId="1" xfId="0" applyFont="1" applyFill="1" applyBorder="1"/>
    <xf numFmtId="0" fontId="46" fillId="13" borderId="1" xfId="0" applyFont="1" applyFill="1" applyBorder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0" fillId="2" borderId="0" xfId="0" applyFill="1" applyAlignment="1"/>
    <xf numFmtId="0" fontId="32" fillId="0" borderId="1" xfId="0" applyFont="1" applyBorder="1" applyAlignment="1">
      <alignment horizontal="left" vertical="center"/>
    </xf>
    <xf numFmtId="0" fontId="32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45" fillId="0" borderId="0" xfId="0" applyFont="1"/>
    <xf numFmtId="0" fontId="1" fillId="2" borderId="16" xfId="0" applyFont="1" applyFill="1" applyBorder="1" applyAlignment="1">
      <alignment vertical="top"/>
    </xf>
    <xf numFmtId="0" fontId="1" fillId="2" borderId="17" xfId="0" applyFont="1" applyFill="1" applyBorder="1" applyAlignment="1">
      <alignment vertical="top"/>
    </xf>
    <xf numFmtId="0" fontId="1" fillId="2" borderId="17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/>
    </xf>
    <xf numFmtId="0" fontId="2" fillId="2" borderId="22" xfId="0" applyFont="1" applyFill="1" applyBorder="1" applyAlignment="1"/>
    <xf numFmtId="0" fontId="9" fillId="2" borderId="0" xfId="0" applyFont="1" applyFill="1" applyBorder="1" applyAlignment="1">
      <alignment horizontal="center" vertical="top"/>
    </xf>
    <xf numFmtId="0" fontId="9" fillId="2" borderId="23" xfId="0" applyFont="1" applyFill="1" applyBorder="1" applyAlignment="1"/>
    <xf numFmtId="0" fontId="0" fillId="2" borderId="46" xfId="0" applyFill="1" applyBorder="1" applyAlignment="1"/>
    <xf numFmtId="0" fontId="0" fillId="2" borderId="13" xfId="0" applyFill="1" applyBorder="1" applyAlignment="1"/>
    <xf numFmtId="0" fontId="6" fillId="2" borderId="13" xfId="0" applyFont="1" applyFill="1" applyBorder="1" applyAlignment="1">
      <alignment horizontal="center" vertical="top"/>
    </xf>
    <xf numFmtId="0" fontId="0" fillId="0" borderId="45" xfId="0" applyBorder="1"/>
    <xf numFmtId="0" fontId="42" fillId="0" borderId="1" xfId="0" applyFont="1" applyBorder="1"/>
    <xf numFmtId="0" fontId="20" fillId="0" borderId="19" xfId="0" applyFont="1" applyBorder="1" applyAlignment="1">
      <alignment horizontal="right" vertical="top"/>
    </xf>
    <xf numFmtId="0" fontId="20" fillId="0" borderId="19" xfId="0" applyFont="1" applyBorder="1" applyAlignment="1">
      <alignment horizontal="left" vertical="top"/>
    </xf>
    <xf numFmtId="164" fontId="6" fillId="2" borderId="15" xfId="0" applyNumberFormat="1" applyFont="1" applyFill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1" fontId="0" fillId="0" borderId="4" xfId="0" applyNumberFormat="1" applyFill="1" applyBorder="1" applyAlignment="1">
      <alignment horizontal="right" vertical="top"/>
    </xf>
    <xf numFmtId="0" fontId="0" fillId="0" borderId="5" xfId="0" applyBorder="1" applyAlignment="1">
      <alignment horizontal="right" vertical="top"/>
    </xf>
    <xf numFmtId="0" fontId="8" fillId="0" borderId="5" xfId="0" applyFont="1" applyBorder="1" applyAlignment="1">
      <alignment horizontal="right" vertical="top"/>
    </xf>
    <xf numFmtId="0" fontId="8" fillId="0" borderId="1" xfId="0" applyFont="1" applyBorder="1" applyAlignment="1">
      <alignment horizontal="right" vertical="top"/>
    </xf>
    <xf numFmtId="0" fontId="8" fillId="0" borderId="3" xfId="0" applyFont="1" applyBorder="1" applyAlignment="1">
      <alignment horizontal="right" vertical="top"/>
    </xf>
    <xf numFmtId="164" fontId="0" fillId="15" borderId="36" xfId="0" applyNumberFormat="1" applyFill="1" applyBorder="1" applyAlignment="1">
      <alignment horizontal="right" vertical="top"/>
    </xf>
    <xf numFmtId="164" fontId="0" fillId="15" borderId="43" xfId="0" applyNumberFormat="1" applyFill="1" applyBorder="1" applyAlignment="1">
      <alignment horizontal="right" vertical="top"/>
    </xf>
    <xf numFmtId="0" fontId="0" fillId="0" borderId="0" xfId="0" applyAlignment="1">
      <alignment horizontal="right" vertical="top"/>
    </xf>
    <xf numFmtId="164" fontId="6" fillId="2" borderId="3" xfId="0" applyNumberFormat="1" applyFont="1" applyFill="1" applyBorder="1" applyAlignment="1">
      <alignment horizontal="center"/>
    </xf>
    <xf numFmtId="0" fontId="42" fillId="19" borderId="1" xfId="0" applyFont="1" applyFill="1" applyBorder="1"/>
    <xf numFmtId="0" fontId="0" fillId="0" borderId="18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45" xfId="0" applyBorder="1" applyAlignment="1">
      <alignment vertical="top"/>
    </xf>
    <xf numFmtId="0" fontId="0" fillId="2" borderId="46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6" fillId="0" borderId="0" xfId="0" applyFont="1" applyBorder="1" applyAlignment="1">
      <alignment vertical="top" wrapText="1"/>
    </xf>
    <xf numFmtId="1" fontId="0" fillId="0" borderId="0" xfId="0" applyNumberFormat="1" applyFill="1" applyBorder="1" applyAlignment="1">
      <alignment horizontal="right" vertical="top"/>
    </xf>
    <xf numFmtId="0" fontId="32" fillId="13" borderId="1" xfId="0" applyFont="1" applyFill="1" applyBorder="1" applyAlignment="1">
      <alignment horizontal="left" vertical="center" wrapText="1"/>
    </xf>
    <xf numFmtId="0" fontId="0" fillId="13" borderId="1" xfId="0" applyNumberFormat="1" applyFill="1" applyBorder="1"/>
    <xf numFmtId="0" fontId="0" fillId="13" borderId="1" xfId="0" applyNumberFormat="1" applyFont="1" applyFill="1" applyBorder="1"/>
    <xf numFmtId="0" fontId="0" fillId="2" borderId="1" xfId="0" applyFill="1" applyBorder="1"/>
    <xf numFmtId="0" fontId="31" fillId="13" borderId="1" xfId="0" applyNumberFormat="1" applyFont="1" applyFill="1" applyBorder="1" applyAlignment="1">
      <alignment horizontal="left" wrapText="1"/>
    </xf>
    <xf numFmtId="0" fontId="6" fillId="13" borderId="1" xfId="0" applyNumberFormat="1" applyFont="1" applyFill="1" applyBorder="1"/>
    <xf numFmtId="0" fontId="9" fillId="12" borderId="1" xfId="3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31" fillId="2" borderId="1" xfId="0" applyNumberFormat="1" applyFont="1" applyFill="1" applyBorder="1" applyAlignment="1">
      <alignment horizontal="right" vertical="top"/>
    </xf>
    <xf numFmtId="0" fontId="0" fillId="11" borderId="1" xfId="2" applyFont="1" applyBorder="1" applyAlignment="1">
      <alignment horizontal="center" vertical="top"/>
    </xf>
    <xf numFmtId="0" fontId="0" fillId="2" borderId="1" xfId="2" applyFont="1" applyFill="1" applyBorder="1" applyAlignment="1">
      <alignment horizontal="center" vertical="top"/>
    </xf>
    <xf numFmtId="0" fontId="0" fillId="11" borderId="1" xfId="2" applyFont="1" applyBorder="1" applyAlignment="1">
      <alignment vertical="top"/>
    </xf>
    <xf numFmtId="0" fontId="0" fillId="11" borderId="1" xfId="2" applyFont="1" applyBorder="1" applyAlignment="1">
      <alignment horizontal="left" vertical="top"/>
    </xf>
    <xf numFmtId="0" fontId="31" fillId="13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6" fillId="12" borderId="1" xfId="3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20" fillId="13" borderId="1" xfId="0" applyFont="1" applyFill="1" applyBorder="1" applyAlignment="1">
      <alignment horizontal="center" vertical="top"/>
    </xf>
    <xf numFmtId="0" fontId="20" fillId="0" borderId="1" xfId="0" applyFont="1" applyBorder="1" applyAlignment="1">
      <alignment horizontal="center" vertical="top"/>
    </xf>
    <xf numFmtId="0" fontId="20" fillId="2" borderId="1" xfId="0" applyFont="1" applyFill="1" applyBorder="1" applyAlignment="1">
      <alignment horizontal="center" vertical="top"/>
    </xf>
    <xf numFmtId="0" fontId="20" fillId="2" borderId="29" xfId="0" applyFont="1" applyFill="1" applyBorder="1" applyAlignment="1">
      <alignment horizontal="center" vertical="top"/>
    </xf>
    <xf numFmtId="0" fontId="47" fillId="0" borderId="1" xfId="0" applyFont="1" applyBorder="1" applyAlignment="1">
      <alignment horizontal="center" vertical="top"/>
    </xf>
    <xf numFmtId="0" fontId="0" fillId="0" borderId="35" xfId="0" applyFont="1" applyBorder="1" applyAlignment="1">
      <alignment vertical="top" wrapText="1"/>
    </xf>
    <xf numFmtId="0" fontId="0" fillId="11" borderId="1" xfId="2" applyFont="1" applyBorder="1" applyAlignment="1">
      <alignment horizontal="left" vertical="top" wrapText="1"/>
    </xf>
    <xf numFmtId="0" fontId="6" fillId="2" borderId="1" xfId="2" applyFont="1" applyFill="1" applyBorder="1" applyAlignment="1">
      <alignment horizontal="left"/>
    </xf>
    <xf numFmtId="0" fontId="0" fillId="0" borderId="35" xfId="0" applyFont="1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39" xfId="0" applyFont="1" applyBorder="1" applyAlignment="1">
      <alignment vertical="top" wrapText="1"/>
    </xf>
    <xf numFmtId="0" fontId="0" fillId="0" borderId="39" xfId="0" applyFont="1" applyBorder="1" applyAlignment="1">
      <alignment vertical="top"/>
    </xf>
    <xf numFmtId="0" fontId="0" fillId="0" borderId="37" xfId="0" applyFont="1" applyBorder="1" applyAlignment="1">
      <alignment vertical="top"/>
    </xf>
    <xf numFmtId="0" fontId="0" fillId="0" borderId="1" xfId="0" applyNumberFormat="1" applyFont="1" applyBorder="1"/>
    <xf numFmtId="0" fontId="33" fillId="2" borderId="1" xfId="0" applyNumberFormat="1" applyFont="1" applyFill="1" applyBorder="1" applyAlignment="1">
      <alignment horizontal="left"/>
    </xf>
    <xf numFmtId="0" fontId="0" fillId="0" borderId="0" xfId="0" applyFont="1" applyAlignment="1"/>
    <xf numFmtId="0" fontId="20" fillId="0" borderId="33" xfId="0" applyFont="1" applyBorder="1" applyAlignment="1">
      <alignment horizontal="right"/>
    </xf>
    <xf numFmtId="0" fontId="20" fillId="0" borderId="1" xfId="0" applyFont="1" applyBorder="1" applyAlignment="1">
      <alignment horizontal="left"/>
    </xf>
    <xf numFmtId="0" fontId="6" fillId="13" borderId="1" xfId="0" applyFont="1" applyFill="1" applyBorder="1" applyAlignment="1">
      <alignment horizontal="left"/>
    </xf>
    <xf numFmtId="0" fontId="0" fillId="2" borderId="0" xfId="0" applyFont="1" applyFill="1" applyAlignment="1"/>
    <xf numFmtId="0" fontId="3" fillId="2" borderId="0" xfId="0" applyFont="1" applyFill="1" applyAlignment="1"/>
    <xf numFmtId="0" fontId="1" fillId="2" borderId="3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2" borderId="34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8" fillId="0" borderId="0" xfId="0" applyFont="1"/>
    <xf numFmtId="0" fontId="49" fillId="0" borderId="0" xfId="0" applyFont="1"/>
    <xf numFmtId="0" fontId="50" fillId="0" borderId="0" xfId="0" applyFont="1" applyAlignment="1">
      <alignment horizontal="left" indent="1"/>
    </xf>
    <xf numFmtId="0" fontId="50" fillId="0" borderId="0" xfId="0" applyFont="1" applyAlignment="1">
      <alignment horizontal="left" indent="10"/>
    </xf>
    <xf numFmtId="0" fontId="52" fillId="0" borderId="0" xfId="0" applyFont="1" applyAlignment="1">
      <alignment horizontal="left" indent="1"/>
    </xf>
    <xf numFmtId="0" fontId="54" fillId="0" borderId="0" xfId="0" applyFont="1"/>
    <xf numFmtId="0" fontId="53" fillId="0" borderId="0" xfId="0" applyFont="1"/>
    <xf numFmtId="0" fontId="50" fillId="0" borderId="0" xfId="0" applyFont="1" applyAlignment="1">
      <alignment horizontal="left" vertical="top" indent="1"/>
    </xf>
    <xf numFmtId="0" fontId="55" fillId="0" borderId="1" xfId="0" applyFont="1" applyBorder="1" applyAlignment="1">
      <alignment vertical="top" wrapText="1"/>
    </xf>
    <xf numFmtId="0" fontId="52" fillId="0" borderId="1" xfId="0" applyFont="1" applyBorder="1" applyAlignment="1">
      <alignment vertical="top" wrapText="1"/>
    </xf>
    <xf numFmtId="0" fontId="53" fillId="0" borderId="1" xfId="0" applyFont="1" applyBorder="1" applyAlignment="1">
      <alignment vertical="top" wrapText="1"/>
    </xf>
    <xf numFmtId="0" fontId="55" fillId="0" borderId="1" xfId="0" applyFont="1" applyBorder="1" applyAlignment="1">
      <alignment horizontal="center" vertical="top" wrapText="1"/>
    </xf>
    <xf numFmtId="0" fontId="56" fillId="0" borderId="1" xfId="0" applyFont="1" applyBorder="1" applyAlignment="1">
      <alignment vertical="top" wrapText="1"/>
    </xf>
    <xf numFmtId="0" fontId="56" fillId="0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top"/>
    </xf>
    <xf numFmtId="0" fontId="28" fillId="20" borderId="5" xfId="0" applyFont="1" applyFill="1" applyBorder="1" applyAlignment="1">
      <alignment horizontal="center" wrapText="1"/>
    </xf>
    <xf numFmtId="0" fontId="8" fillId="20" borderId="5" xfId="0" applyFont="1" applyFill="1" applyBorder="1" applyAlignment="1">
      <alignment horizontal="center" wrapText="1"/>
    </xf>
    <xf numFmtId="0" fontId="28" fillId="20" borderId="1" xfId="0" applyFont="1" applyFill="1" applyBorder="1" applyAlignment="1">
      <alignment horizontal="center" wrapText="1"/>
    </xf>
    <xf numFmtId="0" fontId="28" fillId="21" borderId="1" xfId="0" applyFont="1" applyFill="1" applyBorder="1" applyAlignment="1">
      <alignment horizontal="center" wrapText="1"/>
    </xf>
    <xf numFmtId="0" fontId="28" fillId="22" borderId="1" xfId="0" applyFont="1" applyFill="1" applyBorder="1" applyAlignment="1">
      <alignment horizontal="center" wrapText="1"/>
    </xf>
    <xf numFmtId="0" fontId="32" fillId="22" borderId="1" xfId="0" applyFont="1" applyFill="1" applyBorder="1" applyAlignment="1"/>
    <xf numFmtId="0" fontId="58" fillId="20" borderId="1" xfId="0" applyFont="1" applyFill="1" applyBorder="1" applyAlignment="1"/>
    <xf numFmtId="0" fontId="57" fillId="2" borderId="0" xfId="0" applyFont="1" applyFill="1" applyBorder="1" applyAlignment="1"/>
    <xf numFmtId="0" fontId="28" fillId="8" borderId="5" xfId="0" applyFont="1" applyFill="1" applyBorder="1" applyAlignment="1">
      <alignment horizontal="center" wrapText="1"/>
    </xf>
    <xf numFmtId="0" fontId="28" fillId="8" borderId="1" xfId="0" applyFont="1" applyFill="1" applyBorder="1" applyAlignment="1">
      <alignment horizontal="center" wrapText="1"/>
    </xf>
    <xf numFmtId="0" fontId="59" fillId="8" borderId="1" xfId="0" applyFont="1" applyFill="1" applyBorder="1" applyAlignment="1">
      <alignment horizontal="center" wrapText="1"/>
    </xf>
    <xf numFmtId="164" fontId="38" fillId="8" borderId="5" xfId="0" applyNumberFormat="1" applyFont="1" applyFill="1" applyBorder="1" applyAlignment="1">
      <alignment horizontal="center" wrapText="1"/>
    </xf>
    <xf numFmtId="164" fontId="38" fillId="20" borderId="5" xfId="0" applyNumberFormat="1" applyFont="1" applyFill="1" applyBorder="1" applyAlignment="1">
      <alignment horizontal="center" wrapText="1"/>
    </xf>
    <xf numFmtId="164" fontId="38" fillId="20" borderId="23" xfId="0" applyNumberFormat="1" applyFont="1" applyFill="1" applyBorder="1" applyAlignment="1">
      <alignment horizontal="center" wrapText="1"/>
    </xf>
    <xf numFmtId="0" fontId="0" fillId="2" borderId="2" xfId="0" applyNumberFormat="1" applyFill="1" applyBorder="1" applyAlignment="1">
      <alignment wrapText="1"/>
    </xf>
    <xf numFmtId="0" fontId="9" fillId="12" borderId="19" xfId="3" applyNumberFormat="1" applyFont="1" applyBorder="1" applyAlignment="1">
      <alignment vertical="center" wrapText="1"/>
    </xf>
    <xf numFmtId="0" fontId="9" fillId="12" borderId="5" xfId="3" applyFont="1" applyBorder="1" applyAlignment="1">
      <alignment vertical="center" wrapText="1"/>
    </xf>
    <xf numFmtId="0" fontId="0" fillId="2" borderId="2" xfId="0" applyNumberFormat="1" applyFont="1" applyFill="1" applyBorder="1" applyAlignment="1">
      <alignment wrapText="1"/>
    </xf>
    <xf numFmtId="0" fontId="9" fillId="14" borderId="7" xfId="3" applyFont="1" applyFill="1" applyBorder="1" applyAlignment="1">
      <alignment vertical="center" wrapText="1"/>
    </xf>
    <xf numFmtId="0" fontId="9" fillId="14" borderId="60" xfId="3" applyFont="1" applyFill="1" applyBorder="1" applyAlignment="1">
      <alignment vertical="center" wrapText="1"/>
    </xf>
    <xf numFmtId="0" fontId="9" fillId="12" borderId="19" xfId="3" applyFont="1" applyBorder="1" applyAlignment="1">
      <alignment vertical="center" wrapText="1"/>
    </xf>
    <xf numFmtId="165" fontId="1" fillId="2" borderId="4" xfId="0" applyNumberFormat="1" applyFont="1" applyFill="1" applyBorder="1" applyAlignment="1">
      <alignment vertical="top" wrapText="1" readingOrder="1"/>
    </xf>
    <xf numFmtId="165" fontId="2" fillId="2" borderId="0" xfId="0" applyNumberFormat="1" applyFont="1" applyFill="1" applyAlignment="1">
      <alignment vertical="top" wrapText="1" readingOrder="1"/>
    </xf>
    <xf numFmtId="165" fontId="0" fillId="2" borderId="0" xfId="0" applyNumberFormat="1" applyFont="1" applyFill="1" applyAlignment="1">
      <alignment vertical="top" wrapText="1" readingOrder="1"/>
    </xf>
    <xf numFmtId="165" fontId="3" fillId="2" borderId="0" xfId="0" applyNumberFormat="1" applyFont="1" applyFill="1" applyAlignment="1">
      <alignment vertical="top" wrapText="1" readingOrder="1"/>
    </xf>
    <xf numFmtId="165" fontId="9" fillId="12" borderId="3" xfId="3" applyNumberFormat="1" applyFont="1" applyBorder="1" applyAlignment="1">
      <alignment vertical="top" wrapText="1" readingOrder="1"/>
    </xf>
    <xf numFmtId="165" fontId="0" fillId="2" borderId="1" xfId="0" applyNumberFormat="1" applyFill="1" applyBorder="1" applyAlignment="1">
      <alignment vertical="top" wrapText="1" readingOrder="1"/>
    </xf>
    <xf numFmtId="165" fontId="0" fillId="2" borderId="1" xfId="0" applyNumberFormat="1" applyFont="1" applyFill="1" applyBorder="1" applyAlignment="1">
      <alignment vertical="top" wrapText="1" readingOrder="1"/>
    </xf>
    <xf numFmtId="165" fontId="31" fillId="13" borderId="1" xfId="0" applyNumberFormat="1" applyFont="1" applyFill="1" applyBorder="1" applyAlignment="1">
      <alignment vertical="top" wrapText="1" readingOrder="1"/>
    </xf>
    <xf numFmtId="165" fontId="31" fillId="2" borderId="28" xfId="0" applyNumberFormat="1" applyFont="1" applyFill="1" applyBorder="1" applyAlignment="1">
      <alignment vertical="top" wrapText="1" readingOrder="1"/>
    </xf>
    <xf numFmtId="165" fontId="32" fillId="0" borderId="19" xfId="0" applyNumberFormat="1" applyFont="1" applyBorder="1" applyAlignment="1">
      <alignment vertical="top" wrapText="1" readingOrder="1"/>
    </xf>
    <xf numFmtId="165" fontId="31" fillId="13" borderId="2" xfId="0" applyNumberFormat="1" applyFont="1" applyFill="1" applyBorder="1" applyAlignment="1">
      <alignment vertical="top" wrapText="1" readingOrder="1"/>
    </xf>
    <xf numFmtId="165" fontId="31" fillId="2" borderId="1" xfId="0" applyNumberFormat="1" applyFont="1" applyFill="1" applyBorder="1" applyAlignment="1">
      <alignment vertical="top" wrapText="1" readingOrder="1"/>
    </xf>
    <xf numFmtId="165" fontId="0" fillId="0" borderId="1" xfId="0" applyNumberFormat="1" applyFont="1" applyBorder="1" applyAlignment="1">
      <alignment vertical="top" wrapText="1" readingOrder="1"/>
    </xf>
    <xf numFmtId="165" fontId="0" fillId="0" borderId="0" xfId="0" applyNumberFormat="1" applyFont="1" applyAlignment="1">
      <alignment vertical="top" wrapText="1" readingOrder="1"/>
    </xf>
    <xf numFmtId="165" fontId="0" fillId="0" borderId="0" xfId="0" applyNumberFormat="1" applyAlignment="1">
      <alignment vertical="top" wrapText="1" readingOrder="1"/>
    </xf>
    <xf numFmtId="0" fontId="0" fillId="2" borderId="1" xfId="0" applyNumberFormat="1" applyFont="1" applyFill="1" applyBorder="1" applyAlignment="1">
      <alignment horizontal="left" vertical="top" wrapText="1" readingOrder="1"/>
    </xf>
    <xf numFmtId="49" fontId="0" fillId="2" borderId="1" xfId="0" applyNumberFormat="1" applyFill="1" applyBorder="1" applyAlignment="1">
      <alignment vertical="top" wrapText="1"/>
    </xf>
    <xf numFmtId="0" fontId="61" fillId="0" borderId="0" xfId="0" applyFont="1"/>
    <xf numFmtId="0" fontId="61" fillId="0" borderId="61" xfId="0" applyFont="1" applyBorder="1" applyAlignment="1">
      <alignment vertical="center" wrapText="1"/>
    </xf>
    <xf numFmtId="0" fontId="6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2" fillId="2" borderId="22" xfId="0" applyFont="1" applyFill="1" applyBorder="1" applyAlignment="1"/>
    <xf numFmtId="0" fontId="2" fillId="2" borderId="0" xfId="0" applyFont="1" applyFill="1" applyBorder="1" applyAlignment="1"/>
    <xf numFmtId="0" fontId="0" fillId="2" borderId="46" xfId="0" applyFill="1" applyBorder="1" applyAlignment="1"/>
    <xf numFmtId="0" fontId="0" fillId="2" borderId="13" xfId="0" applyFill="1" applyBorder="1" applyAlignment="1"/>
    <xf numFmtId="0" fontId="1" fillId="2" borderId="16" xfId="0" applyFont="1" applyFill="1" applyBorder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0" fontId="2" fillId="2" borderId="22" xfId="0" applyFont="1" applyFill="1" applyBorder="1" applyAlignment="1">
      <alignment vertical="top"/>
    </xf>
    <xf numFmtId="0" fontId="2" fillId="2" borderId="0" xfId="0" applyFont="1" applyFill="1" applyBorder="1" applyAlignment="1">
      <alignment vertical="top"/>
    </xf>
    <xf numFmtId="0" fontId="0" fillId="2" borderId="0" xfId="0" applyFill="1" applyBorder="1" applyAlignment="1">
      <alignment vertical="top"/>
    </xf>
    <xf numFmtId="0" fontId="6" fillId="0" borderId="18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6" fillId="0" borderId="45" xfId="0" applyFont="1" applyBorder="1" applyAlignment="1">
      <alignment horizontal="left" vertical="center"/>
    </xf>
    <xf numFmtId="0" fontId="6" fillId="0" borderId="51" xfId="0" applyFont="1" applyBorder="1" applyAlignment="1">
      <alignment horizontal="left" vertical="top"/>
    </xf>
    <xf numFmtId="0" fontId="6" fillId="0" borderId="52" xfId="0" applyFont="1" applyBorder="1" applyAlignment="1">
      <alignment horizontal="left" vertical="top"/>
    </xf>
    <xf numFmtId="0" fontId="32" fillId="0" borderId="28" xfId="0" applyFont="1" applyBorder="1" applyAlignment="1">
      <alignment horizontal="left" vertical="center"/>
    </xf>
    <xf numFmtId="0" fontId="32" fillId="0" borderId="29" xfId="0" applyFont="1" applyBorder="1" applyAlignment="1">
      <alignment horizontal="left" vertical="center"/>
    </xf>
    <xf numFmtId="0" fontId="32" fillId="0" borderId="2" xfId="0" applyFont="1" applyBorder="1" applyAlignment="1">
      <alignment horizontal="left" vertical="center"/>
    </xf>
    <xf numFmtId="0" fontId="32" fillId="0" borderId="1" xfId="0" applyFont="1" applyBorder="1" applyAlignment="1">
      <alignment horizontal="left" vertical="center"/>
    </xf>
    <xf numFmtId="0" fontId="6" fillId="0" borderId="28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32" fillId="0" borderId="17" xfId="0" applyFont="1" applyBorder="1" applyAlignment="1">
      <alignment horizontal="left" wrapText="1"/>
    </xf>
    <xf numFmtId="0" fontId="32" fillId="0" borderId="0" xfId="0" applyFont="1" applyBorder="1" applyAlignment="1">
      <alignment horizontal="left" wrapText="1"/>
    </xf>
    <xf numFmtId="0" fontId="32" fillId="0" borderId="44" xfId="0" applyFont="1" applyBorder="1" applyAlignment="1">
      <alignment horizontal="left" wrapText="1"/>
    </xf>
    <xf numFmtId="0" fontId="3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32" fillId="0" borderId="28" xfId="0" applyFont="1" applyBorder="1" applyAlignment="1">
      <alignment horizontal="left" vertical="center" wrapText="1"/>
    </xf>
    <xf numFmtId="0" fontId="32" fillId="0" borderId="29" xfId="0" applyFont="1" applyBorder="1" applyAlignment="1">
      <alignment horizontal="left" vertical="center" wrapText="1"/>
    </xf>
    <xf numFmtId="0" fontId="32" fillId="0" borderId="2" xfId="0" applyFont="1" applyBorder="1" applyAlignment="1">
      <alignment horizontal="left" vertical="center" wrapText="1"/>
    </xf>
    <xf numFmtId="0" fontId="9" fillId="14" borderId="8" xfId="3" applyFont="1" applyFill="1" applyBorder="1" applyAlignment="1">
      <alignment horizontal="center" vertical="center" wrapText="1"/>
    </xf>
    <xf numFmtId="0" fontId="9" fillId="14" borderId="59" xfId="3" applyFont="1" applyFill="1" applyBorder="1" applyAlignment="1">
      <alignment horizontal="center" vertical="center" wrapText="1"/>
    </xf>
    <xf numFmtId="0" fontId="9" fillId="23" borderId="33" xfId="3" applyFont="1" applyFill="1" applyBorder="1" applyAlignment="1">
      <alignment horizontal="center" vertical="center" wrapText="1"/>
    </xf>
    <xf numFmtId="0" fontId="9" fillId="23" borderId="58" xfId="3" applyFont="1" applyFill="1" applyBorder="1" applyAlignment="1">
      <alignment horizontal="center" vertical="center" wrapText="1"/>
    </xf>
    <xf numFmtId="0" fontId="9" fillId="23" borderId="59" xfId="3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>
      <alignment horizontal="center"/>
    </xf>
    <xf numFmtId="0" fontId="1" fillId="2" borderId="53" xfId="0" applyFont="1" applyFill="1" applyBorder="1" applyAlignment="1">
      <alignment horizontal="center" vertical="center"/>
    </xf>
    <xf numFmtId="0" fontId="1" fillId="2" borderId="54" xfId="0" applyFont="1" applyFill="1" applyBorder="1" applyAlignment="1">
      <alignment horizontal="center" vertical="center"/>
    </xf>
    <xf numFmtId="0" fontId="1" fillId="2" borderId="55" xfId="0" applyFont="1" applyFill="1" applyBorder="1" applyAlignment="1">
      <alignment horizontal="center" vertical="center"/>
    </xf>
    <xf numFmtId="0" fontId="2" fillId="2" borderId="20" xfId="0" applyFont="1" applyFill="1" applyBorder="1" applyAlignment="1"/>
    <xf numFmtId="0" fontId="0" fillId="2" borderId="0" xfId="0" applyFill="1" applyBorder="1" applyAlignment="1"/>
    <xf numFmtId="0" fontId="0" fillId="2" borderId="21" xfId="0" applyFill="1" applyBorder="1" applyAlignment="1"/>
    <xf numFmtId="0" fontId="0" fillId="2" borderId="56" xfId="0" applyFill="1" applyBorder="1" applyAlignment="1"/>
    <xf numFmtId="0" fontId="0" fillId="2" borderId="44" xfId="0" applyFill="1" applyBorder="1" applyAlignment="1"/>
    <xf numFmtId="0" fontId="0" fillId="2" borderId="57" xfId="0" applyFill="1" applyBorder="1" applyAlignme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0" fillId="2" borderId="0" xfId="0" applyFill="1" applyAlignment="1"/>
    <xf numFmtId="0" fontId="0" fillId="0" borderId="0" xfId="0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top"/>
    </xf>
    <xf numFmtId="0" fontId="52" fillId="0" borderId="1" xfId="0" applyFont="1" applyBorder="1" applyAlignment="1">
      <alignment vertical="top" wrapText="1"/>
    </xf>
    <xf numFmtId="0" fontId="20" fillId="0" borderId="0" xfId="0" applyFont="1" applyFill="1" applyBorder="1" applyAlignment="1">
      <alignment horizontal="left"/>
    </xf>
    <xf numFmtId="164" fontId="38" fillId="8" borderId="1" xfId="0" applyNumberFormat="1" applyFont="1" applyFill="1" applyBorder="1" applyAlignment="1">
      <alignment horizontal="center" wrapText="1"/>
    </xf>
    <xf numFmtId="164" fontId="38" fillId="2" borderId="1" xfId="0" applyNumberFormat="1" applyFont="1" applyFill="1" applyBorder="1" applyAlignment="1">
      <alignment horizontal="center" wrapText="1"/>
    </xf>
    <xf numFmtId="164" fontId="20" fillId="20" borderId="41" xfId="0" applyNumberFormat="1" applyFont="1" applyFill="1" applyBorder="1"/>
    <xf numFmtId="164" fontId="0" fillId="20" borderId="41" xfId="0" applyNumberFormat="1" applyFill="1" applyBorder="1"/>
    <xf numFmtId="164" fontId="38" fillId="20" borderId="2" xfId="0" applyNumberFormat="1" applyFont="1" applyFill="1" applyBorder="1" applyAlignment="1">
      <alignment horizontal="center" wrapText="1"/>
    </xf>
    <xf numFmtId="164" fontId="38" fillId="20" borderId="1" xfId="0" applyNumberFormat="1" applyFont="1" applyFill="1" applyBorder="1" applyAlignment="1">
      <alignment horizontal="center" wrapText="1"/>
    </xf>
  </cellXfs>
  <cellStyles count="4">
    <cellStyle name="20% - Accent2" xfId="2" builtinId="34"/>
    <cellStyle name="20% - Accent4" xfId="3" builtinId="42"/>
    <cellStyle name="Excel Built-in Normal" xfId="1"/>
    <cellStyle name="Normal" xfId="0" builtinId="0"/>
  </cellStyles>
  <dxfs count="0"/>
  <tableStyles count="0" defaultTableStyle="TableStyleMedium9" defaultPivotStyle="PivotStyleLight16"/>
  <colors>
    <mruColors>
      <color rgb="FFFF0066"/>
      <color rgb="FF009900"/>
      <color rgb="FFFF9999"/>
      <color rgb="FF0033CC"/>
      <color rgb="FF95ED1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224"/>
  <sheetViews>
    <sheetView tabSelected="1" topLeftCell="C63" workbookViewId="0">
      <selection activeCell="H86" sqref="H86"/>
    </sheetView>
  </sheetViews>
  <sheetFormatPr defaultRowHeight="15" x14ac:dyDescent="0.25"/>
  <cols>
    <col min="1" max="1" width="6.28515625" customWidth="1"/>
    <col min="2" max="2" width="8.5703125" style="449" customWidth="1"/>
    <col min="3" max="3" width="24.42578125" style="212" customWidth="1"/>
    <col min="4" max="4" width="5.42578125" customWidth="1"/>
    <col min="5" max="5" width="6.28515625" customWidth="1"/>
    <col min="6" max="6" width="6.5703125" customWidth="1"/>
    <col min="7" max="7" width="4.85546875" customWidth="1"/>
    <col min="8" max="8" width="6.85546875" customWidth="1"/>
    <col min="9" max="15" width="5.85546875" customWidth="1"/>
    <col min="16" max="16" width="5.28515625" customWidth="1"/>
    <col min="17" max="17" width="6.85546875" customWidth="1"/>
    <col min="18" max="18" width="7" customWidth="1"/>
    <col min="19" max="19" width="5.85546875" customWidth="1"/>
    <col min="20" max="20" width="5.42578125" customWidth="1"/>
    <col min="21" max="21" width="6.140625" style="7" customWidth="1"/>
    <col min="22" max="22" width="6.140625" customWidth="1"/>
    <col min="23" max="23" width="6.85546875" customWidth="1"/>
    <col min="24" max="24" width="7.140625" customWidth="1"/>
    <col min="25" max="25" width="5.85546875" customWidth="1"/>
    <col min="26" max="26" width="6.28515625" customWidth="1"/>
    <col min="27" max="28" width="6.140625" customWidth="1"/>
    <col min="29" max="29" width="7" customWidth="1"/>
    <col min="30" max="30" width="6.85546875" customWidth="1"/>
    <col min="31" max="31" width="6.5703125" customWidth="1"/>
    <col min="32" max="32" width="5.85546875" customWidth="1"/>
    <col min="33" max="33" width="7.140625" customWidth="1"/>
    <col min="34" max="34" width="6.140625" customWidth="1"/>
    <col min="35" max="35" width="7" customWidth="1"/>
    <col min="36" max="36" width="6.85546875" customWidth="1"/>
    <col min="37" max="37" width="6.5703125" customWidth="1"/>
    <col min="38" max="38" width="5.85546875" customWidth="1"/>
    <col min="39" max="39" width="7.140625" customWidth="1"/>
    <col min="40" max="40" width="6.140625" customWidth="1"/>
    <col min="41" max="41" width="7" customWidth="1"/>
    <col min="42" max="42" width="6.85546875" customWidth="1"/>
    <col min="43" max="43" width="6.5703125" customWidth="1"/>
    <col min="44" max="44" width="5.85546875" customWidth="1"/>
    <col min="45" max="45" width="7.140625" customWidth="1"/>
    <col min="46" max="46" width="6.140625" customWidth="1"/>
    <col min="47" max="47" width="7" customWidth="1"/>
    <col min="48" max="48" width="6.85546875" customWidth="1"/>
    <col min="49" max="49" width="6.5703125" customWidth="1"/>
    <col min="50" max="50" width="5.85546875" customWidth="1"/>
    <col min="51" max="51" width="7.140625" customWidth="1"/>
    <col min="52" max="52" width="6.140625" customWidth="1"/>
    <col min="53" max="53" width="7" customWidth="1"/>
    <col min="54" max="54" width="6.85546875" customWidth="1"/>
    <col min="55" max="55" width="6.5703125" customWidth="1"/>
    <col min="56" max="56" width="5.85546875" customWidth="1"/>
    <col min="57" max="57" width="7.140625" customWidth="1"/>
    <col min="58" max="58" width="6.140625" customWidth="1"/>
    <col min="59" max="59" width="7" customWidth="1"/>
    <col min="60" max="60" width="6.85546875" customWidth="1"/>
    <col min="61" max="61" width="6.5703125" customWidth="1"/>
    <col min="62" max="62" width="5.85546875" customWidth="1"/>
    <col min="63" max="63" width="7.140625" customWidth="1"/>
    <col min="64" max="64" width="6.140625" customWidth="1"/>
    <col min="65" max="65" width="7" customWidth="1"/>
    <col min="66" max="66" width="6.85546875" customWidth="1"/>
    <col min="67" max="67" width="6.5703125" customWidth="1"/>
    <col min="68" max="68" width="5.85546875" customWidth="1"/>
    <col min="69" max="69" width="7.140625" customWidth="1"/>
    <col min="70" max="70" width="6.140625" customWidth="1"/>
    <col min="71" max="71" width="7" customWidth="1"/>
    <col min="72" max="72" width="6.85546875" customWidth="1"/>
    <col min="73" max="73" width="6.5703125" customWidth="1"/>
    <col min="74" max="74" width="5.85546875" customWidth="1"/>
    <col min="75" max="75" width="7.140625" customWidth="1"/>
    <col min="76" max="76" width="6.140625" customWidth="1"/>
    <col min="77" max="77" width="7" customWidth="1"/>
    <col min="78" max="78" width="6.85546875" customWidth="1"/>
    <col min="79" max="79" width="6.5703125" customWidth="1"/>
    <col min="80" max="80" width="5.85546875" customWidth="1"/>
    <col min="81" max="81" width="7.140625" customWidth="1"/>
    <col min="82" max="82" width="6.140625" customWidth="1"/>
    <col min="83" max="83" width="7" customWidth="1"/>
    <col min="84" max="84" width="6.85546875" customWidth="1"/>
    <col min="85" max="85" width="6.5703125" customWidth="1"/>
    <col min="86" max="86" width="5.85546875" customWidth="1"/>
    <col min="87" max="87" width="7.140625" customWidth="1"/>
    <col min="88" max="88" width="6.140625" customWidth="1"/>
    <col min="89" max="89" width="7" customWidth="1"/>
    <col min="90" max="90" width="6.85546875" customWidth="1"/>
    <col min="91" max="91" width="6.5703125" customWidth="1"/>
    <col min="92" max="92" width="5.85546875" customWidth="1"/>
    <col min="93" max="93" width="7.140625" customWidth="1"/>
    <col min="94" max="94" width="6.140625" customWidth="1"/>
    <col min="95" max="95" width="7" customWidth="1"/>
    <col min="96" max="96" width="6.85546875" customWidth="1"/>
    <col min="97" max="97" width="6.5703125" customWidth="1"/>
    <col min="98" max="98" width="5.85546875" customWidth="1"/>
    <col min="99" max="99" width="7.140625" customWidth="1"/>
    <col min="100" max="100" width="6.140625" customWidth="1"/>
    <col min="101" max="101" width="7" customWidth="1"/>
    <col min="102" max="102" width="6.85546875" customWidth="1"/>
    <col min="103" max="103" width="6.5703125" customWidth="1"/>
    <col min="104" max="104" width="5.85546875" customWidth="1"/>
    <col min="105" max="105" width="7.140625" customWidth="1"/>
    <col min="106" max="106" width="6.140625" customWidth="1"/>
    <col min="107" max="107" width="7" customWidth="1"/>
    <col min="108" max="108" width="6.85546875" customWidth="1"/>
    <col min="109" max="109" width="6.5703125" customWidth="1"/>
    <col min="110" max="110" width="5.85546875" customWidth="1"/>
    <col min="111" max="111" width="7.140625" customWidth="1"/>
  </cols>
  <sheetData>
    <row r="1" spans="1:114" s="41" customFormat="1" ht="21" x14ac:dyDescent="0.25">
      <c r="B1" s="442" t="s">
        <v>7</v>
      </c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3"/>
      <c r="R1" s="333"/>
      <c r="S1" s="333"/>
      <c r="T1" s="333"/>
      <c r="U1" s="333"/>
      <c r="V1" s="333"/>
      <c r="W1" s="333"/>
      <c r="X1" s="333"/>
      <c r="Y1" s="333"/>
      <c r="Z1" s="333"/>
    </row>
    <row r="2" spans="1:114" s="41" customFormat="1" ht="15.75" x14ac:dyDescent="0.25">
      <c r="B2" s="443" t="s">
        <v>106</v>
      </c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  <c r="T2" s="334"/>
      <c r="U2" s="334"/>
      <c r="V2" s="334"/>
      <c r="W2" s="335"/>
      <c r="X2" s="335"/>
      <c r="Y2" s="335"/>
      <c r="Z2" s="335"/>
    </row>
    <row r="3" spans="1:114" s="41" customFormat="1" x14ac:dyDescent="0.25">
      <c r="B3" s="444" t="s">
        <v>9</v>
      </c>
      <c r="C3" s="335"/>
      <c r="D3" s="474" t="s">
        <v>365</v>
      </c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</row>
    <row r="4" spans="1:114" s="41" customFormat="1" ht="18.75" x14ac:dyDescent="0.3">
      <c r="B4" s="445" t="s">
        <v>257</v>
      </c>
      <c r="C4" s="325"/>
      <c r="D4" s="473" t="s">
        <v>366</v>
      </c>
      <c r="E4" s="325"/>
      <c r="F4" s="472" t="s">
        <v>364</v>
      </c>
      <c r="G4" s="325"/>
      <c r="H4" s="325"/>
      <c r="I4" s="331"/>
      <c r="J4" s="331"/>
      <c r="K4" s="331"/>
      <c r="L4" s="331"/>
      <c r="M4" s="331"/>
      <c r="N4" s="331"/>
      <c r="O4" s="331"/>
      <c r="P4" s="331"/>
      <c r="Q4" s="331"/>
      <c r="R4" s="331"/>
      <c r="S4" s="331"/>
      <c r="T4" s="331"/>
      <c r="U4" s="331"/>
      <c r="V4" s="331"/>
      <c r="W4" s="331"/>
      <c r="X4" s="331"/>
      <c r="Y4" s="331"/>
      <c r="Z4" s="331"/>
    </row>
    <row r="5" spans="1:114" s="145" customFormat="1" ht="60" x14ac:dyDescent="0.25">
      <c r="A5" s="326" t="s">
        <v>11</v>
      </c>
      <c r="B5" s="446" t="s">
        <v>265</v>
      </c>
      <c r="C5" s="327" t="s">
        <v>1</v>
      </c>
      <c r="D5" s="328" t="s">
        <v>258</v>
      </c>
      <c r="E5" s="329" t="s">
        <v>259</v>
      </c>
      <c r="F5" s="329" t="s">
        <v>260</v>
      </c>
      <c r="G5" s="330" t="s">
        <v>269</v>
      </c>
      <c r="H5" s="332" t="s">
        <v>268</v>
      </c>
      <c r="I5" s="144" t="s">
        <v>273</v>
      </c>
      <c r="J5" s="144" t="s">
        <v>274</v>
      </c>
      <c r="K5" s="144" t="s">
        <v>275</v>
      </c>
      <c r="L5" s="144" t="s">
        <v>276</v>
      </c>
      <c r="M5" s="342" t="s">
        <v>271</v>
      </c>
      <c r="N5" s="342" t="s">
        <v>272</v>
      </c>
      <c r="O5" s="343" t="s">
        <v>270</v>
      </c>
      <c r="P5" s="144" t="s">
        <v>203</v>
      </c>
      <c r="Q5" s="144" t="s">
        <v>204</v>
      </c>
      <c r="R5" s="144" t="s">
        <v>205</v>
      </c>
      <c r="S5" s="144" t="s">
        <v>206</v>
      </c>
      <c r="T5" s="144" t="s">
        <v>207</v>
      </c>
      <c r="U5" s="344" t="s">
        <v>208</v>
      </c>
      <c r="V5" s="144" t="s">
        <v>203</v>
      </c>
      <c r="W5" s="144" t="s">
        <v>204</v>
      </c>
      <c r="X5" s="144" t="s">
        <v>205</v>
      </c>
      <c r="Y5" s="144" t="s">
        <v>206</v>
      </c>
      <c r="Z5" s="144" t="s">
        <v>207</v>
      </c>
      <c r="AA5" s="344" t="s">
        <v>210</v>
      </c>
      <c r="AB5" s="144" t="s">
        <v>203</v>
      </c>
      <c r="AC5" s="144" t="s">
        <v>204</v>
      </c>
      <c r="AD5" s="144" t="s">
        <v>205</v>
      </c>
      <c r="AE5" s="144" t="s">
        <v>206</v>
      </c>
      <c r="AF5" s="144" t="s">
        <v>207</v>
      </c>
      <c r="AG5" s="344" t="s">
        <v>209</v>
      </c>
      <c r="AH5" s="144" t="s">
        <v>203</v>
      </c>
      <c r="AI5" s="144" t="s">
        <v>204</v>
      </c>
      <c r="AJ5" s="144" t="s">
        <v>205</v>
      </c>
      <c r="AK5" s="144" t="s">
        <v>206</v>
      </c>
      <c r="AL5" s="144" t="s">
        <v>207</v>
      </c>
      <c r="AM5" s="344" t="s">
        <v>211</v>
      </c>
      <c r="AN5" s="144" t="s">
        <v>203</v>
      </c>
      <c r="AO5" s="144" t="s">
        <v>204</v>
      </c>
      <c r="AP5" s="144" t="s">
        <v>205</v>
      </c>
      <c r="AQ5" s="144" t="s">
        <v>206</v>
      </c>
      <c r="AR5" s="144" t="s">
        <v>207</v>
      </c>
      <c r="AS5" s="344" t="s">
        <v>214</v>
      </c>
      <c r="AT5" s="144" t="s">
        <v>203</v>
      </c>
      <c r="AU5" s="144" t="s">
        <v>204</v>
      </c>
      <c r="AV5" s="144" t="s">
        <v>205</v>
      </c>
      <c r="AW5" s="144" t="s">
        <v>206</v>
      </c>
      <c r="AX5" s="144" t="s">
        <v>207</v>
      </c>
      <c r="AY5" s="344" t="s">
        <v>215</v>
      </c>
      <c r="AZ5" s="144" t="s">
        <v>203</v>
      </c>
      <c r="BA5" s="144" t="s">
        <v>204</v>
      </c>
      <c r="BB5" s="144" t="s">
        <v>205</v>
      </c>
      <c r="BC5" s="144" t="s">
        <v>206</v>
      </c>
      <c r="BD5" s="144" t="s">
        <v>207</v>
      </c>
      <c r="BE5" s="344" t="s">
        <v>216</v>
      </c>
      <c r="BF5" s="144" t="s">
        <v>203</v>
      </c>
      <c r="BG5" s="144" t="s">
        <v>204</v>
      </c>
      <c r="BH5" s="144" t="s">
        <v>205</v>
      </c>
      <c r="BI5" s="144" t="s">
        <v>206</v>
      </c>
      <c r="BJ5" s="144" t="s">
        <v>207</v>
      </c>
      <c r="BK5" s="344" t="s">
        <v>217</v>
      </c>
      <c r="BL5" s="144" t="s">
        <v>203</v>
      </c>
      <c r="BM5" s="144" t="s">
        <v>204</v>
      </c>
      <c r="BN5" s="144" t="s">
        <v>205</v>
      </c>
      <c r="BO5" s="144" t="s">
        <v>206</v>
      </c>
      <c r="BP5" s="144" t="s">
        <v>207</v>
      </c>
      <c r="BQ5" s="344" t="s">
        <v>218</v>
      </c>
      <c r="BR5" s="144" t="s">
        <v>203</v>
      </c>
      <c r="BS5" s="144" t="s">
        <v>204</v>
      </c>
      <c r="BT5" s="144" t="s">
        <v>205</v>
      </c>
      <c r="BU5" s="144" t="s">
        <v>206</v>
      </c>
      <c r="BV5" s="144" t="s">
        <v>207</v>
      </c>
      <c r="BW5" s="344" t="s">
        <v>235</v>
      </c>
      <c r="BX5" s="144" t="s">
        <v>203</v>
      </c>
      <c r="BY5" s="144" t="s">
        <v>204</v>
      </c>
      <c r="BZ5" s="144" t="s">
        <v>205</v>
      </c>
      <c r="CA5" s="144" t="s">
        <v>206</v>
      </c>
      <c r="CB5" s="144" t="s">
        <v>207</v>
      </c>
      <c r="CC5" s="344" t="s">
        <v>236</v>
      </c>
      <c r="CD5" s="144" t="s">
        <v>203</v>
      </c>
      <c r="CE5" s="144" t="s">
        <v>204</v>
      </c>
      <c r="CF5" s="144" t="s">
        <v>205</v>
      </c>
      <c r="CG5" s="144" t="s">
        <v>206</v>
      </c>
      <c r="CH5" s="144" t="s">
        <v>207</v>
      </c>
      <c r="CI5" s="344" t="s">
        <v>237</v>
      </c>
      <c r="CJ5" s="144" t="s">
        <v>203</v>
      </c>
      <c r="CK5" s="144" t="s">
        <v>204</v>
      </c>
      <c r="CL5" s="144" t="s">
        <v>205</v>
      </c>
      <c r="CM5" s="144" t="s">
        <v>206</v>
      </c>
      <c r="CN5" s="144" t="s">
        <v>207</v>
      </c>
      <c r="CO5" s="344" t="s">
        <v>238</v>
      </c>
      <c r="CP5" s="144" t="s">
        <v>203</v>
      </c>
      <c r="CQ5" s="144" t="s">
        <v>204</v>
      </c>
      <c r="CR5" s="144" t="s">
        <v>205</v>
      </c>
      <c r="CS5" s="144" t="s">
        <v>206</v>
      </c>
      <c r="CT5" s="144" t="s">
        <v>207</v>
      </c>
      <c r="CU5" s="344" t="s">
        <v>239</v>
      </c>
      <c r="CV5" s="144" t="s">
        <v>203</v>
      </c>
      <c r="CW5" s="144" t="s">
        <v>204</v>
      </c>
      <c r="CX5" s="144" t="s">
        <v>205</v>
      </c>
      <c r="CY5" s="144" t="s">
        <v>206</v>
      </c>
      <c r="CZ5" s="144" t="s">
        <v>207</v>
      </c>
      <c r="DA5" s="344" t="s">
        <v>240</v>
      </c>
      <c r="DB5" s="144" t="s">
        <v>203</v>
      </c>
      <c r="DC5" s="144" t="s">
        <v>204</v>
      </c>
      <c r="DD5" s="144" t="s">
        <v>205</v>
      </c>
      <c r="DE5" s="144" t="s">
        <v>206</v>
      </c>
      <c r="DF5" s="144" t="s">
        <v>207</v>
      </c>
      <c r="DG5" s="344" t="s">
        <v>241</v>
      </c>
      <c r="DH5" s="206" t="s">
        <v>256</v>
      </c>
      <c r="DI5" s="206"/>
      <c r="DJ5" s="203"/>
    </row>
    <row r="6" spans="1:114" x14ac:dyDescent="0.25">
      <c r="A6" s="259">
        <f>(ROW()-5)</f>
        <v>1</v>
      </c>
      <c r="B6" s="447">
        <v>5229</v>
      </c>
      <c r="C6" s="262" t="s">
        <v>142</v>
      </c>
      <c r="D6" s="467">
        <v>6</v>
      </c>
      <c r="E6" s="230">
        <v>9</v>
      </c>
      <c r="F6" s="230">
        <v>29</v>
      </c>
      <c r="G6" s="271">
        <f>AVERAGE(D6:E6)</f>
        <v>7.5</v>
      </c>
      <c r="H6" s="584">
        <f>(AVERAGE(U6,AA6,AG6,AM6,AS6,AY6,BE6,BK6,BQ6,BW6,CC6,CI6,CO6,CU6,DA6,DG6)*15)/10</f>
        <v>9.09375</v>
      </c>
      <c r="I6" s="253">
        <v>3</v>
      </c>
      <c r="J6" s="253">
        <v>5</v>
      </c>
      <c r="K6" s="253">
        <v>5</v>
      </c>
      <c r="L6" s="253">
        <v>5</v>
      </c>
      <c r="M6" s="336">
        <f t="shared" ref="M6:M63" si="0">CEILING(((I6+J6+K6+L6)*5)/40,1)</f>
        <v>3</v>
      </c>
      <c r="N6" s="336">
        <f>(F6*5)/46</f>
        <v>3.152173913043478</v>
      </c>
      <c r="O6" s="337">
        <f t="shared" ref="O6:O16" si="1">(H6+M6+N6)</f>
        <v>15.245923913043478</v>
      </c>
      <c r="P6" s="338">
        <v>1</v>
      </c>
      <c r="Q6" s="339">
        <v>1</v>
      </c>
      <c r="R6" s="339">
        <v>2</v>
      </c>
      <c r="S6" s="339">
        <v>0</v>
      </c>
      <c r="T6" s="340">
        <v>2</v>
      </c>
      <c r="U6" s="582">
        <f>SUM(P6:T6)</f>
        <v>6</v>
      </c>
      <c r="V6" s="216">
        <v>1</v>
      </c>
      <c r="W6" s="217">
        <v>1</v>
      </c>
      <c r="X6" s="217">
        <v>2</v>
      </c>
      <c r="Y6" s="217"/>
      <c r="Z6" s="341">
        <v>2</v>
      </c>
      <c r="AA6" s="583">
        <f>SUM(V6:Z6)</f>
        <v>6</v>
      </c>
      <c r="AB6" s="219">
        <v>1</v>
      </c>
      <c r="AC6" s="220">
        <v>1</v>
      </c>
      <c r="AD6" s="220">
        <v>2</v>
      </c>
      <c r="AE6" s="220"/>
      <c r="AF6" s="221">
        <v>2</v>
      </c>
      <c r="AG6" s="171">
        <f>SUM(AB6:AF6)</f>
        <v>6</v>
      </c>
      <c r="AH6" s="219">
        <v>1</v>
      </c>
      <c r="AI6" s="220">
        <v>1</v>
      </c>
      <c r="AJ6" s="220">
        <v>2</v>
      </c>
      <c r="AK6" s="220"/>
      <c r="AL6" s="221">
        <v>2</v>
      </c>
      <c r="AM6" s="171">
        <f>SUM(AH6:AL6)</f>
        <v>6</v>
      </c>
      <c r="AN6" s="219">
        <v>1</v>
      </c>
      <c r="AO6" s="220">
        <v>1</v>
      </c>
      <c r="AP6" s="220">
        <v>2</v>
      </c>
      <c r="AQ6" s="220"/>
      <c r="AR6" s="221">
        <v>2</v>
      </c>
      <c r="AS6" s="171">
        <f>SUM(AN6:AR6)</f>
        <v>6</v>
      </c>
      <c r="AT6" s="219">
        <v>1</v>
      </c>
      <c r="AU6" s="220">
        <v>1</v>
      </c>
      <c r="AV6" s="220">
        <v>2</v>
      </c>
      <c r="AW6" s="220"/>
      <c r="AX6" s="221">
        <v>2</v>
      </c>
      <c r="AY6" s="171">
        <f>SUM(AT6:AX6)</f>
        <v>6</v>
      </c>
      <c r="AZ6" s="219">
        <v>1</v>
      </c>
      <c r="BA6" s="220">
        <v>1</v>
      </c>
      <c r="BB6" s="220">
        <v>2</v>
      </c>
      <c r="BC6" s="220"/>
      <c r="BD6" s="221">
        <v>2</v>
      </c>
      <c r="BE6" s="171">
        <f>SUM(AZ6:BD6)</f>
        <v>6</v>
      </c>
      <c r="BF6" s="219">
        <v>1</v>
      </c>
      <c r="BG6" s="220">
        <v>1</v>
      </c>
      <c r="BH6" s="220">
        <v>2</v>
      </c>
      <c r="BI6" s="220"/>
      <c r="BJ6" s="221">
        <v>2</v>
      </c>
      <c r="BK6" s="171">
        <f>SUM(BF6:BJ6)</f>
        <v>6</v>
      </c>
      <c r="BL6" s="219">
        <v>1</v>
      </c>
      <c r="BM6" s="220">
        <v>1</v>
      </c>
      <c r="BN6" s="220">
        <v>2</v>
      </c>
      <c r="BO6" s="220"/>
      <c r="BP6" s="221">
        <v>2</v>
      </c>
      <c r="BQ6" s="171">
        <f>SUM(BL6:BP6)</f>
        <v>6</v>
      </c>
      <c r="BR6" s="219">
        <v>1</v>
      </c>
      <c r="BS6" s="220">
        <v>1</v>
      </c>
      <c r="BT6" s="220">
        <v>2</v>
      </c>
      <c r="BU6" s="220"/>
      <c r="BV6" s="221">
        <v>2</v>
      </c>
      <c r="BW6" s="171">
        <f>SUM(BR6:BV6)</f>
        <v>6</v>
      </c>
      <c r="BX6" s="219">
        <v>1</v>
      </c>
      <c r="BY6" s="220">
        <v>1</v>
      </c>
      <c r="BZ6" s="220">
        <v>2</v>
      </c>
      <c r="CA6" s="220"/>
      <c r="CB6" s="221">
        <v>2</v>
      </c>
      <c r="CC6" s="171">
        <f>SUM(BX6:CB6)</f>
        <v>6</v>
      </c>
      <c r="CD6" s="219">
        <v>1</v>
      </c>
      <c r="CE6" s="220">
        <v>1</v>
      </c>
      <c r="CF6" s="220">
        <v>2</v>
      </c>
      <c r="CG6" s="220"/>
      <c r="CH6" s="221">
        <v>2</v>
      </c>
      <c r="CI6" s="171">
        <f>SUM(CD6:CH6)</f>
        <v>6</v>
      </c>
      <c r="CJ6" s="219">
        <v>1</v>
      </c>
      <c r="CK6" s="220">
        <v>1</v>
      </c>
      <c r="CL6" s="220">
        <v>2</v>
      </c>
      <c r="CM6" s="220">
        <v>1</v>
      </c>
      <c r="CN6" s="221">
        <v>2</v>
      </c>
      <c r="CO6" s="171">
        <f>SUM(CJ6:CN6)</f>
        <v>7</v>
      </c>
      <c r="CP6" s="219">
        <v>1</v>
      </c>
      <c r="CQ6" s="220">
        <v>1</v>
      </c>
      <c r="CR6" s="220">
        <v>2</v>
      </c>
      <c r="CS6" s="220"/>
      <c r="CT6" s="221">
        <v>2</v>
      </c>
      <c r="CU6" s="171">
        <f>SUM(CP6:CT6)</f>
        <v>6</v>
      </c>
      <c r="CV6" s="219">
        <v>1</v>
      </c>
      <c r="CW6" s="220">
        <v>1</v>
      </c>
      <c r="CX6" s="220">
        <v>2</v>
      </c>
      <c r="CY6" s="220"/>
      <c r="CZ6" s="221">
        <v>2</v>
      </c>
      <c r="DA6" s="171">
        <f>SUM(CV6:CZ6)</f>
        <v>6</v>
      </c>
      <c r="DB6" s="219">
        <v>1</v>
      </c>
      <c r="DC6" s="220">
        <v>1</v>
      </c>
      <c r="DD6" s="220">
        <v>2</v>
      </c>
      <c r="DE6" s="220"/>
      <c r="DF6" s="221">
        <v>2</v>
      </c>
      <c r="DG6" s="222">
        <f>SUM(DB6:DF6)</f>
        <v>6</v>
      </c>
      <c r="DH6" s="304"/>
      <c r="DI6" s="304"/>
    </row>
    <row r="7" spans="1:114" x14ac:dyDescent="0.25">
      <c r="A7" s="259">
        <f t="shared" ref="A7:A69" si="2">(ROW()-5)</f>
        <v>2</v>
      </c>
      <c r="B7" s="447">
        <v>7359</v>
      </c>
      <c r="C7" s="261" t="s">
        <v>143</v>
      </c>
      <c r="D7" s="467">
        <v>5</v>
      </c>
      <c r="E7" s="230">
        <v>15</v>
      </c>
      <c r="F7" s="471">
        <v>22</v>
      </c>
      <c r="G7" s="270">
        <f t="shared" ref="G7:G70" si="3">AVERAGE(D7:E7)</f>
        <v>10</v>
      </c>
      <c r="H7" s="273">
        <f t="shared" ref="H7:H70" si="4">(AVERAGE(U7,AA7,AG7,AM7,AS7,AY7,BE7,BK7,BQ7,BW7,CC7,CI7,CO7,CU7,DA7,DG7)*15)/10</f>
        <v>10.5</v>
      </c>
      <c r="I7" s="252">
        <v>3</v>
      </c>
      <c r="J7" s="252">
        <v>3</v>
      </c>
      <c r="K7" s="252">
        <v>2</v>
      </c>
      <c r="L7" s="252">
        <v>3</v>
      </c>
      <c r="M7" s="274">
        <f t="shared" si="0"/>
        <v>2</v>
      </c>
      <c r="N7" s="274">
        <f t="shared" ref="N7:N70" si="5">(F7*5)/46</f>
        <v>2.3913043478260869</v>
      </c>
      <c r="O7" s="272">
        <f t="shared" si="1"/>
        <v>14.891304347826086</v>
      </c>
      <c r="P7" s="154">
        <v>2</v>
      </c>
      <c r="Q7" s="8">
        <v>1</v>
      </c>
      <c r="R7" s="8">
        <v>2</v>
      </c>
      <c r="S7" s="8">
        <v>0</v>
      </c>
      <c r="T7" s="91">
        <v>2</v>
      </c>
      <c r="U7" s="166">
        <f t="shared" ref="U7:U70" si="6">SUM(P7:T7)</f>
        <v>7</v>
      </c>
      <c r="V7" s="149">
        <v>2</v>
      </c>
      <c r="W7" s="137">
        <v>0</v>
      </c>
      <c r="X7" s="137">
        <v>2</v>
      </c>
      <c r="Y7" s="137">
        <v>0</v>
      </c>
      <c r="Z7" s="168">
        <v>2</v>
      </c>
      <c r="AA7" s="171">
        <f t="shared" ref="AA7:AA70" si="7">SUM(V7:Z7)</f>
        <v>6</v>
      </c>
      <c r="AB7" s="151">
        <v>2</v>
      </c>
      <c r="AC7" s="138">
        <v>2</v>
      </c>
      <c r="AD7" s="138">
        <v>2</v>
      </c>
      <c r="AE7" s="138">
        <v>0</v>
      </c>
      <c r="AF7" s="172">
        <v>1</v>
      </c>
      <c r="AG7" s="166">
        <f t="shared" ref="AG7:AG70" si="8">SUM(AB7:AF7)</f>
        <v>7</v>
      </c>
      <c r="AH7" s="151">
        <v>2</v>
      </c>
      <c r="AI7" s="138">
        <v>1</v>
      </c>
      <c r="AJ7" s="138">
        <v>2</v>
      </c>
      <c r="AK7" s="138">
        <v>0</v>
      </c>
      <c r="AL7" s="172">
        <v>1</v>
      </c>
      <c r="AM7" s="166">
        <f t="shared" ref="AM7:AM70" si="9">SUM(AH7:AL7)</f>
        <v>6</v>
      </c>
      <c r="AN7" s="151">
        <v>2</v>
      </c>
      <c r="AO7" s="138">
        <v>1</v>
      </c>
      <c r="AP7" s="138">
        <v>2</v>
      </c>
      <c r="AQ7" s="138">
        <v>0</v>
      </c>
      <c r="AR7" s="172">
        <v>2</v>
      </c>
      <c r="AS7" s="166">
        <f t="shared" ref="AS7:AS70" si="10">SUM(AN7:AR7)</f>
        <v>7</v>
      </c>
      <c r="AT7" s="151">
        <v>2</v>
      </c>
      <c r="AU7" s="138">
        <v>1</v>
      </c>
      <c r="AV7" s="138">
        <v>2</v>
      </c>
      <c r="AW7" s="138">
        <v>0</v>
      </c>
      <c r="AX7" s="172">
        <v>2</v>
      </c>
      <c r="AY7" s="166">
        <f t="shared" ref="AY7:AY70" si="11">SUM(AT7:AX7)</f>
        <v>7</v>
      </c>
      <c r="AZ7" s="151">
        <v>2</v>
      </c>
      <c r="BA7" s="138">
        <v>1</v>
      </c>
      <c r="BB7" s="138">
        <v>2</v>
      </c>
      <c r="BC7" s="138">
        <v>0</v>
      </c>
      <c r="BD7" s="172">
        <v>2</v>
      </c>
      <c r="BE7" s="166">
        <f t="shared" ref="BE7:BE70" si="12">SUM(AZ7:BD7)</f>
        <v>7</v>
      </c>
      <c r="BF7" s="151">
        <v>2</v>
      </c>
      <c r="BG7" s="138">
        <v>1</v>
      </c>
      <c r="BH7" s="138">
        <v>2</v>
      </c>
      <c r="BI7" s="138">
        <v>0</v>
      </c>
      <c r="BJ7" s="172">
        <v>2</v>
      </c>
      <c r="BK7" s="166">
        <f t="shared" ref="BK7:BK70" si="13">SUM(BF7:BJ7)</f>
        <v>7</v>
      </c>
      <c r="BL7" s="151">
        <v>2</v>
      </c>
      <c r="BM7" s="138">
        <v>1</v>
      </c>
      <c r="BN7" s="138">
        <v>2</v>
      </c>
      <c r="BO7" s="138">
        <v>0</v>
      </c>
      <c r="BP7" s="172">
        <v>2</v>
      </c>
      <c r="BQ7" s="166">
        <f t="shared" ref="BQ7:BQ70" si="14">SUM(BL7:BP7)</f>
        <v>7</v>
      </c>
      <c r="BR7" s="151">
        <v>2</v>
      </c>
      <c r="BS7" s="138">
        <v>1</v>
      </c>
      <c r="BT7" s="138">
        <v>2</v>
      </c>
      <c r="BU7" s="138">
        <v>0</v>
      </c>
      <c r="BV7" s="172">
        <v>2</v>
      </c>
      <c r="BW7" s="166">
        <f t="shared" ref="BW7:BW70" si="15">SUM(BR7:BV7)</f>
        <v>7</v>
      </c>
      <c r="BX7" s="151">
        <v>2</v>
      </c>
      <c r="BY7" s="138">
        <v>1</v>
      </c>
      <c r="BZ7" s="138">
        <v>2</v>
      </c>
      <c r="CA7" s="138">
        <v>0</v>
      </c>
      <c r="CB7" s="172">
        <v>2</v>
      </c>
      <c r="CC7" s="166">
        <f t="shared" ref="CC7:CC70" si="16">SUM(BX7:CB7)</f>
        <v>7</v>
      </c>
      <c r="CD7" s="151">
        <v>2</v>
      </c>
      <c r="CE7" s="138">
        <v>1</v>
      </c>
      <c r="CF7" s="138">
        <v>2</v>
      </c>
      <c r="CG7" s="138">
        <v>0</v>
      </c>
      <c r="CH7" s="172">
        <v>2</v>
      </c>
      <c r="CI7" s="166">
        <f t="shared" ref="CI7:CI70" si="17">SUM(CD7:CH7)</f>
        <v>7</v>
      </c>
      <c r="CJ7" s="151">
        <v>2</v>
      </c>
      <c r="CK7" s="138">
        <v>1</v>
      </c>
      <c r="CL7" s="138">
        <v>2</v>
      </c>
      <c r="CM7" s="138">
        <v>0</v>
      </c>
      <c r="CN7" s="172">
        <v>2</v>
      </c>
      <c r="CO7" s="166">
        <f t="shared" ref="CO7:CO70" si="18">SUM(CJ7:CN7)</f>
        <v>7</v>
      </c>
      <c r="CP7" s="151">
        <v>2</v>
      </c>
      <c r="CQ7" s="138">
        <v>1</v>
      </c>
      <c r="CR7" s="138">
        <v>2</v>
      </c>
      <c r="CS7" s="138">
        <v>0</v>
      </c>
      <c r="CT7" s="172">
        <v>2</v>
      </c>
      <c r="CU7" s="166">
        <f t="shared" ref="CU7:CU70" si="19">SUM(CP7:CT7)</f>
        <v>7</v>
      </c>
      <c r="CV7" s="151">
        <v>2</v>
      </c>
      <c r="CW7" s="138">
        <v>1</v>
      </c>
      <c r="CX7" s="138">
        <v>2</v>
      </c>
      <c r="CY7" s="138">
        <v>0</v>
      </c>
      <c r="CZ7" s="172">
        <v>2</v>
      </c>
      <c r="DA7" s="166">
        <f t="shared" ref="DA7:DA70" si="20">SUM(CV7:CZ7)</f>
        <v>7</v>
      </c>
      <c r="DB7" s="151">
        <v>2</v>
      </c>
      <c r="DC7" s="138">
        <v>1</v>
      </c>
      <c r="DD7" s="138">
        <v>2</v>
      </c>
      <c r="DE7" s="138">
        <v>2</v>
      </c>
      <c r="DF7" s="172">
        <v>2</v>
      </c>
      <c r="DG7" s="205">
        <f t="shared" ref="DG7:DG70" si="21">SUM(DB7:DF7)</f>
        <v>9</v>
      </c>
      <c r="DH7" s="7"/>
      <c r="DI7" s="7"/>
    </row>
    <row r="8" spans="1:114" x14ac:dyDescent="0.25">
      <c r="A8" s="259">
        <f t="shared" si="2"/>
        <v>3</v>
      </c>
      <c r="B8" s="447">
        <v>7613</v>
      </c>
      <c r="C8" s="261" t="s">
        <v>144</v>
      </c>
      <c r="D8" s="257">
        <v>14</v>
      </c>
      <c r="E8" s="230">
        <v>15</v>
      </c>
      <c r="F8" s="230">
        <v>33</v>
      </c>
      <c r="G8" s="271">
        <f t="shared" si="3"/>
        <v>14.5</v>
      </c>
      <c r="H8" s="273">
        <f t="shared" si="4"/>
        <v>12.28125</v>
      </c>
      <c r="I8" s="252">
        <v>7</v>
      </c>
      <c r="J8" s="252">
        <v>6</v>
      </c>
      <c r="K8" s="252">
        <v>7</v>
      </c>
      <c r="L8" s="252">
        <v>7</v>
      </c>
      <c r="M8" s="274">
        <f t="shared" si="0"/>
        <v>4</v>
      </c>
      <c r="N8" s="274">
        <f t="shared" si="5"/>
        <v>3.5869565217391304</v>
      </c>
      <c r="O8" s="272">
        <f t="shared" si="1"/>
        <v>19.868206521739129</v>
      </c>
      <c r="P8" s="154">
        <v>2</v>
      </c>
      <c r="Q8" s="8">
        <v>2</v>
      </c>
      <c r="R8" s="8">
        <v>2</v>
      </c>
      <c r="S8" s="8">
        <v>0</v>
      </c>
      <c r="T8" s="91">
        <v>2</v>
      </c>
      <c r="U8" s="166">
        <f t="shared" si="6"/>
        <v>8</v>
      </c>
      <c r="V8" s="149">
        <v>2</v>
      </c>
      <c r="W8" s="137">
        <v>2</v>
      </c>
      <c r="X8" s="137">
        <v>2</v>
      </c>
      <c r="Y8" s="137">
        <v>0</v>
      </c>
      <c r="Z8" s="169">
        <v>2</v>
      </c>
      <c r="AA8" s="171">
        <f t="shared" si="7"/>
        <v>8</v>
      </c>
      <c r="AB8" s="151">
        <v>2</v>
      </c>
      <c r="AC8" s="138">
        <v>2</v>
      </c>
      <c r="AD8" s="138">
        <v>2</v>
      </c>
      <c r="AE8" s="138">
        <v>0</v>
      </c>
      <c r="AF8" s="172">
        <v>1</v>
      </c>
      <c r="AG8" s="166">
        <f t="shared" si="8"/>
        <v>7</v>
      </c>
      <c r="AH8" s="151">
        <v>2</v>
      </c>
      <c r="AI8" s="138">
        <v>2</v>
      </c>
      <c r="AJ8" s="138">
        <v>3</v>
      </c>
      <c r="AK8" s="138">
        <v>0</v>
      </c>
      <c r="AL8" s="172">
        <v>1</v>
      </c>
      <c r="AM8" s="166">
        <f t="shared" si="9"/>
        <v>8</v>
      </c>
      <c r="AN8" s="151">
        <v>2</v>
      </c>
      <c r="AO8" s="138">
        <v>2</v>
      </c>
      <c r="AP8" s="138">
        <v>3</v>
      </c>
      <c r="AQ8" s="138">
        <v>0</v>
      </c>
      <c r="AR8" s="172">
        <v>1</v>
      </c>
      <c r="AS8" s="166">
        <f t="shared" si="10"/>
        <v>8</v>
      </c>
      <c r="AT8" s="151">
        <v>2</v>
      </c>
      <c r="AU8" s="138">
        <v>2</v>
      </c>
      <c r="AV8" s="138">
        <v>2</v>
      </c>
      <c r="AW8" s="138">
        <v>0</v>
      </c>
      <c r="AX8" s="172">
        <v>2</v>
      </c>
      <c r="AY8" s="166">
        <f t="shared" si="11"/>
        <v>8</v>
      </c>
      <c r="AZ8" s="151">
        <v>2</v>
      </c>
      <c r="BA8" s="138">
        <v>2</v>
      </c>
      <c r="BB8" s="138">
        <v>2</v>
      </c>
      <c r="BC8" s="138">
        <v>0</v>
      </c>
      <c r="BD8" s="172">
        <v>2</v>
      </c>
      <c r="BE8" s="166">
        <f t="shared" si="12"/>
        <v>8</v>
      </c>
      <c r="BF8" s="151">
        <v>2</v>
      </c>
      <c r="BG8" s="138">
        <v>2</v>
      </c>
      <c r="BH8" s="138">
        <v>2</v>
      </c>
      <c r="BI8" s="138">
        <v>0</v>
      </c>
      <c r="BJ8" s="172">
        <v>2</v>
      </c>
      <c r="BK8" s="166">
        <f t="shared" si="13"/>
        <v>8</v>
      </c>
      <c r="BL8" s="151">
        <v>2</v>
      </c>
      <c r="BM8" s="138">
        <v>2</v>
      </c>
      <c r="BN8" s="138">
        <v>2</v>
      </c>
      <c r="BO8" s="138">
        <v>0</v>
      </c>
      <c r="BP8" s="172">
        <v>2</v>
      </c>
      <c r="BQ8" s="166">
        <f t="shared" si="14"/>
        <v>8</v>
      </c>
      <c r="BR8" s="151">
        <v>2</v>
      </c>
      <c r="BS8" s="138">
        <v>2</v>
      </c>
      <c r="BT8" s="138">
        <v>3</v>
      </c>
      <c r="BU8" s="138">
        <v>0</v>
      </c>
      <c r="BV8" s="172">
        <v>2</v>
      </c>
      <c r="BW8" s="166">
        <f t="shared" si="15"/>
        <v>9</v>
      </c>
      <c r="BX8" s="151">
        <v>2</v>
      </c>
      <c r="BY8" s="138">
        <v>2</v>
      </c>
      <c r="BZ8" s="138">
        <v>2</v>
      </c>
      <c r="CA8" s="138">
        <v>0</v>
      </c>
      <c r="CB8" s="172">
        <v>2</v>
      </c>
      <c r="CC8" s="166">
        <f t="shared" si="16"/>
        <v>8</v>
      </c>
      <c r="CD8" s="151">
        <v>2</v>
      </c>
      <c r="CE8" s="138">
        <v>2</v>
      </c>
      <c r="CF8" s="138">
        <v>2</v>
      </c>
      <c r="CG8" s="138">
        <v>0</v>
      </c>
      <c r="CH8" s="172">
        <v>2</v>
      </c>
      <c r="CI8" s="166">
        <f t="shared" si="17"/>
        <v>8</v>
      </c>
      <c r="CJ8" s="151">
        <v>2</v>
      </c>
      <c r="CK8" s="138">
        <v>2</v>
      </c>
      <c r="CL8" s="138">
        <v>3</v>
      </c>
      <c r="CM8" s="138">
        <v>0</v>
      </c>
      <c r="CN8" s="172">
        <v>2</v>
      </c>
      <c r="CO8" s="166">
        <f t="shared" si="18"/>
        <v>9</v>
      </c>
      <c r="CP8" s="151">
        <v>2</v>
      </c>
      <c r="CQ8" s="138">
        <v>2</v>
      </c>
      <c r="CR8" s="138">
        <v>2</v>
      </c>
      <c r="CS8" s="138">
        <v>0</v>
      </c>
      <c r="CT8" s="172">
        <v>2</v>
      </c>
      <c r="CU8" s="166">
        <f t="shared" si="19"/>
        <v>8</v>
      </c>
      <c r="CV8" s="151">
        <v>2</v>
      </c>
      <c r="CW8" s="138">
        <v>2</v>
      </c>
      <c r="CX8" s="138">
        <v>3</v>
      </c>
      <c r="CY8" s="138">
        <v>0</v>
      </c>
      <c r="CZ8" s="172">
        <v>2</v>
      </c>
      <c r="DA8" s="166">
        <f t="shared" si="20"/>
        <v>9</v>
      </c>
      <c r="DB8" s="151">
        <v>2</v>
      </c>
      <c r="DC8" s="138">
        <v>2</v>
      </c>
      <c r="DD8" s="138">
        <v>3</v>
      </c>
      <c r="DE8" s="138">
        <v>0</v>
      </c>
      <c r="DF8" s="172">
        <v>2</v>
      </c>
      <c r="DG8" s="205">
        <f t="shared" si="21"/>
        <v>9</v>
      </c>
      <c r="DH8" s="7"/>
      <c r="DI8" s="7"/>
    </row>
    <row r="9" spans="1:114" x14ac:dyDescent="0.25">
      <c r="A9" s="259">
        <f t="shared" si="2"/>
        <v>4</v>
      </c>
      <c r="B9" s="447">
        <v>7614</v>
      </c>
      <c r="C9" s="262" t="s">
        <v>145</v>
      </c>
      <c r="D9" s="257">
        <v>8</v>
      </c>
      <c r="E9" s="230">
        <v>18</v>
      </c>
      <c r="F9" s="230">
        <v>37</v>
      </c>
      <c r="G9" s="270">
        <f t="shared" si="3"/>
        <v>13</v>
      </c>
      <c r="H9" s="273">
        <f t="shared" si="4"/>
        <v>12.09375</v>
      </c>
      <c r="I9" s="252">
        <v>5</v>
      </c>
      <c r="J9" s="252">
        <v>5</v>
      </c>
      <c r="K9" s="252">
        <v>4</v>
      </c>
      <c r="L9" s="252">
        <v>5</v>
      </c>
      <c r="M9" s="274">
        <f t="shared" si="0"/>
        <v>3</v>
      </c>
      <c r="N9" s="274">
        <f t="shared" si="5"/>
        <v>4.0217391304347823</v>
      </c>
      <c r="O9" s="272">
        <f t="shared" si="1"/>
        <v>19.115489130434781</v>
      </c>
      <c r="P9" s="154">
        <v>2</v>
      </c>
      <c r="Q9" s="8">
        <v>2</v>
      </c>
      <c r="R9" s="8">
        <v>2</v>
      </c>
      <c r="S9" s="8">
        <v>1</v>
      </c>
      <c r="T9" s="91">
        <v>2</v>
      </c>
      <c r="U9" s="166">
        <f t="shared" si="6"/>
        <v>9</v>
      </c>
      <c r="V9" s="149">
        <v>2</v>
      </c>
      <c r="W9" s="137">
        <v>2</v>
      </c>
      <c r="X9" s="137">
        <v>2</v>
      </c>
      <c r="Y9" s="137">
        <v>1</v>
      </c>
      <c r="Z9" s="169">
        <v>2</v>
      </c>
      <c r="AA9" s="171">
        <f t="shared" si="7"/>
        <v>9</v>
      </c>
      <c r="AB9" s="151">
        <v>2</v>
      </c>
      <c r="AC9" s="138">
        <v>2</v>
      </c>
      <c r="AD9" s="138">
        <v>2</v>
      </c>
      <c r="AE9" s="138">
        <v>1</v>
      </c>
      <c r="AF9" s="172">
        <v>2</v>
      </c>
      <c r="AG9" s="166">
        <f t="shared" si="8"/>
        <v>9</v>
      </c>
      <c r="AH9" s="151">
        <v>2</v>
      </c>
      <c r="AI9" s="138">
        <v>2</v>
      </c>
      <c r="AJ9" s="138">
        <v>2</v>
      </c>
      <c r="AK9" s="138">
        <v>0</v>
      </c>
      <c r="AL9" s="172">
        <v>2</v>
      </c>
      <c r="AM9" s="166">
        <f t="shared" si="9"/>
        <v>8</v>
      </c>
      <c r="AN9" s="151">
        <v>2</v>
      </c>
      <c r="AO9" s="138">
        <v>2</v>
      </c>
      <c r="AP9" s="138">
        <v>2</v>
      </c>
      <c r="AQ9" s="138">
        <v>1</v>
      </c>
      <c r="AR9" s="172">
        <v>2</v>
      </c>
      <c r="AS9" s="166">
        <f t="shared" si="10"/>
        <v>9</v>
      </c>
      <c r="AT9" s="151">
        <v>2</v>
      </c>
      <c r="AU9" s="138">
        <v>2</v>
      </c>
      <c r="AV9" s="138">
        <v>3</v>
      </c>
      <c r="AW9" s="138">
        <v>0</v>
      </c>
      <c r="AX9" s="172">
        <v>2</v>
      </c>
      <c r="AY9" s="166">
        <f t="shared" si="11"/>
        <v>9</v>
      </c>
      <c r="AZ9" s="151">
        <v>2</v>
      </c>
      <c r="BA9" s="138">
        <v>2</v>
      </c>
      <c r="BB9" s="138">
        <v>2</v>
      </c>
      <c r="BC9" s="138">
        <v>1</v>
      </c>
      <c r="BD9" s="172">
        <v>2</v>
      </c>
      <c r="BE9" s="166">
        <f t="shared" si="12"/>
        <v>9</v>
      </c>
      <c r="BF9" s="151">
        <v>2</v>
      </c>
      <c r="BG9" s="138">
        <v>2</v>
      </c>
      <c r="BH9" s="138">
        <v>3</v>
      </c>
      <c r="BI9" s="138">
        <v>0</v>
      </c>
      <c r="BJ9" s="172">
        <v>2</v>
      </c>
      <c r="BK9" s="166">
        <f t="shared" si="13"/>
        <v>9</v>
      </c>
      <c r="BL9" s="151">
        <v>2</v>
      </c>
      <c r="BM9" s="138">
        <v>1</v>
      </c>
      <c r="BN9" s="138">
        <v>1</v>
      </c>
      <c r="BO9" s="138">
        <v>0</v>
      </c>
      <c r="BP9" s="172">
        <v>2</v>
      </c>
      <c r="BQ9" s="166">
        <f t="shared" si="14"/>
        <v>6</v>
      </c>
      <c r="BR9" s="151">
        <v>2</v>
      </c>
      <c r="BS9" s="138">
        <v>2</v>
      </c>
      <c r="BT9" s="138">
        <v>2</v>
      </c>
      <c r="BU9" s="138">
        <v>0</v>
      </c>
      <c r="BV9" s="172">
        <v>2</v>
      </c>
      <c r="BW9" s="166">
        <f t="shared" si="15"/>
        <v>8</v>
      </c>
      <c r="BX9" s="151">
        <v>2</v>
      </c>
      <c r="BY9" s="138">
        <v>2</v>
      </c>
      <c r="BZ9" s="138">
        <v>2</v>
      </c>
      <c r="CA9" s="138">
        <v>0</v>
      </c>
      <c r="CB9" s="172">
        <v>2</v>
      </c>
      <c r="CC9" s="166">
        <f t="shared" si="16"/>
        <v>8</v>
      </c>
      <c r="CD9" s="151">
        <v>2</v>
      </c>
      <c r="CE9" s="138">
        <v>1</v>
      </c>
      <c r="CF9" s="138">
        <v>1</v>
      </c>
      <c r="CG9" s="138">
        <v>1</v>
      </c>
      <c r="CH9" s="172">
        <v>2</v>
      </c>
      <c r="CI9" s="166">
        <f t="shared" si="17"/>
        <v>7</v>
      </c>
      <c r="CJ9" s="151">
        <v>2</v>
      </c>
      <c r="CK9" s="138">
        <v>1</v>
      </c>
      <c r="CL9" s="138">
        <v>1</v>
      </c>
      <c r="CM9" s="138">
        <v>1</v>
      </c>
      <c r="CN9" s="172">
        <v>2</v>
      </c>
      <c r="CO9" s="166">
        <f t="shared" si="18"/>
        <v>7</v>
      </c>
      <c r="CP9" s="151">
        <v>2</v>
      </c>
      <c r="CQ9" s="138">
        <v>1</v>
      </c>
      <c r="CR9" s="138">
        <v>2</v>
      </c>
      <c r="CS9" s="138">
        <v>0</v>
      </c>
      <c r="CT9" s="172">
        <v>2</v>
      </c>
      <c r="CU9" s="166">
        <f t="shared" si="19"/>
        <v>7</v>
      </c>
      <c r="CV9" s="151">
        <v>2</v>
      </c>
      <c r="CW9" s="138">
        <v>1</v>
      </c>
      <c r="CX9" s="138">
        <v>2</v>
      </c>
      <c r="CY9" s="138">
        <v>0</v>
      </c>
      <c r="CZ9" s="172">
        <v>2</v>
      </c>
      <c r="DA9" s="166">
        <f t="shared" si="20"/>
        <v>7</v>
      </c>
      <c r="DB9" s="151">
        <v>2</v>
      </c>
      <c r="DC9" s="138">
        <v>2</v>
      </c>
      <c r="DD9" s="138">
        <v>2</v>
      </c>
      <c r="DE9" s="138">
        <v>0</v>
      </c>
      <c r="DF9" s="172">
        <v>2</v>
      </c>
      <c r="DG9" s="205">
        <f t="shared" si="21"/>
        <v>8</v>
      </c>
      <c r="DH9" s="7"/>
      <c r="DI9" s="7"/>
    </row>
    <row r="10" spans="1:114" ht="18.75" customHeight="1" x14ac:dyDescent="0.25">
      <c r="A10" s="259">
        <f t="shared" si="2"/>
        <v>5</v>
      </c>
      <c r="B10" s="447">
        <v>7615</v>
      </c>
      <c r="C10" s="262" t="s">
        <v>199</v>
      </c>
      <c r="D10" s="257">
        <v>11</v>
      </c>
      <c r="E10" s="230">
        <v>15</v>
      </c>
      <c r="F10" s="230">
        <v>43</v>
      </c>
      <c r="G10" s="270">
        <f t="shared" si="3"/>
        <v>13</v>
      </c>
      <c r="H10" s="580">
        <f t="shared" si="4"/>
        <v>14.15625</v>
      </c>
      <c r="I10" s="252">
        <v>5</v>
      </c>
      <c r="J10" s="252">
        <v>5</v>
      </c>
      <c r="K10" s="252">
        <v>6</v>
      </c>
      <c r="L10" s="252">
        <v>5</v>
      </c>
      <c r="M10" s="274">
        <f t="shared" si="0"/>
        <v>3</v>
      </c>
      <c r="N10" s="274">
        <f t="shared" si="5"/>
        <v>4.6739130434782608</v>
      </c>
      <c r="O10" s="272">
        <f t="shared" si="1"/>
        <v>21.830163043478262</v>
      </c>
      <c r="P10" s="154">
        <v>2</v>
      </c>
      <c r="Q10" s="8">
        <v>2</v>
      </c>
      <c r="R10" s="8">
        <v>3</v>
      </c>
      <c r="S10" s="8">
        <v>1</v>
      </c>
      <c r="T10" s="91">
        <v>2</v>
      </c>
      <c r="U10" s="166">
        <f t="shared" si="6"/>
        <v>10</v>
      </c>
      <c r="V10" s="149">
        <v>2</v>
      </c>
      <c r="W10" s="137">
        <v>2</v>
      </c>
      <c r="X10" s="137">
        <v>3</v>
      </c>
      <c r="Y10" s="137">
        <v>1</v>
      </c>
      <c r="Z10" s="169">
        <v>2</v>
      </c>
      <c r="AA10" s="171">
        <f t="shared" si="7"/>
        <v>10</v>
      </c>
      <c r="AB10" s="151">
        <v>2</v>
      </c>
      <c r="AC10" s="138">
        <v>2</v>
      </c>
      <c r="AD10" s="138">
        <v>3</v>
      </c>
      <c r="AE10" s="138">
        <v>1</v>
      </c>
      <c r="AF10" s="172">
        <v>2</v>
      </c>
      <c r="AG10" s="166">
        <f t="shared" si="8"/>
        <v>10</v>
      </c>
      <c r="AH10" s="151">
        <v>2</v>
      </c>
      <c r="AI10" s="138">
        <v>2</v>
      </c>
      <c r="AJ10" s="138">
        <v>3</v>
      </c>
      <c r="AK10" s="138">
        <v>1</v>
      </c>
      <c r="AL10" s="172">
        <v>2</v>
      </c>
      <c r="AM10" s="166">
        <f t="shared" si="9"/>
        <v>10</v>
      </c>
      <c r="AN10" s="151">
        <v>2</v>
      </c>
      <c r="AO10" s="138">
        <v>2</v>
      </c>
      <c r="AP10" s="138">
        <v>3</v>
      </c>
      <c r="AQ10" s="138">
        <v>1</v>
      </c>
      <c r="AR10" s="172">
        <v>2</v>
      </c>
      <c r="AS10" s="166">
        <f t="shared" si="10"/>
        <v>10</v>
      </c>
      <c r="AT10" s="151">
        <v>2</v>
      </c>
      <c r="AU10" s="138">
        <v>2</v>
      </c>
      <c r="AV10" s="138">
        <v>3</v>
      </c>
      <c r="AW10" s="138">
        <v>0</v>
      </c>
      <c r="AX10" s="172">
        <v>2</v>
      </c>
      <c r="AY10" s="166">
        <f t="shared" si="11"/>
        <v>9</v>
      </c>
      <c r="AZ10" s="151">
        <v>2</v>
      </c>
      <c r="BA10" s="138">
        <v>1</v>
      </c>
      <c r="BB10" s="138">
        <v>3</v>
      </c>
      <c r="BC10" s="138">
        <v>1</v>
      </c>
      <c r="BD10" s="172">
        <v>2</v>
      </c>
      <c r="BE10" s="166">
        <f t="shared" si="12"/>
        <v>9</v>
      </c>
      <c r="BF10" s="151">
        <v>2</v>
      </c>
      <c r="BG10" s="138">
        <v>2</v>
      </c>
      <c r="BH10" s="138">
        <v>2</v>
      </c>
      <c r="BI10" s="138">
        <v>1</v>
      </c>
      <c r="BJ10" s="172">
        <v>2</v>
      </c>
      <c r="BK10" s="166">
        <f t="shared" si="13"/>
        <v>9</v>
      </c>
      <c r="BL10" s="151">
        <v>2</v>
      </c>
      <c r="BM10" s="138">
        <v>1</v>
      </c>
      <c r="BN10" s="138">
        <v>2</v>
      </c>
      <c r="BO10" s="138">
        <v>0</v>
      </c>
      <c r="BP10" s="172">
        <v>1</v>
      </c>
      <c r="BQ10" s="166">
        <f t="shared" si="14"/>
        <v>6</v>
      </c>
      <c r="BR10" s="151">
        <v>2</v>
      </c>
      <c r="BS10" s="138">
        <v>2</v>
      </c>
      <c r="BT10" s="138">
        <v>3</v>
      </c>
      <c r="BU10" s="138"/>
      <c r="BV10" s="172">
        <v>2</v>
      </c>
      <c r="BW10" s="166">
        <f t="shared" si="15"/>
        <v>9</v>
      </c>
      <c r="BX10" s="151">
        <v>2</v>
      </c>
      <c r="BY10" s="138">
        <v>2</v>
      </c>
      <c r="BZ10" s="138">
        <v>3</v>
      </c>
      <c r="CA10" s="138">
        <v>1</v>
      </c>
      <c r="CB10" s="172">
        <v>2</v>
      </c>
      <c r="CC10" s="166">
        <f t="shared" si="16"/>
        <v>10</v>
      </c>
      <c r="CD10" s="151">
        <v>2</v>
      </c>
      <c r="CE10" s="138">
        <v>2</v>
      </c>
      <c r="CF10" s="138">
        <v>3</v>
      </c>
      <c r="CG10" s="138">
        <v>1</v>
      </c>
      <c r="CH10" s="172">
        <v>2</v>
      </c>
      <c r="CI10" s="166">
        <f t="shared" si="17"/>
        <v>10</v>
      </c>
      <c r="CJ10" s="151">
        <v>2</v>
      </c>
      <c r="CK10" s="138">
        <v>2</v>
      </c>
      <c r="CL10" s="138">
        <v>3</v>
      </c>
      <c r="CM10" s="138">
        <v>0</v>
      </c>
      <c r="CN10" s="172">
        <v>2</v>
      </c>
      <c r="CO10" s="166">
        <f t="shared" si="18"/>
        <v>9</v>
      </c>
      <c r="CP10" s="151">
        <v>2</v>
      </c>
      <c r="CQ10" s="138">
        <v>2</v>
      </c>
      <c r="CR10" s="138">
        <v>3</v>
      </c>
      <c r="CS10" s="138">
        <v>1</v>
      </c>
      <c r="CT10" s="172">
        <v>2</v>
      </c>
      <c r="CU10" s="166">
        <f t="shared" si="19"/>
        <v>10</v>
      </c>
      <c r="CV10" s="151">
        <v>2</v>
      </c>
      <c r="CW10" s="138">
        <v>2</v>
      </c>
      <c r="CX10" s="138">
        <v>3</v>
      </c>
      <c r="CY10" s="138">
        <v>1</v>
      </c>
      <c r="CZ10" s="172">
        <v>2</v>
      </c>
      <c r="DA10" s="166">
        <f t="shared" si="20"/>
        <v>10</v>
      </c>
      <c r="DB10" s="151">
        <v>2</v>
      </c>
      <c r="DC10" s="138">
        <v>2</v>
      </c>
      <c r="DD10" s="138">
        <v>3</v>
      </c>
      <c r="DE10" s="138">
        <v>1</v>
      </c>
      <c r="DF10" s="172">
        <v>2</v>
      </c>
      <c r="DG10" s="205">
        <f t="shared" si="21"/>
        <v>10</v>
      </c>
      <c r="DH10" s="7"/>
      <c r="DI10" s="7"/>
    </row>
    <row r="11" spans="1:114" x14ac:dyDescent="0.25">
      <c r="A11" s="259">
        <f t="shared" si="2"/>
        <v>6</v>
      </c>
      <c r="B11" s="447">
        <v>7616</v>
      </c>
      <c r="C11" s="261" t="s">
        <v>146</v>
      </c>
      <c r="D11" s="257">
        <v>15</v>
      </c>
      <c r="E11" s="476">
        <v>19</v>
      </c>
      <c r="F11" s="230">
        <v>44</v>
      </c>
      <c r="G11" s="270">
        <f t="shared" si="3"/>
        <v>17</v>
      </c>
      <c r="H11" s="580">
        <f t="shared" si="4"/>
        <v>14.34375</v>
      </c>
      <c r="I11" s="478">
        <v>10</v>
      </c>
      <c r="J11" s="478">
        <v>9</v>
      </c>
      <c r="K11" s="478">
        <v>10</v>
      </c>
      <c r="L11" s="478">
        <v>10</v>
      </c>
      <c r="M11" s="274">
        <f t="shared" si="0"/>
        <v>5</v>
      </c>
      <c r="N11" s="274">
        <f t="shared" si="5"/>
        <v>4.7826086956521738</v>
      </c>
      <c r="O11" s="272">
        <f t="shared" si="1"/>
        <v>24.126358695652172</v>
      </c>
      <c r="P11" s="208">
        <v>2</v>
      </c>
      <c r="Q11" s="15">
        <v>2</v>
      </c>
      <c r="R11" s="15">
        <v>2</v>
      </c>
      <c r="S11" s="15">
        <v>1</v>
      </c>
      <c r="T11" s="147">
        <v>2</v>
      </c>
      <c r="U11" s="166">
        <f t="shared" si="6"/>
        <v>9</v>
      </c>
      <c r="V11" s="149">
        <v>2</v>
      </c>
      <c r="W11" s="137">
        <v>2</v>
      </c>
      <c r="X11" s="137">
        <v>2</v>
      </c>
      <c r="Y11" s="137">
        <v>1</v>
      </c>
      <c r="Z11" s="169">
        <v>2</v>
      </c>
      <c r="AA11" s="171">
        <f t="shared" si="7"/>
        <v>9</v>
      </c>
      <c r="AB11" s="151">
        <v>2</v>
      </c>
      <c r="AC11" s="138">
        <v>2</v>
      </c>
      <c r="AD11" s="138">
        <v>3</v>
      </c>
      <c r="AE11" s="138">
        <v>1</v>
      </c>
      <c r="AF11" s="172">
        <v>2</v>
      </c>
      <c r="AG11" s="166">
        <f t="shared" si="8"/>
        <v>10</v>
      </c>
      <c r="AH11" s="151">
        <v>2</v>
      </c>
      <c r="AI11" s="138">
        <v>2</v>
      </c>
      <c r="AJ11" s="138">
        <v>2</v>
      </c>
      <c r="AK11" s="138">
        <v>1</v>
      </c>
      <c r="AL11" s="172">
        <v>2</v>
      </c>
      <c r="AM11" s="166">
        <f t="shared" si="9"/>
        <v>9</v>
      </c>
      <c r="AN11" s="151">
        <v>2</v>
      </c>
      <c r="AO11" s="138">
        <v>2</v>
      </c>
      <c r="AP11" s="138">
        <v>3</v>
      </c>
      <c r="AQ11" s="138">
        <v>1</v>
      </c>
      <c r="AR11" s="172">
        <v>2</v>
      </c>
      <c r="AS11" s="166">
        <f t="shared" si="10"/>
        <v>10</v>
      </c>
      <c r="AT11" s="151">
        <v>2</v>
      </c>
      <c r="AU11" s="138">
        <v>2</v>
      </c>
      <c r="AV11" s="138">
        <v>2</v>
      </c>
      <c r="AW11" s="138">
        <v>1</v>
      </c>
      <c r="AX11" s="172">
        <v>2</v>
      </c>
      <c r="AY11" s="166">
        <f t="shared" si="11"/>
        <v>9</v>
      </c>
      <c r="AZ11" s="151">
        <v>2</v>
      </c>
      <c r="BA11" s="138">
        <v>2</v>
      </c>
      <c r="BB11" s="138">
        <v>2</v>
      </c>
      <c r="BC11" s="138">
        <v>1</v>
      </c>
      <c r="BD11" s="172">
        <v>2</v>
      </c>
      <c r="BE11" s="166">
        <f t="shared" si="12"/>
        <v>9</v>
      </c>
      <c r="BF11" s="151">
        <v>2</v>
      </c>
      <c r="BG11" s="138">
        <v>2</v>
      </c>
      <c r="BH11" s="138">
        <v>2</v>
      </c>
      <c r="BI11" s="138">
        <v>1</v>
      </c>
      <c r="BJ11" s="172">
        <v>2</v>
      </c>
      <c r="BK11" s="166">
        <f t="shared" si="13"/>
        <v>9</v>
      </c>
      <c r="BL11" s="151">
        <v>2</v>
      </c>
      <c r="BM11" s="138">
        <v>2</v>
      </c>
      <c r="BN11" s="138">
        <v>3</v>
      </c>
      <c r="BO11" s="138">
        <v>1</v>
      </c>
      <c r="BP11" s="172">
        <v>2</v>
      </c>
      <c r="BQ11" s="166">
        <f t="shared" si="14"/>
        <v>10</v>
      </c>
      <c r="BR11" s="151">
        <v>2</v>
      </c>
      <c r="BS11" s="138">
        <v>2</v>
      </c>
      <c r="BT11" s="138">
        <v>3</v>
      </c>
      <c r="BU11" s="138">
        <v>1</v>
      </c>
      <c r="BV11" s="172">
        <v>2</v>
      </c>
      <c r="BW11" s="166">
        <f t="shared" si="15"/>
        <v>10</v>
      </c>
      <c r="BX11" s="151">
        <v>2</v>
      </c>
      <c r="BY11" s="138">
        <v>2</v>
      </c>
      <c r="BZ11" s="138">
        <v>2</v>
      </c>
      <c r="CA11" s="138">
        <v>1</v>
      </c>
      <c r="CB11" s="172">
        <v>2</v>
      </c>
      <c r="CC11" s="166">
        <f t="shared" si="16"/>
        <v>9</v>
      </c>
      <c r="CD11" s="151">
        <v>2</v>
      </c>
      <c r="CE11" s="138">
        <v>2</v>
      </c>
      <c r="CF11" s="138">
        <v>3</v>
      </c>
      <c r="CG11" s="138">
        <v>1</v>
      </c>
      <c r="CH11" s="172">
        <v>2</v>
      </c>
      <c r="CI11" s="166">
        <f t="shared" si="17"/>
        <v>10</v>
      </c>
      <c r="CJ11" s="151">
        <v>2</v>
      </c>
      <c r="CK11" s="138">
        <v>2</v>
      </c>
      <c r="CL11" s="138">
        <v>3</v>
      </c>
      <c r="CM11" s="138">
        <v>1</v>
      </c>
      <c r="CN11" s="172">
        <v>2</v>
      </c>
      <c r="CO11" s="166">
        <f t="shared" si="18"/>
        <v>10</v>
      </c>
      <c r="CP11" s="151">
        <v>2</v>
      </c>
      <c r="CQ11" s="138">
        <v>2</v>
      </c>
      <c r="CR11" s="138">
        <v>3</v>
      </c>
      <c r="CS11" s="138">
        <v>1</v>
      </c>
      <c r="CT11" s="172">
        <v>2</v>
      </c>
      <c r="CU11" s="166">
        <f t="shared" si="19"/>
        <v>10</v>
      </c>
      <c r="CV11" s="151">
        <v>2</v>
      </c>
      <c r="CW11" s="138">
        <v>2</v>
      </c>
      <c r="CX11" s="138">
        <v>3</v>
      </c>
      <c r="CY11" s="138">
        <v>1</v>
      </c>
      <c r="CZ11" s="172">
        <v>2</v>
      </c>
      <c r="DA11" s="166">
        <f t="shared" si="20"/>
        <v>10</v>
      </c>
      <c r="DB11" s="151">
        <v>2</v>
      </c>
      <c r="DC11" s="138">
        <v>2</v>
      </c>
      <c r="DD11" s="138">
        <v>3</v>
      </c>
      <c r="DE11" s="138">
        <v>1</v>
      </c>
      <c r="DF11" s="172">
        <v>2</v>
      </c>
      <c r="DG11" s="205">
        <f t="shared" si="21"/>
        <v>10</v>
      </c>
      <c r="DH11" s="7"/>
      <c r="DI11" s="7"/>
    </row>
    <row r="12" spans="1:114" x14ac:dyDescent="0.25">
      <c r="A12" s="259">
        <f t="shared" si="2"/>
        <v>7</v>
      </c>
      <c r="B12" s="447">
        <v>7617</v>
      </c>
      <c r="C12" s="261" t="s">
        <v>147</v>
      </c>
      <c r="D12" s="257">
        <v>13</v>
      </c>
      <c r="E12" s="476">
        <v>19</v>
      </c>
      <c r="F12" s="230">
        <v>26</v>
      </c>
      <c r="G12" s="270">
        <f t="shared" si="3"/>
        <v>16</v>
      </c>
      <c r="H12" s="273">
        <f t="shared" si="4"/>
        <v>13.40625</v>
      </c>
      <c r="I12" s="252">
        <v>5</v>
      </c>
      <c r="J12" s="252">
        <v>5</v>
      </c>
      <c r="K12" s="252">
        <v>5</v>
      </c>
      <c r="L12" s="252">
        <v>5</v>
      </c>
      <c r="M12" s="274">
        <f t="shared" si="0"/>
        <v>3</v>
      </c>
      <c r="N12" s="274">
        <f t="shared" si="5"/>
        <v>2.8260869565217392</v>
      </c>
      <c r="O12" s="272">
        <f t="shared" si="1"/>
        <v>19.232336956521738</v>
      </c>
      <c r="P12" s="154">
        <v>2</v>
      </c>
      <c r="Q12" s="8">
        <v>2</v>
      </c>
      <c r="R12" s="8">
        <v>3</v>
      </c>
      <c r="S12" s="8">
        <v>0</v>
      </c>
      <c r="T12" s="91">
        <v>2</v>
      </c>
      <c r="U12" s="166">
        <f t="shared" si="6"/>
        <v>9</v>
      </c>
      <c r="V12" s="149">
        <v>2</v>
      </c>
      <c r="W12" s="137">
        <v>2</v>
      </c>
      <c r="X12" s="137">
        <v>3</v>
      </c>
      <c r="Y12" s="137">
        <v>0</v>
      </c>
      <c r="Z12" s="168">
        <v>2</v>
      </c>
      <c r="AA12" s="171">
        <f t="shared" si="7"/>
        <v>9</v>
      </c>
      <c r="AB12" s="151">
        <v>2</v>
      </c>
      <c r="AC12" s="138">
        <v>2</v>
      </c>
      <c r="AD12" s="138">
        <v>3</v>
      </c>
      <c r="AE12" s="138">
        <v>0</v>
      </c>
      <c r="AF12" s="172">
        <v>2</v>
      </c>
      <c r="AG12" s="166">
        <f t="shared" si="8"/>
        <v>9</v>
      </c>
      <c r="AH12" s="151">
        <v>2</v>
      </c>
      <c r="AI12" s="138">
        <v>2</v>
      </c>
      <c r="AJ12" s="138">
        <v>2</v>
      </c>
      <c r="AK12" s="138">
        <v>1</v>
      </c>
      <c r="AL12" s="172">
        <v>2</v>
      </c>
      <c r="AM12" s="166">
        <f t="shared" si="9"/>
        <v>9</v>
      </c>
      <c r="AN12" s="151">
        <v>2</v>
      </c>
      <c r="AO12" s="138">
        <v>2</v>
      </c>
      <c r="AP12" s="138">
        <v>3</v>
      </c>
      <c r="AQ12" s="138">
        <v>1</v>
      </c>
      <c r="AR12" s="172">
        <v>2</v>
      </c>
      <c r="AS12" s="166">
        <f t="shared" si="10"/>
        <v>10</v>
      </c>
      <c r="AT12" s="151">
        <v>2</v>
      </c>
      <c r="AU12" s="138">
        <v>2</v>
      </c>
      <c r="AV12" s="138">
        <v>3</v>
      </c>
      <c r="AW12" s="138">
        <v>0</v>
      </c>
      <c r="AX12" s="172">
        <v>2</v>
      </c>
      <c r="AY12" s="166">
        <f t="shared" si="11"/>
        <v>9</v>
      </c>
      <c r="AZ12" s="151">
        <v>2</v>
      </c>
      <c r="BA12" s="138">
        <v>2</v>
      </c>
      <c r="BB12" s="138">
        <v>3</v>
      </c>
      <c r="BC12" s="138">
        <v>0</v>
      </c>
      <c r="BD12" s="172">
        <v>2</v>
      </c>
      <c r="BE12" s="166">
        <f t="shared" si="12"/>
        <v>9</v>
      </c>
      <c r="BF12" s="151">
        <v>2</v>
      </c>
      <c r="BG12" s="138">
        <v>2</v>
      </c>
      <c r="BH12" s="138">
        <v>2</v>
      </c>
      <c r="BI12" s="138">
        <v>0</v>
      </c>
      <c r="BJ12" s="172">
        <v>2</v>
      </c>
      <c r="BK12" s="166">
        <f t="shared" si="13"/>
        <v>8</v>
      </c>
      <c r="BL12" s="151">
        <v>2</v>
      </c>
      <c r="BM12" s="138">
        <v>2</v>
      </c>
      <c r="BN12" s="138">
        <v>2</v>
      </c>
      <c r="BO12" s="138">
        <v>0</v>
      </c>
      <c r="BP12" s="172">
        <v>2</v>
      </c>
      <c r="BQ12" s="166">
        <f t="shared" si="14"/>
        <v>8</v>
      </c>
      <c r="BR12" s="151">
        <v>2</v>
      </c>
      <c r="BS12" s="138">
        <v>2</v>
      </c>
      <c r="BT12" s="138">
        <v>3</v>
      </c>
      <c r="BU12" s="138">
        <v>0</v>
      </c>
      <c r="BV12" s="172">
        <v>2</v>
      </c>
      <c r="BW12" s="166">
        <f t="shared" si="15"/>
        <v>9</v>
      </c>
      <c r="BX12" s="151">
        <v>2</v>
      </c>
      <c r="BY12" s="138">
        <v>2</v>
      </c>
      <c r="BZ12" s="138">
        <v>3</v>
      </c>
      <c r="CA12" s="138">
        <v>0</v>
      </c>
      <c r="CB12" s="172">
        <v>2</v>
      </c>
      <c r="CC12" s="166">
        <f t="shared" si="16"/>
        <v>9</v>
      </c>
      <c r="CD12" s="151">
        <v>2</v>
      </c>
      <c r="CE12" s="138">
        <v>2</v>
      </c>
      <c r="CF12" s="138">
        <v>3</v>
      </c>
      <c r="CG12" s="138">
        <v>1</v>
      </c>
      <c r="CH12" s="172">
        <v>1</v>
      </c>
      <c r="CI12" s="166">
        <f t="shared" si="17"/>
        <v>9</v>
      </c>
      <c r="CJ12" s="151">
        <v>2</v>
      </c>
      <c r="CK12" s="138">
        <v>2</v>
      </c>
      <c r="CL12" s="138">
        <v>3</v>
      </c>
      <c r="CM12" s="138">
        <v>0</v>
      </c>
      <c r="CN12" s="172">
        <v>2</v>
      </c>
      <c r="CO12" s="166">
        <f t="shared" si="18"/>
        <v>9</v>
      </c>
      <c r="CP12" s="151">
        <v>2</v>
      </c>
      <c r="CQ12" s="138">
        <v>2</v>
      </c>
      <c r="CR12" s="138">
        <v>2</v>
      </c>
      <c r="CS12" s="138">
        <v>1</v>
      </c>
      <c r="CT12" s="172">
        <v>2</v>
      </c>
      <c r="CU12" s="166">
        <f t="shared" si="19"/>
        <v>9</v>
      </c>
      <c r="CV12" s="151">
        <v>2</v>
      </c>
      <c r="CW12" s="138">
        <v>2</v>
      </c>
      <c r="CX12" s="138">
        <v>3</v>
      </c>
      <c r="CY12" s="138">
        <v>0</v>
      </c>
      <c r="CZ12" s="172">
        <v>2</v>
      </c>
      <c r="DA12" s="166">
        <f t="shared" si="20"/>
        <v>9</v>
      </c>
      <c r="DB12" s="151">
        <v>2</v>
      </c>
      <c r="DC12" s="138">
        <v>2</v>
      </c>
      <c r="DD12" s="138">
        <v>3</v>
      </c>
      <c r="DE12" s="138">
        <v>0</v>
      </c>
      <c r="DF12" s="172">
        <v>2</v>
      </c>
      <c r="DG12" s="205">
        <f t="shared" si="21"/>
        <v>9</v>
      </c>
      <c r="DH12" s="7"/>
      <c r="DI12" s="7"/>
    </row>
    <row r="13" spans="1:114" x14ac:dyDescent="0.25">
      <c r="A13" s="259">
        <f t="shared" si="2"/>
        <v>8</v>
      </c>
      <c r="B13" s="447">
        <v>7618</v>
      </c>
      <c r="C13" s="262" t="s">
        <v>234</v>
      </c>
      <c r="D13" s="257">
        <v>13</v>
      </c>
      <c r="E13" s="230">
        <v>18</v>
      </c>
      <c r="F13" s="230">
        <v>43</v>
      </c>
      <c r="G13" s="271">
        <f t="shared" si="3"/>
        <v>15.5</v>
      </c>
      <c r="H13" s="273">
        <f t="shared" si="4"/>
        <v>13.40625</v>
      </c>
      <c r="I13" s="252">
        <v>8</v>
      </c>
      <c r="J13" s="252">
        <v>8</v>
      </c>
      <c r="K13" s="252">
        <v>7</v>
      </c>
      <c r="L13" s="252">
        <v>8</v>
      </c>
      <c r="M13" s="274">
        <f t="shared" si="0"/>
        <v>4</v>
      </c>
      <c r="N13" s="274">
        <f t="shared" si="5"/>
        <v>4.6739130434782608</v>
      </c>
      <c r="O13" s="272">
        <f t="shared" si="1"/>
        <v>22.080163043478262</v>
      </c>
      <c r="P13" s="154">
        <v>2</v>
      </c>
      <c r="Q13" s="8">
        <v>2</v>
      </c>
      <c r="R13" s="8">
        <v>3</v>
      </c>
      <c r="S13" s="8">
        <v>0</v>
      </c>
      <c r="T13" s="91">
        <v>2</v>
      </c>
      <c r="U13" s="166">
        <f t="shared" si="6"/>
        <v>9</v>
      </c>
      <c r="V13" s="149">
        <v>2</v>
      </c>
      <c r="W13" s="137">
        <v>2</v>
      </c>
      <c r="X13" s="137">
        <v>3</v>
      </c>
      <c r="Y13" s="137">
        <v>0</v>
      </c>
      <c r="Z13" s="169">
        <v>2</v>
      </c>
      <c r="AA13" s="171">
        <f t="shared" si="7"/>
        <v>9</v>
      </c>
      <c r="AB13" s="151">
        <v>2</v>
      </c>
      <c r="AC13" s="138">
        <v>2</v>
      </c>
      <c r="AD13" s="138">
        <v>3</v>
      </c>
      <c r="AE13" s="138">
        <v>1</v>
      </c>
      <c r="AF13" s="172">
        <v>2</v>
      </c>
      <c r="AG13" s="166">
        <f t="shared" si="8"/>
        <v>10</v>
      </c>
      <c r="AH13" s="151">
        <v>2</v>
      </c>
      <c r="AI13" s="138">
        <v>2</v>
      </c>
      <c r="AJ13" s="138">
        <v>3</v>
      </c>
      <c r="AK13" s="138">
        <v>0</v>
      </c>
      <c r="AL13" s="172">
        <v>2</v>
      </c>
      <c r="AM13" s="166">
        <f t="shared" si="9"/>
        <v>9</v>
      </c>
      <c r="AN13" s="151">
        <v>2</v>
      </c>
      <c r="AO13" s="138">
        <v>2</v>
      </c>
      <c r="AP13" s="138">
        <v>3</v>
      </c>
      <c r="AQ13" s="138">
        <v>0</v>
      </c>
      <c r="AR13" s="172">
        <v>2</v>
      </c>
      <c r="AS13" s="166">
        <f t="shared" si="10"/>
        <v>9</v>
      </c>
      <c r="AT13" s="151">
        <v>2</v>
      </c>
      <c r="AU13" s="138">
        <v>2</v>
      </c>
      <c r="AV13" s="138">
        <v>3</v>
      </c>
      <c r="AW13" s="138">
        <v>0</v>
      </c>
      <c r="AX13" s="172">
        <v>2</v>
      </c>
      <c r="AY13" s="166">
        <f t="shared" si="11"/>
        <v>9</v>
      </c>
      <c r="AZ13" s="151">
        <v>2</v>
      </c>
      <c r="BA13" s="138">
        <v>1</v>
      </c>
      <c r="BB13" s="138">
        <v>3</v>
      </c>
      <c r="BC13" s="138">
        <v>0</v>
      </c>
      <c r="BD13" s="172">
        <v>2</v>
      </c>
      <c r="BE13" s="166">
        <f t="shared" si="12"/>
        <v>8</v>
      </c>
      <c r="BF13" s="151">
        <v>2</v>
      </c>
      <c r="BG13" s="138">
        <v>2</v>
      </c>
      <c r="BH13" s="138">
        <v>3</v>
      </c>
      <c r="BI13" s="138">
        <v>0</v>
      </c>
      <c r="BJ13" s="172">
        <v>2</v>
      </c>
      <c r="BK13" s="166">
        <f t="shared" si="13"/>
        <v>9</v>
      </c>
      <c r="BL13" s="151">
        <v>2</v>
      </c>
      <c r="BM13" s="138">
        <v>2</v>
      </c>
      <c r="BN13" s="138">
        <v>3</v>
      </c>
      <c r="BO13" s="138">
        <v>0</v>
      </c>
      <c r="BP13" s="172">
        <v>1</v>
      </c>
      <c r="BQ13" s="166">
        <f t="shared" si="14"/>
        <v>8</v>
      </c>
      <c r="BR13" s="151">
        <v>2</v>
      </c>
      <c r="BS13" s="138">
        <v>2</v>
      </c>
      <c r="BT13" s="138">
        <v>3</v>
      </c>
      <c r="BU13" s="138">
        <v>1</v>
      </c>
      <c r="BV13" s="172">
        <v>2</v>
      </c>
      <c r="BW13" s="166">
        <f t="shared" si="15"/>
        <v>10</v>
      </c>
      <c r="BX13" s="151">
        <v>2</v>
      </c>
      <c r="BY13" s="138">
        <v>2</v>
      </c>
      <c r="BZ13" s="138">
        <v>3</v>
      </c>
      <c r="CA13" s="138">
        <v>1</v>
      </c>
      <c r="CB13" s="172">
        <v>2</v>
      </c>
      <c r="CC13" s="166">
        <f t="shared" si="16"/>
        <v>10</v>
      </c>
      <c r="CD13" s="151">
        <v>2</v>
      </c>
      <c r="CE13" s="138">
        <v>2</v>
      </c>
      <c r="CF13" s="138">
        <v>3</v>
      </c>
      <c r="CG13" s="138">
        <v>0</v>
      </c>
      <c r="CH13" s="172">
        <v>2</v>
      </c>
      <c r="CI13" s="166">
        <f t="shared" si="17"/>
        <v>9</v>
      </c>
      <c r="CJ13" s="151">
        <v>2</v>
      </c>
      <c r="CK13" s="138">
        <v>2</v>
      </c>
      <c r="CL13" s="138">
        <v>3</v>
      </c>
      <c r="CM13" s="138">
        <v>0</v>
      </c>
      <c r="CN13" s="172">
        <v>2</v>
      </c>
      <c r="CO13" s="166">
        <f t="shared" si="18"/>
        <v>9</v>
      </c>
      <c r="CP13" s="151">
        <v>2</v>
      </c>
      <c r="CQ13" s="138">
        <v>2</v>
      </c>
      <c r="CR13" s="138">
        <v>3</v>
      </c>
      <c r="CS13" s="138">
        <v>0</v>
      </c>
      <c r="CT13" s="172">
        <v>2</v>
      </c>
      <c r="CU13" s="166">
        <f t="shared" si="19"/>
        <v>9</v>
      </c>
      <c r="CV13" s="151">
        <v>2</v>
      </c>
      <c r="CW13" s="138">
        <v>2</v>
      </c>
      <c r="CX13" s="138">
        <v>2</v>
      </c>
      <c r="CY13" s="138">
        <v>0</v>
      </c>
      <c r="CZ13" s="172">
        <v>2</v>
      </c>
      <c r="DA13" s="166">
        <f t="shared" si="20"/>
        <v>8</v>
      </c>
      <c r="DB13" s="151">
        <v>2</v>
      </c>
      <c r="DC13" s="138">
        <v>1</v>
      </c>
      <c r="DD13" s="138">
        <v>3</v>
      </c>
      <c r="DE13" s="138">
        <v>0</v>
      </c>
      <c r="DF13" s="172">
        <v>2</v>
      </c>
      <c r="DG13" s="205">
        <f t="shared" si="21"/>
        <v>8</v>
      </c>
      <c r="DH13" s="7"/>
      <c r="DI13" s="7"/>
    </row>
    <row r="14" spans="1:114" x14ac:dyDescent="0.25">
      <c r="A14" s="259">
        <f t="shared" si="2"/>
        <v>9</v>
      </c>
      <c r="B14" s="447">
        <v>7619</v>
      </c>
      <c r="C14" s="261" t="s">
        <v>149</v>
      </c>
      <c r="D14" s="257">
        <v>15</v>
      </c>
      <c r="E14" s="476">
        <v>20</v>
      </c>
      <c r="F14" s="230">
        <v>35</v>
      </c>
      <c r="G14" s="271">
        <f t="shared" si="3"/>
        <v>17.5</v>
      </c>
      <c r="H14" s="273">
        <f t="shared" si="4"/>
        <v>12.09375</v>
      </c>
      <c r="I14" s="252">
        <v>5</v>
      </c>
      <c r="J14" s="252">
        <v>5</v>
      </c>
      <c r="K14" s="252">
        <v>4</v>
      </c>
      <c r="L14" s="252">
        <v>5</v>
      </c>
      <c r="M14" s="274">
        <f t="shared" si="0"/>
        <v>3</v>
      </c>
      <c r="N14" s="274">
        <f t="shared" si="5"/>
        <v>3.8043478260869565</v>
      </c>
      <c r="O14" s="272">
        <f t="shared" si="1"/>
        <v>18.898097826086957</v>
      </c>
      <c r="P14" s="154">
        <v>2</v>
      </c>
      <c r="Q14" s="8">
        <v>2</v>
      </c>
      <c r="R14" s="8">
        <v>2</v>
      </c>
      <c r="S14" s="8">
        <v>0</v>
      </c>
      <c r="T14" s="91">
        <v>2</v>
      </c>
      <c r="U14" s="166">
        <f t="shared" si="6"/>
        <v>8</v>
      </c>
      <c r="V14" s="149">
        <v>2</v>
      </c>
      <c r="W14" s="137">
        <v>2</v>
      </c>
      <c r="X14" s="137">
        <v>2</v>
      </c>
      <c r="Y14" s="137">
        <v>0</v>
      </c>
      <c r="Z14" s="168">
        <v>2</v>
      </c>
      <c r="AA14" s="171">
        <f t="shared" si="7"/>
        <v>8</v>
      </c>
      <c r="AB14" s="151">
        <v>2</v>
      </c>
      <c r="AC14" s="138">
        <v>2</v>
      </c>
      <c r="AD14" s="138">
        <v>3</v>
      </c>
      <c r="AE14" s="138">
        <v>0</v>
      </c>
      <c r="AF14" s="172">
        <v>2</v>
      </c>
      <c r="AG14" s="166">
        <f t="shared" si="8"/>
        <v>9</v>
      </c>
      <c r="AH14" s="151">
        <v>2</v>
      </c>
      <c r="AI14" s="138">
        <v>2</v>
      </c>
      <c r="AJ14" s="138">
        <v>3</v>
      </c>
      <c r="AK14" s="138">
        <v>0</v>
      </c>
      <c r="AL14" s="172">
        <v>2</v>
      </c>
      <c r="AM14" s="166">
        <f t="shared" si="9"/>
        <v>9</v>
      </c>
      <c r="AN14" s="151">
        <v>2</v>
      </c>
      <c r="AO14" s="138">
        <v>2</v>
      </c>
      <c r="AP14" s="138">
        <v>3</v>
      </c>
      <c r="AQ14" s="138">
        <v>0</v>
      </c>
      <c r="AR14" s="172">
        <v>2</v>
      </c>
      <c r="AS14" s="166">
        <f t="shared" si="10"/>
        <v>9</v>
      </c>
      <c r="AT14" s="151">
        <v>2</v>
      </c>
      <c r="AU14" s="138">
        <v>2</v>
      </c>
      <c r="AV14" s="138">
        <v>3</v>
      </c>
      <c r="AW14" s="138">
        <v>0</v>
      </c>
      <c r="AX14" s="172">
        <v>2</v>
      </c>
      <c r="AY14" s="166">
        <f t="shared" si="11"/>
        <v>9</v>
      </c>
      <c r="AZ14" s="151">
        <v>2</v>
      </c>
      <c r="BA14" s="138">
        <v>1</v>
      </c>
      <c r="BB14" s="138">
        <v>3</v>
      </c>
      <c r="BC14" s="138">
        <v>0</v>
      </c>
      <c r="BD14" s="172">
        <v>1</v>
      </c>
      <c r="BE14" s="166">
        <f t="shared" si="12"/>
        <v>7</v>
      </c>
      <c r="BF14" s="151">
        <v>2</v>
      </c>
      <c r="BG14" s="138">
        <v>1</v>
      </c>
      <c r="BH14" s="138">
        <v>2</v>
      </c>
      <c r="BI14" s="138">
        <v>0</v>
      </c>
      <c r="BJ14" s="172">
        <v>2</v>
      </c>
      <c r="BK14" s="166">
        <f t="shared" si="13"/>
        <v>7</v>
      </c>
      <c r="BL14" s="151">
        <v>2</v>
      </c>
      <c r="BM14" s="138">
        <v>2</v>
      </c>
      <c r="BN14" s="138">
        <v>2</v>
      </c>
      <c r="BO14" s="138">
        <v>0</v>
      </c>
      <c r="BP14" s="172">
        <v>2</v>
      </c>
      <c r="BQ14" s="166">
        <f t="shared" si="14"/>
        <v>8</v>
      </c>
      <c r="BR14" s="151">
        <v>2</v>
      </c>
      <c r="BS14" s="138">
        <v>1</v>
      </c>
      <c r="BT14" s="138">
        <v>2</v>
      </c>
      <c r="BU14" s="138">
        <v>0</v>
      </c>
      <c r="BV14" s="172">
        <v>2</v>
      </c>
      <c r="BW14" s="166">
        <f t="shared" si="15"/>
        <v>7</v>
      </c>
      <c r="BX14" s="151">
        <v>2</v>
      </c>
      <c r="BY14" s="138">
        <v>2</v>
      </c>
      <c r="BZ14" s="138">
        <v>2</v>
      </c>
      <c r="CA14" s="138">
        <v>0</v>
      </c>
      <c r="CB14" s="172">
        <v>2</v>
      </c>
      <c r="CC14" s="166">
        <f t="shared" si="16"/>
        <v>8</v>
      </c>
      <c r="CD14" s="151">
        <v>2</v>
      </c>
      <c r="CE14" s="138">
        <v>2</v>
      </c>
      <c r="CF14" s="138">
        <v>2</v>
      </c>
      <c r="CG14" s="138">
        <v>0</v>
      </c>
      <c r="CH14" s="172">
        <v>2</v>
      </c>
      <c r="CI14" s="166">
        <f t="shared" si="17"/>
        <v>8</v>
      </c>
      <c r="CJ14" s="151">
        <v>2</v>
      </c>
      <c r="CK14" s="138">
        <v>2</v>
      </c>
      <c r="CL14" s="138">
        <v>2</v>
      </c>
      <c r="CM14" s="138">
        <v>0</v>
      </c>
      <c r="CN14" s="172">
        <v>2</v>
      </c>
      <c r="CO14" s="166">
        <f t="shared" si="18"/>
        <v>8</v>
      </c>
      <c r="CP14" s="151">
        <v>2</v>
      </c>
      <c r="CQ14" s="138">
        <v>2</v>
      </c>
      <c r="CR14" s="138">
        <v>3</v>
      </c>
      <c r="CS14" s="138">
        <v>0</v>
      </c>
      <c r="CT14" s="172">
        <v>2</v>
      </c>
      <c r="CU14" s="166">
        <f t="shared" si="19"/>
        <v>9</v>
      </c>
      <c r="CV14" s="151">
        <v>2</v>
      </c>
      <c r="CW14" s="138">
        <v>2</v>
      </c>
      <c r="CX14" s="138">
        <v>2</v>
      </c>
      <c r="CY14" s="138">
        <v>0</v>
      </c>
      <c r="CZ14" s="172">
        <v>2</v>
      </c>
      <c r="DA14" s="166">
        <f t="shared" si="20"/>
        <v>8</v>
      </c>
      <c r="DB14" s="151">
        <v>2</v>
      </c>
      <c r="DC14" s="138">
        <v>2</v>
      </c>
      <c r="DD14" s="138">
        <v>2</v>
      </c>
      <c r="DE14" s="138">
        <v>0</v>
      </c>
      <c r="DF14" s="172">
        <v>1</v>
      </c>
      <c r="DG14" s="205">
        <f t="shared" si="21"/>
        <v>7</v>
      </c>
      <c r="DH14" s="7"/>
      <c r="DI14" s="7"/>
    </row>
    <row r="15" spans="1:114" x14ac:dyDescent="0.25">
      <c r="A15" s="259">
        <f t="shared" si="2"/>
        <v>10</v>
      </c>
      <c r="B15" s="447">
        <v>7620</v>
      </c>
      <c r="C15" s="262" t="s">
        <v>150</v>
      </c>
      <c r="D15" s="467">
        <v>5</v>
      </c>
      <c r="E15" s="476">
        <v>19</v>
      </c>
      <c r="F15" s="230">
        <v>26</v>
      </c>
      <c r="G15" s="270">
        <f t="shared" si="3"/>
        <v>12</v>
      </c>
      <c r="H15" s="273">
        <f t="shared" si="4"/>
        <v>11.8125</v>
      </c>
      <c r="I15" s="252">
        <v>5</v>
      </c>
      <c r="J15" s="252">
        <v>5</v>
      </c>
      <c r="K15" s="252">
        <v>5</v>
      </c>
      <c r="L15" s="252">
        <v>5</v>
      </c>
      <c r="M15" s="274">
        <f t="shared" si="0"/>
        <v>3</v>
      </c>
      <c r="N15" s="274">
        <f t="shared" si="5"/>
        <v>2.8260869565217392</v>
      </c>
      <c r="O15" s="272">
        <f t="shared" si="1"/>
        <v>17.638586956521738</v>
      </c>
      <c r="P15" s="154">
        <v>2</v>
      </c>
      <c r="Q15" s="8">
        <v>2</v>
      </c>
      <c r="R15" s="8">
        <v>2</v>
      </c>
      <c r="S15" s="8">
        <v>0</v>
      </c>
      <c r="T15" s="91">
        <v>2</v>
      </c>
      <c r="U15" s="166">
        <v>8</v>
      </c>
      <c r="V15" s="149">
        <v>2</v>
      </c>
      <c r="W15" s="137">
        <v>2</v>
      </c>
      <c r="X15" s="137">
        <v>2</v>
      </c>
      <c r="Y15" s="137">
        <v>0</v>
      </c>
      <c r="Z15" s="169">
        <v>2</v>
      </c>
      <c r="AA15" s="171">
        <f t="shared" si="7"/>
        <v>8</v>
      </c>
      <c r="AB15" s="151">
        <v>2</v>
      </c>
      <c r="AC15" s="138">
        <v>2</v>
      </c>
      <c r="AD15" s="138">
        <v>2</v>
      </c>
      <c r="AE15" s="138">
        <v>0</v>
      </c>
      <c r="AF15" s="172">
        <v>2</v>
      </c>
      <c r="AG15" s="166">
        <f t="shared" si="8"/>
        <v>8</v>
      </c>
      <c r="AH15" s="151">
        <v>2</v>
      </c>
      <c r="AI15" s="138">
        <v>2</v>
      </c>
      <c r="AJ15" s="138">
        <v>2</v>
      </c>
      <c r="AK15" s="138">
        <v>0</v>
      </c>
      <c r="AL15" s="172">
        <v>2</v>
      </c>
      <c r="AM15" s="166">
        <v>8</v>
      </c>
      <c r="AN15" s="151">
        <v>2</v>
      </c>
      <c r="AO15" s="138">
        <v>2</v>
      </c>
      <c r="AP15" s="138">
        <v>2</v>
      </c>
      <c r="AQ15" s="138">
        <v>0</v>
      </c>
      <c r="AR15" s="172">
        <v>2</v>
      </c>
      <c r="AS15" s="166">
        <f t="shared" si="10"/>
        <v>8</v>
      </c>
      <c r="AT15" s="151">
        <v>2</v>
      </c>
      <c r="AU15" s="138">
        <v>2</v>
      </c>
      <c r="AV15" s="138">
        <v>2</v>
      </c>
      <c r="AW15" s="138">
        <v>0</v>
      </c>
      <c r="AX15" s="172">
        <v>2</v>
      </c>
      <c r="AY15" s="166">
        <f t="shared" si="11"/>
        <v>8</v>
      </c>
      <c r="AZ15" s="151">
        <v>2</v>
      </c>
      <c r="BA15" s="138">
        <v>1</v>
      </c>
      <c r="BB15" s="138">
        <v>2</v>
      </c>
      <c r="BC15" s="138">
        <v>0</v>
      </c>
      <c r="BD15" s="172">
        <v>2</v>
      </c>
      <c r="BE15" s="166">
        <f t="shared" si="12"/>
        <v>7</v>
      </c>
      <c r="BF15" s="151">
        <v>2</v>
      </c>
      <c r="BG15" s="138">
        <v>2</v>
      </c>
      <c r="BH15" s="138">
        <v>2</v>
      </c>
      <c r="BI15" s="138">
        <v>0</v>
      </c>
      <c r="BJ15" s="172">
        <v>2</v>
      </c>
      <c r="BK15" s="166">
        <f t="shared" si="13"/>
        <v>8</v>
      </c>
      <c r="BL15" s="151">
        <v>2</v>
      </c>
      <c r="BM15" s="138">
        <v>2</v>
      </c>
      <c r="BN15" s="138">
        <v>2</v>
      </c>
      <c r="BO15" s="138">
        <v>0</v>
      </c>
      <c r="BP15" s="172">
        <v>2</v>
      </c>
      <c r="BQ15" s="166">
        <f t="shared" si="14"/>
        <v>8</v>
      </c>
      <c r="BR15" s="151">
        <v>2</v>
      </c>
      <c r="BS15" s="138">
        <v>2</v>
      </c>
      <c r="BT15" s="138">
        <v>2</v>
      </c>
      <c r="BU15" s="138">
        <v>0</v>
      </c>
      <c r="BV15" s="172">
        <v>2</v>
      </c>
      <c r="BW15" s="166">
        <f t="shared" si="15"/>
        <v>8</v>
      </c>
      <c r="BX15" s="151">
        <v>2</v>
      </c>
      <c r="BY15" s="138">
        <v>2</v>
      </c>
      <c r="BZ15" s="138">
        <v>2</v>
      </c>
      <c r="CA15" s="138">
        <v>0</v>
      </c>
      <c r="CB15" s="172">
        <v>2</v>
      </c>
      <c r="CC15" s="166">
        <f t="shared" si="16"/>
        <v>8</v>
      </c>
      <c r="CD15" s="151">
        <v>2</v>
      </c>
      <c r="CE15" s="138">
        <v>2</v>
      </c>
      <c r="CF15" s="138">
        <v>2</v>
      </c>
      <c r="CG15" s="138">
        <v>0</v>
      </c>
      <c r="CH15" s="172">
        <v>2</v>
      </c>
      <c r="CI15" s="166">
        <f t="shared" si="17"/>
        <v>8</v>
      </c>
      <c r="CJ15" s="151">
        <v>2</v>
      </c>
      <c r="CK15" s="138">
        <v>2</v>
      </c>
      <c r="CL15" s="138">
        <v>2</v>
      </c>
      <c r="CM15" s="138">
        <v>0</v>
      </c>
      <c r="CN15" s="172">
        <v>2</v>
      </c>
      <c r="CO15" s="166">
        <f t="shared" si="18"/>
        <v>8</v>
      </c>
      <c r="CP15" s="151">
        <v>2</v>
      </c>
      <c r="CQ15" s="138">
        <v>2</v>
      </c>
      <c r="CR15" s="138">
        <v>2</v>
      </c>
      <c r="CS15" s="138">
        <v>0</v>
      </c>
      <c r="CT15" s="172">
        <v>2</v>
      </c>
      <c r="CU15" s="166">
        <f t="shared" si="19"/>
        <v>8</v>
      </c>
      <c r="CV15" s="151">
        <v>2</v>
      </c>
      <c r="CW15" s="138">
        <v>2</v>
      </c>
      <c r="CX15" s="138">
        <v>2</v>
      </c>
      <c r="CY15" s="138">
        <v>0</v>
      </c>
      <c r="CZ15" s="172">
        <v>2</v>
      </c>
      <c r="DA15" s="166">
        <f t="shared" si="20"/>
        <v>8</v>
      </c>
      <c r="DB15" s="151">
        <v>2</v>
      </c>
      <c r="DC15" s="138">
        <v>1</v>
      </c>
      <c r="DD15" s="138">
        <v>2</v>
      </c>
      <c r="DE15" s="138">
        <v>1</v>
      </c>
      <c r="DF15" s="172">
        <v>1</v>
      </c>
      <c r="DG15" s="205">
        <f t="shared" si="21"/>
        <v>7</v>
      </c>
      <c r="DH15" s="7"/>
      <c r="DI15" s="7"/>
    </row>
    <row r="16" spans="1:114" x14ac:dyDescent="0.25">
      <c r="A16" s="259">
        <f t="shared" si="2"/>
        <v>11</v>
      </c>
      <c r="B16" s="447">
        <v>7621</v>
      </c>
      <c r="C16" s="261" t="s">
        <v>151</v>
      </c>
      <c r="D16" s="467">
        <v>3</v>
      </c>
      <c r="E16" s="230">
        <v>15</v>
      </c>
      <c r="F16" s="230">
        <v>23</v>
      </c>
      <c r="G16" s="270">
        <f t="shared" si="3"/>
        <v>9</v>
      </c>
      <c r="H16" s="273">
        <f t="shared" si="4"/>
        <v>12.09375</v>
      </c>
      <c r="I16" s="252">
        <v>5</v>
      </c>
      <c r="J16" s="252">
        <v>5</v>
      </c>
      <c r="K16" s="252">
        <v>5</v>
      </c>
      <c r="L16" s="252">
        <v>5</v>
      </c>
      <c r="M16" s="274">
        <f t="shared" si="0"/>
        <v>3</v>
      </c>
      <c r="N16" s="274">
        <f t="shared" si="5"/>
        <v>2.5</v>
      </c>
      <c r="O16" s="272">
        <f t="shared" si="1"/>
        <v>17.59375</v>
      </c>
      <c r="P16" s="154">
        <v>2</v>
      </c>
      <c r="Q16" s="8">
        <v>2</v>
      </c>
      <c r="R16" s="8">
        <v>2</v>
      </c>
      <c r="S16" s="8">
        <v>1</v>
      </c>
      <c r="T16" s="91">
        <v>2</v>
      </c>
      <c r="U16" s="166">
        <f t="shared" si="6"/>
        <v>9</v>
      </c>
      <c r="V16" s="149">
        <v>2</v>
      </c>
      <c r="W16" s="137">
        <v>2</v>
      </c>
      <c r="X16" s="137">
        <v>2</v>
      </c>
      <c r="Y16" s="137">
        <v>1</v>
      </c>
      <c r="Z16" s="170">
        <v>2</v>
      </c>
      <c r="AA16" s="171">
        <f t="shared" si="7"/>
        <v>9</v>
      </c>
      <c r="AB16" s="151">
        <v>1</v>
      </c>
      <c r="AC16" s="138">
        <v>2</v>
      </c>
      <c r="AD16" s="138">
        <v>2</v>
      </c>
      <c r="AE16" s="138">
        <v>0</v>
      </c>
      <c r="AF16" s="172">
        <v>2</v>
      </c>
      <c r="AG16" s="166">
        <f t="shared" si="8"/>
        <v>7</v>
      </c>
      <c r="AH16" s="151">
        <v>2</v>
      </c>
      <c r="AI16" s="138">
        <v>2</v>
      </c>
      <c r="AJ16" s="138">
        <v>2</v>
      </c>
      <c r="AK16" s="138">
        <v>0</v>
      </c>
      <c r="AL16" s="172">
        <v>2</v>
      </c>
      <c r="AM16" s="166">
        <f t="shared" si="9"/>
        <v>8</v>
      </c>
      <c r="AN16" s="151">
        <v>2</v>
      </c>
      <c r="AO16" s="138">
        <v>1</v>
      </c>
      <c r="AP16" s="138">
        <v>2</v>
      </c>
      <c r="AQ16" s="138">
        <v>0</v>
      </c>
      <c r="AR16" s="172">
        <v>2</v>
      </c>
      <c r="AS16" s="166">
        <f t="shared" si="10"/>
        <v>7</v>
      </c>
      <c r="AT16" s="151">
        <v>2</v>
      </c>
      <c r="AU16" s="138">
        <v>2</v>
      </c>
      <c r="AV16" s="138">
        <v>2</v>
      </c>
      <c r="AW16" s="138">
        <v>1</v>
      </c>
      <c r="AX16" s="172">
        <v>2</v>
      </c>
      <c r="AY16" s="166">
        <f t="shared" si="11"/>
        <v>9</v>
      </c>
      <c r="AZ16" s="151">
        <v>2</v>
      </c>
      <c r="BA16" s="138">
        <v>1</v>
      </c>
      <c r="BB16" s="138">
        <v>2</v>
      </c>
      <c r="BC16" s="138">
        <v>0</v>
      </c>
      <c r="BD16" s="172">
        <v>2</v>
      </c>
      <c r="BE16" s="166">
        <f t="shared" si="12"/>
        <v>7</v>
      </c>
      <c r="BF16" s="151">
        <v>2</v>
      </c>
      <c r="BG16" s="138">
        <v>2</v>
      </c>
      <c r="BH16" s="138">
        <v>2</v>
      </c>
      <c r="BI16" s="138">
        <v>0</v>
      </c>
      <c r="BJ16" s="172">
        <v>2</v>
      </c>
      <c r="BK16" s="166">
        <f t="shared" si="13"/>
        <v>8</v>
      </c>
      <c r="BL16" s="151">
        <v>2</v>
      </c>
      <c r="BM16" s="138">
        <v>2</v>
      </c>
      <c r="BN16" s="138">
        <v>2</v>
      </c>
      <c r="BO16" s="138">
        <v>1</v>
      </c>
      <c r="BP16" s="172">
        <v>1</v>
      </c>
      <c r="BQ16" s="166">
        <f t="shared" si="14"/>
        <v>8</v>
      </c>
      <c r="BR16" s="151">
        <v>2</v>
      </c>
      <c r="BS16" s="138">
        <v>2</v>
      </c>
      <c r="BT16" s="138">
        <v>2</v>
      </c>
      <c r="BU16" s="138">
        <v>0</v>
      </c>
      <c r="BV16" s="172">
        <v>2</v>
      </c>
      <c r="BW16" s="166">
        <f t="shared" si="15"/>
        <v>8</v>
      </c>
      <c r="BX16" s="151">
        <v>2</v>
      </c>
      <c r="BY16" s="138">
        <v>2</v>
      </c>
      <c r="BZ16" s="138">
        <v>2</v>
      </c>
      <c r="CA16" s="138">
        <v>1</v>
      </c>
      <c r="CB16" s="172">
        <v>2</v>
      </c>
      <c r="CC16" s="166">
        <f t="shared" si="16"/>
        <v>9</v>
      </c>
      <c r="CD16" s="151">
        <v>2</v>
      </c>
      <c r="CE16" s="138">
        <v>2</v>
      </c>
      <c r="CF16" s="138">
        <v>2</v>
      </c>
      <c r="CG16" s="138">
        <v>0</v>
      </c>
      <c r="CH16" s="172">
        <v>2</v>
      </c>
      <c r="CI16" s="166">
        <f t="shared" si="17"/>
        <v>8</v>
      </c>
      <c r="CJ16" s="151">
        <v>2</v>
      </c>
      <c r="CK16" s="138">
        <v>2</v>
      </c>
      <c r="CL16" s="138">
        <v>2</v>
      </c>
      <c r="CM16" s="138">
        <v>1</v>
      </c>
      <c r="CN16" s="172">
        <v>2</v>
      </c>
      <c r="CO16" s="166">
        <f t="shared" si="18"/>
        <v>9</v>
      </c>
      <c r="CP16" s="151">
        <v>2</v>
      </c>
      <c r="CQ16" s="138">
        <v>1</v>
      </c>
      <c r="CR16" s="138">
        <v>2</v>
      </c>
      <c r="CS16" s="138">
        <v>0</v>
      </c>
      <c r="CT16" s="172">
        <v>2</v>
      </c>
      <c r="CU16" s="166">
        <f t="shared" si="19"/>
        <v>7</v>
      </c>
      <c r="CV16" s="151">
        <v>2</v>
      </c>
      <c r="CW16" s="138">
        <v>2</v>
      </c>
      <c r="CX16" s="138">
        <v>2</v>
      </c>
      <c r="CY16" s="138">
        <v>0</v>
      </c>
      <c r="CZ16" s="172">
        <v>2</v>
      </c>
      <c r="DA16" s="166">
        <f t="shared" si="20"/>
        <v>8</v>
      </c>
      <c r="DB16" s="151">
        <v>2</v>
      </c>
      <c r="DC16" s="138">
        <v>2</v>
      </c>
      <c r="DD16" s="138">
        <v>2</v>
      </c>
      <c r="DE16" s="138">
        <v>0</v>
      </c>
      <c r="DF16" s="172">
        <v>2</v>
      </c>
      <c r="DG16" s="205">
        <f t="shared" si="21"/>
        <v>8</v>
      </c>
      <c r="DH16" s="7"/>
      <c r="DI16" s="7"/>
    </row>
    <row r="17" spans="1:113" x14ac:dyDescent="0.25">
      <c r="A17" s="259">
        <f t="shared" si="2"/>
        <v>12</v>
      </c>
      <c r="B17" s="447">
        <v>7622</v>
      </c>
      <c r="C17" s="261" t="s">
        <v>152</v>
      </c>
      <c r="D17" s="257">
        <v>17</v>
      </c>
      <c r="E17" s="476">
        <v>19</v>
      </c>
      <c r="F17" s="230">
        <v>37</v>
      </c>
      <c r="G17" s="270">
        <f t="shared" si="3"/>
        <v>18</v>
      </c>
      <c r="H17" s="580">
        <f t="shared" si="4"/>
        <v>13.875</v>
      </c>
      <c r="I17" s="478">
        <v>10</v>
      </c>
      <c r="J17" s="478">
        <v>9</v>
      </c>
      <c r="K17" s="478">
        <v>10</v>
      </c>
      <c r="L17" s="478">
        <v>10</v>
      </c>
      <c r="M17" s="274">
        <f t="shared" si="0"/>
        <v>5</v>
      </c>
      <c r="N17" s="274">
        <f t="shared" si="5"/>
        <v>4.0217391304347823</v>
      </c>
      <c r="O17" s="272">
        <f>(H17+M17+N17)</f>
        <v>22.896739130434781</v>
      </c>
      <c r="P17" s="154">
        <v>2</v>
      </c>
      <c r="Q17" s="8">
        <v>2</v>
      </c>
      <c r="R17" s="8">
        <v>3</v>
      </c>
      <c r="S17" s="8">
        <v>0</v>
      </c>
      <c r="T17" s="91">
        <v>2</v>
      </c>
      <c r="U17" s="166">
        <f t="shared" si="6"/>
        <v>9</v>
      </c>
      <c r="V17" s="149">
        <v>2</v>
      </c>
      <c r="W17" s="137">
        <v>2</v>
      </c>
      <c r="X17" s="137">
        <v>3</v>
      </c>
      <c r="Y17" s="137">
        <v>0</v>
      </c>
      <c r="Z17" s="169">
        <v>2</v>
      </c>
      <c r="AA17" s="171">
        <f t="shared" si="7"/>
        <v>9</v>
      </c>
      <c r="AB17" s="151">
        <v>2</v>
      </c>
      <c r="AC17" s="138">
        <v>2</v>
      </c>
      <c r="AD17" s="138">
        <v>3</v>
      </c>
      <c r="AE17" s="138">
        <v>0</v>
      </c>
      <c r="AF17" s="172">
        <v>2</v>
      </c>
      <c r="AG17" s="166">
        <f t="shared" si="8"/>
        <v>9</v>
      </c>
      <c r="AH17" s="151">
        <v>2</v>
      </c>
      <c r="AI17" s="138">
        <v>2</v>
      </c>
      <c r="AJ17" s="138">
        <v>3</v>
      </c>
      <c r="AK17" s="138">
        <v>1</v>
      </c>
      <c r="AL17" s="172">
        <v>2</v>
      </c>
      <c r="AM17" s="166">
        <f t="shared" si="9"/>
        <v>10</v>
      </c>
      <c r="AN17" s="151">
        <v>2</v>
      </c>
      <c r="AO17" s="138">
        <v>2</v>
      </c>
      <c r="AP17" s="138">
        <v>3</v>
      </c>
      <c r="AQ17" s="138">
        <v>0</v>
      </c>
      <c r="AR17" s="172">
        <v>2</v>
      </c>
      <c r="AS17" s="166">
        <f t="shared" si="10"/>
        <v>9</v>
      </c>
      <c r="AT17" s="151">
        <v>2</v>
      </c>
      <c r="AU17" s="138">
        <v>2</v>
      </c>
      <c r="AV17" s="138">
        <v>3</v>
      </c>
      <c r="AW17" s="138">
        <v>0</v>
      </c>
      <c r="AX17" s="172">
        <v>2</v>
      </c>
      <c r="AY17" s="166">
        <f t="shared" si="11"/>
        <v>9</v>
      </c>
      <c r="AZ17" s="151">
        <v>2</v>
      </c>
      <c r="BA17" s="138">
        <v>2</v>
      </c>
      <c r="BB17" s="138">
        <v>2</v>
      </c>
      <c r="BC17" s="138">
        <v>1</v>
      </c>
      <c r="BD17" s="172">
        <v>2</v>
      </c>
      <c r="BE17" s="166">
        <f t="shared" si="12"/>
        <v>9</v>
      </c>
      <c r="BF17" s="151">
        <v>2</v>
      </c>
      <c r="BG17" s="138">
        <v>2</v>
      </c>
      <c r="BH17" s="138">
        <v>3</v>
      </c>
      <c r="BI17" s="138">
        <v>0</v>
      </c>
      <c r="BJ17" s="172">
        <v>2</v>
      </c>
      <c r="BK17" s="166">
        <f t="shared" si="13"/>
        <v>9</v>
      </c>
      <c r="BL17" s="151">
        <v>2</v>
      </c>
      <c r="BM17" s="138">
        <v>2</v>
      </c>
      <c r="BN17" s="138">
        <v>3</v>
      </c>
      <c r="BO17" s="138">
        <v>0</v>
      </c>
      <c r="BP17" s="172">
        <v>2</v>
      </c>
      <c r="BQ17" s="166">
        <f t="shared" si="14"/>
        <v>9</v>
      </c>
      <c r="BR17" s="151">
        <v>2</v>
      </c>
      <c r="BS17" s="138">
        <v>2</v>
      </c>
      <c r="BT17" s="138">
        <v>3</v>
      </c>
      <c r="BU17" s="138">
        <v>0</v>
      </c>
      <c r="BV17" s="172">
        <v>2</v>
      </c>
      <c r="BW17" s="166">
        <f t="shared" si="15"/>
        <v>9</v>
      </c>
      <c r="BX17" s="151">
        <v>2</v>
      </c>
      <c r="BY17" s="138">
        <v>2</v>
      </c>
      <c r="BZ17" s="138">
        <v>3</v>
      </c>
      <c r="CA17" s="138">
        <v>0</v>
      </c>
      <c r="CB17" s="172">
        <v>2</v>
      </c>
      <c r="CC17" s="166">
        <f t="shared" si="16"/>
        <v>9</v>
      </c>
      <c r="CD17" s="151">
        <v>2</v>
      </c>
      <c r="CE17" s="138">
        <v>2</v>
      </c>
      <c r="CF17" s="138">
        <v>3</v>
      </c>
      <c r="CG17" s="138">
        <v>0</v>
      </c>
      <c r="CH17" s="172">
        <v>2</v>
      </c>
      <c r="CI17" s="166">
        <f t="shared" si="17"/>
        <v>9</v>
      </c>
      <c r="CJ17" s="151">
        <v>2</v>
      </c>
      <c r="CK17" s="138">
        <v>2</v>
      </c>
      <c r="CL17" s="138">
        <v>3</v>
      </c>
      <c r="CM17" s="138">
        <v>1</v>
      </c>
      <c r="CN17" s="172">
        <v>2</v>
      </c>
      <c r="CO17" s="166">
        <f t="shared" si="18"/>
        <v>10</v>
      </c>
      <c r="CP17" s="151">
        <v>2</v>
      </c>
      <c r="CQ17" s="138">
        <v>2</v>
      </c>
      <c r="CR17" s="138">
        <v>3</v>
      </c>
      <c r="CS17" s="138">
        <v>0</v>
      </c>
      <c r="CT17" s="172">
        <v>2</v>
      </c>
      <c r="CU17" s="166">
        <f t="shared" si="19"/>
        <v>9</v>
      </c>
      <c r="CV17" s="151">
        <v>2</v>
      </c>
      <c r="CW17" s="138">
        <v>2</v>
      </c>
      <c r="CX17" s="138">
        <v>3</v>
      </c>
      <c r="CY17" s="138">
        <v>1</v>
      </c>
      <c r="CZ17" s="172">
        <v>2</v>
      </c>
      <c r="DA17" s="166">
        <f t="shared" si="20"/>
        <v>10</v>
      </c>
      <c r="DB17" s="151">
        <v>2</v>
      </c>
      <c r="DC17" s="138">
        <v>2</v>
      </c>
      <c r="DD17" s="138">
        <v>3</v>
      </c>
      <c r="DE17" s="138">
        <v>1</v>
      </c>
      <c r="DF17" s="172">
        <v>2</v>
      </c>
      <c r="DG17" s="205">
        <f t="shared" si="21"/>
        <v>10</v>
      </c>
      <c r="DH17" s="7">
        <v>18</v>
      </c>
      <c r="DI17" s="7"/>
    </row>
    <row r="18" spans="1:113" x14ac:dyDescent="0.25">
      <c r="A18" s="259">
        <v>13</v>
      </c>
      <c r="B18" s="447">
        <v>7623</v>
      </c>
      <c r="C18" s="262" t="s">
        <v>261</v>
      </c>
      <c r="D18" s="467">
        <v>0</v>
      </c>
      <c r="E18" s="470">
        <v>11</v>
      </c>
      <c r="F18" s="230">
        <v>29</v>
      </c>
      <c r="G18" s="271">
        <f t="shared" si="3"/>
        <v>5.5</v>
      </c>
      <c r="H18" s="273">
        <f t="shared" si="4"/>
        <v>10.40625</v>
      </c>
      <c r="I18" s="252">
        <v>2</v>
      </c>
      <c r="J18" s="252">
        <v>2</v>
      </c>
      <c r="K18" s="252">
        <v>2</v>
      </c>
      <c r="L18" s="252">
        <v>2</v>
      </c>
      <c r="M18" s="274">
        <f t="shared" si="0"/>
        <v>1</v>
      </c>
      <c r="N18" s="274">
        <f t="shared" si="5"/>
        <v>3.152173913043478</v>
      </c>
      <c r="O18" s="272">
        <f t="shared" ref="O18:O81" si="22">(H18+M18+N18)</f>
        <v>14.558423913043478</v>
      </c>
      <c r="P18" s="154">
        <v>2</v>
      </c>
      <c r="Q18" s="8">
        <v>1</v>
      </c>
      <c r="R18" s="8">
        <v>2</v>
      </c>
      <c r="S18" s="8">
        <v>0</v>
      </c>
      <c r="T18" s="91">
        <v>2</v>
      </c>
      <c r="U18" s="166">
        <f t="shared" si="6"/>
        <v>7</v>
      </c>
      <c r="V18" s="149">
        <v>2</v>
      </c>
      <c r="W18" s="137">
        <v>1</v>
      </c>
      <c r="X18" s="137">
        <v>2</v>
      </c>
      <c r="Y18" s="137">
        <v>0</v>
      </c>
      <c r="Z18" s="169">
        <v>2</v>
      </c>
      <c r="AA18" s="171">
        <f t="shared" si="7"/>
        <v>7</v>
      </c>
      <c r="AB18" s="151">
        <v>2</v>
      </c>
      <c r="AC18" s="138">
        <v>1</v>
      </c>
      <c r="AD18" s="138">
        <v>2</v>
      </c>
      <c r="AE18" s="138">
        <v>0</v>
      </c>
      <c r="AF18" s="172">
        <v>2</v>
      </c>
      <c r="AG18" s="166">
        <f t="shared" si="8"/>
        <v>7</v>
      </c>
      <c r="AH18" s="151">
        <v>2</v>
      </c>
      <c r="AI18" s="138">
        <v>1</v>
      </c>
      <c r="AJ18" s="138">
        <v>2</v>
      </c>
      <c r="AK18" s="138">
        <v>0</v>
      </c>
      <c r="AL18" s="172">
        <v>2</v>
      </c>
      <c r="AM18" s="166">
        <v>7</v>
      </c>
      <c r="AN18" s="151">
        <v>2</v>
      </c>
      <c r="AO18" s="138">
        <v>1</v>
      </c>
      <c r="AP18" s="138">
        <v>2</v>
      </c>
      <c r="AQ18" s="138">
        <v>0</v>
      </c>
      <c r="AR18" s="172">
        <v>2</v>
      </c>
      <c r="AS18" s="166">
        <f t="shared" si="10"/>
        <v>7</v>
      </c>
      <c r="AT18" s="151">
        <v>2</v>
      </c>
      <c r="AU18" s="138">
        <v>2</v>
      </c>
      <c r="AV18" s="138">
        <v>2</v>
      </c>
      <c r="AW18" s="138">
        <v>0</v>
      </c>
      <c r="AX18" s="172">
        <v>2</v>
      </c>
      <c r="AY18" s="166">
        <f t="shared" si="11"/>
        <v>8</v>
      </c>
      <c r="AZ18" s="151">
        <v>2</v>
      </c>
      <c r="BA18" s="138">
        <v>1</v>
      </c>
      <c r="BB18" s="138">
        <v>2</v>
      </c>
      <c r="BC18" s="138">
        <v>0</v>
      </c>
      <c r="BD18" s="172">
        <v>2</v>
      </c>
      <c r="BE18" s="166">
        <f t="shared" si="12"/>
        <v>7</v>
      </c>
      <c r="BF18" s="151">
        <v>2</v>
      </c>
      <c r="BG18" s="138">
        <v>1</v>
      </c>
      <c r="BH18" s="138">
        <v>2</v>
      </c>
      <c r="BI18" s="138">
        <v>0</v>
      </c>
      <c r="BJ18" s="172">
        <v>1</v>
      </c>
      <c r="BK18" s="166">
        <v>6</v>
      </c>
      <c r="BL18" s="151">
        <v>2</v>
      </c>
      <c r="BM18" s="138">
        <v>1</v>
      </c>
      <c r="BN18" s="138">
        <v>2</v>
      </c>
      <c r="BO18" s="138">
        <v>0</v>
      </c>
      <c r="BP18" s="172">
        <v>2</v>
      </c>
      <c r="BQ18" s="166">
        <f t="shared" si="14"/>
        <v>7</v>
      </c>
      <c r="BR18" s="151">
        <v>2</v>
      </c>
      <c r="BS18" s="138">
        <v>1</v>
      </c>
      <c r="BT18" s="138">
        <v>2</v>
      </c>
      <c r="BU18" s="138">
        <v>0</v>
      </c>
      <c r="BV18" s="172">
        <v>2</v>
      </c>
      <c r="BW18" s="166">
        <f t="shared" si="15"/>
        <v>7</v>
      </c>
      <c r="BX18" s="151">
        <v>2</v>
      </c>
      <c r="BY18" s="138">
        <v>1</v>
      </c>
      <c r="BZ18" s="138">
        <v>2</v>
      </c>
      <c r="CA18" s="138">
        <v>0</v>
      </c>
      <c r="CB18" s="172">
        <v>1</v>
      </c>
      <c r="CC18" s="166">
        <f t="shared" si="16"/>
        <v>6</v>
      </c>
      <c r="CD18" s="151">
        <v>2</v>
      </c>
      <c r="CE18" s="138">
        <v>2</v>
      </c>
      <c r="CF18" s="138">
        <v>2</v>
      </c>
      <c r="CG18" s="138">
        <v>0</v>
      </c>
      <c r="CH18" s="172">
        <v>2</v>
      </c>
      <c r="CI18" s="166">
        <f t="shared" si="17"/>
        <v>8</v>
      </c>
      <c r="CJ18" s="151">
        <v>2</v>
      </c>
      <c r="CK18" s="138">
        <v>1</v>
      </c>
      <c r="CL18" s="138">
        <v>2</v>
      </c>
      <c r="CM18" s="138">
        <v>0</v>
      </c>
      <c r="CN18" s="172">
        <v>1</v>
      </c>
      <c r="CO18" s="166">
        <f t="shared" si="18"/>
        <v>6</v>
      </c>
      <c r="CP18" s="151">
        <v>2</v>
      </c>
      <c r="CQ18" s="138">
        <v>1</v>
      </c>
      <c r="CR18" s="138">
        <v>2</v>
      </c>
      <c r="CS18" s="138">
        <v>0</v>
      </c>
      <c r="CT18" s="172">
        <v>1</v>
      </c>
      <c r="CU18" s="166">
        <v>6</v>
      </c>
      <c r="CV18" s="151">
        <v>2</v>
      </c>
      <c r="CW18" s="138">
        <v>2</v>
      </c>
      <c r="CX18" s="138">
        <v>2</v>
      </c>
      <c r="CY18" s="138">
        <v>0</v>
      </c>
      <c r="CZ18" s="172">
        <v>2</v>
      </c>
      <c r="DA18" s="166">
        <f t="shared" si="20"/>
        <v>8</v>
      </c>
      <c r="DB18" s="151">
        <v>2</v>
      </c>
      <c r="DC18" s="138">
        <v>1</v>
      </c>
      <c r="DD18" s="138">
        <v>2</v>
      </c>
      <c r="DE18" s="138">
        <v>0</v>
      </c>
      <c r="DF18" s="172">
        <v>2</v>
      </c>
      <c r="DG18" s="205">
        <f t="shared" si="21"/>
        <v>7</v>
      </c>
      <c r="DH18" s="7"/>
      <c r="DI18" s="7"/>
    </row>
    <row r="19" spans="1:113" x14ac:dyDescent="0.25">
      <c r="A19" s="259">
        <f t="shared" si="2"/>
        <v>14</v>
      </c>
      <c r="B19" s="447">
        <v>7624</v>
      </c>
      <c r="C19" s="261" t="s">
        <v>153</v>
      </c>
      <c r="D19" s="475">
        <v>18</v>
      </c>
      <c r="E19" s="476">
        <v>19</v>
      </c>
      <c r="F19" s="230">
        <v>42</v>
      </c>
      <c r="G19" s="271">
        <f t="shared" si="3"/>
        <v>18.5</v>
      </c>
      <c r="H19" s="580">
        <f t="shared" si="4"/>
        <v>13.96875</v>
      </c>
      <c r="I19" s="478">
        <v>10</v>
      </c>
      <c r="J19" s="478">
        <v>10</v>
      </c>
      <c r="K19" s="478">
        <v>10</v>
      </c>
      <c r="L19" s="478">
        <v>10</v>
      </c>
      <c r="M19" s="274">
        <f t="shared" si="0"/>
        <v>5</v>
      </c>
      <c r="N19" s="274">
        <f t="shared" si="5"/>
        <v>4.5652173913043477</v>
      </c>
      <c r="O19" s="272">
        <f t="shared" si="22"/>
        <v>23.533967391304348</v>
      </c>
      <c r="P19" s="154">
        <v>2</v>
      </c>
      <c r="Q19" s="8">
        <v>2</v>
      </c>
      <c r="R19" s="8">
        <v>3</v>
      </c>
      <c r="S19" s="8">
        <v>0</v>
      </c>
      <c r="T19" s="91">
        <v>2</v>
      </c>
      <c r="U19" s="166">
        <f t="shared" si="6"/>
        <v>9</v>
      </c>
      <c r="V19" s="149">
        <v>2</v>
      </c>
      <c r="W19" s="137">
        <v>2</v>
      </c>
      <c r="X19" s="137">
        <v>3</v>
      </c>
      <c r="Y19" s="137">
        <v>0</v>
      </c>
      <c r="Z19" s="169">
        <v>2</v>
      </c>
      <c r="AA19" s="171">
        <f t="shared" si="7"/>
        <v>9</v>
      </c>
      <c r="AB19" s="151">
        <v>2</v>
      </c>
      <c r="AC19" s="138">
        <v>2</v>
      </c>
      <c r="AD19" s="138">
        <v>3</v>
      </c>
      <c r="AE19" s="138">
        <v>0</v>
      </c>
      <c r="AF19" s="172">
        <v>1</v>
      </c>
      <c r="AG19" s="166">
        <f t="shared" si="8"/>
        <v>8</v>
      </c>
      <c r="AH19" s="151">
        <v>2</v>
      </c>
      <c r="AI19" s="138">
        <v>2</v>
      </c>
      <c r="AJ19" s="138">
        <v>3</v>
      </c>
      <c r="AK19" s="138">
        <v>0</v>
      </c>
      <c r="AL19" s="172">
        <v>2</v>
      </c>
      <c r="AM19" s="166">
        <f t="shared" si="9"/>
        <v>9</v>
      </c>
      <c r="AN19" s="151">
        <v>2</v>
      </c>
      <c r="AO19" s="138">
        <v>2</v>
      </c>
      <c r="AP19" s="138">
        <v>3</v>
      </c>
      <c r="AQ19" s="138">
        <v>1</v>
      </c>
      <c r="AR19" s="172">
        <v>2</v>
      </c>
      <c r="AS19" s="166">
        <f t="shared" si="10"/>
        <v>10</v>
      </c>
      <c r="AT19" s="151">
        <v>2</v>
      </c>
      <c r="AU19" s="138">
        <v>2</v>
      </c>
      <c r="AV19" s="138">
        <v>3</v>
      </c>
      <c r="AW19" s="138">
        <v>1</v>
      </c>
      <c r="AX19" s="172">
        <v>2</v>
      </c>
      <c r="AY19" s="166">
        <f t="shared" si="11"/>
        <v>10</v>
      </c>
      <c r="AZ19" s="151">
        <v>2</v>
      </c>
      <c r="BA19" s="138">
        <v>2</v>
      </c>
      <c r="BB19" s="138">
        <v>3</v>
      </c>
      <c r="BC19" s="138">
        <v>0</v>
      </c>
      <c r="BD19" s="172">
        <v>2</v>
      </c>
      <c r="BE19" s="166">
        <f t="shared" si="12"/>
        <v>9</v>
      </c>
      <c r="BF19" s="151">
        <v>2</v>
      </c>
      <c r="BG19" s="138">
        <v>2</v>
      </c>
      <c r="BH19" s="138">
        <v>3</v>
      </c>
      <c r="BI19" s="138">
        <v>1</v>
      </c>
      <c r="BJ19" s="172">
        <v>2</v>
      </c>
      <c r="BK19" s="166">
        <f t="shared" si="13"/>
        <v>10</v>
      </c>
      <c r="BL19" s="151">
        <v>2</v>
      </c>
      <c r="BM19" s="138">
        <v>2</v>
      </c>
      <c r="BN19" s="138">
        <v>3</v>
      </c>
      <c r="BO19" s="138">
        <v>0</v>
      </c>
      <c r="BP19" s="172">
        <v>2</v>
      </c>
      <c r="BQ19" s="166">
        <f t="shared" si="14"/>
        <v>9</v>
      </c>
      <c r="BR19" s="151">
        <v>2</v>
      </c>
      <c r="BS19" s="138">
        <v>2</v>
      </c>
      <c r="BT19" s="138">
        <v>3</v>
      </c>
      <c r="BU19" s="138">
        <v>1</v>
      </c>
      <c r="BV19" s="172">
        <v>2</v>
      </c>
      <c r="BW19" s="166">
        <f t="shared" si="15"/>
        <v>10</v>
      </c>
      <c r="BX19" s="151">
        <v>2</v>
      </c>
      <c r="BY19" s="138">
        <v>2</v>
      </c>
      <c r="BZ19" s="138">
        <v>3</v>
      </c>
      <c r="CA19" s="138">
        <v>1</v>
      </c>
      <c r="CB19" s="172">
        <v>2</v>
      </c>
      <c r="CC19" s="166">
        <f t="shared" si="16"/>
        <v>10</v>
      </c>
      <c r="CD19" s="151">
        <v>2</v>
      </c>
      <c r="CE19" s="138">
        <v>2</v>
      </c>
      <c r="CF19" s="138">
        <v>3</v>
      </c>
      <c r="CG19" s="138">
        <v>0</v>
      </c>
      <c r="CH19" s="172">
        <v>2</v>
      </c>
      <c r="CI19" s="166">
        <f t="shared" si="17"/>
        <v>9</v>
      </c>
      <c r="CJ19" s="151">
        <v>2</v>
      </c>
      <c r="CK19" s="138">
        <v>2</v>
      </c>
      <c r="CL19" s="138">
        <v>3</v>
      </c>
      <c r="CM19" s="138">
        <v>0</v>
      </c>
      <c r="CN19" s="172">
        <v>2</v>
      </c>
      <c r="CO19" s="166">
        <f t="shared" si="18"/>
        <v>9</v>
      </c>
      <c r="CP19" s="151">
        <v>2</v>
      </c>
      <c r="CQ19" s="138">
        <v>2</v>
      </c>
      <c r="CR19" s="138">
        <v>3</v>
      </c>
      <c r="CS19" s="138">
        <v>0</v>
      </c>
      <c r="CT19" s="172">
        <v>2</v>
      </c>
      <c r="CU19" s="166">
        <f t="shared" si="19"/>
        <v>9</v>
      </c>
      <c r="CV19" s="151">
        <v>2</v>
      </c>
      <c r="CW19" s="138">
        <v>2</v>
      </c>
      <c r="CX19" s="138">
        <v>3</v>
      </c>
      <c r="CY19" s="138">
        <v>0</v>
      </c>
      <c r="CZ19" s="172">
        <v>2</v>
      </c>
      <c r="DA19" s="166">
        <f t="shared" si="20"/>
        <v>9</v>
      </c>
      <c r="DB19" s="151">
        <v>2</v>
      </c>
      <c r="DC19" s="138">
        <v>2</v>
      </c>
      <c r="DD19" s="138">
        <v>3</v>
      </c>
      <c r="DE19" s="138">
        <v>1</v>
      </c>
      <c r="DF19" s="172">
        <v>2</v>
      </c>
      <c r="DG19" s="205">
        <f t="shared" si="21"/>
        <v>10</v>
      </c>
      <c r="DH19" s="7"/>
      <c r="DI19" s="7"/>
    </row>
    <row r="20" spans="1:113" x14ac:dyDescent="0.25">
      <c r="A20" s="259">
        <f t="shared" si="2"/>
        <v>15</v>
      </c>
      <c r="B20" s="447">
        <v>7625</v>
      </c>
      <c r="C20" s="262" t="s">
        <v>154</v>
      </c>
      <c r="D20" s="257">
        <v>15</v>
      </c>
      <c r="E20" s="230">
        <v>15</v>
      </c>
      <c r="F20" s="230">
        <v>45</v>
      </c>
      <c r="G20" s="271">
        <f t="shared" si="3"/>
        <v>15</v>
      </c>
      <c r="H20" s="273">
        <f t="shared" si="4"/>
        <v>12.5625</v>
      </c>
      <c r="I20" s="252">
        <v>8</v>
      </c>
      <c r="J20" s="252">
        <v>8</v>
      </c>
      <c r="K20" s="252">
        <v>8</v>
      </c>
      <c r="L20" s="252">
        <v>8</v>
      </c>
      <c r="M20" s="274">
        <f t="shared" si="0"/>
        <v>4</v>
      </c>
      <c r="N20" s="274">
        <f t="shared" si="5"/>
        <v>4.8913043478260869</v>
      </c>
      <c r="O20" s="272">
        <f t="shared" si="22"/>
        <v>21.453804347826086</v>
      </c>
      <c r="P20" s="154">
        <v>2</v>
      </c>
      <c r="Q20" s="8">
        <v>2</v>
      </c>
      <c r="R20" s="8">
        <v>2</v>
      </c>
      <c r="S20" s="8">
        <v>0</v>
      </c>
      <c r="T20" s="91">
        <v>2</v>
      </c>
      <c r="U20" s="166">
        <f t="shared" si="6"/>
        <v>8</v>
      </c>
      <c r="V20" s="149">
        <v>2</v>
      </c>
      <c r="W20" s="137">
        <v>2</v>
      </c>
      <c r="X20" s="137">
        <v>3</v>
      </c>
      <c r="Y20" s="137">
        <v>0</v>
      </c>
      <c r="Z20" s="168">
        <v>2</v>
      </c>
      <c r="AA20" s="171">
        <f t="shared" si="7"/>
        <v>9</v>
      </c>
      <c r="AB20" s="151">
        <v>2</v>
      </c>
      <c r="AC20" s="138">
        <v>2</v>
      </c>
      <c r="AD20" s="138">
        <v>3</v>
      </c>
      <c r="AE20" s="138">
        <v>0</v>
      </c>
      <c r="AF20" s="172">
        <v>2</v>
      </c>
      <c r="AG20" s="166">
        <f t="shared" si="8"/>
        <v>9</v>
      </c>
      <c r="AH20" s="151">
        <v>2</v>
      </c>
      <c r="AI20" s="138">
        <v>2</v>
      </c>
      <c r="AJ20" s="138">
        <v>2</v>
      </c>
      <c r="AK20" s="138">
        <v>0</v>
      </c>
      <c r="AL20" s="172">
        <v>2</v>
      </c>
      <c r="AM20" s="166">
        <f t="shared" si="9"/>
        <v>8</v>
      </c>
      <c r="AN20" s="151">
        <v>2</v>
      </c>
      <c r="AO20" s="138">
        <v>2</v>
      </c>
      <c r="AP20" s="138">
        <v>3</v>
      </c>
      <c r="AQ20" s="138">
        <v>0</v>
      </c>
      <c r="AR20" s="172">
        <v>2</v>
      </c>
      <c r="AS20" s="166">
        <f t="shared" si="10"/>
        <v>9</v>
      </c>
      <c r="AT20" s="151">
        <v>2</v>
      </c>
      <c r="AU20" s="138">
        <v>2</v>
      </c>
      <c r="AV20" s="138">
        <v>3</v>
      </c>
      <c r="AW20" s="138">
        <v>0</v>
      </c>
      <c r="AX20" s="172">
        <v>2</v>
      </c>
      <c r="AY20" s="166">
        <f t="shared" si="11"/>
        <v>9</v>
      </c>
      <c r="AZ20" s="151">
        <v>2</v>
      </c>
      <c r="BA20" s="138">
        <v>2</v>
      </c>
      <c r="BB20" s="138">
        <v>2</v>
      </c>
      <c r="BC20" s="138">
        <v>0</v>
      </c>
      <c r="BD20" s="172">
        <v>2</v>
      </c>
      <c r="BE20" s="166">
        <f t="shared" si="12"/>
        <v>8</v>
      </c>
      <c r="BF20" s="151">
        <v>2</v>
      </c>
      <c r="BG20" s="138">
        <v>2</v>
      </c>
      <c r="BH20" s="138">
        <v>2</v>
      </c>
      <c r="BI20" s="138">
        <v>0</v>
      </c>
      <c r="BJ20" s="172">
        <v>2</v>
      </c>
      <c r="BK20" s="166">
        <f t="shared" si="13"/>
        <v>8</v>
      </c>
      <c r="BL20" s="151">
        <v>2</v>
      </c>
      <c r="BM20" s="138">
        <v>2</v>
      </c>
      <c r="BN20" s="138">
        <v>2</v>
      </c>
      <c r="BO20" s="138">
        <v>0</v>
      </c>
      <c r="BP20" s="172">
        <v>2</v>
      </c>
      <c r="BQ20" s="166">
        <f t="shared" si="14"/>
        <v>8</v>
      </c>
      <c r="BR20" s="151">
        <v>2</v>
      </c>
      <c r="BS20" s="138">
        <v>2</v>
      </c>
      <c r="BT20" s="138">
        <v>3</v>
      </c>
      <c r="BU20" s="138">
        <v>0</v>
      </c>
      <c r="BV20" s="172">
        <v>2</v>
      </c>
      <c r="BW20" s="166">
        <f t="shared" si="15"/>
        <v>9</v>
      </c>
      <c r="BX20" s="151">
        <v>2</v>
      </c>
      <c r="BY20" s="138">
        <v>2</v>
      </c>
      <c r="BZ20" s="138">
        <v>2</v>
      </c>
      <c r="CA20" s="138">
        <v>0</v>
      </c>
      <c r="CB20" s="172">
        <v>2</v>
      </c>
      <c r="CC20" s="166">
        <f t="shared" si="16"/>
        <v>8</v>
      </c>
      <c r="CD20" s="151">
        <v>2</v>
      </c>
      <c r="CE20" s="138">
        <v>2</v>
      </c>
      <c r="CF20" s="138">
        <v>2</v>
      </c>
      <c r="CG20" s="138">
        <v>0</v>
      </c>
      <c r="CH20" s="172">
        <v>1</v>
      </c>
      <c r="CI20" s="166">
        <f t="shared" si="17"/>
        <v>7</v>
      </c>
      <c r="CJ20" s="151">
        <v>2</v>
      </c>
      <c r="CK20" s="138">
        <v>2</v>
      </c>
      <c r="CL20" s="138">
        <v>3</v>
      </c>
      <c r="CM20" s="138">
        <v>0</v>
      </c>
      <c r="CN20" s="172">
        <v>1</v>
      </c>
      <c r="CO20" s="166">
        <f t="shared" si="18"/>
        <v>8</v>
      </c>
      <c r="CP20" s="151">
        <v>2</v>
      </c>
      <c r="CQ20" s="138">
        <v>2</v>
      </c>
      <c r="CR20" s="138">
        <v>3</v>
      </c>
      <c r="CS20" s="138">
        <v>0</v>
      </c>
      <c r="CT20" s="172">
        <v>2</v>
      </c>
      <c r="CU20" s="166">
        <f t="shared" si="19"/>
        <v>9</v>
      </c>
      <c r="CV20" s="151">
        <v>2</v>
      </c>
      <c r="CW20" s="138">
        <v>2</v>
      </c>
      <c r="CX20" s="138">
        <v>2</v>
      </c>
      <c r="CY20" s="138">
        <v>0</v>
      </c>
      <c r="CZ20" s="172">
        <v>2</v>
      </c>
      <c r="DA20" s="166">
        <f t="shared" si="20"/>
        <v>8</v>
      </c>
      <c r="DB20" s="151">
        <v>2</v>
      </c>
      <c r="DC20" s="138">
        <v>2</v>
      </c>
      <c r="DD20" s="138">
        <v>3</v>
      </c>
      <c r="DE20" s="138">
        <v>0</v>
      </c>
      <c r="DF20" s="172">
        <v>2</v>
      </c>
      <c r="DG20" s="205">
        <f t="shared" si="21"/>
        <v>9</v>
      </c>
      <c r="DH20" s="7"/>
      <c r="DI20" s="7"/>
    </row>
    <row r="21" spans="1:113" x14ac:dyDescent="0.25">
      <c r="A21" s="259">
        <f t="shared" si="2"/>
        <v>16</v>
      </c>
      <c r="B21" s="447">
        <v>7626</v>
      </c>
      <c r="C21" s="261" t="s">
        <v>155</v>
      </c>
      <c r="D21" s="257">
        <v>9</v>
      </c>
      <c r="E21" s="476">
        <v>19</v>
      </c>
      <c r="F21" s="230">
        <v>32</v>
      </c>
      <c r="G21" s="271">
        <f t="shared" si="3"/>
        <v>14</v>
      </c>
      <c r="H21" s="273">
        <f t="shared" si="4"/>
        <v>13.03125</v>
      </c>
      <c r="I21" s="252">
        <v>5</v>
      </c>
      <c r="J21" s="252">
        <v>5</v>
      </c>
      <c r="K21" s="252">
        <v>5</v>
      </c>
      <c r="L21" s="252">
        <v>5</v>
      </c>
      <c r="M21" s="274">
        <f t="shared" si="0"/>
        <v>3</v>
      </c>
      <c r="N21" s="274">
        <f t="shared" si="5"/>
        <v>3.4782608695652173</v>
      </c>
      <c r="O21" s="272">
        <f t="shared" si="22"/>
        <v>19.509510869565219</v>
      </c>
      <c r="P21" s="154">
        <v>2</v>
      </c>
      <c r="Q21" s="8">
        <v>2</v>
      </c>
      <c r="R21" s="8">
        <v>3</v>
      </c>
      <c r="S21" s="8">
        <v>0</v>
      </c>
      <c r="T21" s="91">
        <v>2</v>
      </c>
      <c r="U21" s="166">
        <f t="shared" si="6"/>
        <v>9</v>
      </c>
      <c r="V21" s="149">
        <v>2</v>
      </c>
      <c r="W21" s="137">
        <v>2</v>
      </c>
      <c r="X21" s="137">
        <v>3</v>
      </c>
      <c r="Y21" s="137">
        <v>0</v>
      </c>
      <c r="Z21" s="168">
        <v>2</v>
      </c>
      <c r="AA21" s="171">
        <f t="shared" si="7"/>
        <v>9</v>
      </c>
      <c r="AB21" s="151">
        <v>2</v>
      </c>
      <c r="AC21" s="138">
        <v>2</v>
      </c>
      <c r="AD21" s="138">
        <v>3</v>
      </c>
      <c r="AE21" s="138">
        <v>0</v>
      </c>
      <c r="AF21" s="172">
        <v>2</v>
      </c>
      <c r="AG21" s="166">
        <f t="shared" si="8"/>
        <v>9</v>
      </c>
      <c r="AH21" s="151">
        <v>2</v>
      </c>
      <c r="AI21" s="138">
        <v>2</v>
      </c>
      <c r="AJ21" s="138">
        <v>3</v>
      </c>
      <c r="AK21" s="138">
        <v>0</v>
      </c>
      <c r="AL21" s="172">
        <v>2</v>
      </c>
      <c r="AM21" s="166">
        <f t="shared" si="9"/>
        <v>9</v>
      </c>
      <c r="AN21" s="151">
        <v>2</v>
      </c>
      <c r="AO21" s="138">
        <v>2</v>
      </c>
      <c r="AP21" s="138">
        <v>3</v>
      </c>
      <c r="AQ21" s="138">
        <v>0</v>
      </c>
      <c r="AR21" s="172">
        <v>2</v>
      </c>
      <c r="AS21" s="166">
        <f t="shared" si="10"/>
        <v>9</v>
      </c>
      <c r="AT21" s="151">
        <v>2</v>
      </c>
      <c r="AU21" s="138">
        <v>2</v>
      </c>
      <c r="AV21" s="138">
        <v>2</v>
      </c>
      <c r="AW21" s="138">
        <v>0</v>
      </c>
      <c r="AX21" s="172">
        <v>2</v>
      </c>
      <c r="AY21" s="166">
        <f t="shared" si="11"/>
        <v>8</v>
      </c>
      <c r="AZ21" s="151">
        <v>2</v>
      </c>
      <c r="BA21" s="138">
        <v>2</v>
      </c>
      <c r="BB21" s="138">
        <v>3</v>
      </c>
      <c r="BC21" s="138">
        <v>0</v>
      </c>
      <c r="BD21" s="172">
        <v>2</v>
      </c>
      <c r="BE21" s="166">
        <f t="shared" si="12"/>
        <v>9</v>
      </c>
      <c r="BF21" s="151">
        <v>2</v>
      </c>
      <c r="BG21" s="138">
        <v>2</v>
      </c>
      <c r="BH21" s="138">
        <v>2</v>
      </c>
      <c r="BI21" s="138">
        <v>0</v>
      </c>
      <c r="BJ21" s="172">
        <v>2</v>
      </c>
      <c r="BK21" s="166">
        <f t="shared" si="13"/>
        <v>8</v>
      </c>
      <c r="BL21" s="151">
        <v>2</v>
      </c>
      <c r="BM21" s="138">
        <v>2</v>
      </c>
      <c r="BN21" s="138">
        <v>3</v>
      </c>
      <c r="BO21" s="138">
        <v>0</v>
      </c>
      <c r="BP21" s="172">
        <v>1</v>
      </c>
      <c r="BQ21" s="166">
        <f t="shared" si="14"/>
        <v>8</v>
      </c>
      <c r="BR21" s="151">
        <v>2</v>
      </c>
      <c r="BS21" s="138">
        <v>2</v>
      </c>
      <c r="BT21" s="138">
        <v>3</v>
      </c>
      <c r="BU21" s="138">
        <v>0</v>
      </c>
      <c r="BV21" s="172">
        <v>2</v>
      </c>
      <c r="BW21" s="166">
        <f t="shared" si="15"/>
        <v>9</v>
      </c>
      <c r="BX21" s="151">
        <v>2</v>
      </c>
      <c r="BY21" s="138">
        <v>2</v>
      </c>
      <c r="BZ21" s="138">
        <v>3</v>
      </c>
      <c r="CA21" s="138">
        <v>0</v>
      </c>
      <c r="CB21" s="172">
        <v>2</v>
      </c>
      <c r="CC21" s="166">
        <f t="shared" si="16"/>
        <v>9</v>
      </c>
      <c r="CD21" s="151">
        <v>2</v>
      </c>
      <c r="CE21" s="138">
        <v>2</v>
      </c>
      <c r="CF21" s="138">
        <v>3</v>
      </c>
      <c r="CG21" s="138">
        <v>0</v>
      </c>
      <c r="CH21" s="172">
        <v>1</v>
      </c>
      <c r="CI21" s="166">
        <f t="shared" si="17"/>
        <v>8</v>
      </c>
      <c r="CJ21" s="151">
        <v>2</v>
      </c>
      <c r="CK21" s="138">
        <v>2</v>
      </c>
      <c r="CL21" s="138">
        <v>3</v>
      </c>
      <c r="CM21" s="138">
        <v>0</v>
      </c>
      <c r="CN21" s="172">
        <v>2</v>
      </c>
      <c r="CO21" s="166">
        <f t="shared" si="18"/>
        <v>9</v>
      </c>
      <c r="CP21" s="151">
        <v>2</v>
      </c>
      <c r="CQ21" s="138">
        <v>2</v>
      </c>
      <c r="CR21" s="138">
        <v>3</v>
      </c>
      <c r="CS21" s="138">
        <v>0</v>
      </c>
      <c r="CT21" s="172">
        <v>2</v>
      </c>
      <c r="CU21" s="166">
        <f t="shared" si="19"/>
        <v>9</v>
      </c>
      <c r="CV21" s="151">
        <v>2</v>
      </c>
      <c r="CW21" s="138">
        <v>2</v>
      </c>
      <c r="CX21" s="138">
        <v>2</v>
      </c>
      <c r="CY21" s="138">
        <v>0</v>
      </c>
      <c r="CZ21" s="172">
        <v>2</v>
      </c>
      <c r="DA21" s="166">
        <f t="shared" si="20"/>
        <v>8</v>
      </c>
      <c r="DB21" s="151">
        <v>2</v>
      </c>
      <c r="DC21" s="138">
        <v>2</v>
      </c>
      <c r="DD21" s="138">
        <v>3</v>
      </c>
      <c r="DE21" s="138">
        <v>0</v>
      </c>
      <c r="DF21" s="172">
        <v>2</v>
      </c>
      <c r="DG21" s="205">
        <f t="shared" si="21"/>
        <v>9</v>
      </c>
      <c r="DH21" s="7"/>
      <c r="DI21" s="7"/>
    </row>
    <row r="22" spans="1:113" x14ac:dyDescent="0.25">
      <c r="A22" s="259">
        <f t="shared" si="2"/>
        <v>17</v>
      </c>
      <c r="B22" s="447">
        <v>7627</v>
      </c>
      <c r="C22" s="262" t="s">
        <v>248</v>
      </c>
      <c r="D22" s="257">
        <v>15</v>
      </c>
      <c r="E22" s="230">
        <v>16</v>
      </c>
      <c r="F22" s="230">
        <v>34</v>
      </c>
      <c r="G22" s="271">
        <f t="shared" si="3"/>
        <v>15.5</v>
      </c>
      <c r="H22" s="273">
        <f t="shared" si="4"/>
        <v>11.90625</v>
      </c>
      <c r="I22" s="252">
        <v>5</v>
      </c>
      <c r="J22" s="252">
        <v>5</v>
      </c>
      <c r="K22" s="252">
        <v>5</v>
      </c>
      <c r="L22" s="252">
        <v>5</v>
      </c>
      <c r="M22" s="274">
        <f t="shared" si="0"/>
        <v>3</v>
      </c>
      <c r="N22" s="274">
        <f t="shared" si="5"/>
        <v>3.6956521739130435</v>
      </c>
      <c r="O22" s="272">
        <f t="shared" si="22"/>
        <v>18.601902173913043</v>
      </c>
      <c r="P22" s="208">
        <v>2</v>
      </c>
      <c r="Q22" s="15">
        <v>2</v>
      </c>
      <c r="R22" s="15">
        <v>2</v>
      </c>
      <c r="S22" s="15">
        <v>0</v>
      </c>
      <c r="T22" s="147">
        <v>2</v>
      </c>
      <c r="U22" s="166">
        <f t="shared" si="6"/>
        <v>8</v>
      </c>
      <c r="V22" s="149">
        <v>2</v>
      </c>
      <c r="W22" s="137">
        <v>2</v>
      </c>
      <c r="X22" s="137">
        <v>2</v>
      </c>
      <c r="Y22" s="137">
        <v>0</v>
      </c>
      <c r="Z22" s="169">
        <v>2</v>
      </c>
      <c r="AA22" s="171">
        <f t="shared" si="7"/>
        <v>8</v>
      </c>
      <c r="AB22" s="151">
        <v>2</v>
      </c>
      <c r="AC22" s="138">
        <v>2</v>
      </c>
      <c r="AD22" s="138">
        <v>2</v>
      </c>
      <c r="AE22" s="138">
        <v>0</v>
      </c>
      <c r="AF22" s="172">
        <v>2</v>
      </c>
      <c r="AG22" s="166">
        <f t="shared" si="8"/>
        <v>8</v>
      </c>
      <c r="AH22" s="151">
        <v>2</v>
      </c>
      <c r="AI22" s="138">
        <v>2</v>
      </c>
      <c r="AJ22" s="138">
        <v>3</v>
      </c>
      <c r="AK22" s="138">
        <v>0</v>
      </c>
      <c r="AL22" s="172">
        <v>2</v>
      </c>
      <c r="AM22" s="166">
        <f t="shared" si="9"/>
        <v>9</v>
      </c>
      <c r="AN22" s="151">
        <v>2</v>
      </c>
      <c r="AO22" s="138">
        <v>2</v>
      </c>
      <c r="AP22" s="138">
        <v>2</v>
      </c>
      <c r="AQ22" s="138">
        <v>0</v>
      </c>
      <c r="AR22" s="172">
        <v>2</v>
      </c>
      <c r="AS22" s="166">
        <f t="shared" si="10"/>
        <v>8</v>
      </c>
      <c r="AT22" s="151">
        <v>2</v>
      </c>
      <c r="AU22" s="138">
        <v>2</v>
      </c>
      <c r="AV22" s="138">
        <v>2</v>
      </c>
      <c r="AW22" s="138">
        <v>0</v>
      </c>
      <c r="AX22" s="172">
        <v>2</v>
      </c>
      <c r="AY22" s="166">
        <f t="shared" si="11"/>
        <v>8</v>
      </c>
      <c r="AZ22" s="151">
        <v>2</v>
      </c>
      <c r="BA22" s="138">
        <v>1</v>
      </c>
      <c r="BB22" s="138">
        <v>2</v>
      </c>
      <c r="BC22" s="138">
        <v>0</v>
      </c>
      <c r="BD22" s="172">
        <v>2</v>
      </c>
      <c r="BE22" s="166">
        <f t="shared" si="12"/>
        <v>7</v>
      </c>
      <c r="BF22" s="151">
        <v>2</v>
      </c>
      <c r="BG22" s="138">
        <v>1</v>
      </c>
      <c r="BH22" s="138">
        <v>2</v>
      </c>
      <c r="BI22" s="138">
        <v>0</v>
      </c>
      <c r="BJ22" s="172">
        <v>2</v>
      </c>
      <c r="BK22" s="166">
        <f t="shared" si="13"/>
        <v>7</v>
      </c>
      <c r="BL22" s="151">
        <v>2</v>
      </c>
      <c r="BM22" s="138">
        <v>2</v>
      </c>
      <c r="BN22" s="138">
        <v>2</v>
      </c>
      <c r="BO22" s="138">
        <v>0</v>
      </c>
      <c r="BP22" s="172">
        <v>2</v>
      </c>
      <c r="BQ22" s="166">
        <f t="shared" si="14"/>
        <v>8</v>
      </c>
      <c r="BR22" s="151">
        <v>2</v>
      </c>
      <c r="BS22" s="138">
        <v>2</v>
      </c>
      <c r="BT22" s="138">
        <v>2</v>
      </c>
      <c r="BU22" s="138">
        <v>0</v>
      </c>
      <c r="BV22" s="172">
        <v>2</v>
      </c>
      <c r="BW22" s="166">
        <f t="shared" si="15"/>
        <v>8</v>
      </c>
      <c r="BX22" s="151">
        <v>2</v>
      </c>
      <c r="BY22" s="138">
        <v>2</v>
      </c>
      <c r="BZ22" s="138">
        <v>2</v>
      </c>
      <c r="CA22" s="138">
        <v>0</v>
      </c>
      <c r="CB22" s="172">
        <v>2</v>
      </c>
      <c r="CC22" s="166">
        <f t="shared" si="16"/>
        <v>8</v>
      </c>
      <c r="CD22" s="151">
        <v>2</v>
      </c>
      <c r="CE22" s="138">
        <v>2</v>
      </c>
      <c r="CF22" s="138">
        <v>3</v>
      </c>
      <c r="CG22" s="138">
        <v>0</v>
      </c>
      <c r="CH22" s="172">
        <v>2</v>
      </c>
      <c r="CI22" s="166">
        <f t="shared" si="17"/>
        <v>9</v>
      </c>
      <c r="CJ22" s="151">
        <v>2</v>
      </c>
      <c r="CK22" s="138">
        <v>1</v>
      </c>
      <c r="CL22" s="138">
        <v>2</v>
      </c>
      <c r="CM22" s="138">
        <v>0</v>
      </c>
      <c r="CN22" s="172">
        <v>2</v>
      </c>
      <c r="CO22" s="166">
        <f t="shared" si="18"/>
        <v>7</v>
      </c>
      <c r="CP22" s="151">
        <v>2</v>
      </c>
      <c r="CQ22" s="138">
        <v>2</v>
      </c>
      <c r="CR22" s="138">
        <v>2</v>
      </c>
      <c r="CS22" s="138">
        <v>0</v>
      </c>
      <c r="CT22" s="172">
        <v>2</v>
      </c>
      <c r="CU22" s="166">
        <f t="shared" si="19"/>
        <v>8</v>
      </c>
      <c r="CV22" s="151">
        <v>2</v>
      </c>
      <c r="CW22" s="138">
        <v>2</v>
      </c>
      <c r="CX22" s="138">
        <v>2</v>
      </c>
      <c r="CY22" s="138">
        <v>0</v>
      </c>
      <c r="CZ22" s="172">
        <v>1</v>
      </c>
      <c r="DA22" s="166">
        <f t="shared" si="20"/>
        <v>7</v>
      </c>
      <c r="DB22" s="151">
        <v>2</v>
      </c>
      <c r="DC22" s="138">
        <v>2</v>
      </c>
      <c r="DD22" s="138">
        <v>3</v>
      </c>
      <c r="DE22" s="138">
        <v>0</v>
      </c>
      <c r="DF22" s="172">
        <v>2</v>
      </c>
      <c r="DG22" s="205">
        <f t="shared" si="21"/>
        <v>9</v>
      </c>
      <c r="DH22" s="7"/>
      <c r="DI22" s="7"/>
    </row>
    <row r="23" spans="1:113" x14ac:dyDescent="0.25">
      <c r="A23" s="259">
        <f t="shared" si="2"/>
        <v>18</v>
      </c>
      <c r="B23" s="447">
        <v>7628</v>
      </c>
      <c r="C23" s="261" t="s">
        <v>157</v>
      </c>
      <c r="D23" s="475">
        <v>20</v>
      </c>
      <c r="E23" s="230">
        <v>14</v>
      </c>
      <c r="F23" s="230">
        <v>24</v>
      </c>
      <c r="G23" s="271">
        <f t="shared" si="3"/>
        <v>17</v>
      </c>
      <c r="H23" s="273">
        <f t="shared" si="4"/>
        <v>12.75</v>
      </c>
      <c r="I23" s="252">
        <v>7</v>
      </c>
      <c r="J23" s="252">
        <v>7</v>
      </c>
      <c r="K23" s="252">
        <v>7</v>
      </c>
      <c r="L23" s="252">
        <v>7</v>
      </c>
      <c r="M23" s="274">
        <f t="shared" si="0"/>
        <v>4</v>
      </c>
      <c r="N23" s="274">
        <f t="shared" si="5"/>
        <v>2.6086956521739131</v>
      </c>
      <c r="O23" s="272">
        <f t="shared" si="22"/>
        <v>19.358695652173914</v>
      </c>
      <c r="P23" s="154">
        <v>2</v>
      </c>
      <c r="Q23" s="8">
        <v>2</v>
      </c>
      <c r="R23" s="8">
        <v>3</v>
      </c>
      <c r="S23" s="8">
        <v>0</v>
      </c>
      <c r="T23" s="91">
        <v>2</v>
      </c>
      <c r="U23" s="166">
        <f t="shared" si="6"/>
        <v>9</v>
      </c>
      <c r="V23" s="149">
        <v>2</v>
      </c>
      <c r="W23" s="137">
        <v>2</v>
      </c>
      <c r="X23" s="137">
        <v>3</v>
      </c>
      <c r="Y23" s="137">
        <v>0</v>
      </c>
      <c r="Z23" s="169">
        <v>2</v>
      </c>
      <c r="AA23" s="171">
        <f t="shared" si="7"/>
        <v>9</v>
      </c>
      <c r="AB23" s="151">
        <v>2</v>
      </c>
      <c r="AC23" s="138">
        <v>2</v>
      </c>
      <c r="AD23" s="138">
        <v>2</v>
      </c>
      <c r="AE23" s="138">
        <v>0</v>
      </c>
      <c r="AF23" s="172">
        <v>2</v>
      </c>
      <c r="AG23" s="166">
        <f t="shared" si="8"/>
        <v>8</v>
      </c>
      <c r="AH23" s="151">
        <v>2</v>
      </c>
      <c r="AI23" s="138">
        <v>2</v>
      </c>
      <c r="AJ23" s="138">
        <v>3</v>
      </c>
      <c r="AK23" s="138">
        <v>0</v>
      </c>
      <c r="AL23" s="172">
        <v>2</v>
      </c>
      <c r="AM23" s="166">
        <f t="shared" si="9"/>
        <v>9</v>
      </c>
      <c r="AN23" s="151">
        <v>2</v>
      </c>
      <c r="AO23" s="138">
        <v>2</v>
      </c>
      <c r="AP23" s="138">
        <v>2</v>
      </c>
      <c r="AQ23" s="138">
        <v>0</v>
      </c>
      <c r="AR23" s="172">
        <v>2</v>
      </c>
      <c r="AS23" s="166">
        <f t="shared" si="10"/>
        <v>8</v>
      </c>
      <c r="AT23" s="151">
        <v>2</v>
      </c>
      <c r="AU23" s="138">
        <v>2</v>
      </c>
      <c r="AV23" s="138">
        <v>2</v>
      </c>
      <c r="AW23" s="138">
        <v>0</v>
      </c>
      <c r="AX23" s="172">
        <v>2</v>
      </c>
      <c r="AY23" s="166">
        <f t="shared" si="11"/>
        <v>8</v>
      </c>
      <c r="AZ23" s="151">
        <v>2</v>
      </c>
      <c r="BA23" s="138">
        <v>2</v>
      </c>
      <c r="BB23" s="138">
        <v>3</v>
      </c>
      <c r="BC23" s="138">
        <v>0</v>
      </c>
      <c r="BD23" s="172">
        <v>2</v>
      </c>
      <c r="BE23" s="166">
        <f t="shared" si="12"/>
        <v>9</v>
      </c>
      <c r="BF23" s="151">
        <v>2</v>
      </c>
      <c r="BG23" s="138">
        <v>2</v>
      </c>
      <c r="BH23" s="138">
        <v>3</v>
      </c>
      <c r="BI23" s="138">
        <v>0</v>
      </c>
      <c r="BJ23" s="172">
        <v>2</v>
      </c>
      <c r="BK23" s="166">
        <f t="shared" si="13"/>
        <v>9</v>
      </c>
      <c r="BL23" s="151">
        <v>2</v>
      </c>
      <c r="BM23" s="138">
        <v>2</v>
      </c>
      <c r="BN23" s="138">
        <v>2</v>
      </c>
      <c r="BO23" s="138">
        <v>0</v>
      </c>
      <c r="BP23" s="172">
        <v>2</v>
      </c>
      <c r="BQ23" s="166">
        <f t="shared" si="14"/>
        <v>8</v>
      </c>
      <c r="BR23" s="151">
        <v>2</v>
      </c>
      <c r="BS23" s="138">
        <v>2</v>
      </c>
      <c r="BT23" s="138">
        <v>3</v>
      </c>
      <c r="BU23" s="138">
        <v>0</v>
      </c>
      <c r="BV23" s="172">
        <v>2</v>
      </c>
      <c r="BW23" s="166">
        <f t="shared" si="15"/>
        <v>9</v>
      </c>
      <c r="BX23" s="151">
        <v>2</v>
      </c>
      <c r="BY23" s="138">
        <v>1</v>
      </c>
      <c r="BZ23" s="138">
        <v>2</v>
      </c>
      <c r="CA23" s="138">
        <v>0</v>
      </c>
      <c r="CB23" s="172">
        <v>1</v>
      </c>
      <c r="CC23" s="166">
        <f t="shared" si="16"/>
        <v>6</v>
      </c>
      <c r="CD23" s="151">
        <v>2</v>
      </c>
      <c r="CE23" s="138">
        <v>2</v>
      </c>
      <c r="CF23" s="138">
        <v>3</v>
      </c>
      <c r="CG23" s="138">
        <v>0</v>
      </c>
      <c r="CH23" s="172">
        <v>2</v>
      </c>
      <c r="CI23" s="166">
        <f t="shared" si="17"/>
        <v>9</v>
      </c>
      <c r="CJ23" s="151">
        <v>2</v>
      </c>
      <c r="CK23" s="138">
        <v>2</v>
      </c>
      <c r="CL23" s="138">
        <v>3</v>
      </c>
      <c r="CM23" s="138">
        <v>0</v>
      </c>
      <c r="CN23" s="172">
        <v>2</v>
      </c>
      <c r="CO23" s="166">
        <f t="shared" si="18"/>
        <v>9</v>
      </c>
      <c r="CP23" s="151">
        <v>2</v>
      </c>
      <c r="CQ23" s="138">
        <v>2</v>
      </c>
      <c r="CR23" s="138">
        <v>3</v>
      </c>
      <c r="CS23" s="138">
        <v>0</v>
      </c>
      <c r="CT23" s="172">
        <v>2</v>
      </c>
      <c r="CU23" s="166">
        <f t="shared" si="19"/>
        <v>9</v>
      </c>
      <c r="CV23" s="151">
        <v>2</v>
      </c>
      <c r="CW23" s="138">
        <v>2</v>
      </c>
      <c r="CX23" s="138">
        <v>2</v>
      </c>
      <c r="CY23" s="138">
        <v>0</v>
      </c>
      <c r="CZ23" s="172">
        <v>2</v>
      </c>
      <c r="DA23" s="166">
        <f t="shared" si="20"/>
        <v>8</v>
      </c>
      <c r="DB23" s="151">
        <v>2</v>
      </c>
      <c r="DC23" s="138">
        <v>2</v>
      </c>
      <c r="DD23" s="138">
        <v>3</v>
      </c>
      <c r="DE23" s="138">
        <v>0</v>
      </c>
      <c r="DF23" s="172">
        <v>2</v>
      </c>
      <c r="DG23" s="205">
        <f t="shared" si="21"/>
        <v>9</v>
      </c>
      <c r="DH23" s="7"/>
      <c r="DI23" s="7"/>
    </row>
    <row r="24" spans="1:113" x14ac:dyDescent="0.25">
      <c r="A24" s="259">
        <f t="shared" si="2"/>
        <v>19</v>
      </c>
      <c r="B24" s="447">
        <v>7629</v>
      </c>
      <c r="C24" s="261" t="s">
        <v>158</v>
      </c>
      <c r="D24" s="257">
        <v>8</v>
      </c>
      <c r="E24" s="476">
        <v>19</v>
      </c>
      <c r="F24" s="230">
        <v>35</v>
      </c>
      <c r="G24" s="271">
        <f t="shared" si="3"/>
        <v>13.5</v>
      </c>
      <c r="H24" s="273">
        <f t="shared" si="4"/>
        <v>12.375</v>
      </c>
      <c r="I24" s="252">
        <v>7</v>
      </c>
      <c r="J24" s="252">
        <v>7</v>
      </c>
      <c r="K24" s="252">
        <v>8</v>
      </c>
      <c r="L24" s="252">
        <v>7</v>
      </c>
      <c r="M24" s="274">
        <f t="shared" si="0"/>
        <v>4</v>
      </c>
      <c r="N24" s="274">
        <f t="shared" si="5"/>
        <v>3.8043478260869565</v>
      </c>
      <c r="O24" s="272">
        <f t="shared" si="22"/>
        <v>20.179347826086957</v>
      </c>
      <c r="P24" s="154">
        <v>2</v>
      </c>
      <c r="Q24" s="8">
        <v>2</v>
      </c>
      <c r="R24" s="8">
        <v>3</v>
      </c>
      <c r="S24" s="8">
        <v>0</v>
      </c>
      <c r="T24" s="91">
        <v>2</v>
      </c>
      <c r="U24" s="166">
        <f t="shared" si="6"/>
        <v>9</v>
      </c>
      <c r="V24" s="149">
        <v>2</v>
      </c>
      <c r="W24" s="137">
        <v>2</v>
      </c>
      <c r="X24" s="137">
        <v>3</v>
      </c>
      <c r="Y24" s="137">
        <v>0</v>
      </c>
      <c r="Z24" s="169">
        <v>2</v>
      </c>
      <c r="AA24" s="171">
        <f t="shared" si="7"/>
        <v>9</v>
      </c>
      <c r="AB24" s="151">
        <v>2</v>
      </c>
      <c r="AC24" s="138">
        <v>2</v>
      </c>
      <c r="AD24" s="138">
        <v>2</v>
      </c>
      <c r="AE24" s="138">
        <v>0</v>
      </c>
      <c r="AF24" s="172">
        <v>2</v>
      </c>
      <c r="AG24" s="166">
        <f t="shared" si="8"/>
        <v>8</v>
      </c>
      <c r="AH24" s="151">
        <v>2</v>
      </c>
      <c r="AI24" s="138">
        <v>2</v>
      </c>
      <c r="AJ24" s="138">
        <v>3</v>
      </c>
      <c r="AK24" s="138">
        <v>0</v>
      </c>
      <c r="AL24" s="172">
        <v>2</v>
      </c>
      <c r="AM24" s="166">
        <f t="shared" si="9"/>
        <v>9</v>
      </c>
      <c r="AN24" s="151">
        <v>2</v>
      </c>
      <c r="AO24" s="138">
        <v>2</v>
      </c>
      <c r="AP24" s="138">
        <v>3</v>
      </c>
      <c r="AQ24" s="138">
        <v>0</v>
      </c>
      <c r="AR24" s="172">
        <v>2</v>
      </c>
      <c r="AS24" s="166">
        <f t="shared" si="10"/>
        <v>9</v>
      </c>
      <c r="AT24" s="151">
        <v>2</v>
      </c>
      <c r="AU24" s="138">
        <v>2</v>
      </c>
      <c r="AV24" s="138">
        <v>2</v>
      </c>
      <c r="AW24" s="138">
        <v>0</v>
      </c>
      <c r="AX24" s="172">
        <v>2</v>
      </c>
      <c r="AY24" s="166">
        <f t="shared" si="11"/>
        <v>8</v>
      </c>
      <c r="AZ24" s="151">
        <v>2</v>
      </c>
      <c r="BA24" s="138">
        <v>1</v>
      </c>
      <c r="BB24" s="138">
        <v>2</v>
      </c>
      <c r="BC24" s="138">
        <v>0</v>
      </c>
      <c r="BD24" s="172">
        <v>2</v>
      </c>
      <c r="BE24" s="166">
        <f t="shared" si="12"/>
        <v>7</v>
      </c>
      <c r="BF24" s="151">
        <v>2</v>
      </c>
      <c r="BG24" s="138">
        <v>2</v>
      </c>
      <c r="BH24" s="138">
        <v>2</v>
      </c>
      <c r="BI24" s="138">
        <v>0</v>
      </c>
      <c r="BJ24" s="172">
        <v>2</v>
      </c>
      <c r="BK24" s="166">
        <f t="shared" si="13"/>
        <v>8</v>
      </c>
      <c r="BL24" s="151">
        <v>2</v>
      </c>
      <c r="BM24" s="138">
        <v>1</v>
      </c>
      <c r="BN24" s="138">
        <v>2</v>
      </c>
      <c r="BO24" s="138">
        <v>0</v>
      </c>
      <c r="BP24" s="172">
        <v>2</v>
      </c>
      <c r="BQ24" s="166">
        <f t="shared" si="14"/>
        <v>7</v>
      </c>
      <c r="BR24" s="151">
        <v>2</v>
      </c>
      <c r="BS24" s="138">
        <v>2</v>
      </c>
      <c r="BT24" s="138">
        <v>3</v>
      </c>
      <c r="BU24" s="138">
        <v>0</v>
      </c>
      <c r="BV24" s="172">
        <v>2</v>
      </c>
      <c r="BW24" s="166">
        <f t="shared" si="15"/>
        <v>9</v>
      </c>
      <c r="BX24" s="151">
        <v>2</v>
      </c>
      <c r="BY24" s="138">
        <v>2</v>
      </c>
      <c r="BZ24" s="138">
        <v>3</v>
      </c>
      <c r="CA24" s="138">
        <v>0</v>
      </c>
      <c r="CB24" s="172">
        <v>2</v>
      </c>
      <c r="CC24" s="166">
        <f t="shared" si="16"/>
        <v>9</v>
      </c>
      <c r="CD24" s="151">
        <v>2</v>
      </c>
      <c r="CE24" s="138">
        <v>2</v>
      </c>
      <c r="CF24" s="138">
        <v>2</v>
      </c>
      <c r="CG24" s="138">
        <v>0</v>
      </c>
      <c r="CH24" s="172">
        <v>2</v>
      </c>
      <c r="CI24" s="166">
        <f t="shared" si="17"/>
        <v>8</v>
      </c>
      <c r="CJ24" s="151">
        <v>2</v>
      </c>
      <c r="CK24" s="138">
        <v>2</v>
      </c>
      <c r="CL24" s="138">
        <v>3</v>
      </c>
      <c r="CM24" s="138">
        <v>0</v>
      </c>
      <c r="CN24" s="172">
        <v>2</v>
      </c>
      <c r="CO24" s="166">
        <f t="shared" si="18"/>
        <v>9</v>
      </c>
      <c r="CP24" s="151">
        <v>2</v>
      </c>
      <c r="CQ24" s="138">
        <v>1</v>
      </c>
      <c r="CR24" s="138">
        <v>2</v>
      </c>
      <c r="CS24" s="138">
        <v>0</v>
      </c>
      <c r="CT24" s="172">
        <v>2</v>
      </c>
      <c r="CU24" s="166">
        <f t="shared" si="19"/>
        <v>7</v>
      </c>
      <c r="CV24" s="151">
        <v>2</v>
      </c>
      <c r="CW24" s="138">
        <v>1</v>
      </c>
      <c r="CX24" s="138">
        <v>2</v>
      </c>
      <c r="CY24" s="138">
        <v>0</v>
      </c>
      <c r="CZ24" s="172">
        <v>2</v>
      </c>
      <c r="DA24" s="166">
        <f t="shared" si="20"/>
        <v>7</v>
      </c>
      <c r="DB24" s="151">
        <v>2</v>
      </c>
      <c r="DC24" s="138">
        <v>2</v>
      </c>
      <c r="DD24" s="138">
        <v>3</v>
      </c>
      <c r="DE24" s="138">
        <v>0</v>
      </c>
      <c r="DF24" s="172">
        <v>2</v>
      </c>
      <c r="DG24" s="205">
        <f t="shared" si="21"/>
        <v>9</v>
      </c>
      <c r="DH24" s="7"/>
      <c r="DI24" s="7"/>
    </row>
    <row r="25" spans="1:113" x14ac:dyDescent="0.25">
      <c r="A25" s="259">
        <f t="shared" si="2"/>
        <v>20</v>
      </c>
      <c r="B25" s="447">
        <v>7630</v>
      </c>
      <c r="C25" s="261" t="s">
        <v>159</v>
      </c>
      <c r="D25" s="467">
        <v>6</v>
      </c>
      <c r="E25" s="230">
        <v>16</v>
      </c>
      <c r="F25" s="230">
        <v>32</v>
      </c>
      <c r="G25" s="271">
        <f t="shared" si="3"/>
        <v>11</v>
      </c>
      <c r="H25" s="273">
        <f t="shared" si="4"/>
        <v>12.9375</v>
      </c>
      <c r="I25" s="252">
        <v>5</v>
      </c>
      <c r="J25" s="252">
        <v>5</v>
      </c>
      <c r="K25" s="252">
        <v>6</v>
      </c>
      <c r="L25" s="252">
        <v>5</v>
      </c>
      <c r="M25" s="274">
        <f t="shared" si="0"/>
        <v>3</v>
      </c>
      <c r="N25" s="274">
        <f t="shared" si="5"/>
        <v>3.4782608695652173</v>
      </c>
      <c r="O25" s="272">
        <f t="shared" si="22"/>
        <v>19.415760869565219</v>
      </c>
      <c r="P25" s="251">
        <v>2</v>
      </c>
      <c r="Q25" s="223">
        <v>2</v>
      </c>
      <c r="R25" s="223">
        <v>2</v>
      </c>
      <c r="S25" s="223">
        <v>1</v>
      </c>
      <c r="T25" s="223">
        <v>1</v>
      </c>
      <c r="U25" s="224">
        <f>SUM(P25:T25)</f>
        <v>8</v>
      </c>
      <c r="V25" s="223">
        <v>2</v>
      </c>
      <c r="W25" s="223">
        <v>2</v>
      </c>
      <c r="X25" s="223">
        <v>2</v>
      </c>
      <c r="Y25" s="223">
        <v>1</v>
      </c>
      <c r="Z25" s="223">
        <v>2</v>
      </c>
      <c r="AA25" s="224">
        <f>SUM(V25:Z25)</f>
        <v>9</v>
      </c>
      <c r="AB25" s="223">
        <v>2</v>
      </c>
      <c r="AC25" s="223">
        <v>2</v>
      </c>
      <c r="AD25" s="223">
        <v>2</v>
      </c>
      <c r="AE25" s="223">
        <v>1</v>
      </c>
      <c r="AF25" s="223">
        <v>2</v>
      </c>
      <c r="AG25" s="224">
        <f>SUM(AB25:AF25)</f>
        <v>9</v>
      </c>
      <c r="AH25" s="223">
        <v>2</v>
      </c>
      <c r="AI25" s="223">
        <v>2</v>
      </c>
      <c r="AJ25" s="223">
        <v>2</v>
      </c>
      <c r="AK25" s="223">
        <v>1</v>
      </c>
      <c r="AL25" s="223">
        <v>2</v>
      </c>
      <c r="AM25" s="224">
        <f>SUM(AH25:AL25)</f>
        <v>9</v>
      </c>
      <c r="AN25" s="223">
        <v>2</v>
      </c>
      <c r="AO25" s="223">
        <v>2</v>
      </c>
      <c r="AP25" s="223">
        <v>2</v>
      </c>
      <c r="AQ25" s="223">
        <v>1</v>
      </c>
      <c r="AR25" s="223">
        <v>1</v>
      </c>
      <c r="AS25" s="224">
        <f>SUM(AN25:AR25)</f>
        <v>8</v>
      </c>
      <c r="AT25" s="223">
        <v>2</v>
      </c>
      <c r="AU25" s="223">
        <v>2</v>
      </c>
      <c r="AV25" s="223">
        <v>2</v>
      </c>
      <c r="AW25" s="223">
        <v>1</v>
      </c>
      <c r="AX25" s="223">
        <v>1</v>
      </c>
      <c r="AY25" s="224">
        <f>SUM(AT25:AX25)</f>
        <v>8</v>
      </c>
      <c r="AZ25" s="223">
        <v>2</v>
      </c>
      <c r="BA25" s="223">
        <v>1</v>
      </c>
      <c r="BB25" s="223">
        <v>2</v>
      </c>
      <c r="BC25" s="223">
        <v>1</v>
      </c>
      <c r="BD25" s="223">
        <v>2</v>
      </c>
      <c r="BE25" s="224">
        <f>SUM(AZ25:BD25)</f>
        <v>8</v>
      </c>
      <c r="BF25" s="223">
        <v>2</v>
      </c>
      <c r="BG25" s="223">
        <v>2</v>
      </c>
      <c r="BH25" s="223">
        <v>2</v>
      </c>
      <c r="BI25" s="223">
        <v>0</v>
      </c>
      <c r="BJ25" s="223">
        <v>2</v>
      </c>
      <c r="BK25" s="224">
        <f>SUM(BF25:BJ25)</f>
        <v>8</v>
      </c>
      <c r="BL25" s="223">
        <v>2</v>
      </c>
      <c r="BM25" s="223">
        <v>2</v>
      </c>
      <c r="BN25" s="223">
        <v>3</v>
      </c>
      <c r="BO25" s="223">
        <v>1</v>
      </c>
      <c r="BP25" s="223">
        <v>2</v>
      </c>
      <c r="BQ25" s="224">
        <f>SUM(BL25:BP25)</f>
        <v>10</v>
      </c>
      <c r="BR25" s="223">
        <v>2</v>
      </c>
      <c r="BS25" s="223">
        <v>2</v>
      </c>
      <c r="BT25" s="223">
        <v>2</v>
      </c>
      <c r="BU25" s="223">
        <v>1</v>
      </c>
      <c r="BV25" s="223">
        <v>2</v>
      </c>
      <c r="BW25" s="224">
        <f>SUM(BR25:BV25)</f>
        <v>9</v>
      </c>
      <c r="BX25" s="223">
        <v>2</v>
      </c>
      <c r="BY25" s="223">
        <v>2</v>
      </c>
      <c r="BZ25" s="223">
        <v>2</v>
      </c>
      <c r="CA25" s="223">
        <v>0</v>
      </c>
      <c r="CB25" s="223">
        <v>2</v>
      </c>
      <c r="CC25" s="224">
        <f>SUM(BX25:CB25)</f>
        <v>8</v>
      </c>
      <c r="CD25" s="223">
        <v>2</v>
      </c>
      <c r="CE25" s="223">
        <v>2</v>
      </c>
      <c r="CF25" s="223">
        <v>2</v>
      </c>
      <c r="CG25" s="223">
        <v>1</v>
      </c>
      <c r="CH25" s="223">
        <v>2</v>
      </c>
      <c r="CI25" s="224">
        <f>SUM(CD25:CH25)</f>
        <v>9</v>
      </c>
      <c r="CJ25" s="223">
        <v>2</v>
      </c>
      <c r="CK25" s="223">
        <v>2</v>
      </c>
      <c r="CL25" s="223">
        <v>2</v>
      </c>
      <c r="CM25" s="223">
        <v>1</v>
      </c>
      <c r="CN25" s="223">
        <v>2</v>
      </c>
      <c r="CO25" s="224">
        <f>SUM(CJ25:CN25)</f>
        <v>9</v>
      </c>
      <c r="CP25" s="223">
        <v>2</v>
      </c>
      <c r="CQ25" s="223">
        <v>2</v>
      </c>
      <c r="CR25" s="223">
        <v>3</v>
      </c>
      <c r="CS25" s="223">
        <v>1</v>
      </c>
      <c r="CT25" s="223">
        <v>2</v>
      </c>
      <c r="CU25" s="224">
        <f>SUM(CP25:CT25)</f>
        <v>10</v>
      </c>
      <c r="CV25" s="223">
        <v>2</v>
      </c>
      <c r="CW25" s="223">
        <v>2</v>
      </c>
      <c r="CX25" s="223">
        <v>2</v>
      </c>
      <c r="CY25" s="223">
        <v>1</v>
      </c>
      <c r="CZ25" s="223">
        <v>1</v>
      </c>
      <c r="DA25" s="224">
        <f>SUM(CV25:CZ25)</f>
        <v>8</v>
      </c>
      <c r="DB25" s="223">
        <v>2</v>
      </c>
      <c r="DC25" s="223">
        <v>1</v>
      </c>
      <c r="DD25" s="223">
        <v>2</v>
      </c>
      <c r="DE25" s="223">
        <v>1</v>
      </c>
      <c r="DF25" s="223">
        <v>2</v>
      </c>
      <c r="DG25" s="224">
        <f>SUM(DB25:DF25)</f>
        <v>8</v>
      </c>
      <c r="DH25" s="7"/>
      <c r="DI25" s="7"/>
    </row>
    <row r="26" spans="1:113" x14ac:dyDescent="0.25">
      <c r="A26" s="259">
        <f t="shared" si="2"/>
        <v>21</v>
      </c>
      <c r="B26" s="447">
        <v>7631</v>
      </c>
      <c r="C26" s="261" t="s">
        <v>160</v>
      </c>
      <c r="D26" s="257">
        <v>13</v>
      </c>
      <c r="E26" s="230">
        <v>15</v>
      </c>
      <c r="F26" s="230">
        <v>37</v>
      </c>
      <c r="G26" s="271">
        <f t="shared" si="3"/>
        <v>14</v>
      </c>
      <c r="H26" s="273">
        <f t="shared" si="4"/>
        <v>12.75</v>
      </c>
      <c r="I26" s="252">
        <v>7</v>
      </c>
      <c r="J26" s="252">
        <v>6</v>
      </c>
      <c r="K26" s="252">
        <v>6</v>
      </c>
      <c r="L26" s="252">
        <v>6</v>
      </c>
      <c r="M26" s="274">
        <f>(((I26+J26+K26+L26)*5)/40)</f>
        <v>3.125</v>
      </c>
      <c r="N26" s="274">
        <f t="shared" si="5"/>
        <v>4.0217391304347823</v>
      </c>
      <c r="O26" s="272">
        <f t="shared" si="22"/>
        <v>19.896739130434781</v>
      </c>
      <c r="P26" s="251">
        <v>2</v>
      </c>
      <c r="Q26" s="223">
        <v>2</v>
      </c>
      <c r="R26" s="223">
        <v>3</v>
      </c>
      <c r="S26" s="223">
        <v>1</v>
      </c>
      <c r="T26" s="223">
        <v>2</v>
      </c>
      <c r="U26" s="224">
        <f t="shared" ref="U26:U43" si="23">SUM(P26:T26)</f>
        <v>10</v>
      </c>
      <c r="V26" s="223">
        <v>2</v>
      </c>
      <c r="W26" s="223">
        <v>2</v>
      </c>
      <c r="X26" s="223">
        <v>3</v>
      </c>
      <c r="Y26" s="223">
        <v>1</v>
      </c>
      <c r="Z26" s="223">
        <v>2</v>
      </c>
      <c r="AA26" s="224">
        <f t="shared" ref="AA26:AA43" si="24">SUM(V26:Z26)</f>
        <v>10</v>
      </c>
      <c r="AB26" s="223">
        <v>2</v>
      </c>
      <c r="AC26" s="223">
        <v>2</v>
      </c>
      <c r="AD26" s="223">
        <v>2</v>
      </c>
      <c r="AE26" s="223">
        <v>1</v>
      </c>
      <c r="AF26" s="223">
        <v>2</v>
      </c>
      <c r="AG26" s="224">
        <f t="shared" ref="AG26:AG43" si="25">SUM(AB26:AF26)</f>
        <v>9</v>
      </c>
      <c r="AH26" s="223">
        <v>2</v>
      </c>
      <c r="AI26" s="223">
        <v>2</v>
      </c>
      <c r="AJ26" s="223">
        <v>1</v>
      </c>
      <c r="AK26" s="223">
        <v>0</v>
      </c>
      <c r="AL26" s="223">
        <v>2</v>
      </c>
      <c r="AM26" s="224">
        <f t="shared" ref="AM26:AM43" si="26">SUM(AH26:AL26)</f>
        <v>7</v>
      </c>
      <c r="AN26" s="223">
        <v>2</v>
      </c>
      <c r="AO26" s="223">
        <v>1</v>
      </c>
      <c r="AP26" s="223">
        <v>2</v>
      </c>
      <c r="AQ26" s="223">
        <v>1</v>
      </c>
      <c r="AR26" s="223">
        <v>1</v>
      </c>
      <c r="AS26" s="224">
        <f t="shared" ref="AS26:AS43" si="27">SUM(AN26:AR26)</f>
        <v>7</v>
      </c>
      <c r="AT26" s="223">
        <v>2</v>
      </c>
      <c r="AU26" s="223">
        <v>2</v>
      </c>
      <c r="AV26" s="223">
        <v>2</v>
      </c>
      <c r="AW26" s="223">
        <v>1</v>
      </c>
      <c r="AX26" s="223">
        <v>1</v>
      </c>
      <c r="AY26" s="224">
        <f t="shared" ref="AY26:AY43" si="28">SUM(AT26:AX26)</f>
        <v>8</v>
      </c>
      <c r="AZ26" s="223">
        <v>2</v>
      </c>
      <c r="BA26" s="223">
        <v>2</v>
      </c>
      <c r="BB26" s="223">
        <v>2</v>
      </c>
      <c r="BC26" s="223">
        <v>1</v>
      </c>
      <c r="BD26" s="223">
        <v>2</v>
      </c>
      <c r="BE26" s="224">
        <f t="shared" ref="BE26:BE43" si="29">SUM(AZ26:BD26)</f>
        <v>9</v>
      </c>
      <c r="BF26" s="223">
        <v>2</v>
      </c>
      <c r="BG26" s="223">
        <v>2</v>
      </c>
      <c r="BH26" s="223">
        <v>2</v>
      </c>
      <c r="BI26" s="223">
        <v>1</v>
      </c>
      <c r="BJ26" s="223">
        <v>2</v>
      </c>
      <c r="BK26" s="224">
        <f t="shared" ref="BK26:BK43" si="30">SUM(BF26:BJ26)</f>
        <v>9</v>
      </c>
      <c r="BL26" s="223">
        <v>2</v>
      </c>
      <c r="BM26" s="223">
        <v>1</v>
      </c>
      <c r="BN26" s="223">
        <v>2</v>
      </c>
      <c r="BO26" s="223">
        <v>1</v>
      </c>
      <c r="BP26" s="223">
        <v>2</v>
      </c>
      <c r="BQ26" s="224">
        <f t="shared" ref="BQ26:BQ43" si="31">SUM(BL26:BP26)</f>
        <v>8</v>
      </c>
      <c r="BR26" s="223">
        <v>2</v>
      </c>
      <c r="BS26" s="223">
        <v>2</v>
      </c>
      <c r="BT26" s="223">
        <v>2</v>
      </c>
      <c r="BU26" s="223">
        <v>0</v>
      </c>
      <c r="BV26" s="223">
        <v>2</v>
      </c>
      <c r="BW26" s="224">
        <f t="shared" ref="BW26:BW43" si="32">SUM(BR26:BV26)</f>
        <v>8</v>
      </c>
      <c r="BX26" s="223">
        <v>2</v>
      </c>
      <c r="BY26" s="223">
        <v>2</v>
      </c>
      <c r="BZ26" s="223">
        <v>2</v>
      </c>
      <c r="CA26" s="223">
        <v>1</v>
      </c>
      <c r="CB26" s="223">
        <v>2</v>
      </c>
      <c r="CC26" s="224">
        <f t="shared" ref="CC26:CC43" si="33">SUM(BX26:CB26)</f>
        <v>9</v>
      </c>
      <c r="CD26" s="223">
        <v>2</v>
      </c>
      <c r="CE26" s="223">
        <v>2</v>
      </c>
      <c r="CF26" s="223">
        <v>2</v>
      </c>
      <c r="CG26" s="223">
        <v>1</v>
      </c>
      <c r="CH26" s="223">
        <v>1</v>
      </c>
      <c r="CI26" s="224">
        <f t="shared" ref="CI26:CI43" si="34">SUM(CD26:CH26)</f>
        <v>8</v>
      </c>
      <c r="CJ26" s="223">
        <v>2</v>
      </c>
      <c r="CK26" s="223">
        <v>2</v>
      </c>
      <c r="CL26" s="223">
        <v>2</v>
      </c>
      <c r="CM26" s="223">
        <v>1</v>
      </c>
      <c r="CN26" s="223">
        <v>2</v>
      </c>
      <c r="CO26" s="224">
        <f t="shared" ref="CO26:CO43" si="35">SUM(CJ26:CN26)</f>
        <v>9</v>
      </c>
      <c r="CP26" s="223">
        <v>2</v>
      </c>
      <c r="CQ26" s="223">
        <v>2</v>
      </c>
      <c r="CR26" s="223">
        <v>2</v>
      </c>
      <c r="CS26" s="223">
        <v>1</v>
      </c>
      <c r="CT26" s="223">
        <v>2</v>
      </c>
      <c r="CU26" s="224">
        <f t="shared" ref="CU26:CU43" si="36">SUM(CP26:CT26)</f>
        <v>9</v>
      </c>
      <c r="CV26" s="223">
        <v>2</v>
      </c>
      <c r="CW26" s="223">
        <v>1</v>
      </c>
      <c r="CX26" s="223">
        <v>2</v>
      </c>
      <c r="CY26" s="223">
        <v>1</v>
      </c>
      <c r="CZ26" s="223">
        <v>2</v>
      </c>
      <c r="DA26" s="224">
        <f t="shared" ref="DA26:DA43" si="37">SUM(CV26:CZ26)</f>
        <v>8</v>
      </c>
      <c r="DB26" s="223">
        <v>2</v>
      </c>
      <c r="DC26" s="223">
        <v>1</v>
      </c>
      <c r="DD26" s="223">
        <v>2</v>
      </c>
      <c r="DE26" s="223">
        <v>1</v>
      </c>
      <c r="DF26" s="223">
        <v>2</v>
      </c>
      <c r="DG26" s="224">
        <f t="shared" ref="DG26:DG43" si="38">SUM(DB26:DF26)</f>
        <v>8</v>
      </c>
      <c r="DH26" s="7"/>
      <c r="DI26" s="7"/>
    </row>
    <row r="27" spans="1:113" x14ac:dyDescent="0.25">
      <c r="A27" s="259">
        <f t="shared" si="2"/>
        <v>22</v>
      </c>
      <c r="B27" s="447">
        <v>7632</v>
      </c>
      <c r="C27" s="261" t="s">
        <v>161</v>
      </c>
      <c r="D27" s="467">
        <v>4</v>
      </c>
      <c r="E27" s="230">
        <v>11</v>
      </c>
      <c r="F27" s="230">
        <v>36</v>
      </c>
      <c r="G27" s="271">
        <f t="shared" si="3"/>
        <v>7.5</v>
      </c>
      <c r="H27" s="273">
        <f t="shared" si="4"/>
        <v>11.90625</v>
      </c>
      <c r="I27" s="252">
        <v>5</v>
      </c>
      <c r="J27" s="252">
        <v>5</v>
      </c>
      <c r="K27" s="252">
        <v>5</v>
      </c>
      <c r="L27" s="252">
        <v>5</v>
      </c>
      <c r="M27" s="274">
        <f t="shared" si="0"/>
        <v>3</v>
      </c>
      <c r="N27" s="274">
        <f t="shared" si="5"/>
        <v>3.9130434782608696</v>
      </c>
      <c r="O27" s="272">
        <f t="shared" si="22"/>
        <v>18.819293478260871</v>
      </c>
      <c r="P27" s="251">
        <v>2</v>
      </c>
      <c r="Q27" s="223">
        <v>1</v>
      </c>
      <c r="R27" s="223">
        <v>2</v>
      </c>
      <c r="S27" s="223">
        <v>1</v>
      </c>
      <c r="T27" s="223">
        <v>1</v>
      </c>
      <c r="U27" s="224">
        <f t="shared" si="23"/>
        <v>7</v>
      </c>
      <c r="V27" s="223">
        <v>2</v>
      </c>
      <c r="W27" s="223">
        <v>1</v>
      </c>
      <c r="X27" s="223">
        <v>2</v>
      </c>
      <c r="Y27" s="223">
        <v>1</v>
      </c>
      <c r="Z27" s="223">
        <v>1</v>
      </c>
      <c r="AA27" s="224">
        <f t="shared" si="24"/>
        <v>7</v>
      </c>
      <c r="AB27" s="223">
        <v>2</v>
      </c>
      <c r="AC27" s="223">
        <v>2</v>
      </c>
      <c r="AD27" s="223">
        <v>2</v>
      </c>
      <c r="AE27" s="223">
        <v>0</v>
      </c>
      <c r="AF27" s="223">
        <v>2</v>
      </c>
      <c r="AG27" s="224">
        <f t="shared" si="25"/>
        <v>8</v>
      </c>
      <c r="AH27" s="223">
        <v>2</v>
      </c>
      <c r="AI27" s="223">
        <v>2</v>
      </c>
      <c r="AJ27" s="223">
        <v>2</v>
      </c>
      <c r="AK27" s="223">
        <v>1</v>
      </c>
      <c r="AL27" s="223">
        <v>2</v>
      </c>
      <c r="AM27" s="224">
        <f t="shared" si="26"/>
        <v>9</v>
      </c>
      <c r="AN27" s="223">
        <v>2</v>
      </c>
      <c r="AO27" s="223">
        <v>1</v>
      </c>
      <c r="AP27" s="223">
        <v>2</v>
      </c>
      <c r="AQ27" s="223">
        <v>0</v>
      </c>
      <c r="AR27" s="223">
        <v>1</v>
      </c>
      <c r="AS27" s="224">
        <f t="shared" si="27"/>
        <v>6</v>
      </c>
      <c r="AT27" s="223">
        <v>2</v>
      </c>
      <c r="AU27" s="223">
        <v>2</v>
      </c>
      <c r="AV27" s="223">
        <v>2</v>
      </c>
      <c r="AW27" s="223">
        <v>1</v>
      </c>
      <c r="AX27" s="223">
        <v>1</v>
      </c>
      <c r="AY27" s="224">
        <f t="shared" si="28"/>
        <v>8</v>
      </c>
      <c r="AZ27" s="223">
        <v>2</v>
      </c>
      <c r="BA27" s="223">
        <v>2</v>
      </c>
      <c r="BB27" s="223">
        <v>2</v>
      </c>
      <c r="BC27" s="223">
        <v>1</v>
      </c>
      <c r="BD27" s="223">
        <v>1</v>
      </c>
      <c r="BE27" s="224">
        <f t="shared" si="29"/>
        <v>8</v>
      </c>
      <c r="BF27" s="223">
        <v>2</v>
      </c>
      <c r="BG27" s="223">
        <v>1</v>
      </c>
      <c r="BH27" s="223">
        <v>2</v>
      </c>
      <c r="BI27" s="223">
        <v>0</v>
      </c>
      <c r="BJ27" s="223">
        <v>2</v>
      </c>
      <c r="BK27" s="224">
        <f t="shared" si="30"/>
        <v>7</v>
      </c>
      <c r="BL27" s="223">
        <v>2</v>
      </c>
      <c r="BM27" s="223">
        <v>1</v>
      </c>
      <c r="BN27" s="223">
        <v>2</v>
      </c>
      <c r="BO27" s="223">
        <v>1</v>
      </c>
      <c r="BP27" s="223">
        <v>2</v>
      </c>
      <c r="BQ27" s="224">
        <f t="shared" si="31"/>
        <v>8</v>
      </c>
      <c r="BR27" s="223">
        <v>2</v>
      </c>
      <c r="BS27" s="223">
        <v>2</v>
      </c>
      <c r="BT27" s="223">
        <v>2</v>
      </c>
      <c r="BU27" s="223">
        <v>0</v>
      </c>
      <c r="BV27" s="223">
        <v>2</v>
      </c>
      <c r="BW27" s="224">
        <f t="shared" si="32"/>
        <v>8</v>
      </c>
      <c r="BX27" s="223">
        <v>2</v>
      </c>
      <c r="BY27" s="223">
        <v>2</v>
      </c>
      <c r="BZ27" s="223">
        <v>2</v>
      </c>
      <c r="CA27" s="223">
        <v>1</v>
      </c>
      <c r="CB27" s="223">
        <v>2</v>
      </c>
      <c r="CC27" s="224">
        <f t="shared" si="33"/>
        <v>9</v>
      </c>
      <c r="CD27" s="223">
        <v>2</v>
      </c>
      <c r="CE27" s="223">
        <v>2</v>
      </c>
      <c r="CF27" s="223">
        <v>2</v>
      </c>
      <c r="CG27" s="223">
        <v>1</v>
      </c>
      <c r="CH27" s="223">
        <v>2</v>
      </c>
      <c r="CI27" s="224">
        <f t="shared" si="34"/>
        <v>9</v>
      </c>
      <c r="CJ27" s="223">
        <v>2</v>
      </c>
      <c r="CK27" s="223">
        <v>2</v>
      </c>
      <c r="CL27" s="223">
        <v>2</v>
      </c>
      <c r="CM27" s="223">
        <v>1</v>
      </c>
      <c r="CN27" s="223">
        <v>2</v>
      </c>
      <c r="CO27" s="224">
        <f t="shared" si="35"/>
        <v>9</v>
      </c>
      <c r="CP27" s="223">
        <v>2</v>
      </c>
      <c r="CQ27" s="223">
        <v>2</v>
      </c>
      <c r="CR27" s="223">
        <v>2</v>
      </c>
      <c r="CS27" s="223">
        <v>1</v>
      </c>
      <c r="CT27" s="223">
        <v>1</v>
      </c>
      <c r="CU27" s="224">
        <f t="shared" si="36"/>
        <v>8</v>
      </c>
      <c r="CV27" s="223">
        <v>2</v>
      </c>
      <c r="CW27" s="223">
        <v>1</v>
      </c>
      <c r="CX27" s="223">
        <v>2</v>
      </c>
      <c r="CY27" s="223">
        <v>1</v>
      </c>
      <c r="CZ27" s="223">
        <v>1</v>
      </c>
      <c r="DA27" s="224">
        <f t="shared" si="37"/>
        <v>7</v>
      </c>
      <c r="DB27" s="223">
        <v>2</v>
      </c>
      <c r="DC27" s="223">
        <v>2</v>
      </c>
      <c r="DD27" s="223">
        <v>2</v>
      </c>
      <c r="DE27" s="223">
        <v>1</v>
      </c>
      <c r="DF27" s="223">
        <v>2</v>
      </c>
      <c r="DG27" s="224">
        <f t="shared" si="38"/>
        <v>9</v>
      </c>
      <c r="DH27" s="7"/>
      <c r="DI27" s="7"/>
    </row>
    <row r="28" spans="1:113" x14ac:dyDescent="0.25">
      <c r="A28" s="259">
        <f t="shared" si="2"/>
        <v>23</v>
      </c>
      <c r="B28" s="447">
        <v>7634</v>
      </c>
      <c r="C28" s="261" t="s">
        <v>162</v>
      </c>
      <c r="D28" s="467">
        <v>5</v>
      </c>
      <c r="E28" s="230">
        <v>16</v>
      </c>
      <c r="F28" s="230">
        <v>27</v>
      </c>
      <c r="G28" s="271">
        <f t="shared" si="3"/>
        <v>10.5</v>
      </c>
      <c r="H28" s="273">
        <f t="shared" si="4"/>
        <v>13.3125</v>
      </c>
      <c r="I28" s="252">
        <v>5</v>
      </c>
      <c r="J28" s="252">
        <v>5</v>
      </c>
      <c r="K28" s="252">
        <v>5</v>
      </c>
      <c r="L28" s="252">
        <v>5</v>
      </c>
      <c r="M28" s="274">
        <f t="shared" si="0"/>
        <v>3</v>
      </c>
      <c r="N28" s="274">
        <f t="shared" si="5"/>
        <v>2.9347826086956523</v>
      </c>
      <c r="O28" s="272">
        <f t="shared" si="22"/>
        <v>19.247282608695652</v>
      </c>
      <c r="P28" s="251">
        <v>2</v>
      </c>
      <c r="Q28" s="223">
        <v>2</v>
      </c>
      <c r="R28" s="223">
        <v>2</v>
      </c>
      <c r="S28" s="223">
        <v>1</v>
      </c>
      <c r="T28" s="223">
        <v>2</v>
      </c>
      <c r="U28" s="224">
        <f t="shared" si="23"/>
        <v>9</v>
      </c>
      <c r="V28" s="223">
        <v>2</v>
      </c>
      <c r="W28" s="223">
        <v>2</v>
      </c>
      <c r="X28" s="223">
        <v>3</v>
      </c>
      <c r="Y28" s="223">
        <v>1</v>
      </c>
      <c r="Z28" s="223">
        <v>2</v>
      </c>
      <c r="AA28" s="224">
        <f t="shared" si="24"/>
        <v>10</v>
      </c>
      <c r="AB28" s="223">
        <v>2</v>
      </c>
      <c r="AC28" s="223">
        <v>1</v>
      </c>
      <c r="AD28" s="223">
        <v>3</v>
      </c>
      <c r="AE28" s="223">
        <v>1</v>
      </c>
      <c r="AF28" s="223">
        <v>2</v>
      </c>
      <c r="AG28" s="224">
        <f t="shared" si="25"/>
        <v>9</v>
      </c>
      <c r="AH28" s="223">
        <v>2</v>
      </c>
      <c r="AI28" s="223">
        <v>1</v>
      </c>
      <c r="AJ28" s="223">
        <v>3</v>
      </c>
      <c r="AK28" s="223">
        <v>1</v>
      </c>
      <c r="AL28" s="223">
        <v>2</v>
      </c>
      <c r="AM28" s="224">
        <f t="shared" si="26"/>
        <v>9</v>
      </c>
      <c r="AN28" s="223">
        <v>2</v>
      </c>
      <c r="AO28" s="223">
        <v>2</v>
      </c>
      <c r="AP28" s="223">
        <v>3</v>
      </c>
      <c r="AQ28" s="223">
        <v>1</v>
      </c>
      <c r="AR28" s="223">
        <v>2</v>
      </c>
      <c r="AS28" s="224">
        <f t="shared" si="27"/>
        <v>10</v>
      </c>
      <c r="AT28" s="223">
        <v>2</v>
      </c>
      <c r="AU28" s="223">
        <v>0</v>
      </c>
      <c r="AV28" s="223">
        <v>3</v>
      </c>
      <c r="AW28" s="223">
        <v>1</v>
      </c>
      <c r="AX28" s="223">
        <v>1</v>
      </c>
      <c r="AY28" s="224">
        <f t="shared" si="28"/>
        <v>7</v>
      </c>
      <c r="AZ28" s="223">
        <v>2</v>
      </c>
      <c r="BA28" s="223">
        <v>2</v>
      </c>
      <c r="BB28" s="223">
        <v>3</v>
      </c>
      <c r="BC28" s="223">
        <v>1</v>
      </c>
      <c r="BD28" s="223">
        <v>2</v>
      </c>
      <c r="BE28" s="224">
        <f t="shared" si="29"/>
        <v>10</v>
      </c>
      <c r="BF28" s="223">
        <v>2</v>
      </c>
      <c r="BG28" s="223">
        <v>1</v>
      </c>
      <c r="BH28" s="223">
        <v>3</v>
      </c>
      <c r="BI28" s="223">
        <v>1</v>
      </c>
      <c r="BJ28" s="223">
        <v>2</v>
      </c>
      <c r="BK28" s="224">
        <f t="shared" si="30"/>
        <v>9</v>
      </c>
      <c r="BL28" s="223">
        <v>2</v>
      </c>
      <c r="BM28" s="223">
        <v>2</v>
      </c>
      <c r="BN28" s="223">
        <v>2</v>
      </c>
      <c r="BO28" s="223">
        <v>1</v>
      </c>
      <c r="BP28" s="223">
        <v>2</v>
      </c>
      <c r="BQ28" s="224">
        <f t="shared" si="31"/>
        <v>9</v>
      </c>
      <c r="BR28" s="223">
        <v>2</v>
      </c>
      <c r="BS28" s="223">
        <v>2</v>
      </c>
      <c r="BT28" s="223">
        <v>2</v>
      </c>
      <c r="BU28" s="223">
        <v>0</v>
      </c>
      <c r="BV28" s="223">
        <v>2</v>
      </c>
      <c r="BW28" s="224">
        <f t="shared" si="32"/>
        <v>8</v>
      </c>
      <c r="BX28" s="223">
        <v>2</v>
      </c>
      <c r="BY28" s="223">
        <v>1</v>
      </c>
      <c r="BZ28" s="223">
        <v>3</v>
      </c>
      <c r="CA28" s="223">
        <v>1</v>
      </c>
      <c r="CB28" s="223">
        <v>1</v>
      </c>
      <c r="CC28" s="224">
        <f t="shared" si="33"/>
        <v>8</v>
      </c>
      <c r="CD28" s="223">
        <v>2</v>
      </c>
      <c r="CE28" s="223">
        <v>2</v>
      </c>
      <c r="CF28" s="223">
        <v>2</v>
      </c>
      <c r="CG28" s="223">
        <v>1</v>
      </c>
      <c r="CH28" s="223">
        <v>2</v>
      </c>
      <c r="CI28" s="224">
        <f t="shared" si="34"/>
        <v>9</v>
      </c>
      <c r="CJ28" s="223">
        <v>2</v>
      </c>
      <c r="CK28" s="223">
        <v>2</v>
      </c>
      <c r="CL28" s="223">
        <v>3</v>
      </c>
      <c r="CM28" s="223">
        <v>1</v>
      </c>
      <c r="CN28" s="223">
        <v>2</v>
      </c>
      <c r="CO28" s="224">
        <f t="shared" si="35"/>
        <v>10</v>
      </c>
      <c r="CP28" s="223">
        <v>2</v>
      </c>
      <c r="CQ28" s="223">
        <v>1</v>
      </c>
      <c r="CR28" s="223">
        <v>2</v>
      </c>
      <c r="CS28" s="223">
        <v>1</v>
      </c>
      <c r="CT28" s="223">
        <v>2</v>
      </c>
      <c r="CU28" s="224">
        <f t="shared" si="36"/>
        <v>8</v>
      </c>
      <c r="CV28" s="223">
        <v>2</v>
      </c>
      <c r="CW28" s="223">
        <v>2</v>
      </c>
      <c r="CX28" s="223">
        <v>2</v>
      </c>
      <c r="CY28" s="223">
        <v>1</v>
      </c>
      <c r="CZ28" s="223">
        <v>2</v>
      </c>
      <c r="DA28" s="224">
        <f t="shared" si="37"/>
        <v>9</v>
      </c>
      <c r="DB28" s="223">
        <v>2</v>
      </c>
      <c r="DC28" s="223">
        <v>1</v>
      </c>
      <c r="DD28" s="223">
        <v>2</v>
      </c>
      <c r="DE28" s="223">
        <v>1</v>
      </c>
      <c r="DF28" s="223">
        <v>2</v>
      </c>
      <c r="DG28" s="224">
        <f t="shared" si="38"/>
        <v>8</v>
      </c>
      <c r="DH28" s="7"/>
      <c r="DI28" s="7"/>
    </row>
    <row r="29" spans="1:113" x14ac:dyDescent="0.25">
      <c r="A29" s="259">
        <f t="shared" si="2"/>
        <v>24</v>
      </c>
      <c r="B29" s="447">
        <v>7635</v>
      </c>
      <c r="C29" s="261" t="s">
        <v>163</v>
      </c>
      <c r="D29" s="467">
        <v>3</v>
      </c>
      <c r="E29" s="230">
        <v>17</v>
      </c>
      <c r="F29" s="230">
        <v>30</v>
      </c>
      <c r="G29" s="271">
        <f t="shared" si="3"/>
        <v>10</v>
      </c>
      <c r="H29" s="273">
        <f t="shared" si="4"/>
        <v>13.125</v>
      </c>
      <c r="I29" s="252">
        <v>4</v>
      </c>
      <c r="J29" s="252">
        <v>4</v>
      </c>
      <c r="K29" s="252">
        <v>4</v>
      </c>
      <c r="L29" s="252">
        <v>4</v>
      </c>
      <c r="M29" s="274">
        <f t="shared" si="0"/>
        <v>2</v>
      </c>
      <c r="N29" s="274">
        <f t="shared" si="5"/>
        <v>3.2608695652173911</v>
      </c>
      <c r="O29" s="272">
        <f t="shared" si="22"/>
        <v>18.385869565217391</v>
      </c>
      <c r="P29" s="251">
        <v>2</v>
      </c>
      <c r="Q29" s="223">
        <v>2</v>
      </c>
      <c r="R29" s="223">
        <v>2</v>
      </c>
      <c r="S29" s="223">
        <v>1</v>
      </c>
      <c r="T29" s="223">
        <v>2</v>
      </c>
      <c r="U29" s="224">
        <f t="shared" si="23"/>
        <v>9</v>
      </c>
      <c r="V29" s="223">
        <v>2</v>
      </c>
      <c r="W29" s="223">
        <v>2</v>
      </c>
      <c r="X29" s="223">
        <v>2</v>
      </c>
      <c r="Y29" s="223">
        <v>1</v>
      </c>
      <c r="Z29" s="223">
        <v>2</v>
      </c>
      <c r="AA29" s="224">
        <f t="shared" si="24"/>
        <v>9</v>
      </c>
      <c r="AB29" s="223">
        <v>2</v>
      </c>
      <c r="AC29" s="223">
        <v>2</v>
      </c>
      <c r="AD29" s="223">
        <v>2</v>
      </c>
      <c r="AE29" s="223">
        <v>1</v>
      </c>
      <c r="AF29" s="223">
        <v>2</v>
      </c>
      <c r="AG29" s="224">
        <f t="shared" si="25"/>
        <v>9</v>
      </c>
      <c r="AH29" s="223">
        <v>2</v>
      </c>
      <c r="AI29" s="223">
        <v>2</v>
      </c>
      <c r="AJ29" s="223">
        <v>2</v>
      </c>
      <c r="AK29" s="223">
        <v>1</v>
      </c>
      <c r="AL29" s="223">
        <v>2</v>
      </c>
      <c r="AM29" s="224">
        <f t="shared" si="26"/>
        <v>9</v>
      </c>
      <c r="AN29" s="223">
        <v>2</v>
      </c>
      <c r="AO29" s="223">
        <v>2</v>
      </c>
      <c r="AP29" s="223">
        <v>2</v>
      </c>
      <c r="AQ29" s="223">
        <v>1</v>
      </c>
      <c r="AR29" s="223">
        <v>2</v>
      </c>
      <c r="AS29" s="224">
        <f t="shared" si="27"/>
        <v>9</v>
      </c>
      <c r="AT29" s="223">
        <v>2</v>
      </c>
      <c r="AU29" s="223">
        <v>2</v>
      </c>
      <c r="AV29" s="223">
        <v>2</v>
      </c>
      <c r="AW29" s="223">
        <v>1</v>
      </c>
      <c r="AX29" s="223">
        <v>2</v>
      </c>
      <c r="AY29" s="224">
        <f t="shared" si="28"/>
        <v>9</v>
      </c>
      <c r="AZ29" s="223">
        <v>2</v>
      </c>
      <c r="BA29" s="223">
        <v>2</v>
      </c>
      <c r="BB29" s="223">
        <v>2</v>
      </c>
      <c r="BC29" s="223">
        <v>1</v>
      </c>
      <c r="BD29" s="223">
        <v>2</v>
      </c>
      <c r="BE29" s="224">
        <f t="shared" si="29"/>
        <v>9</v>
      </c>
      <c r="BF29" s="223">
        <v>2</v>
      </c>
      <c r="BG29" s="223">
        <v>2</v>
      </c>
      <c r="BH29" s="223">
        <v>2</v>
      </c>
      <c r="BI29" s="223">
        <v>1</v>
      </c>
      <c r="BJ29" s="223">
        <v>2</v>
      </c>
      <c r="BK29" s="224">
        <f t="shared" si="30"/>
        <v>9</v>
      </c>
      <c r="BL29" s="223">
        <v>2</v>
      </c>
      <c r="BM29" s="223">
        <v>1</v>
      </c>
      <c r="BN29" s="223">
        <v>2</v>
      </c>
      <c r="BO29" s="223">
        <v>1</v>
      </c>
      <c r="BP29" s="223">
        <v>2</v>
      </c>
      <c r="BQ29" s="224">
        <f t="shared" si="31"/>
        <v>8</v>
      </c>
      <c r="BR29" s="223">
        <v>2</v>
      </c>
      <c r="BS29" s="223">
        <v>2</v>
      </c>
      <c r="BT29" s="223">
        <v>2</v>
      </c>
      <c r="BU29" s="223">
        <v>1</v>
      </c>
      <c r="BV29" s="223">
        <v>2</v>
      </c>
      <c r="BW29" s="224">
        <f t="shared" si="32"/>
        <v>9</v>
      </c>
      <c r="BX29" s="223">
        <v>2</v>
      </c>
      <c r="BY29" s="223">
        <v>2</v>
      </c>
      <c r="BZ29" s="223">
        <v>2</v>
      </c>
      <c r="CA29" s="223">
        <v>1</v>
      </c>
      <c r="CB29" s="223">
        <v>2</v>
      </c>
      <c r="CC29" s="224">
        <f t="shared" si="33"/>
        <v>9</v>
      </c>
      <c r="CD29" s="223">
        <v>2</v>
      </c>
      <c r="CE29" s="223">
        <v>2</v>
      </c>
      <c r="CF29" s="223">
        <v>2</v>
      </c>
      <c r="CG29" s="223">
        <v>1</v>
      </c>
      <c r="CH29" s="223">
        <v>2</v>
      </c>
      <c r="CI29" s="224">
        <f t="shared" si="34"/>
        <v>9</v>
      </c>
      <c r="CJ29" s="223">
        <v>2</v>
      </c>
      <c r="CK29" s="223">
        <v>2</v>
      </c>
      <c r="CL29" s="223">
        <v>2</v>
      </c>
      <c r="CM29" s="223">
        <v>1</v>
      </c>
      <c r="CN29" s="223">
        <v>2</v>
      </c>
      <c r="CO29" s="224">
        <f t="shared" si="35"/>
        <v>9</v>
      </c>
      <c r="CP29" s="223">
        <v>2</v>
      </c>
      <c r="CQ29" s="223">
        <v>1</v>
      </c>
      <c r="CR29" s="223">
        <v>2</v>
      </c>
      <c r="CS29" s="223">
        <v>1</v>
      </c>
      <c r="CT29" s="223">
        <v>2</v>
      </c>
      <c r="CU29" s="224">
        <f t="shared" si="36"/>
        <v>8</v>
      </c>
      <c r="CV29" s="223">
        <v>2</v>
      </c>
      <c r="CW29" s="223">
        <v>1</v>
      </c>
      <c r="CX29" s="223">
        <v>2</v>
      </c>
      <c r="CY29" s="223">
        <v>1</v>
      </c>
      <c r="CZ29" s="223">
        <v>2</v>
      </c>
      <c r="DA29" s="224">
        <f t="shared" si="37"/>
        <v>8</v>
      </c>
      <c r="DB29" s="223">
        <v>2</v>
      </c>
      <c r="DC29" s="223">
        <v>1</v>
      </c>
      <c r="DD29" s="223">
        <v>2</v>
      </c>
      <c r="DE29" s="223">
        <v>1</v>
      </c>
      <c r="DF29" s="223">
        <v>2</v>
      </c>
      <c r="DG29" s="224">
        <f t="shared" si="38"/>
        <v>8</v>
      </c>
      <c r="DH29" s="7"/>
      <c r="DI29" s="7"/>
    </row>
    <row r="30" spans="1:113" x14ac:dyDescent="0.25">
      <c r="A30" s="259">
        <f t="shared" si="2"/>
        <v>25</v>
      </c>
      <c r="B30" s="447">
        <v>7636</v>
      </c>
      <c r="C30" s="261" t="s">
        <v>164</v>
      </c>
      <c r="D30" s="467">
        <v>6</v>
      </c>
      <c r="E30" s="230">
        <v>9</v>
      </c>
      <c r="F30" s="230">
        <v>31</v>
      </c>
      <c r="G30" s="271">
        <f t="shared" si="3"/>
        <v>7.5</v>
      </c>
      <c r="H30" s="580">
        <f t="shared" si="4"/>
        <v>13.59375</v>
      </c>
      <c r="I30" s="252">
        <v>4</v>
      </c>
      <c r="J30" s="252">
        <v>3</v>
      </c>
      <c r="K30" s="252">
        <v>4</v>
      </c>
      <c r="L30" s="252">
        <v>4</v>
      </c>
      <c r="M30" s="274">
        <f t="shared" si="0"/>
        <v>2</v>
      </c>
      <c r="N30" s="274">
        <f t="shared" si="5"/>
        <v>3.3695652173913042</v>
      </c>
      <c r="O30" s="272">
        <f t="shared" si="22"/>
        <v>18.963315217391305</v>
      </c>
      <c r="P30" s="251">
        <v>2</v>
      </c>
      <c r="Q30" s="223">
        <v>2</v>
      </c>
      <c r="R30" s="223">
        <v>2</v>
      </c>
      <c r="S30" s="223">
        <v>1</v>
      </c>
      <c r="T30" s="223">
        <v>2</v>
      </c>
      <c r="U30" s="224">
        <f t="shared" si="23"/>
        <v>9</v>
      </c>
      <c r="V30" s="223">
        <v>2</v>
      </c>
      <c r="W30" s="223">
        <v>2</v>
      </c>
      <c r="X30" s="223">
        <v>2</v>
      </c>
      <c r="Y30" s="223">
        <v>1</v>
      </c>
      <c r="Z30" s="223">
        <v>2</v>
      </c>
      <c r="AA30" s="224">
        <f t="shared" si="24"/>
        <v>9</v>
      </c>
      <c r="AB30" s="223">
        <v>2</v>
      </c>
      <c r="AC30" s="223">
        <v>2</v>
      </c>
      <c r="AD30" s="223">
        <v>2</v>
      </c>
      <c r="AE30" s="223">
        <v>1</v>
      </c>
      <c r="AF30" s="223">
        <v>2</v>
      </c>
      <c r="AG30" s="224">
        <f t="shared" si="25"/>
        <v>9</v>
      </c>
      <c r="AH30" s="223">
        <v>2</v>
      </c>
      <c r="AI30" s="223">
        <v>2</v>
      </c>
      <c r="AJ30" s="223">
        <v>2</v>
      </c>
      <c r="AK30" s="223">
        <v>1</v>
      </c>
      <c r="AL30" s="223">
        <v>2</v>
      </c>
      <c r="AM30" s="224">
        <f t="shared" si="26"/>
        <v>9</v>
      </c>
      <c r="AN30" s="223">
        <v>2</v>
      </c>
      <c r="AO30" s="223">
        <v>2</v>
      </c>
      <c r="AP30" s="223">
        <v>2</v>
      </c>
      <c r="AQ30" s="223">
        <v>1</v>
      </c>
      <c r="AR30" s="223">
        <v>2</v>
      </c>
      <c r="AS30" s="224">
        <f t="shared" si="27"/>
        <v>9</v>
      </c>
      <c r="AT30" s="223">
        <v>2</v>
      </c>
      <c r="AU30" s="223">
        <v>2</v>
      </c>
      <c r="AV30" s="223">
        <v>2</v>
      </c>
      <c r="AW30" s="223">
        <v>1</v>
      </c>
      <c r="AX30" s="223">
        <v>2</v>
      </c>
      <c r="AY30" s="224">
        <f t="shared" si="28"/>
        <v>9</v>
      </c>
      <c r="AZ30" s="223">
        <v>2</v>
      </c>
      <c r="BA30" s="223">
        <v>2</v>
      </c>
      <c r="BB30" s="223">
        <v>2</v>
      </c>
      <c r="BC30" s="223">
        <v>1</v>
      </c>
      <c r="BD30" s="223">
        <v>2</v>
      </c>
      <c r="BE30" s="224">
        <f t="shared" si="29"/>
        <v>9</v>
      </c>
      <c r="BF30" s="223">
        <v>2</v>
      </c>
      <c r="BG30" s="223">
        <v>2</v>
      </c>
      <c r="BH30" s="223">
        <v>2</v>
      </c>
      <c r="BI30" s="223">
        <v>1</v>
      </c>
      <c r="BJ30" s="223">
        <v>2</v>
      </c>
      <c r="BK30" s="224">
        <f t="shared" si="30"/>
        <v>9</v>
      </c>
      <c r="BL30" s="223">
        <v>2</v>
      </c>
      <c r="BM30" s="223">
        <v>2</v>
      </c>
      <c r="BN30" s="223">
        <v>3</v>
      </c>
      <c r="BO30" s="223">
        <v>1</v>
      </c>
      <c r="BP30" s="223">
        <v>2</v>
      </c>
      <c r="BQ30" s="224">
        <f t="shared" si="31"/>
        <v>10</v>
      </c>
      <c r="BR30" s="223">
        <v>2</v>
      </c>
      <c r="BS30" s="223">
        <v>2</v>
      </c>
      <c r="BT30" s="223">
        <v>2</v>
      </c>
      <c r="BU30" s="223">
        <v>0</v>
      </c>
      <c r="BV30" s="223">
        <v>2</v>
      </c>
      <c r="BW30" s="224">
        <f t="shared" si="32"/>
        <v>8</v>
      </c>
      <c r="BX30" s="223">
        <v>2</v>
      </c>
      <c r="BY30" s="223">
        <v>2</v>
      </c>
      <c r="BZ30" s="223">
        <v>2</v>
      </c>
      <c r="CA30" s="223">
        <v>1</v>
      </c>
      <c r="CB30" s="223">
        <v>2</v>
      </c>
      <c r="CC30" s="224">
        <f t="shared" si="33"/>
        <v>9</v>
      </c>
      <c r="CD30" s="223">
        <v>2</v>
      </c>
      <c r="CE30" s="223">
        <v>2</v>
      </c>
      <c r="CF30" s="223">
        <v>3</v>
      </c>
      <c r="CG30" s="223">
        <v>1</v>
      </c>
      <c r="CH30" s="223">
        <v>2</v>
      </c>
      <c r="CI30" s="224">
        <f t="shared" si="34"/>
        <v>10</v>
      </c>
      <c r="CJ30" s="223">
        <v>2</v>
      </c>
      <c r="CK30" s="223">
        <v>2</v>
      </c>
      <c r="CL30" s="223">
        <v>2</v>
      </c>
      <c r="CM30" s="223">
        <v>1</v>
      </c>
      <c r="CN30" s="223">
        <v>2</v>
      </c>
      <c r="CO30" s="224">
        <f t="shared" si="35"/>
        <v>9</v>
      </c>
      <c r="CP30" s="223">
        <v>2</v>
      </c>
      <c r="CQ30" s="223">
        <v>2</v>
      </c>
      <c r="CR30" s="223">
        <v>2</v>
      </c>
      <c r="CS30" s="223">
        <v>1</v>
      </c>
      <c r="CT30" s="223">
        <v>2</v>
      </c>
      <c r="CU30" s="224">
        <f t="shared" si="36"/>
        <v>9</v>
      </c>
      <c r="CV30" s="223">
        <v>2</v>
      </c>
      <c r="CW30" s="223">
        <v>2</v>
      </c>
      <c r="CX30" s="223">
        <v>2</v>
      </c>
      <c r="CY30" s="223">
        <v>1</v>
      </c>
      <c r="CZ30" s="223">
        <v>2</v>
      </c>
      <c r="DA30" s="224">
        <f t="shared" si="37"/>
        <v>9</v>
      </c>
      <c r="DB30" s="223">
        <v>2</v>
      </c>
      <c r="DC30" s="223">
        <v>2</v>
      </c>
      <c r="DD30" s="223">
        <v>2</v>
      </c>
      <c r="DE30" s="223">
        <v>1</v>
      </c>
      <c r="DF30" s="223">
        <v>2</v>
      </c>
      <c r="DG30" s="224">
        <f t="shared" si="38"/>
        <v>9</v>
      </c>
      <c r="DH30" s="7"/>
      <c r="DI30" s="7"/>
    </row>
    <row r="31" spans="1:113" x14ac:dyDescent="0.25">
      <c r="A31" s="259">
        <f t="shared" si="2"/>
        <v>26</v>
      </c>
      <c r="B31" s="447">
        <v>7638</v>
      </c>
      <c r="C31" s="262" t="s">
        <v>233</v>
      </c>
      <c r="D31" s="467">
        <v>5</v>
      </c>
      <c r="E31" s="230">
        <v>13</v>
      </c>
      <c r="F31" s="230">
        <v>29</v>
      </c>
      <c r="G31" s="271">
        <f t="shared" si="3"/>
        <v>9</v>
      </c>
      <c r="H31" s="273">
        <f t="shared" si="4"/>
        <v>10.6875</v>
      </c>
      <c r="I31" s="252">
        <v>6</v>
      </c>
      <c r="J31" s="252">
        <v>6</v>
      </c>
      <c r="K31" s="252">
        <v>7</v>
      </c>
      <c r="L31" s="252">
        <v>6</v>
      </c>
      <c r="M31" s="274">
        <f t="shared" si="0"/>
        <v>4</v>
      </c>
      <c r="N31" s="274">
        <f t="shared" si="5"/>
        <v>3.152173913043478</v>
      </c>
      <c r="O31" s="272">
        <f t="shared" si="22"/>
        <v>17.839673913043477</v>
      </c>
      <c r="P31" s="251">
        <v>0</v>
      </c>
      <c r="Q31" s="223">
        <v>2</v>
      </c>
      <c r="R31" s="223">
        <v>2</v>
      </c>
      <c r="S31" s="223">
        <v>0</v>
      </c>
      <c r="T31" s="223">
        <v>2</v>
      </c>
      <c r="U31" s="224">
        <f t="shared" si="23"/>
        <v>6</v>
      </c>
      <c r="V31" s="223">
        <v>0</v>
      </c>
      <c r="W31" s="223">
        <v>2</v>
      </c>
      <c r="X31" s="223">
        <v>2</v>
      </c>
      <c r="Y31" s="223">
        <v>1</v>
      </c>
      <c r="Z31" s="223">
        <v>2</v>
      </c>
      <c r="AA31" s="224">
        <f t="shared" si="24"/>
        <v>7</v>
      </c>
      <c r="AB31" s="223">
        <v>0</v>
      </c>
      <c r="AC31" s="223">
        <v>2</v>
      </c>
      <c r="AD31" s="223">
        <v>2</v>
      </c>
      <c r="AE31" s="223">
        <v>1</v>
      </c>
      <c r="AF31" s="223">
        <v>1</v>
      </c>
      <c r="AG31" s="224">
        <f t="shared" si="25"/>
        <v>6</v>
      </c>
      <c r="AH31" s="223">
        <v>1</v>
      </c>
      <c r="AI31" s="223">
        <v>2</v>
      </c>
      <c r="AJ31" s="223">
        <v>2</v>
      </c>
      <c r="AK31" s="223">
        <v>1</v>
      </c>
      <c r="AL31" s="223">
        <v>2</v>
      </c>
      <c r="AM31" s="224">
        <f t="shared" si="26"/>
        <v>8</v>
      </c>
      <c r="AN31" s="223">
        <v>1</v>
      </c>
      <c r="AO31" s="223">
        <v>2</v>
      </c>
      <c r="AP31" s="223">
        <v>2</v>
      </c>
      <c r="AQ31" s="223">
        <v>1</v>
      </c>
      <c r="AR31" s="223">
        <v>2</v>
      </c>
      <c r="AS31" s="224">
        <f t="shared" si="27"/>
        <v>8</v>
      </c>
      <c r="AT31" s="223">
        <v>1</v>
      </c>
      <c r="AU31" s="223">
        <v>1</v>
      </c>
      <c r="AV31" s="223">
        <v>2</v>
      </c>
      <c r="AW31" s="223">
        <v>1</v>
      </c>
      <c r="AX31" s="223">
        <v>2</v>
      </c>
      <c r="AY31" s="224">
        <f t="shared" si="28"/>
        <v>7</v>
      </c>
      <c r="AZ31" s="223">
        <v>2</v>
      </c>
      <c r="BA31" s="223">
        <v>1</v>
      </c>
      <c r="BB31" s="223">
        <v>2</v>
      </c>
      <c r="BC31" s="223">
        <v>1</v>
      </c>
      <c r="BD31" s="223">
        <v>2</v>
      </c>
      <c r="BE31" s="224">
        <f t="shared" si="29"/>
        <v>8</v>
      </c>
      <c r="BF31" s="223">
        <v>2</v>
      </c>
      <c r="BG31" s="223">
        <v>1</v>
      </c>
      <c r="BH31" s="223">
        <v>2</v>
      </c>
      <c r="BI31" s="223">
        <v>1</v>
      </c>
      <c r="BJ31" s="223">
        <v>2</v>
      </c>
      <c r="BK31" s="224">
        <f t="shared" si="30"/>
        <v>8</v>
      </c>
      <c r="BL31" s="223">
        <v>2</v>
      </c>
      <c r="BM31" s="223">
        <v>1</v>
      </c>
      <c r="BN31" s="223">
        <v>2</v>
      </c>
      <c r="BO31" s="223">
        <v>1</v>
      </c>
      <c r="BP31" s="223">
        <v>2</v>
      </c>
      <c r="BQ31" s="224">
        <f t="shared" si="31"/>
        <v>8</v>
      </c>
      <c r="BR31" s="223">
        <v>2</v>
      </c>
      <c r="BS31" s="223">
        <v>1</v>
      </c>
      <c r="BT31" s="223">
        <v>2</v>
      </c>
      <c r="BU31" s="223">
        <v>1</v>
      </c>
      <c r="BV31" s="223">
        <v>2</v>
      </c>
      <c r="BW31" s="224">
        <f t="shared" si="32"/>
        <v>8</v>
      </c>
      <c r="BX31" s="223">
        <v>2</v>
      </c>
      <c r="BY31" s="223">
        <v>1</v>
      </c>
      <c r="BZ31" s="223">
        <v>2</v>
      </c>
      <c r="CA31" s="223">
        <v>1</v>
      </c>
      <c r="CB31" s="223">
        <v>2</v>
      </c>
      <c r="CC31" s="224">
        <f t="shared" si="33"/>
        <v>8</v>
      </c>
      <c r="CD31" s="223">
        <v>2</v>
      </c>
      <c r="CE31" s="223">
        <v>2</v>
      </c>
      <c r="CF31" s="223">
        <v>2</v>
      </c>
      <c r="CG31" s="223">
        <v>0</v>
      </c>
      <c r="CH31" s="223">
        <v>2</v>
      </c>
      <c r="CI31" s="224">
        <f t="shared" si="34"/>
        <v>8</v>
      </c>
      <c r="CJ31" s="223">
        <v>2</v>
      </c>
      <c r="CK31" s="223">
        <v>2</v>
      </c>
      <c r="CL31" s="223">
        <v>2</v>
      </c>
      <c r="CM31" s="223">
        <v>1</v>
      </c>
      <c r="CN31" s="223">
        <v>2</v>
      </c>
      <c r="CO31" s="224">
        <f t="shared" si="35"/>
        <v>9</v>
      </c>
      <c r="CP31" s="223">
        <v>2</v>
      </c>
      <c r="CQ31" s="223">
        <v>1</v>
      </c>
      <c r="CR31" s="223">
        <v>1</v>
      </c>
      <c r="CS31" s="223">
        <v>0</v>
      </c>
      <c r="CT31" s="223">
        <v>1</v>
      </c>
      <c r="CU31" s="224">
        <f t="shared" si="36"/>
        <v>5</v>
      </c>
      <c r="CV31" s="223">
        <v>2</v>
      </c>
      <c r="CW31" s="223">
        <v>1</v>
      </c>
      <c r="CX31" s="223">
        <v>1</v>
      </c>
      <c r="CY31" s="223">
        <v>0</v>
      </c>
      <c r="CZ31" s="223">
        <v>1</v>
      </c>
      <c r="DA31" s="224">
        <f t="shared" si="37"/>
        <v>5</v>
      </c>
      <c r="DB31" s="223">
        <v>2</v>
      </c>
      <c r="DC31" s="223">
        <v>1</v>
      </c>
      <c r="DD31" s="223">
        <v>1</v>
      </c>
      <c r="DE31" s="223">
        <v>0</v>
      </c>
      <c r="DF31" s="223">
        <v>1</v>
      </c>
      <c r="DG31" s="224">
        <f t="shared" si="38"/>
        <v>5</v>
      </c>
      <c r="DH31" s="7"/>
      <c r="DI31" s="7"/>
    </row>
    <row r="32" spans="1:113" x14ac:dyDescent="0.25">
      <c r="A32" s="259">
        <f t="shared" si="2"/>
        <v>27</v>
      </c>
      <c r="B32" s="447">
        <v>7639</v>
      </c>
      <c r="C32" s="261" t="s">
        <v>166</v>
      </c>
      <c r="D32" s="257">
        <v>16</v>
      </c>
      <c r="E32" s="230">
        <v>16</v>
      </c>
      <c r="F32" s="230">
        <v>41</v>
      </c>
      <c r="G32" s="271">
        <f t="shared" si="3"/>
        <v>16</v>
      </c>
      <c r="H32" s="273">
        <f t="shared" si="4"/>
        <v>12.5625</v>
      </c>
      <c r="I32" s="252">
        <v>8</v>
      </c>
      <c r="J32" s="252">
        <v>8</v>
      </c>
      <c r="K32" s="252">
        <v>8</v>
      </c>
      <c r="L32" s="252">
        <v>8</v>
      </c>
      <c r="M32" s="274">
        <f t="shared" si="0"/>
        <v>4</v>
      </c>
      <c r="N32" s="274">
        <f t="shared" si="5"/>
        <v>4.4565217391304346</v>
      </c>
      <c r="O32" s="272">
        <f t="shared" si="22"/>
        <v>21.019021739130434</v>
      </c>
      <c r="P32" s="251">
        <v>2</v>
      </c>
      <c r="Q32" s="223">
        <v>2</v>
      </c>
      <c r="R32" s="223">
        <v>2</v>
      </c>
      <c r="S32" s="223">
        <v>1</v>
      </c>
      <c r="T32" s="223">
        <v>2</v>
      </c>
      <c r="U32" s="224">
        <f t="shared" si="23"/>
        <v>9</v>
      </c>
      <c r="V32" s="223">
        <v>2</v>
      </c>
      <c r="W32" s="223">
        <v>1</v>
      </c>
      <c r="X32" s="223">
        <v>2</v>
      </c>
      <c r="Y32" s="223">
        <v>1</v>
      </c>
      <c r="Z32" s="223">
        <v>2</v>
      </c>
      <c r="AA32" s="224">
        <f t="shared" si="24"/>
        <v>8</v>
      </c>
      <c r="AB32" s="223">
        <v>2</v>
      </c>
      <c r="AC32" s="223">
        <v>2</v>
      </c>
      <c r="AD32" s="223">
        <v>2</v>
      </c>
      <c r="AE32" s="223">
        <v>1</v>
      </c>
      <c r="AF32" s="223">
        <v>2</v>
      </c>
      <c r="AG32" s="224">
        <f t="shared" si="25"/>
        <v>9</v>
      </c>
      <c r="AH32" s="223">
        <v>2</v>
      </c>
      <c r="AI32" s="223">
        <v>1</v>
      </c>
      <c r="AJ32" s="223">
        <v>2</v>
      </c>
      <c r="AK32" s="223">
        <v>1</v>
      </c>
      <c r="AL32" s="223">
        <v>2</v>
      </c>
      <c r="AM32" s="224">
        <f t="shared" si="26"/>
        <v>8</v>
      </c>
      <c r="AN32" s="223">
        <v>2</v>
      </c>
      <c r="AO32" s="223">
        <v>2</v>
      </c>
      <c r="AP32" s="223">
        <v>2</v>
      </c>
      <c r="AQ32" s="223">
        <v>0</v>
      </c>
      <c r="AR32" s="223">
        <v>2</v>
      </c>
      <c r="AS32" s="224">
        <f t="shared" si="27"/>
        <v>8</v>
      </c>
      <c r="AT32" s="223">
        <v>2</v>
      </c>
      <c r="AU32" s="223">
        <v>2</v>
      </c>
      <c r="AV32" s="223">
        <v>2</v>
      </c>
      <c r="AW32" s="223">
        <v>0</v>
      </c>
      <c r="AX32" s="223">
        <v>2</v>
      </c>
      <c r="AY32" s="224">
        <f t="shared" si="28"/>
        <v>8</v>
      </c>
      <c r="AZ32" s="223">
        <v>2</v>
      </c>
      <c r="BA32" s="223">
        <v>1</v>
      </c>
      <c r="BB32" s="223">
        <v>2</v>
      </c>
      <c r="BC32" s="223">
        <v>0</v>
      </c>
      <c r="BD32" s="223">
        <v>2</v>
      </c>
      <c r="BE32" s="224">
        <f t="shared" si="29"/>
        <v>7</v>
      </c>
      <c r="BF32" s="223">
        <v>2</v>
      </c>
      <c r="BG32" s="223">
        <v>2</v>
      </c>
      <c r="BH32" s="223">
        <v>2</v>
      </c>
      <c r="BI32" s="223">
        <v>1</v>
      </c>
      <c r="BJ32" s="223">
        <v>2</v>
      </c>
      <c r="BK32" s="224">
        <f t="shared" si="30"/>
        <v>9</v>
      </c>
      <c r="BL32" s="223">
        <v>2</v>
      </c>
      <c r="BM32" s="223">
        <v>2</v>
      </c>
      <c r="BN32" s="223">
        <v>2</v>
      </c>
      <c r="BO32" s="223">
        <v>1</v>
      </c>
      <c r="BP32" s="223">
        <v>2</v>
      </c>
      <c r="BQ32" s="224">
        <f t="shared" si="31"/>
        <v>9</v>
      </c>
      <c r="BR32" s="223">
        <v>2</v>
      </c>
      <c r="BS32" s="223">
        <v>2</v>
      </c>
      <c r="BT32" s="223">
        <v>2</v>
      </c>
      <c r="BU32" s="223">
        <v>0</v>
      </c>
      <c r="BV32" s="223">
        <v>2</v>
      </c>
      <c r="BW32" s="224">
        <f t="shared" si="32"/>
        <v>8</v>
      </c>
      <c r="BX32" s="223">
        <v>2</v>
      </c>
      <c r="BY32" s="223">
        <v>1</v>
      </c>
      <c r="BZ32" s="223">
        <v>2</v>
      </c>
      <c r="CA32" s="223">
        <v>1</v>
      </c>
      <c r="CB32" s="223">
        <v>2</v>
      </c>
      <c r="CC32" s="224">
        <f t="shared" si="33"/>
        <v>8</v>
      </c>
      <c r="CD32" s="223">
        <v>2</v>
      </c>
      <c r="CE32" s="223">
        <v>2</v>
      </c>
      <c r="CF32" s="223">
        <v>2</v>
      </c>
      <c r="CG32" s="223">
        <v>1</v>
      </c>
      <c r="CH32" s="223">
        <v>2</v>
      </c>
      <c r="CI32" s="224">
        <f t="shared" si="34"/>
        <v>9</v>
      </c>
      <c r="CJ32" s="223">
        <v>2</v>
      </c>
      <c r="CK32" s="223">
        <v>2</v>
      </c>
      <c r="CL32" s="223">
        <v>2</v>
      </c>
      <c r="CM32" s="223">
        <v>1</v>
      </c>
      <c r="CN32" s="223">
        <v>2</v>
      </c>
      <c r="CO32" s="224">
        <f t="shared" si="35"/>
        <v>9</v>
      </c>
      <c r="CP32" s="223">
        <v>2</v>
      </c>
      <c r="CQ32" s="223">
        <v>2</v>
      </c>
      <c r="CR32" s="223">
        <v>2</v>
      </c>
      <c r="CS32" s="223">
        <v>1</v>
      </c>
      <c r="CT32" s="223">
        <v>2</v>
      </c>
      <c r="CU32" s="224">
        <f t="shared" si="36"/>
        <v>9</v>
      </c>
      <c r="CV32" s="223">
        <v>2</v>
      </c>
      <c r="CW32" s="223">
        <v>2</v>
      </c>
      <c r="CX32" s="223">
        <v>2</v>
      </c>
      <c r="CY32" s="223">
        <v>0</v>
      </c>
      <c r="CZ32" s="223">
        <v>2</v>
      </c>
      <c r="DA32" s="224">
        <f t="shared" si="37"/>
        <v>8</v>
      </c>
      <c r="DB32" s="223">
        <v>2</v>
      </c>
      <c r="DC32" s="223">
        <v>1</v>
      </c>
      <c r="DD32" s="223">
        <v>2</v>
      </c>
      <c r="DE32" s="223">
        <v>1</v>
      </c>
      <c r="DF32" s="223">
        <v>2</v>
      </c>
      <c r="DG32" s="224">
        <f t="shared" si="38"/>
        <v>8</v>
      </c>
      <c r="DH32" s="7"/>
      <c r="DI32" s="7"/>
    </row>
    <row r="33" spans="1:113" x14ac:dyDescent="0.25">
      <c r="A33" s="259">
        <f t="shared" si="2"/>
        <v>28</v>
      </c>
      <c r="B33" s="447">
        <v>7640</v>
      </c>
      <c r="C33" s="261" t="s">
        <v>167</v>
      </c>
      <c r="D33" s="257">
        <v>8</v>
      </c>
      <c r="E33" s="230">
        <v>14</v>
      </c>
      <c r="F33" s="230">
        <v>36</v>
      </c>
      <c r="G33" s="271">
        <f t="shared" si="3"/>
        <v>11</v>
      </c>
      <c r="H33" s="273">
        <f t="shared" si="4"/>
        <v>12.84375</v>
      </c>
      <c r="I33" s="252">
        <v>7</v>
      </c>
      <c r="J33" s="252">
        <v>7</v>
      </c>
      <c r="K33" s="252">
        <v>7</v>
      </c>
      <c r="L33" s="252">
        <v>7</v>
      </c>
      <c r="M33" s="274">
        <f t="shared" si="0"/>
        <v>4</v>
      </c>
      <c r="N33" s="274">
        <f t="shared" si="5"/>
        <v>3.9130434782608696</v>
      </c>
      <c r="O33" s="272">
        <f t="shared" si="22"/>
        <v>20.756793478260871</v>
      </c>
      <c r="P33" s="251">
        <v>2</v>
      </c>
      <c r="Q33" s="223">
        <v>2</v>
      </c>
      <c r="R33" s="223">
        <v>2</v>
      </c>
      <c r="S33" s="223">
        <v>0</v>
      </c>
      <c r="T33" s="223">
        <v>2</v>
      </c>
      <c r="U33" s="224">
        <f t="shared" si="23"/>
        <v>8</v>
      </c>
      <c r="V33" s="223">
        <v>2</v>
      </c>
      <c r="W33" s="223">
        <v>2</v>
      </c>
      <c r="X33" s="223">
        <v>2</v>
      </c>
      <c r="Y33" s="223">
        <v>0</v>
      </c>
      <c r="Z33" s="223">
        <v>2</v>
      </c>
      <c r="AA33" s="224">
        <f t="shared" si="24"/>
        <v>8</v>
      </c>
      <c r="AB33" s="223">
        <v>2</v>
      </c>
      <c r="AC33" s="223">
        <v>2</v>
      </c>
      <c r="AD33" s="223">
        <v>2</v>
      </c>
      <c r="AE33" s="223">
        <v>1</v>
      </c>
      <c r="AF33" s="223">
        <v>2</v>
      </c>
      <c r="AG33" s="224">
        <f t="shared" si="25"/>
        <v>9</v>
      </c>
      <c r="AH33" s="223">
        <v>2</v>
      </c>
      <c r="AI33" s="223">
        <v>2</v>
      </c>
      <c r="AJ33" s="223">
        <v>2</v>
      </c>
      <c r="AK33" s="223">
        <v>0</v>
      </c>
      <c r="AL33" s="223">
        <v>2</v>
      </c>
      <c r="AM33" s="224">
        <f t="shared" si="26"/>
        <v>8</v>
      </c>
      <c r="AN33" s="223">
        <v>2</v>
      </c>
      <c r="AO33" s="223">
        <v>2</v>
      </c>
      <c r="AP33" s="223">
        <v>2</v>
      </c>
      <c r="AQ33" s="223">
        <v>0</v>
      </c>
      <c r="AR33" s="223">
        <v>2</v>
      </c>
      <c r="AS33" s="224">
        <f t="shared" si="27"/>
        <v>8</v>
      </c>
      <c r="AT33" s="223">
        <v>2</v>
      </c>
      <c r="AU33" s="223">
        <v>2</v>
      </c>
      <c r="AV33" s="223">
        <v>2</v>
      </c>
      <c r="AW33" s="223">
        <v>0</v>
      </c>
      <c r="AX33" s="223">
        <v>2</v>
      </c>
      <c r="AY33" s="224">
        <f t="shared" si="28"/>
        <v>8</v>
      </c>
      <c r="AZ33" s="223">
        <v>2</v>
      </c>
      <c r="BA33" s="223">
        <v>2</v>
      </c>
      <c r="BB33" s="223">
        <v>2</v>
      </c>
      <c r="BC33" s="223">
        <v>0</v>
      </c>
      <c r="BD33" s="223">
        <v>2</v>
      </c>
      <c r="BE33" s="224">
        <f t="shared" si="29"/>
        <v>8</v>
      </c>
      <c r="BF33" s="223">
        <v>2</v>
      </c>
      <c r="BG33" s="223">
        <v>2</v>
      </c>
      <c r="BH33" s="223">
        <v>2</v>
      </c>
      <c r="BI33" s="223">
        <v>1</v>
      </c>
      <c r="BJ33" s="223">
        <v>2</v>
      </c>
      <c r="BK33" s="224">
        <f t="shared" si="30"/>
        <v>9</v>
      </c>
      <c r="BL33" s="223">
        <v>2</v>
      </c>
      <c r="BM33" s="223">
        <v>2</v>
      </c>
      <c r="BN33" s="223">
        <v>2</v>
      </c>
      <c r="BO33" s="223">
        <v>1</v>
      </c>
      <c r="BP33" s="223">
        <v>2</v>
      </c>
      <c r="BQ33" s="224">
        <f t="shared" si="31"/>
        <v>9</v>
      </c>
      <c r="BR33" s="223">
        <v>2</v>
      </c>
      <c r="BS33" s="223">
        <v>2</v>
      </c>
      <c r="BT33" s="223">
        <v>2</v>
      </c>
      <c r="BU33" s="223">
        <v>0</v>
      </c>
      <c r="BV33" s="223">
        <v>2</v>
      </c>
      <c r="BW33" s="224">
        <f t="shared" si="32"/>
        <v>8</v>
      </c>
      <c r="BX33" s="223">
        <v>2</v>
      </c>
      <c r="BY33" s="223">
        <v>2</v>
      </c>
      <c r="BZ33" s="223">
        <v>2</v>
      </c>
      <c r="CA33" s="223">
        <v>1</v>
      </c>
      <c r="CB33" s="223">
        <v>2</v>
      </c>
      <c r="CC33" s="224">
        <f t="shared" si="33"/>
        <v>9</v>
      </c>
      <c r="CD33" s="223">
        <v>2</v>
      </c>
      <c r="CE33" s="223">
        <v>2</v>
      </c>
      <c r="CF33" s="223">
        <v>3</v>
      </c>
      <c r="CG33" s="223">
        <v>1</v>
      </c>
      <c r="CH33" s="223">
        <v>2</v>
      </c>
      <c r="CI33" s="224">
        <f t="shared" si="34"/>
        <v>10</v>
      </c>
      <c r="CJ33" s="223">
        <v>2</v>
      </c>
      <c r="CK33" s="223">
        <v>2</v>
      </c>
      <c r="CL33" s="223">
        <v>2</v>
      </c>
      <c r="CM33" s="223">
        <v>1</v>
      </c>
      <c r="CN33" s="223">
        <v>2</v>
      </c>
      <c r="CO33" s="224">
        <f t="shared" si="35"/>
        <v>9</v>
      </c>
      <c r="CP33" s="223">
        <v>2</v>
      </c>
      <c r="CQ33" s="223">
        <v>2</v>
      </c>
      <c r="CR33" s="223">
        <v>2</v>
      </c>
      <c r="CS33" s="223">
        <v>1</v>
      </c>
      <c r="CT33" s="223">
        <v>2</v>
      </c>
      <c r="CU33" s="224">
        <f t="shared" si="36"/>
        <v>9</v>
      </c>
      <c r="CV33" s="223">
        <v>2</v>
      </c>
      <c r="CW33" s="223">
        <v>2</v>
      </c>
      <c r="CX33" s="223">
        <v>2</v>
      </c>
      <c r="CY33" s="223">
        <v>1</v>
      </c>
      <c r="CZ33" s="223">
        <v>2</v>
      </c>
      <c r="DA33" s="224">
        <f t="shared" si="37"/>
        <v>9</v>
      </c>
      <c r="DB33" s="223">
        <v>2</v>
      </c>
      <c r="DC33" s="223">
        <v>1</v>
      </c>
      <c r="DD33" s="223">
        <v>2</v>
      </c>
      <c r="DE33" s="223">
        <v>1</v>
      </c>
      <c r="DF33" s="223">
        <v>2</v>
      </c>
      <c r="DG33" s="224">
        <f t="shared" si="38"/>
        <v>8</v>
      </c>
      <c r="DH33" s="7"/>
      <c r="DI33" s="7"/>
    </row>
    <row r="34" spans="1:113" x14ac:dyDescent="0.25">
      <c r="A34" s="259">
        <f t="shared" si="2"/>
        <v>29</v>
      </c>
      <c r="B34" s="447">
        <v>7641</v>
      </c>
      <c r="C34" s="261" t="s">
        <v>168</v>
      </c>
      <c r="D34" s="467">
        <v>4</v>
      </c>
      <c r="E34" s="230">
        <v>14</v>
      </c>
      <c r="F34" s="230">
        <v>34</v>
      </c>
      <c r="G34" s="271">
        <f t="shared" si="3"/>
        <v>9</v>
      </c>
      <c r="H34" s="273">
        <f t="shared" si="4"/>
        <v>13.21875</v>
      </c>
      <c r="I34" s="479">
        <v>4</v>
      </c>
      <c r="J34" s="479">
        <v>4</v>
      </c>
      <c r="K34" s="479">
        <v>4</v>
      </c>
      <c r="L34" s="479">
        <v>4</v>
      </c>
      <c r="M34" s="274">
        <f t="shared" si="0"/>
        <v>2</v>
      </c>
      <c r="N34" s="274">
        <f t="shared" si="5"/>
        <v>3.6956521739130435</v>
      </c>
      <c r="O34" s="272">
        <f t="shared" si="22"/>
        <v>18.914402173913043</v>
      </c>
      <c r="P34" s="251">
        <v>2</v>
      </c>
      <c r="Q34" s="223">
        <v>2</v>
      </c>
      <c r="R34" s="223">
        <v>2</v>
      </c>
      <c r="S34" s="223">
        <v>1</v>
      </c>
      <c r="T34" s="223">
        <v>2</v>
      </c>
      <c r="U34" s="224">
        <f t="shared" si="23"/>
        <v>9</v>
      </c>
      <c r="V34" s="223">
        <v>2</v>
      </c>
      <c r="W34" s="223">
        <v>2</v>
      </c>
      <c r="X34" s="223">
        <v>2</v>
      </c>
      <c r="Y34" s="223">
        <v>1</v>
      </c>
      <c r="Z34" s="223">
        <v>2</v>
      </c>
      <c r="AA34" s="224">
        <f t="shared" si="24"/>
        <v>9</v>
      </c>
      <c r="AB34" s="223">
        <v>2</v>
      </c>
      <c r="AC34" s="223">
        <v>2</v>
      </c>
      <c r="AD34" s="223">
        <v>2</v>
      </c>
      <c r="AE34" s="223">
        <v>1</v>
      </c>
      <c r="AF34" s="223">
        <v>2</v>
      </c>
      <c r="AG34" s="224">
        <f t="shared" si="25"/>
        <v>9</v>
      </c>
      <c r="AH34" s="223">
        <v>2</v>
      </c>
      <c r="AI34" s="223">
        <v>2</v>
      </c>
      <c r="AJ34" s="223">
        <v>2</v>
      </c>
      <c r="AK34" s="223">
        <v>1</v>
      </c>
      <c r="AL34" s="223">
        <v>2</v>
      </c>
      <c r="AM34" s="224">
        <f t="shared" si="26"/>
        <v>9</v>
      </c>
      <c r="AN34" s="223">
        <v>2</v>
      </c>
      <c r="AO34" s="223">
        <v>2</v>
      </c>
      <c r="AP34" s="223">
        <v>2</v>
      </c>
      <c r="AQ34" s="223">
        <v>1</v>
      </c>
      <c r="AR34" s="223">
        <v>2</v>
      </c>
      <c r="AS34" s="224">
        <f t="shared" si="27"/>
        <v>9</v>
      </c>
      <c r="AT34" s="223">
        <v>2</v>
      </c>
      <c r="AU34" s="223">
        <v>2</v>
      </c>
      <c r="AV34" s="223">
        <v>2</v>
      </c>
      <c r="AW34" s="223">
        <v>1</v>
      </c>
      <c r="AX34" s="223">
        <v>2</v>
      </c>
      <c r="AY34" s="224">
        <f t="shared" si="28"/>
        <v>9</v>
      </c>
      <c r="AZ34" s="223">
        <v>2</v>
      </c>
      <c r="BA34" s="223">
        <v>2</v>
      </c>
      <c r="BB34" s="223">
        <v>2</v>
      </c>
      <c r="BC34" s="223">
        <v>1</v>
      </c>
      <c r="BD34" s="223">
        <v>2</v>
      </c>
      <c r="BE34" s="224">
        <f t="shared" si="29"/>
        <v>9</v>
      </c>
      <c r="BF34" s="223">
        <v>2</v>
      </c>
      <c r="BG34" s="223">
        <v>2</v>
      </c>
      <c r="BH34" s="223">
        <v>2</v>
      </c>
      <c r="BI34" s="223">
        <v>1</v>
      </c>
      <c r="BJ34" s="223">
        <v>2</v>
      </c>
      <c r="BK34" s="224">
        <f t="shared" si="30"/>
        <v>9</v>
      </c>
      <c r="BL34" s="223">
        <v>2</v>
      </c>
      <c r="BM34" s="223">
        <v>2</v>
      </c>
      <c r="BN34" s="223">
        <v>2</v>
      </c>
      <c r="BO34" s="223">
        <v>1</v>
      </c>
      <c r="BP34" s="223">
        <v>2</v>
      </c>
      <c r="BQ34" s="224">
        <f t="shared" si="31"/>
        <v>9</v>
      </c>
      <c r="BR34" s="223">
        <v>2</v>
      </c>
      <c r="BS34" s="223">
        <v>2</v>
      </c>
      <c r="BT34" s="223">
        <v>2</v>
      </c>
      <c r="BU34" s="223">
        <v>0</v>
      </c>
      <c r="BV34" s="223">
        <v>2</v>
      </c>
      <c r="BW34" s="224">
        <f t="shared" si="32"/>
        <v>8</v>
      </c>
      <c r="BX34" s="223">
        <v>2</v>
      </c>
      <c r="BY34" s="223">
        <v>2</v>
      </c>
      <c r="BZ34" s="223">
        <v>2</v>
      </c>
      <c r="CA34" s="223">
        <v>1</v>
      </c>
      <c r="CB34" s="223">
        <v>2</v>
      </c>
      <c r="CC34" s="224">
        <f t="shared" si="33"/>
        <v>9</v>
      </c>
      <c r="CD34" s="223">
        <v>2</v>
      </c>
      <c r="CE34" s="223">
        <v>2</v>
      </c>
      <c r="CF34" s="223">
        <v>3</v>
      </c>
      <c r="CG34" s="223">
        <v>1</v>
      </c>
      <c r="CH34" s="223">
        <v>2</v>
      </c>
      <c r="CI34" s="224">
        <f t="shared" si="34"/>
        <v>10</v>
      </c>
      <c r="CJ34" s="223">
        <v>2</v>
      </c>
      <c r="CK34" s="223">
        <v>2</v>
      </c>
      <c r="CL34" s="223">
        <v>2</v>
      </c>
      <c r="CM34" s="223">
        <v>1</v>
      </c>
      <c r="CN34" s="223">
        <v>2</v>
      </c>
      <c r="CO34" s="224">
        <f t="shared" si="35"/>
        <v>9</v>
      </c>
      <c r="CP34" s="223">
        <v>2</v>
      </c>
      <c r="CQ34" s="223">
        <v>1</v>
      </c>
      <c r="CR34" s="223">
        <v>2</v>
      </c>
      <c r="CS34" s="223">
        <v>1</v>
      </c>
      <c r="CT34" s="223">
        <v>2</v>
      </c>
      <c r="CU34" s="224">
        <f t="shared" si="36"/>
        <v>8</v>
      </c>
      <c r="CV34" s="223">
        <v>2</v>
      </c>
      <c r="CW34" s="223">
        <v>2</v>
      </c>
      <c r="CX34" s="223">
        <v>2</v>
      </c>
      <c r="CY34" s="223">
        <v>1</v>
      </c>
      <c r="CZ34" s="223">
        <v>2</v>
      </c>
      <c r="DA34" s="224">
        <f t="shared" si="37"/>
        <v>9</v>
      </c>
      <c r="DB34" s="223">
        <v>2</v>
      </c>
      <c r="DC34" s="223">
        <v>1</v>
      </c>
      <c r="DD34" s="223">
        <v>2</v>
      </c>
      <c r="DE34" s="223">
        <v>1</v>
      </c>
      <c r="DF34" s="223">
        <v>1</v>
      </c>
      <c r="DG34" s="224">
        <f t="shared" si="38"/>
        <v>7</v>
      </c>
      <c r="DH34" s="7"/>
      <c r="DI34" s="7"/>
    </row>
    <row r="35" spans="1:113" x14ac:dyDescent="0.25">
      <c r="A35" s="259">
        <f t="shared" si="2"/>
        <v>30</v>
      </c>
      <c r="B35" s="447">
        <v>7642</v>
      </c>
      <c r="C35" s="261" t="s">
        <v>169</v>
      </c>
      <c r="D35" s="467">
        <v>7</v>
      </c>
      <c r="E35" s="476">
        <v>19</v>
      </c>
      <c r="F35" s="230">
        <v>42</v>
      </c>
      <c r="G35" s="271">
        <f t="shared" si="3"/>
        <v>13</v>
      </c>
      <c r="H35" s="273">
        <f t="shared" si="4"/>
        <v>12.375</v>
      </c>
      <c r="I35" s="252">
        <v>6</v>
      </c>
      <c r="J35" s="252">
        <v>6</v>
      </c>
      <c r="K35" s="252">
        <v>7</v>
      </c>
      <c r="L35" s="252">
        <v>6</v>
      </c>
      <c r="M35" s="274">
        <f t="shared" si="0"/>
        <v>4</v>
      </c>
      <c r="N35" s="274">
        <f t="shared" si="5"/>
        <v>4.5652173913043477</v>
      </c>
      <c r="O35" s="272">
        <f t="shared" si="22"/>
        <v>20.940217391304348</v>
      </c>
      <c r="P35" s="251">
        <v>2</v>
      </c>
      <c r="Q35" s="223">
        <v>2</v>
      </c>
      <c r="R35" s="223">
        <v>2</v>
      </c>
      <c r="S35" s="223">
        <v>1</v>
      </c>
      <c r="T35" s="223">
        <v>1</v>
      </c>
      <c r="U35" s="224">
        <f t="shared" si="23"/>
        <v>8</v>
      </c>
      <c r="V35" s="223">
        <v>2</v>
      </c>
      <c r="W35" s="223">
        <v>2</v>
      </c>
      <c r="X35" s="223">
        <v>2</v>
      </c>
      <c r="Y35" s="223">
        <v>1</v>
      </c>
      <c r="Z35" s="223">
        <v>2</v>
      </c>
      <c r="AA35" s="224">
        <f t="shared" si="24"/>
        <v>9</v>
      </c>
      <c r="AB35" s="223">
        <v>2</v>
      </c>
      <c r="AC35" s="223">
        <v>2</v>
      </c>
      <c r="AD35" s="223">
        <v>2</v>
      </c>
      <c r="AE35" s="223">
        <v>1</v>
      </c>
      <c r="AF35" s="223">
        <v>2</v>
      </c>
      <c r="AG35" s="224">
        <f t="shared" si="25"/>
        <v>9</v>
      </c>
      <c r="AH35" s="223">
        <v>2</v>
      </c>
      <c r="AI35" s="223">
        <v>2</v>
      </c>
      <c r="AJ35" s="223">
        <v>2</v>
      </c>
      <c r="AK35" s="223">
        <v>0</v>
      </c>
      <c r="AL35" s="223">
        <v>2</v>
      </c>
      <c r="AM35" s="224">
        <f t="shared" si="26"/>
        <v>8</v>
      </c>
      <c r="AN35" s="223">
        <v>2</v>
      </c>
      <c r="AO35" s="223">
        <v>2</v>
      </c>
      <c r="AP35" s="223">
        <v>2</v>
      </c>
      <c r="AQ35" s="223">
        <v>0</v>
      </c>
      <c r="AR35" s="223">
        <v>2</v>
      </c>
      <c r="AS35" s="224">
        <f t="shared" si="27"/>
        <v>8</v>
      </c>
      <c r="AT35" s="223">
        <v>2</v>
      </c>
      <c r="AU35" s="223">
        <v>2</v>
      </c>
      <c r="AV35" s="223">
        <v>2</v>
      </c>
      <c r="AW35" s="223">
        <v>0</v>
      </c>
      <c r="AX35" s="223">
        <v>2</v>
      </c>
      <c r="AY35" s="224">
        <f t="shared" si="28"/>
        <v>8</v>
      </c>
      <c r="AZ35" s="223">
        <v>2</v>
      </c>
      <c r="BA35" s="223">
        <v>2</v>
      </c>
      <c r="BB35" s="223">
        <v>2</v>
      </c>
      <c r="BC35" s="223">
        <v>0</v>
      </c>
      <c r="BD35" s="223">
        <v>2</v>
      </c>
      <c r="BE35" s="224">
        <f t="shared" si="29"/>
        <v>8</v>
      </c>
      <c r="BF35" s="223">
        <v>2</v>
      </c>
      <c r="BG35" s="223">
        <v>1</v>
      </c>
      <c r="BH35" s="223">
        <v>2</v>
      </c>
      <c r="BI35" s="223">
        <v>0</v>
      </c>
      <c r="BJ35" s="223">
        <v>2</v>
      </c>
      <c r="BK35" s="224">
        <f t="shared" si="30"/>
        <v>7</v>
      </c>
      <c r="BL35" s="223">
        <v>2</v>
      </c>
      <c r="BM35" s="223">
        <v>1</v>
      </c>
      <c r="BN35" s="223">
        <v>2</v>
      </c>
      <c r="BO35" s="223">
        <v>0</v>
      </c>
      <c r="BP35" s="223">
        <v>2</v>
      </c>
      <c r="BQ35" s="224">
        <f t="shared" si="31"/>
        <v>7</v>
      </c>
      <c r="BR35" s="223">
        <v>2</v>
      </c>
      <c r="BS35" s="223">
        <v>1</v>
      </c>
      <c r="BT35" s="223">
        <v>2</v>
      </c>
      <c r="BU35" s="223">
        <v>1</v>
      </c>
      <c r="BV35" s="223">
        <v>2</v>
      </c>
      <c r="BW35" s="224">
        <f t="shared" si="32"/>
        <v>8</v>
      </c>
      <c r="BX35" s="223">
        <v>2</v>
      </c>
      <c r="BY35" s="223">
        <v>1</v>
      </c>
      <c r="BZ35" s="223">
        <v>2</v>
      </c>
      <c r="CA35" s="223">
        <v>1</v>
      </c>
      <c r="CB35" s="223">
        <v>2</v>
      </c>
      <c r="CC35" s="224">
        <f t="shared" si="33"/>
        <v>8</v>
      </c>
      <c r="CD35" s="223">
        <v>2</v>
      </c>
      <c r="CE35" s="223">
        <v>2</v>
      </c>
      <c r="CF35" s="223">
        <v>3</v>
      </c>
      <c r="CG35" s="223">
        <v>1</v>
      </c>
      <c r="CH35" s="223">
        <v>2</v>
      </c>
      <c r="CI35" s="224">
        <f t="shared" si="34"/>
        <v>10</v>
      </c>
      <c r="CJ35" s="223">
        <v>2</v>
      </c>
      <c r="CK35" s="223">
        <v>2</v>
      </c>
      <c r="CL35" s="223">
        <v>2</v>
      </c>
      <c r="CM35" s="223">
        <v>1</v>
      </c>
      <c r="CN35" s="223">
        <v>2</v>
      </c>
      <c r="CO35" s="224">
        <f t="shared" si="35"/>
        <v>9</v>
      </c>
      <c r="CP35" s="223">
        <v>2</v>
      </c>
      <c r="CQ35" s="223">
        <v>1</v>
      </c>
      <c r="CR35" s="223">
        <v>2</v>
      </c>
      <c r="CS35" s="223">
        <v>1</v>
      </c>
      <c r="CT35" s="223">
        <v>2</v>
      </c>
      <c r="CU35" s="224">
        <f t="shared" si="36"/>
        <v>8</v>
      </c>
      <c r="CV35" s="223">
        <v>2</v>
      </c>
      <c r="CW35" s="223">
        <v>2</v>
      </c>
      <c r="CX35" s="223">
        <v>2</v>
      </c>
      <c r="CY35" s="223">
        <v>1</v>
      </c>
      <c r="CZ35" s="223">
        <v>2</v>
      </c>
      <c r="DA35" s="224">
        <f t="shared" si="37"/>
        <v>9</v>
      </c>
      <c r="DB35" s="223">
        <v>2</v>
      </c>
      <c r="DC35" s="223">
        <v>1</v>
      </c>
      <c r="DD35" s="223">
        <v>2</v>
      </c>
      <c r="DE35" s="223">
        <v>1</v>
      </c>
      <c r="DF35" s="223">
        <v>2</v>
      </c>
      <c r="DG35" s="224">
        <f t="shared" si="38"/>
        <v>8</v>
      </c>
      <c r="DH35" s="7"/>
      <c r="DI35" s="7"/>
    </row>
    <row r="36" spans="1:113" x14ac:dyDescent="0.25">
      <c r="A36" s="259">
        <f t="shared" si="2"/>
        <v>31</v>
      </c>
      <c r="B36" s="447">
        <v>7643</v>
      </c>
      <c r="C36" s="261" t="s">
        <v>170</v>
      </c>
      <c r="D36" s="467">
        <v>4</v>
      </c>
      <c r="E36" s="230">
        <v>17</v>
      </c>
      <c r="F36" s="230">
        <v>38</v>
      </c>
      <c r="G36" s="271">
        <f t="shared" si="3"/>
        <v>10.5</v>
      </c>
      <c r="H36" s="273">
        <f t="shared" si="4"/>
        <v>12.5625</v>
      </c>
      <c r="I36" s="252">
        <v>7</v>
      </c>
      <c r="J36" s="252">
        <v>8</v>
      </c>
      <c r="K36" s="252">
        <v>7</v>
      </c>
      <c r="L36" s="252">
        <v>7</v>
      </c>
      <c r="M36" s="274">
        <f t="shared" si="0"/>
        <v>4</v>
      </c>
      <c r="N36" s="274">
        <f t="shared" si="5"/>
        <v>4.1304347826086953</v>
      </c>
      <c r="O36" s="272">
        <f t="shared" si="22"/>
        <v>20.692934782608695</v>
      </c>
      <c r="P36" s="251">
        <v>2</v>
      </c>
      <c r="Q36" s="223">
        <v>2</v>
      </c>
      <c r="R36" s="223">
        <v>3</v>
      </c>
      <c r="S36" s="223">
        <v>1</v>
      </c>
      <c r="T36" s="223">
        <v>2</v>
      </c>
      <c r="U36" s="224">
        <f t="shared" si="23"/>
        <v>10</v>
      </c>
      <c r="V36" s="223">
        <v>2</v>
      </c>
      <c r="W36" s="223">
        <v>2</v>
      </c>
      <c r="X36" s="223">
        <v>3</v>
      </c>
      <c r="Y36" s="223">
        <v>1</v>
      </c>
      <c r="Z36" s="223">
        <v>2</v>
      </c>
      <c r="AA36" s="224">
        <f t="shared" si="24"/>
        <v>10</v>
      </c>
      <c r="AB36" s="223">
        <v>2</v>
      </c>
      <c r="AC36" s="223">
        <v>2</v>
      </c>
      <c r="AD36" s="223">
        <v>2</v>
      </c>
      <c r="AE36" s="223">
        <v>0</v>
      </c>
      <c r="AF36" s="223">
        <v>2</v>
      </c>
      <c r="AG36" s="224">
        <f t="shared" si="25"/>
        <v>8</v>
      </c>
      <c r="AH36" s="223">
        <v>2</v>
      </c>
      <c r="AI36" s="223">
        <v>2</v>
      </c>
      <c r="AJ36" s="223">
        <v>2</v>
      </c>
      <c r="AK36" s="223">
        <v>1</v>
      </c>
      <c r="AL36" s="223">
        <v>2</v>
      </c>
      <c r="AM36" s="224">
        <f t="shared" si="26"/>
        <v>9</v>
      </c>
      <c r="AN36" s="223">
        <v>2</v>
      </c>
      <c r="AO36" s="223">
        <v>2</v>
      </c>
      <c r="AP36" s="223">
        <v>3</v>
      </c>
      <c r="AQ36" s="223">
        <v>1</v>
      </c>
      <c r="AR36" s="223">
        <v>2</v>
      </c>
      <c r="AS36" s="224">
        <f t="shared" si="27"/>
        <v>10</v>
      </c>
      <c r="AT36" s="223">
        <v>2</v>
      </c>
      <c r="AU36" s="223">
        <v>2</v>
      </c>
      <c r="AV36" s="223">
        <v>2</v>
      </c>
      <c r="AW36" s="223">
        <v>0</v>
      </c>
      <c r="AX36" s="223">
        <v>2</v>
      </c>
      <c r="AY36" s="224">
        <f t="shared" si="28"/>
        <v>8</v>
      </c>
      <c r="AZ36" s="223">
        <v>2</v>
      </c>
      <c r="BA36" s="223">
        <v>2</v>
      </c>
      <c r="BB36" s="223">
        <v>2</v>
      </c>
      <c r="BC36" s="223">
        <v>0</v>
      </c>
      <c r="BD36" s="223">
        <v>2</v>
      </c>
      <c r="BE36" s="224">
        <f t="shared" si="29"/>
        <v>8</v>
      </c>
      <c r="BF36" s="223">
        <v>1</v>
      </c>
      <c r="BG36" s="223">
        <v>2</v>
      </c>
      <c r="BH36" s="223">
        <v>2</v>
      </c>
      <c r="BI36" s="223">
        <v>0</v>
      </c>
      <c r="BJ36" s="223">
        <v>2</v>
      </c>
      <c r="BK36" s="224">
        <f t="shared" si="30"/>
        <v>7</v>
      </c>
      <c r="BL36" s="223">
        <v>2</v>
      </c>
      <c r="BM36" s="223">
        <v>1</v>
      </c>
      <c r="BN36" s="223">
        <v>2</v>
      </c>
      <c r="BO36" s="223">
        <v>2</v>
      </c>
      <c r="BP36" s="223">
        <v>2</v>
      </c>
      <c r="BQ36" s="224">
        <f t="shared" si="31"/>
        <v>9</v>
      </c>
      <c r="BR36" s="223">
        <v>2</v>
      </c>
      <c r="BS36" s="223">
        <v>1</v>
      </c>
      <c r="BT36" s="223">
        <v>2</v>
      </c>
      <c r="BU36" s="223">
        <v>0</v>
      </c>
      <c r="BV36" s="223">
        <v>2</v>
      </c>
      <c r="BW36" s="224">
        <f t="shared" si="32"/>
        <v>7</v>
      </c>
      <c r="BX36" s="223">
        <v>2</v>
      </c>
      <c r="BY36" s="223">
        <v>2</v>
      </c>
      <c r="BZ36" s="223">
        <v>2</v>
      </c>
      <c r="CA36" s="223">
        <v>0</v>
      </c>
      <c r="CB36" s="223">
        <v>2</v>
      </c>
      <c r="CC36" s="224">
        <f t="shared" si="33"/>
        <v>8</v>
      </c>
      <c r="CD36" s="223">
        <v>2</v>
      </c>
      <c r="CE36" s="223">
        <v>2</v>
      </c>
      <c r="CF36" s="223">
        <v>3</v>
      </c>
      <c r="CG36" s="223">
        <v>1</v>
      </c>
      <c r="CH36" s="223">
        <v>1</v>
      </c>
      <c r="CI36" s="224">
        <f t="shared" si="34"/>
        <v>9</v>
      </c>
      <c r="CJ36" s="223">
        <v>2</v>
      </c>
      <c r="CK36" s="223">
        <v>2</v>
      </c>
      <c r="CL36" s="223">
        <v>2</v>
      </c>
      <c r="CM36" s="223">
        <v>0</v>
      </c>
      <c r="CN36" s="223">
        <v>2</v>
      </c>
      <c r="CO36" s="224">
        <f t="shared" si="35"/>
        <v>8</v>
      </c>
      <c r="CP36" s="223">
        <v>2</v>
      </c>
      <c r="CQ36" s="223">
        <v>1</v>
      </c>
      <c r="CR36" s="223">
        <v>2</v>
      </c>
      <c r="CS36" s="223">
        <v>1</v>
      </c>
      <c r="CT36" s="223">
        <v>2</v>
      </c>
      <c r="CU36" s="224">
        <f t="shared" si="36"/>
        <v>8</v>
      </c>
      <c r="CV36" s="223">
        <v>2</v>
      </c>
      <c r="CW36" s="223">
        <v>1</v>
      </c>
      <c r="CX36" s="223">
        <v>2</v>
      </c>
      <c r="CY36" s="223">
        <v>1</v>
      </c>
      <c r="CZ36" s="223">
        <v>2</v>
      </c>
      <c r="DA36" s="224">
        <f t="shared" si="37"/>
        <v>8</v>
      </c>
      <c r="DB36" s="223">
        <v>2</v>
      </c>
      <c r="DC36" s="223">
        <v>1</v>
      </c>
      <c r="DD36" s="223">
        <v>2</v>
      </c>
      <c r="DE36" s="223">
        <v>1</v>
      </c>
      <c r="DF36" s="223">
        <v>1</v>
      </c>
      <c r="DG36" s="224">
        <f t="shared" si="38"/>
        <v>7</v>
      </c>
      <c r="DH36" s="7"/>
      <c r="DI36" s="7"/>
    </row>
    <row r="37" spans="1:113" x14ac:dyDescent="0.25">
      <c r="A37" s="259">
        <f t="shared" si="2"/>
        <v>32</v>
      </c>
      <c r="B37" s="447">
        <v>7644</v>
      </c>
      <c r="C37" s="261" t="s">
        <v>171</v>
      </c>
      <c r="D37" s="257">
        <v>17</v>
      </c>
      <c r="E37" s="230">
        <v>20</v>
      </c>
      <c r="F37" s="230">
        <v>39</v>
      </c>
      <c r="G37" s="271">
        <f t="shared" si="3"/>
        <v>18.5</v>
      </c>
      <c r="H37" s="580">
        <f t="shared" si="4"/>
        <v>14.625</v>
      </c>
      <c r="I37" s="252">
        <v>8</v>
      </c>
      <c r="J37" s="252">
        <v>8</v>
      </c>
      <c r="K37" s="252">
        <v>8</v>
      </c>
      <c r="L37" s="252">
        <v>8</v>
      </c>
      <c r="M37" s="274">
        <f t="shared" si="0"/>
        <v>4</v>
      </c>
      <c r="N37" s="274">
        <f t="shared" si="5"/>
        <v>4.2391304347826084</v>
      </c>
      <c r="O37" s="272">
        <f t="shared" si="22"/>
        <v>22.864130434782609</v>
      </c>
      <c r="P37" s="251">
        <v>2</v>
      </c>
      <c r="Q37" s="223">
        <v>2</v>
      </c>
      <c r="R37" s="223">
        <v>3</v>
      </c>
      <c r="S37" s="223">
        <v>1</v>
      </c>
      <c r="T37" s="223">
        <v>2</v>
      </c>
      <c r="U37" s="224">
        <f t="shared" si="23"/>
        <v>10</v>
      </c>
      <c r="V37" s="223">
        <v>2</v>
      </c>
      <c r="W37" s="223">
        <v>2</v>
      </c>
      <c r="X37" s="223">
        <v>3</v>
      </c>
      <c r="Y37" s="223">
        <v>1</v>
      </c>
      <c r="Z37" s="223">
        <v>2</v>
      </c>
      <c r="AA37" s="224">
        <f t="shared" si="24"/>
        <v>10</v>
      </c>
      <c r="AB37" s="223">
        <v>2</v>
      </c>
      <c r="AC37" s="223">
        <v>2</v>
      </c>
      <c r="AD37" s="223">
        <v>3</v>
      </c>
      <c r="AE37" s="223">
        <v>1</v>
      </c>
      <c r="AF37" s="223">
        <v>2</v>
      </c>
      <c r="AG37" s="224">
        <f t="shared" si="25"/>
        <v>10</v>
      </c>
      <c r="AH37" s="223">
        <v>2</v>
      </c>
      <c r="AI37" s="223">
        <v>2</v>
      </c>
      <c r="AJ37" s="223">
        <v>3</v>
      </c>
      <c r="AK37" s="223">
        <v>1</v>
      </c>
      <c r="AL37" s="223">
        <v>2</v>
      </c>
      <c r="AM37" s="224">
        <f t="shared" si="26"/>
        <v>10</v>
      </c>
      <c r="AN37" s="223">
        <v>2</v>
      </c>
      <c r="AO37" s="223">
        <v>2</v>
      </c>
      <c r="AP37" s="223">
        <v>3</v>
      </c>
      <c r="AQ37" s="223">
        <v>1</v>
      </c>
      <c r="AR37" s="223">
        <v>2</v>
      </c>
      <c r="AS37" s="224">
        <f t="shared" si="27"/>
        <v>10</v>
      </c>
      <c r="AT37" s="223">
        <v>2</v>
      </c>
      <c r="AU37" s="223">
        <v>2</v>
      </c>
      <c r="AV37" s="223">
        <v>3</v>
      </c>
      <c r="AW37" s="223">
        <v>1</v>
      </c>
      <c r="AX37" s="223">
        <v>2</v>
      </c>
      <c r="AY37" s="224">
        <f t="shared" si="28"/>
        <v>10</v>
      </c>
      <c r="AZ37" s="223">
        <v>2</v>
      </c>
      <c r="BA37" s="223">
        <v>2</v>
      </c>
      <c r="BB37" s="223">
        <v>3</v>
      </c>
      <c r="BC37" s="223">
        <v>1</v>
      </c>
      <c r="BD37" s="223">
        <v>2</v>
      </c>
      <c r="BE37" s="224">
        <f t="shared" si="29"/>
        <v>10</v>
      </c>
      <c r="BF37" s="223">
        <v>2</v>
      </c>
      <c r="BG37" s="223">
        <v>2</v>
      </c>
      <c r="BH37" s="223">
        <v>3</v>
      </c>
      <c r="BI37" s="223">
        <v>1</v>
      </c>
      <c r="BJ37" s="223">
        <v>2</v>
      </c>
      <c r="BK37" s="224">
        <f t="shared" si="30"/>
        <v>10</v>
      </c>
      <c r="BL37" s="223">
        <v>2</v>
      </c>
      <c r="BM37" s="223">
        <v>2</v>
      </c>
      <c r="BN37" s="223">
        <v>3</v>
      </c>
      <c r="BO37" s="223">
        <v>1</v>
      </c>
      <c r="BP37" s="223">
        <v>2</v>
      </c>
      <c r="BQ37" s="224">
        <f t="shared" si="31"/>
        <v>10</v>
      </c>
      <c r="BR37" s="223">
        <v>2</v>
      </c>
      <c r="BS37" s="223">
        <v>2</v>
      </c>
      <c r="BT37" s="223">
        <v>3</v>
      </c>
      <c r="BU37" s="223">
        <v>1</v>
      </c>
      <c r="BV37" s="223">
        <v>2</v>
      </c>
      <c r="BW37" s="224">
        <f t="shared" si="32"/>
        <v>10</v>
      </c>
      <c r="BX37" s="223">
        <v>2</v>
      </c>
      <c r="BY37" s="223">
        <v>2</v>
      </c>
      <c r="BZ37" s="223">
        <v>3</v>
      </c>
      <c r="CA37" s="223">
        <v>1</v>
      </c>
      <c r="CB37" s="223">
        <v>2</v>
      </c>
      <c r="CC37" s="224">
        <f t="shared" si="33"/>
        <v>10</v>
      </c>
      <c r="CD37" s="223">
        <v>2</v>
      </c>
      <c r="CE37" s="223">
        <v>2</v>
      </c>
      <c r="CF37" s="223">
        <v>3</v>
      </c>
      <c r="CG37" s="223">
        <v>1</v>
      </c>
      <c r="CH37" s="223">
        <v>2</v>
      </c>
      <c r="CI37" s="224">
        <f t="shared" si="34"/>
        <v>10</v>
      </c>
      <c r="CJ37" s="223">
        <v>2</v>
      </c>
      <c r="CK37" s="223">
        <v>2</v>
      </c>
      <c r="CL37" s="223">
        <v>2</v>
      </c>
      <c r="CM37" s="223">
        <v>1</v>
      </c>
      <c r="CN37" s="223">
        <v>2</v>
      </c>
      <c r="CO37" s="224">
        <f t="shared" si="35"/>
        <v>9</v>
      </c>
      <c r="CP37" s="223">
        <v>2</v>
      </c>
      <c r="CQ37" s="223">
        <v>2</v>
      </c>
      <c r="CR37" s="223">
        <v>2</v>
      </c>
      <c r="CS37" s="223">
        <v>1</v>
      </c>
      <c r="CT37" s="223">
        <v>2</v>
      </c>
      <c r="CU37" s="224">
        <f t="shared" si="36"/>
        <v>9</v>
      </c>
      <c r="CV37" s="223">
        <v>2</v>
      </c>
      <c r="CW37" s="223">
        <v>2</v>
      </c>
      <c r="CX37" s="223">
        <v>2</v>
      </c>
      <c r="CY37" s="223">
        <v>1</v>
      </c>
      <c r="CZ37" s="223">
        <v>2</v>
      </c>
      <c r="DA37" s="224">
        <f t="shared" si="37"/>
        <v>9</v>
      </c>
      <c r="DB37" s="223">
        <v>2</v>
      </c>
      <c r="DC37" s="223">
        <v>2</v>
      </c>
      <c r="DD37" s="223">
        <v>2</v>
      </c>
      <c r="DE37" s="223">
        <v>1</v>
      </c>
      <c r="DF37" s="223">
        <v>2</v>
      </c>
      <c r="DG37" s="224">
        <f t="shared" si="38"/>
        <v>9</v>
      </c>
      <c r="DH37" s="7"/>
      <c r="DI37" s="7"/>
    </row>
    <row r="38" spans="1:113" x14ac:dyDescent="0.25">
      <c r="A38" s="259">
        <f t="shared" si="2"/>
        <v>33</v>
      </c>
      <c r="B38" s="447">
        <v>7645</v>
      </c>
      <c r="C38" s="261" t="s">
        <v>172</v>
      </c>
      <c r="D38" s="467">
        <v>4</v>
      </c>
      <c r="E38" s="268">
        <v>13</v>
      </c>
      <c r="F38" s="230">
        <v>28</v>
      </c>
      <c r="G38" s="271">
        <f t="shared" si="3"/>
        <v>8.5</v>
      </c>
      <c r="H38" s="581">
        <f t="shared" si="4"/>
        <v>13.6875</v>
      </c>
      <c r="I38" s="479">
        <v>2</v>
      </c>
      <c r="J38" s="479">
        <v>2</v>
      </c>
      <c r="K38" s="479">
        <v>2</v>
      </c>
      <c r="L38" s="479">
        <v>2</v>
      </c>
      <c r="M38" s="274">
        <f t="shared" si="0"/>
        <v>1</v>
      </c>
      <c r="N38" s="274">
        <f t="shared" si="5"/>
        <v>3.0434782608695654</v>
      </c>
      <c r="O38" s="272">
        <f t="shared" si="22"/>
        <v>17.730978260869566</v>
      </c>
      <c r="P38" s="251">
        <v>2</v>
      </c>
      <c r="Q38" s="223">
        <v>2</v>
      </c>
      <c r="R38" s="223">
        <v>2</v>
      </c>
      <c r="S38" s="223">
        <v>0</v>
      </c>
      <c r="T38" s="223">
        <v>2</v>
      </c>
      <c r="U38" s="224">
        <f t="shared" si="23"/>
        <v>8</v>
      </c>
      <c r="V38" s="223">
        <v>2</v>
      </c>
      <c r="W38" s="223">
        <v>2</v>
      </c>
      <c r="X38" s="223">
        <v>2</v>
      </c>
      <c r="Y38" s="223">
        <v>1</v>
      </c>
      <c r="Z38" s="223">
        <v>2</v>
      </c>
      <c r="AA38" s="224">
        <f t="shared" si="24"/>
        <v>9</v>
      </c>
      <c r="AB38" s="223">
        <v>2</v>
      </c>
      <c r="AC38" s="223">
        <v>2</v>
      </c>
      <c r="AD38" s="223">
        <v>3</v>
      </c>
      <c r="AE38" s="223">
        <v>1</v>
      </c>
      <c r="AF38" s="223">
        <v>2</v>
      </c>
      <c r="AG38" s="224">
        <f t="shared" si="25"/>
        <v>10</v>
      </c>
      <c r="AH38" s="223">
        <v>2</v>
      </c>
      <c r="AI38" s="223">
        <v>2</v>
      </c>
      <c r="AJ38" s="223">
        <v>2</v>
      </c>
      <c r="AK38" s="223">
        <v>1</v>
      </c>
      <c r="AL38" s="223">
        <v>2</v>
      </c>
      <c r="AM38" s="224">
        <f t="shared" si="26"/>
        <v>9</v>
      </c>
      <c r="AN38" s="223">
        <v>2</v>
      </c>
      <c r="AO38" s="223">
        <v>2</v>
      </c>
      <c r="AP38" s="223">
        <v>2</v>
      </c>
      <c r="AQ38" s="223">
        <v>1</v>
      </c>
      <c r="AR38" s="223">
        <v>2</v>
      </c>
      <c r="AS38" s="224">
        <f t="shared" si="27"/>
        <v>9</v>
      </c>
      <c r="AT38" s="223">
        <v>2</v>
      </c>
      <c r="AU38" s="223">
        <v>2</v>
      </c>
      <c r="AV38" s="223">
        <v>2</v>
      </c>
      <c r="AW38" s="223">
        <v>1</v>
      </c>
      <c r="AX38" s="223">
        <v>2</v>
      </c>
      <c r="AY38" s="224">
        <f t="shared" si="28"/>
        <v>9</v>
      </c>
      <c r="AZ38" s="223">
        <v>2</v>
      </c>
      <c r="BA38" s="223">
        <v>2</v>
      </c>
      <c r="BB38" s="223">
        <v>2</v>
      </c>
      <c r="BC38" s="223">
        <v>1</v>
      </c>
      <c r="BD38" s="223">
        <v>1</v>
      </c>
      <c r="BE38" s="224">
        <f t="shared" si="29"/>
        <v>8</v>
      </c>
      <c r="BF38" s="223">
        <v>2</v>
      </c>
      <c r="BG38" s="223">
        <v>2</v>
      </c>
      <c r="BH38" s="223">
        <v>2</v>
      </c>
      <c r="BI38" s="223">
        <v>1</v>
      </c>
      <c r="BJ38" s="223">
        <v>1</v>
      </c>
      <c r="BK38" s="224">
        <f t="shared" si="30"/>
        <v>8</v>
      </c>
      <c r="BL38" s="223">
        <v>2</v>
      </c>
      <c r="BM38" s="225">
        <v>2</v>
      </c>
      <c r="BN38" s="225">
        <v>3</v>
      </c>
      <c r="BO38" s="225">
        <v>1</v>
      </c>
      <c r="BP38" s="223">
        <v>2</v>
      </c>
      <c r="BQ38" s="224">
        <f t="shared" si="31"/>
        <v>10</v>
      </c>
      <c r="BR38" s="223">
        <v>2</v>
      </c>
      <c r="BS38" s="223">
        <v>2</v>
      </c>
      <c r="BT38" s="223">
        <v>3</v>
      </c>
      <c r="BU38" s="223">
        <v>1</v>
      </c>
      <c r="BV38" s="223">
        <v>2</v>
      </c>
      <c r="BW38" s="224">
        <f t="shared" si="32"/>
        <v>10</v>
      </c>
      <c r="BX38" s="223">
        <v>2</v>
      </c>
      <c r="BY38" s="223">
        <v>2</v>
      </c>
      <c r="BZ38" s="223">
        <v>3</v>
      </c>
      <c r="CA38" s="223">
        <v>1</v>
      </c>
      <c r="CB38" s="223">
        <v>2</v>
      </c>
      <c r="CC38" s="224">
        <f t="shared" si="33"/>
        <v>10</v>
      </c>
      <c r="CD38" s="223">
        <v>2</v>
      </c>
      <c r="CE38" s="223">
        <v>2</v>
      </c>
      <c r="CF38" s="223">
        <v>2</v>
      </c>
      <c r="CG38" s="223">
        <v>1</v>
      </c>
      <c r="CH38" s="223">
        <v>2</v>
      </c>
      <c r="CI38" s="224">
        <f t="shared" si="34"/>
        <v>9</v>
      </c>
      <c r="CJ38" s="223">
        <v>2</v>
      </c>
      <c r="CK38" s="223">
        <v>2</v>
      </c>
      <c r="CL38" s="223">
        <v>2</v>
      </c>
      <c r="CM38" s="223">
        <v>1</v>
      </c>
      <c r="CN38" s="223">
        <v>2</v>
      </c>
      <c r="CO38" s="224">
        <f t="shared" si="35"/>
        <v>9</v>
      </c>
      <c r="CP38" s="223">
        <v>2</v>
      </c>
      <c r="CQ38" s="225">
        <v>2</v>
      </c>
      <c r="CR38" s="225">
        <v>2</v>
      </c>
      <c r="CS38" s="225">
        <v>1</v>
      </c>
      <c r="CT38" s="223">
        <v>2</v>
      </c>
      <c r="CU38" s="224">
        <f t="shared" si="36"/>
        <v>9</v>
      </c>
      <c r="CV38" s="225">
        <v>2</v>
      </c>
      <c r="CW38" s="225">
        <v>2</v>
      </c>
      <c r="CX38" s="225">
        <v>3</v>
      </c>
      <c r="CY38" s="225">
        <v>1</v>
      </c>
      <c r="CZ38" s="223">
        <v>2</v>
      </c>
      <c r="DA38" s="224">
        <f t="shared" si="37"/>
        <v>10</v>
      </c>
      <c r="DB38" s="225">
        <v>2</v>
      </c>
      <c r="DC38" s="225">
        <v>2</v>
      </c>
      <c r="DD38" s="225">
        <v>2</v>
      </c>
      <c r="DE38" s="225">
        <v>1</v>
      </c>
      <c r="DF38" s="223">
        <v>2</v>
      </c>
      <c r="DG38" s="224">
        <f t="shared" si="38"/>
        <v>9</v>
      </c>
      <c r="DH38" s="7"/>
      <c r="DI38" s="7"/>
    </row>
    <row r="39" spans="1:113" x14ac:dyDescent="0.25">
      <c r="A39" s="259">
        <f t="shared" si="2"/>
        <v>34</v>
      </c>
      <c r="B39" s="447">
        <v>7646</v>
      </c>
      <c r="C39" s="262" t="s">
        <v>200</v>
      </c>
      <c r="D39" s="257">
        <v>13</v>
      </c>
      <c r="E39" s="230">
        <v>17</v>
      </c>
      <c r="F39" s="230">
        <v>39</v>
      </c>
      <c r="G39" s="271">
        <f t="shared" si="3"/>
        <v>15</v>
      </c>
      <c r="H39" s="580">
        <f t="shared" si="4"/>
        <v>13.78125</v>
      </c>
      <c r="I39" s="252">
        <v>7</v>
      </c>
      <c r="J39" s="252">
        <v>7</v>
      </c>
      <c r="K39" s="252">
        <v>7</v>
      </c>
      <c r="L39" s="252">
        <v>7</v>
      </c>
      <c r="M39" s="274">
        <f t="shared" si="0"/>
        <v>4</v>
      </c>
      <c r="N39" s="274">
        <f t="shared" si="5"/>
        <v>4.2391304347826084</v>
      </c>
      <c r="O39" s="272">
        <f t="shared" si="22"/>
        <v>22.020380434782609</v>
      </c>
      <c r="P39" s="251">
        <v>2</v>
      </c>
      <c r="Q39" s="223">
        <v>2</v>
      </c>
      <c r="R39" s="223">
        <v>2</v>
      </c>
      <c r="S39" s="223">
        <v>1</v>
      </c>
      <c r="T39" s="223">
        <v>2</v>
      </c>
      <c r="U39" s="224">
        <f t="shared" si="23"/>
        <v>9</v>
      </c>
      <c r="V39" s="223">
        <v>2</v>
      </c>
      <c r="W39" s="223">
        <v>2</v>
      </c>
      <c r="X39" s="223">
        <v>2</v>
      </c>
      <c r="Y39" s="223">
        <v>1</v>
      </c>
      <c r="Z39" s="223">
        <v>2</v>
      </c>
      <c r="AA39" s="224">
        <f t="shared" si="24"/>
        <v>9</v>
      </c>
      <c r="AB39" s="223">
        <v>2</v>
      </c>
      <c r="AC39" s="223">
        <v>2</v>
      </c>
      <c r="AD39" s="223">
        <v>3</v>
      </c>
      <c r="AE39" s="223">
        <v>1</v>
      </c>
      <c r="AF39" s="223">
        <v>2</v>
      </c>
      <c r="AG39" s="224">
        <f t="shared" si="25"/>
        <v>10</v>
      </c>
      <c r="AH39" s="223">
        <v>2</v>
      </c>
      <c r="AI39" s="223">
        <v>2</v>
      </c>
      <c r="AJ39" s="223">
        <v>3</v>
      </c>
      <c r="AK39" s="223">
        <v>1</v>
      </c>
      <c r="AL39" s="223">
        <v>2</v>
      </c>
      <c r="AM39" s="224">
        <f t="shared" si="26"/>
        <v>10</v>
      </c>
      <c r="AN39" s="223">
        <v>2</v>
      </c>
      <c r="AO39" s="223">
        <v>2</v>
      </c>
      <c r="AP39" s="223">
        <v>2</v>
      </c>
      <c r="AQ39" s="223">
        <v>1</v>
      </c>
      <c r="AR39" s="223">
        <v>2</v>
      </c>
      <c r="AS39" s="224">
        <f t="shared" si="27"/>
        <v>9</v>
      </c>
      <c r="AT39" s="223">
        <v>2</v>
      </c>
      <c r="AU39" s="223">
        <v>2</v>
      </c>
      <c r="AV39" s="223">
        <v>2</v>
      </c>
      <c r="AW39" s="223">
        <v>1</v>
      </c>
      <c r="AX39" s="223">
        <v>2</v>
      </c>
      <c r="AY39" s="224">
        <f t="shared" si="28"/>
        <v>9</v>
      </c>
      <c r="AZ39" s="223">
        <v>2</v>
      </c>
      <c r="BA39" s="223">
        <v>2</v>
      </c>
      <c r="BB39" s="223">
        <v>2</v>
      </c>
      <c r="BC39" s="223">
        <v>1</v>
      </c>
      <c r="BD39" s="223">
        <v>2</v>
      </c>
      <c r="BE39" s="224">
        <f t="shared" si="29"/>
        <v>9</v>
      </c>
      <c r="BF39" s="223">
        <v>2</v>
      </c>
      <c r="BG39" s="223">
        <v>2</v>
      </c>
      <c r="BH39" s="223">
        <v>2</v>
      </c>
      <c r="BI39" s="223">
        <v>1</v>
      </c>
      <c r="BJ39" s="223">
        <v>2</v>
      </c>
      <c r="BK39" s="224">
        <f t="shared" si="30"/>
        <v>9</v>
      </c>
      <c r="BL39" s="223">
        <v>2</v>
      </c>
      <c r="BM39" s="223">
        <v>2</v>
      </c>
      <c r="BN39" s="223">
        <v>3</v>
      </c>
      <c r="BO39" s="223">
        <v>1</v>
      </c>
      <c r="BP39" s="223">
        <v>2</v>
      </c>
      <c r="BQ39" s="224">
        <f t="shared" si="31"/>
        <v>10</v>
      </c>
      <c r="BR39" s="223">
        <v>2</v>
      </c>
      <c r="BS39" s="223">
        <v>2</v>
      </c>
      <c r="BT39" s="223">
        <v>2</v>
      </c>
      <c r="BU39" s="223">
        <v>0</v>
      </c>
      <c r="BV39" s="223">
        <v>2</v>
      </c>
      <c r="BW39" s="224">
        <f t="shared" si="32"/>
        <v>8</v>
      </c>
      <c r="BX39" s="223">
        <v>2</v>
      </c>
      <c r="BY39" s="223">
        <v>2</v>
      </c>
      <c r="BZ39" s="223">
        <v>2</v>
      </c>
      <c r="CA39" s="223">
        <v>1</v>
      </c>
      <c r="CB39" s="223">
        <v>2</v>
      </c>
      <c r="CC39" s="224">
        <f t="shared" si="33"/>
        <v>9</v>
      </c>
      <c r="CD39" s="223">
        <v>2</v>
      </c>
      <c r="CE39" s="223">
        <v>2</v>
      </c>
      <c r="CF39" s="223">
        <v>2</v>
      </c>
      <c r="CG39" s="223">
        <v>1</v>
      </c>
      <c r="CH39" s="223">
        <v>2</v>
      </c>
      <c r="CI39" s="224">
        <f t="shared" si="34"/>
        <v>9</v>
      </c>
      <c r="CJ39" s="223">
        <v>2</v>
      </c>
      <c r="CK39" s="223">
        <v>2</v>
      </c>
      <c r="CL39" s="223">
        <v>2</v>
      </c>
      <c r="CM39" s="223">
        <v>1</v>
      </c>
      <c r="CN39" s="223">
        <v>2</v>
      </c>
      <c r="CO39" s="224">
        <f t="shared" si="35"/>
        <v>9</v>
      </c>
      <c r="CP39" s="223">
        <v>2</v>
      </c>
      <c r="CQ39" s="223">
        <v>2</v>
      </c>
      <c r="CR39" s="223">
        <v>2</v>
      </c>
      <c r="CS39" s="223">
        <v>1</v>
      </c>
      <c r="CT39" s="223">
        <v>2</v>
      </c>
      <c r="CU39" s="224">
        <f t="shared" si="36"/>
        <v>9</v>
      </c>
      <c r="CV39" s="223">
        <v>2</v>
      </c>
      <c r="CW39" s="223">
        <v>2</v>
      </c>
      <c r="CX39" s="223">
        <v>3</v>
      </c>
      <c r="CY39" s="223">
        <v>1</v>
      </c>
      <c r="CZ39" s="223">
        <v>2</v>
      </c>
      <c r="DA39" s="224">
        <f t="shared" si="37"/>
        <v>10</v>
      </c>
      <c r="DB39" s="223">
        <v>2</v>
      </c>
      <c r="DC39" s="223">
        <v>2</v>
      </c>
      <c r="DD39" s="223">
        <v>2</v>
      </c>
      <c r="DE39" s="223">
        <v>1</v>
      </c>
      <c r="DF39" s="223">
        <v>2</v>
      </c>
      <c r="DG39" s="224">
        <f t="shared" si="38"/>
        <v>9</v>
      </c>
      <c r="DH39" s="7"/>
      <c r="DI39" s="7"/>
    </row>
    <row r="40" spans="1:113" x14ac:dyDescent="0.25">
      <c r="A40" s="259">
        <f t="shared" si="2"/>
        <v>35</v>
      </c>
      <c r="B40" s="447">
        <v>7647</v>
      </c>
      <c r="C40" s="261" t="s">
        <v>173</v>
      </c>
      <c r="D40" s="257">
        <v>9</v>
      </c>
      <c r="E40" s="230">
        <v>10</v>
      </c>
      <c r="F40" s="230">
        <v>24</v>
      </c>
      <c r="G40" s="271">
        <f t="shared" si="3"/>
        <v>9.5</v>
      </c>
      <c r="H40" s="273">
        <f t="shared" si="4"/>
        <v>11.90625</v>
      </c>
      <c r="I40" s="252">
        <v>5</v>
      </c>
      <c r="J40" s="252">
        <v>5</v>
      </c>
      <c r="K40" s="252">
        <v>5</v>
      </c>
      <c r="L40" s="252">
        <v>6</v>
      </c>
      <c r="M40" s="274">
        <f t="shared" si="0"/>
        <v>3</v>
      </c>
      <c r="N40" s="274">
        <f t="shared" si="5"/>
        <v>2.6086956521739131</v>
      </c>
      <c r="O40" s="272">
        <f t="shared" si="22"/>
        <v>17.514945652173914</v>
      </c>
      <c r="P40" s="251">
        <v>2</v>
      </c>
      <c r="Q40" s="223">
        <v>1</v>
      </c>
      <c r="R40" s="223">
        <v>2</v>
      </c>
      <c r="S40" s="223">
        <v>0</v>
      </c>
      <c r="T40" s="223">
        <v>1</v>
      </c>
      <c r="U40" s="224">
        <f t="shared" si="23"/>
        <v>6</v>
      </c>
      <c r="V40" s="223">
        <v>2</v>
      </c>
      <c r="W40" s="223">
        <v>2</v>
      </c>
      <c r="X40" s="223">
        <v>2</v>
      </c>
      <c r="Y40" s="223">
        <v>1</v>
      </c>
      <c r="Z40" s="223">
        <v>1</v>
      </c>
      <c r="AA40" s="224">
        <f t="shared" si="24"/>
        <v>8</v>
      </c>
      <c r="AB40" s="223">
        <v>0</v>
      </c>
      <c r="AC40" s="223">
        <v>2</v>
      </c>
      <c r="AD40" s="223">
        <v>2</v>
      </c>
      <c r="AE40" s="223">
        <v>1</v>
      </c>
      <c r="AF40" s="223">
        <v>2</v>
      </c>
      <c r="AG40" s="224">
        <f t="shared" si="25"/>
        <v>7</v>
      </c>
      <c r="AH40" s="223">
        <v>2</v>
      </c>
      <c r="AI40" s="223">
        <v>1</v>
      </c>
      <c r="AJ40" s="223">
        <v>2</v>
      </c>
      <c r="AK40" s="223">
        <v>0</v>
      </c>
      <c r="AL40" s="223">
        <v>2</v>
      </c>
      <c r="AM40" s="224">
        <f t="shared" si="26"/>
        <v>7</v>
      </c>
      <c r="AN40" s="223">
        <v>2</v>
      </c>
      <c r="AO40" s="223">
        <v>2</v>
      </c>
      <c r="AP40" s="223">
        <v>2</v>
      </c>
      <c r="AQ40" s="223">
        <v>0</v>
      </c>
      <c r="AR40" s="223">
        <v>2</v>
      </c>
      <c r="AS40" s="224">
        <f t="shared" si="27"/>
        <v>8</v>
      </c>
      <c r="AT40" s="223">
        <v>2</v>
      </c>
      <c r="AU40" s="223">
        <v>2</v>
      </c>
      <c r="AV40" s="223">
        <v>3</v>
      </c>
      <c r="AW40" s="223">
        <v>0</v>
      </c>
      <c r="AX40" s="223">
        <v>2</v>
      </c>
      <c r="AY40" s="224">
        <f t="shared" si="28"/>
        <v>9</v>
      </c>
      <c r="AZ40" s="223">
        <v>2</v>
      </c>
      <c r="BA40" s="223">
        <v>2</v>
      </c>
      <c r="BB40" s="223">
        <v>2</v>
      </c>
      <c r="BC40" s="223">
        <v>0</v>
      </c>
      <c r="BD40" s="223">
        <v>2</v>
      </c>
      <c r="BE40" s="224">
        <f t="shared" si="29"/>
        <v>8</v>
      </c>
      <c r="BF40" s="223">
        <v>2</v>
      </c>
      <c r="BG40" s="223">
        <v>0</v>
      </c>
      <c r="BH40" s="223">
        <v>2</v>
      </c>
      <c r="BI40" s="223">
        <v>0</v>
      </c>
      <c r="BJ40" s="223">
        <v>2</v>
      </c>
      <c r="BK40" s="224">
        <f t="shared" si="30"/>
        <v>6</v>
      </c>
      <c r="BL40" s="223">
        <v>2</v>
      </c>
      <c r="BM40" s="223">
        <v>2</v>
      </c>
      <c r="BN40" s="223">
        <v>3</v>
      </c>
      <c r="BO40" s="223">
        <v>1</v>
      </c>
      <c r="BP40" s="223">
        <v>2</v>
      </c>
      <c r="BQ40" s="224">
        <f t="shared" si="31"/>
        <v>10</v>
      </c>
      <c r="BR40" s="223">
        <v>2</v>
      </c>
      <c r="BS40" s="223">
        <v>2</v>
      </c>
      <c r="BT40" s="223">
        <v>2</v>
      </c>
      <c r="BU40" s="223">
        <v>0</v>
      </c>
      <c r="BV40" s="223">
        <v>2</v>
      </c>
      <c r="BW40" s="224">
        <f t="shared" si="32"/>
        <v>8</v>
      </c>
      <c r="BX40" s="223">
        <v>2</v>
      </c>
      <c r="BY40" s="223">
        <v>1</v>
      </c>
      <c r="BZ40" s="223">
        <v>2</v>
      </c>
      <c r="CA40" s="223">
        <v>0</v>
      </c>
      <c r="CB40" s="223">
        <v>2</v>
      </c>
      <c r="CC40" s="224">
        <f t="shared" si="33"/>
        <v>7</v>
      </c>
      <c r="CD40" s="223">
        <v>2</v>
      </c>
      <c r="CE40" s="223">
        <v>2</v>
      </c>
      <c r="CF40" s="223">
        <v>2</v>
      </c>
      <c r="CG40" s="223">
        <v>1</v>
      </c>
      <c r="CH40" s="223">
        <v>2</v>
      </c>
      <c r="CI40" s="224">
        <f t="shared" si="34"/>
        <v>9</v>
      </c>
      <c r="CJ40" s="223">
        <v>2</v>
      </c>
      <c r="CK40" s="223">
        <v>2</v>
      </c>
      <c r="CL40" s="223">
        <v>2</v>
      </c>
      <c r="CM40" s="223">
        <v>1</v>
      </c>
      <c r="CN40" s="223">
        <v>2</v>
      </c>
      <c r="CO40" s="224">
        <f t="shared" si="35"/>
        <v>9</v>
      </c>
      <c r="CP40" s="223">
        <v>2</v>
      </c>
      <c r="CQ40" s="223">
        <v>2</v>
      </c>
      <c r="CR40" s="223">
        <v>2</v>
      </c>
      <c r="CS40" s="223">
        <v>1</v>
      </c>
      <c r="CT40" s="223">
        <v>2</v>
      </c>
      <c r="CU40" s="224">
        <f t="shared" si="36"/>
        <v>9</v>
      </c>
      <c r="CV40" s="223">
        <v>2</v>
      </c>
      <c r="CW40" s="223">
        <v>2</v>
      </c>
      <c r="CX40" s="223">
        <v>2</v>
      </c>
      <c r="CY40" s="223">
        <v>1</v>
      </c>
      <c r="CZ40" s="223">
        <v>2</v>
      </c>
      <c r="DA40" s="224">
        <f t="shared" si="37"/>
        <v>9</v>
      </c>
      <c r="DB40" s="223">
        <v>2</v>
      </c>
      <c r="DC40" s="223">
        <v>1</v>
      </c>
      <c r="DD40" s="223">
        <v>2</v>
      </c>
      <c r="DE40" s="223">
        <v>1</v>
      </c>
      <c r="DF40" s="223">
        <v>1</v>
      </c>
      <c r="DG40" s="224">
        <f t="shared" si="38"/>
        <v>7</v>
      </c>
      <c r="DH40" s="7"/>
      <c r="DI40" s="7"/>
    </row>
    <row r="41" spans="1:113" x14ac:dyDescent="0.25">
      <c r="A41" s="259">
        <f t="shared" si="2"/>
        <v>36</v>
      </c>
      <c r="B41" s="447">
        <v>7648</v>
      </c>
      <c r="C41" s="261" t="s">
        <v>174</v>
      </c>
      <c r="D41" s="257">
        <v>14</v>
      </c>
      <c r="E41" s="230">
        <v>16</v>
      </c>
      <c r="F41" s="230">
        <v>40</v>
      </c>
      <c r="G41" s="271">
        <f t="shared" si="3"/>
        <v>15</v>
      </c>
      <c r="H41" s="580">
        <f t="shared" si="4"/>
        <v>13.59375</v>
      </c>
      <c r="I41" s="252">
        <v>7</v>
      </c>
      <c r="J41" s="252">
        <v>7</v>
      </c>
      <c r="K41" s="252">
        <v>6</v>
      </c>
      <c r="L41" s="252">
        <v>7</v>
      </c>
      <c r="M41" s="274">
        <f t="shared" si="0"/>
        <v>4</v>
      </c>
      <c r="N41" s="274">
        <f t="shared" si="5"/>
        <v>4.3478260869565215</v>
      </c>
      <c r="O41" s="272">
        <f t="shared" si="22"/>
        <v>21.941576086956523</v>
      </c>
      <c r="P41" s="251">
        <v>2</v>
      </c>
      <c r="Q41" s="223">
        <v>2</v>
      </c>
      <c r="R41" s="223">
        <v>2</v>
      </c>
      <c r="S41" s="223">
        <v>1</v>
      </c>
      <c r="T41" s="223">
        <v>2</v>
      </c>
      <c r="U41" s="224">
        <f t="shared" si="23"/>
        <v>9</v>
      </c>
      <c r="V41" s="223">
        <v>2</v>
      </c>
      <c r="W41" s="223">
        <v>2</v>
      </c>
      <c r="X41" s="223">
        <v>3</v>
      </c>
      <c r="Y41" s="223">
        <v>1</v>
      </c>
      <c r="Z41" s="223">
        <v>2</v>
      </c>
      <c r="AA41" s="224">
        <f t="shared" si="24"/>
        <v>10</v>
      </c>
      <c r="AB41" s="223">
        <v>2</v>
      </c>
      <c r="AC41" s="223">
        <v>2</v>
      </c>
      <c r="AD41" s="223">
        <v>2</v>
      </c>
      <c r="AE41" s="223">
        <v>1</v>
      </c>
      <c r="AF41" s="223">
        <v>1</v>
      </c>
      <c r="AG41" s="224">
        <f t="shared" si="25"/>
        <v>8</v>
      </c>
      <c r="AH41" s="223">
        <v>2</v>
      </c>
      <c r="AI41" s="223">
        <v>2</v>
      </c>
      <c r="AJ41" s="223">
        <v>2</v>
      </c>
      <c r="AK41" s="223">
        <v>1</v>
      </c>
      <c r="AL41" s="223">
        <v>2</v>
      </c>
      <c r="AM41" s="224">
        <f t="shared" si="26"/>
        <v>9</v>
      </c>
      <c r="AN41" s="223">
        <v>2</v>
      </c>
      <c r="AO41" s="223">
        <v>2</v>
      </c>
      <c r="AP41" s="223">
        <v>2</v>
      </c>
      <c r="AQ41" s="223">
        <v>1</v>
      </c>
      <c r="AR41" s="223">
        <v>2</v>
      </c>
      <c r="AS41" s="224">
        <f t="shared" si="27"/>
        <v>9</v>
      </c>
      <c r="AT41" s="223">
        <v>2</v>
      </c>
      <c r="AU41" s="223">
        <v>2</v>
      </c>
      <c r="AV41" s="223">
        <v>3</v>
      </c>
      <c r="AW41" s="223">
        <v>1</v>
      </c>
      <c r="AX41" s="223">
        <v>1</v>
      </c>
      <c r="AY41" s="224">
        <f t="shared" si="28"/>
        <v>9</v>
      </c>
      <c r="AZ41" s="223">
        <v>2</v>
      </c>
      <c r="BA41" s="223">
        <v>2</v>
      </c>
      <c r="BB41" s="223">
        <v>3</v>
      </c>
      <c r="BC41" s="223">
        <v>1</v>
      </c>
      <c r="BD41" s="223">
        <v>2</v>
      </c>
      <c r="BE41" s="224">
        <f t="shared" si="29"/>
        <v>10</v>
      </c>
      <c r="BF41" s="223">
        <v>2</v>
      </c>
      <c r="BG41" s="223">
        <v>2</v>
      </c>
      <c r="BH41" s="223">
        <v>3</v>
      </c>
      <c r="BI41" s="223">
        <v>1</v>
      </c>
      <c r="BJ41" s="223">
        <v>2</v>
      </c>
      <c r="BK41" s="224">
        <f t="shared" si="30"/>
        <v>10</v>
      </c>
      <c r="BL41" s="223">
        <v>2</v>
      </c>
      <c r="BM41" s="223">
        <v>2</v>
      </c>
      <c r="BN41" s="223">
        <v>3</v>
      </c>
      <c r="BO41" s="223">
        <v>1</v>
      </c>
      <c r="BP41" s="223">
        <v>2</v>
      </c>
      <c r="BQ41" s="224">
        <f t="shared" si="31"/>
        <v>10</v>
      </c>
      <c r="BR41" s="223">
        <v>2</v>
      </c>
      <c r="BS41" s="223">
        <v>2</v>
      </c>
      <c r="BT41" s="223">
        <v>2</v>
      </c>
      <c r="BU41" s="223">
        <v>0</v>
      </c>
      <c r="BV41" s="223">
        <v>2</v>
      </c>
      <c r="BW41" s="224">
        <f t="shared" si="32"/>
        <v>8</v>
      </c>
      <c r="BX41" s="223">
        <v>2</v>
      </c>
      <c r="BY41" s="223">
        <v>2</v>
      </c>
      <c r="BZ41" s="223">
        <v>2</v>
      </c>
      <c r="CA41" s="223">
        <v>0</v>
      </c>
      <c r="CB41" s="223">
        <v>2</v>
      </c>
      <c r="CC41" s="224">
        <f t="shared" si="33"/>
        <v>8</v>
      </c>
      <c r="CD41" s="223">
        <v>2</v>
      </c>
      <c r="CE41" s="223">
        <v>2</v>
      </c>
      <c r="CF41" s="223">
        <v>2</v>
      </c>
      <c r="CG41" s="223">
        <v>1</v>
      </c>
      <c r="CH41" s="223">
        <v>2</v>
      </c>
      <c r="CI41" s="224">
        <f t="shared" si="34"/>
        <v>9</v>
      </c>
      <c r="CJ41" s="223">
        <v>2</v>
      </c>
      <c r="CK41" s="223">
        <v>2</v>
      </c>
      <c r="CL41" s="223">
        <v>2</v>
      </c>
      <c r="CM41" s="223">
        <v>1</v>
      </c>
      <c r="CN41" s="223">
        <v>2</v>
      </c>
      <c r="CO41" s="224">
        <f t="shared" si="35"/>
        <v>9</v>
      </c>
      <c r="CP41" s="223">
        <v>2</v>
      </c>
      <c r="CQ41" s="223">
        <v>2</v>
      </c>
      <c r="CR41" s="223">
        <v>2</v>
      </c>
      <c r="CS41" s="223">
        <v>1</v>
      </c>
      <c r="CT41" s="223">
        <v>2</v>
      </c>
      <c r="CU41" s="224">
        <f t="shared" si="36"/>
        <v>9</v>
      </c>
      <c r="CV41" s="223">
        <v>2</v>
      </c>
      <c r="CW41" s="223">
        <v>2</v>
      </c>
      <c r="CX41" s="223">
        <v>2</v>
      </c>
      <c r="CY41" s="223">
        <v>1</v>
      </c>
      <c r="CZ41" s="223">
        <v>2</v>
      </c>
      <c r="DA41" s="224">
        <f t="shared" si="37"/>
        <v>9</v>
      </c>
      <c r="DB41" s="223">
        <v>2</v>
      </c>
      <c r="DC41" s="223">
        <v>2</v>
      </c>
      <c r="DD41" s="223">
        <v>2</v>
      </c>
      <c r="DE41" s="223">
        <v>1</v>
      </c>
      <c r="DF41" s="223">
        <v>2</v>
      </c>
      <c r="DG41" s="224">
        <f t="shared" si="38"/>
        <v>9</v>
      </c>
      <c r="DH41" s="7"/>
      <c r="DI41" s="7"/>
    </row>
    <row r="42" spans="1:113" x14ac:dyDescent="0.25">
      <c r="A42" s="259">
        <f t="shared" si="2"/>
        <v>37</v>
      </c>
      <c r="B42" s="447">
        <v>7649</v>
      </c>
      <c r="C42" s="261" t="s">
        <v>175</v>
      </c>
      <c r="D42" s="475">
        <v>18</v>
      </c>
      <c r="E42" s="476">
        <v>19</v>
      </c>
      <c r="F42" s="230">
        <v>34</v>
      </c>
      <c r="G42" s="271">
        <f t="shared" si="3"/>
        <v>18.5</v>
      </c>
      <c r="H42" s="273">
        <f t="shared" si="4"/>
        <v>13.40625</v>
      </c>
      <c r="I42" s="252">
        <v>8</v>
      </c>
      <c r="J42" s="252">
        <v>7</v>
      </c>
      <c r="K42" s="252">
        <v>7</v>
      </c>
      <c r="L42" s="252">
        <v>8</v>
      </c>
      <c r="M42" s="274">
        <f t="shared" si="0"/>
        <v>4</v>
      </c>
      <c r="N42" s="274">
        <f t="shared" si="5"/>
        <v>3.6956521739130435</v>
      </c>
      <c r="O42" s="272">
        <f t="shared" si="22"/>
        <v>21.101902173913043</v>
      </c>
      <c r="P42" s="251">
        <v>2</v>
      </c>
      <c r="Q42" s="223">
        <v>2</v>
      </c>
      <c r="R42" s="223">
        <v>3</v>
      </c>
      <c r="S42" s="223">
        <v>1</v>
      </c>
      <c r="T42" s="223">
        <v>2</v>
      </c>
      <c r="U42" s="224">
        <f t="shared" si="23"/>
        <v>10</v>
      </c>
      <c r="V42" s="223">
        <v>2</v>
      </c>
      <c r="W42" s="223">
        <v>2</v>
      </c>
      <c r="X42" s="223">
        <v>3</v>
      </c>
      <c r="Y42" s="223">
        <v>1</v>
      </c>
      <c r="Z42" s="223">
        <v>2</v>
      </c>
      <c r="AA42" s="224">
        <f t="shared" si="24"/>
        <v>10</v>
      </c>
      <c r="AB42" s="223">
        <v>2</v>
      </c>
      <c r="AC42" s="223">
        <v>2</v>
      </c>
      <c r="AD42" s="223">
        <v>2</v>
      </c>
      <c r="AE42" s="223">
        <v>1</v>
      </c>
      <c r="AF42" s="223">
        <v>1</v>
      </c>
      <c r="AG42" s="224">
        <f t="shared" si="25"/>
        <v>8</v>
      </c>
      <c r="AH42" s="223">
        <v>2</v>
      </c>
      <c r="AI42" s="223">
        <v>2</v>
      </c>
      <c r="AJ42" s="223">
        <v>2</v>
      </c>
      <c r="AK42" s="223">
        <v>1</v>
      </c>
      <c r="AL42" s="223">
        <v>1</v>
      </c>
      <c r="AM42" s="224">
        <f t="shared" si="26"/>
        <v>8</v>
      </c>
      <c r="AN42" s="223">
        <v>2</v>
      </c>
      <c r="AO42" s="223">
        <v>2</v>
      </c>
      <c r="AP42" s="223">
        <v>2</v>
      </c>
      <c r="AQ42" s="223">
        <v>1</v>
      </c>
      <c r="AR42" s="223">
        <v>2</v>
      </c>
      <c r="AS42" s="224">
        <f t="shared" si="27"/>
        <v>9</v>
      </c>
      <c r="AT42" s="223">
        <v>2</v>
      </c>
      <c r="AU42" s="223">
        <v>2</v>
      </c>
      <c r="AV42" s="223">
        <v>2</v>
      </c>
      <c r="AW42" s="223">
        <v>1</v>
      </c>
      <c r="AX42" s="223">
        <v>2</v>
      </c>
      <c r="AY42" s="224">
        <f t="shared" si="28"/>
        <v>9</v>
      </c>
      <c r="AZ42" s="223">
        <v>2</v>
      </c>
      <c r="BA42" s="223">
        <v>2</v>
      </c>
      <c r="BB42" s="223">
        <v>3</v>
      </c>
      <c r="BC42" s="223">
        <v>1</v>
      </c>
      <c r="BD42" s="223">
        <v>2</v>
      </c>
      <c r="BE42" s="224">
        <f t="shared" si="29"/>
        <v>10</v>
      </c>
      <c r="BF42" s="223">
        <v>2</v>
      </c>
      <c r="BG42" s="223">
        <v>2</v>
      </c>
      <c r="BH42" s="223">
        <v>2</v>
      </c>
      <c r="BI42" s="223">
        <v>1</v>
      </c>
      <c r="BJ42" s="223">
        <v>2</v>
      </c>
      <c r="BK42" s="224">
        <f t="shared" si="30"/>
        <v>9</v>
      </c>
      <c r="BL42" s="223">
        <v>2</v>
      </c>
      <c r="BM42" s="223">
        <v>2</v>
      </c>
      <c r="BN42" s="223">
        <v>2</v>
      </c>
      <c r="BO42" s="223">
        <v>1</v>
      </c>
      <c r="BP42" s="223">
        <v>2</v>
      </c>
      <c r="BQ42" s="224">
        <f t="shared" si="31"/>
        <v>9</v>
      </c>
      <c r="BR42" s="223">
        <v>2</v>
      </c>
      <c r="BS42" s="223">
        <v>2</v>
      </c>
      <c r="BT42" s="223">
        <v>2</v>
      </c>
      <c r="BU42" s="223">
        <v>0</v>
      </c>
      <c r="BV42" s="223">
        <v>2</v>
      </c>
      <c r="BW42" s="224">
        <f t="shared" si="32"/>
        <v>8</v>
      </c>
      <c r="BX42" s="223">
        <v>2</v>
      </c>
      <c r="BY42" s="223">
        <v>2</v>
      </c>
      <c r="BZ42" s="223">
        <v>2</v>
      </c>
      <c r="CA42" s="223">
        <v>1</v>
      </c>
      <c r="CB42" s="223">
        <v>2</v>
      </c>
      <c r="CC42" s="224">
        <f t="shared" si="33"/>
        <v>9</v>
      </c>
      <c r="CD42" s="223">
        <v>2</v>
      </c>
      <c r="CE42" s="223">
        <v>2</v>
      </c>
      <c r="CF42" s="223">
        <v>3</v>
      </c>
      <c r="CG42" s="223">
        <v>1</v>
      </c>
      <c r="CH42" s="223">
        <v>2</v>
      </c>
      <c r="CI42" s="224">
        <f t="shared" si="34"/>
        <v>10</v>
      </c>
      <c r="CJ42" s="223">
        <v>2</v>
      </c>
      <c r="CK42" s="223">
        <v>2</v>
      </c>
      <c r="CL42" s="223">
        <v>2</v>
      </c>
      <c r="CM42" s="223">
        <v>1</v>
      </c>
      <c r="CN42" s="223">
        <v>2</v>
      </c>
      <c r="CO42" s="224">
        <f t="shared" si="35"/>
        <v>9</v>
      </c>
      <c r="CP42" s="223">
        <v>2</v>
      </c>
      <c r="CQ42" s="223">
        <v>2</v>
      </c>
      <c r="CR42" s="223">
        <v>2</v>
      </c>
      <c r="CS42" s="223">
        <v>1</v>
      </c>
      <c r="CT42" s="223">
        <v>2</v>
      </c>
      <c r="CU42" s="224">
        <f t="shared" si="36"/>
        <v>9</v>
      </c>
      <c r="CV42" s="223">
        <v>2</v>
      </c>
      <c r="CW42" s="223">
        <v>2</v>
      </c>
      <c r="CX42" s="223">
        <v>2</v>
      </c>
      <c r="CY42" s="223">
        <v>0</v>
      </c>
      <c r="CZ42" s="223">
        <v>2</v>
      </c>
      <c r="DA42" s="224">
        <f t="shared" si="37"/>
        <v>8</v>
      </c>
      <c r="DB42" s="223">
        <v>2</v>
      </c>
      <c r="DC42" s="223">
        <v>1</v>
      </c>
      <c r="DD42" s="223">
        <v>2</v>
      </c>
      <c r="DE42" s="223">
        <v>1</v>
      </c>
      <c r="DF42" s="223">
        <v>2</v>
      </c>
      <c r="DG42" s="224">
        <f t="shared" si="38"/>
        <v>8</v>
      </c>
      <c r="DH42" s="7"/>
      <c r="DI42" s="7"/>
    </row>
    <row r="43" spans="1:113" x14ac:dyDescent="0.25">
      <c r="A43" s="259">
        <f t="shared" si="2"/>
        <v>38</v>
      </c>
      <c r="B43" s="447">
        <v>7650</v>
      </c>
      <c r="C43" s="261" t="s">
        <v>176</v>
      </c>
      <c r="D43" s="257">
        <v>14</v>
      </c>
      <c r="E43" s="476">
        <v>19</v>
      </c>
      <c r="F43" s="230">
        <v>29</v>
      </c>
      <c r="G43" s="271">
        <f t="shared" si="3"/>
        <v>16.5</v>
      </c>
      <c r="H43" s="273">
        <f t="shared" si="4"/>
        <v>10.40625</v>
      </c>
      <c r="I43" s="252">
        <v>7</v>
      </c>
      <c r="J43" s="252">
        <v>7</v>
      </c>
      <c r="K43" s="252">
        <v>7</v>
      </c>
      <c r="L43" s="252">
        <v>7</v>
      </c>
      <c r="M43" s="274">
        <f t="shared" si="0"/>
        <v>4</v>
      </c>
      <c r="N43" s="274">
        <f t="shared" si="5"/>
        <v>3.152173913043478</v>
      </c>
      <c r="O43" s="272">
        <f t="shared" si="22"/>
        <v>17.558423913043477</v>
      </c>
      <c r="P43" s="251">
        <v>2</v>
      </c>
      <c r="Q43" s="223">
        <v>1</v>
      </c>
      <c r="R43" s="223">
        <v>2</v>
      </c>
      <c r="S43" s="223">
        <v>0</v>
      </c>
      <c r="T43" s="223">
        <v>2</v>
      </c>
      <c r="U43" s="224">
        <f t="shared" si="23"/>
        <v>7</v>
      </c>
      <c r="V43" s="223">
        <v>2</v>
      </c>
      <c r="W43" s="223">
        <v>2</v>
      </c>
      <c r="X43" s="223">
        <v>3</v>
      </c>
      <c r="Y43" s="223">
        <v>1</v>
      </c>
      <c r="Z43" s="223">
        <v>2</v>
      </c>
      <c r="AA43" s="224">
        <f t="shared" si="24"/>
        <v>10</v>
      </c>
      <c r="AB43" s="223">
        <v>2</v>
      </c>
      <c r="AC43" s="223">
        <v>2</v>
      </c>
      <c r="AD43" s="223">
        <v>3</v>
      </c>
      <c r="AE43" s="223">
        <v>0</v>
      </c>
      <c r="AF43" s="223">
        <v>2</v>
      </c>
      <c r="AG43" s="224">
        <f t="shared" si="25"/>
        <v>9</v>
      </c>
      <c r="AH43" s="223">
        <v>2</v>
      </c>
      <c r="AI43" s="223">
        <v>2</v>
      </c>
      <c r="AJ43" s="223">
        <v>3</v>
      </c>
      <c r="AK43" s="223">
        <v>1</v>
      </c>
      <c r="AL43" s="223">
        <v>2</v>
      </c>
      <c r="AM43" s="224">
        <f t="shared" si="26"/>
        <v>10</v>
      </c>
      <c r="AN43" s="223">
        <v>2</v>
      </c>
      <c r="AO43" s="223">
        <v>2</v>
      </c>
      <c r="AP43" s="223">
        <v>3</v>
      </c>
      <c r="AQ43" s="223">
        <v>1</v>
      </c>
      <c r="AR43" s="223">
        <v>2</v>
      </c>
      <c r="AS43" s="224">
        <f t="shared" si="27"/>
        <v>10</v>
      </c>
      <c r="AT43" s="223">
        <v>2</v>
      </c>
      <c r="AU43" s="223">
        <v>2</v>
      </c>
      <c r="AV43" s="223">
        <v>2</v>
      </c>
      <c r="AW43" s="223">
        <v>1</v>
      </c>
      <c r="AX43" s="223">
        <v>1</v>
      </c>
      <c r="AY43" s="224">
        <f t="shared" si="28"/>
        <v>8</v>
      </c>
      <c r="AZ43" s="223">
        <v>2</v>
      </c>
      <c r="BA43" s="223">
        <v>2</v>
      </c>
      <c r="BB43" s="223">
        <v>2</v>
      </c>
      <c r="BC43" s="223">
        <v>0</v>
      </c>
      <c r="BD43" s="223">
        <v>1</v>
      </c>
      <c r="BE43" s="224">
        <f t="shared" si="29"/>
        <v>7</v>
      </c>
      <c r="BF43" s="223">
        <v>2</v>
      </c>
      <c r="BG43" s="223">
        <v>1</v>
      </c>
      <c r="BH43" s="223">
        <v>2</v>
      </c>
      <c r="BI43" s="223">
        <v>0</v>
      </c>
      <c r="BJ43" s="223">
        <v>2</v>
      </c>
      <c r="BK43" s="224">
        <f t="shared" si="30"/>
        <v>7</v>
      </c>
      <c r="BL43" s="223">
        <v>2</v>
      </c>
      <c r="BM43" s="223">
        <v>1</v>
      </c>
      <c r="BN43" s="223">
        <v>2</v>
      </c>
      <c r="BO43" s="223">
        <v>1</v>
      </c>
      <c r="BP43" s="223">
        <v>2</v>
      </c>
      <c r="BQ43" s="224">
        <f t="shared" si="31"/>
        <v>8</v>
      </c>
      <c r="BR43" s="223">
        <v>2</v>
      </c>
      <c r="BS43" s="223">
        <v>0</v>
      </c>
      <c r="BT43" s="223">
        <v>2</v>
      </c>
      <c r="BU43" s="223">
        <v>0</v>
      </c>
      <c r="BV43" s="223">
        <v>1</v>
      </c>
      <c r="BW43" s="224">
        <f t="shared" si="32"/>
        <v>5</v>
      </c>
      <c r="BX43" s="223">
        <v>2</v>
      </c>
      <c r="BY43" s="223">
        <v>0</v>
      </c>
      <c r="BZ43" s="223">
        <v>2</v>
      </c>
      <c r="CA43" s="223">
        <v>1</v>
      </c>
      <c r="CB43" s="223">
        <v>1</v>
      </c>
      <c r="CC43" s="224">
        <f t="shared" si="33"/>
        <v>6</v>
      </c>
      <c r="CD43" s="223"/>
      <c r="CE43" s="223"/>
      <c r="CF43" s="223"/>
      <c r="CG43" s="223"/>
      <c r="CH43" s="223"/>
      <c r="CI43" s="224">
        <f t="shared" si="34"/>
        <v>0</v>
      </c>
      <c r="CJ43" s="223"/>
      <c r="CK43" s="223"/>
      <c r="CL43" s="223"/>
      <c r="CM43" s="223"/>
      <c r="CN43" s="223"/>
      <c r="CO43" s="224">
        <f t="shared" si="35"/>
        <v>0</v>
      </c>
      <c r="CP43" s="223">
        <v>2</v>
      </c>
      <c r="CQ43" s="223">
        <v>1</v>
      </c>
      <c r="CR43" s="223">
        <v>2</v>
      </c>
      <c r="CS43" s="223">
        <v>1</v>
      </c>
      <c r="CT43" s="223">
        <v>2</v>
      </c>
      <c r="CU43" s="224">
        <f t="shared" si="36"/>
        <v>8</v>
      </c>
      <c r="CV43" s="223">
        <v>2</v>
      </c>
      <c r="CW43" s="223">
        <v>1</v>
      </c>
      <c r="CX43" s="223">
        <v>2</v>
      </c>
      <c r="CY43" s="223">
        <v>1</v>
      </c>
      <c r="CZ43" s="223">
        <v>2</v>
      </c>
      <c r="DA43" s="224">
        <f t="shared" si="37"/>
        <v>8</v>
      </c>
      <c r="DB43" s="223">
        <v>2</v>
      </c>
      <c r="DC43" s="223">
        <v>1</v>
      </c>
      <c r="DD43" s="223">
        <v>2</v>
      </c>
      <c r="DE43" s="223">
        <v>1</v>
      </c>
      <c r="DF43" s="223">
        <v>2</v>
      </c>
      <c r="DG43" s="224">
        <f t="shared" si="38"/>
        <v>8</v>
      </c>
      <c r="DH43" s="7"/>
      <c r="DI43" s="7"/>
    </row>
    <row r="44" spans="1:113" x14ac:dyDescent="0.25">
      <c r="A44" s="259">
        <f t="shared" si="2"/>
        <v>39</v>
      </c>
      <c r="B44" s="447">
        <v>7651</v>
      </c>
      <c r="C44" s="261" t="s">
        <v>177</v>
      </c>
      <c r="D44" s="467">
        <v>1</v>
      </c>
      <c r="E44" s="476">
        <v>19</v>
      </c>
      <c r="F44" s="230">
        <v>31</v>
      </c>
      <c r="G44" s="271">
        <f t="shared" si="3"/>
        <v>10</v>
      </c>
      <c r="H44" s="273">
        <f t="shared" si="4"/>
        <v>10.96875</v>
      </c>
      <c r="I44" s="253">
        <v>6</v>
      </c>
      <c r="J44" s="253">
        <v>7</v>
      </c>
      <c r="K44" s="253">
        <v>6</v>
      </c>
      <c r="L44" s="253">
        <v>7</v>
      </c>
      <c r="M44" s="274">
        <f t="shared" si="0"/>
        <v>4</v>
      </c>
      <c r="N44" s="274">
        <f t="shared" si="5"/>
        <v>3.3695652173913042</v>
      </c>
      <c r="O44" s="272">
        <f t="shared" si="22"/>
        <v>18.338315217391305</v>
      </c>
      <c r="P44" s="213">
        <v>2</v>
      </c>
      <c r="Q44" s="214">
        <v>2</v>
      </c>
      <c r="R44" s="214">
        <v>3</v>
      </c>
      <c r="S44" s="214">
        <v>0</v>
      </c>
      <c r="T44" s="215">
        <v>2</v>
      </c>
      <c r="U44" s="171">
        <f t="shared" si="6"/>
        <v>9</v>
      </c>
      <c r="V44" s="216">
        <v>2</v>
      </c>
      <c r="W44" s="217">
        <v>2</v>
      </c>
      <c r="X44" s="217">
        <v>2</v>
      </c>
      <c r="Y44" s="217">
        <v>0</v>
      </c>
      <c r="Z44" s="218">
        <v>2</v>
      </c>
      <c r="AA44" s="171">
        <f t="shared" si="7"/>
        <v>8</v>
      </c>
      <c r="AB44" s="219">
        <v>2</v>
      </c>
      <c r="AC44" s="220">
        <v>2</v>
      </c>
      <c r="AD44" s="220">
        <v>2</v>
      </c>
      <c r="AE44" s="220">
        <v>0</v>
      </c>
      <c r="AF44" s="221">
        <v>2</v>
      </c>
      <c r="AG44" s="171">
        <f t="shared" si="8"/>
        <v>8</v>
      </c>
      <c r="AH44" s="219">
        <v>2</v>
      </c>
      <c r="AI44" s="220">
        <v>2</v>
      </c>
      <c r="AJ44" s="220">
        <v>2</v>
      </c>
      <c r="AK44" s="220">
        <v>0</v>
      </c>
      <c r="AL44" s="221">
        <v>2</v>
      </c>
      <c r="AM44" s="171">
        <f t="shared" si="9"/>
        <v>8</v>
      </c>
      <c r="AN44" s="219">
        <v>2</v>
      </c>
      <c r="AO44" s="220">
        <v>2</v>
      </c>
      <c r="AP44" s="220">
        <v>2</v>
      </c>
      <c r="AQ44" s="220">
        <v>0</v>
      </c>
      <c r="AR44" s="221">
        <v>2</v>
      </c>
      <c r="AS44" s="171">
        <f t="shared" si="10"/>
        <v>8</v>
      </c>
      <c r="AT44" s="219">
        <v>2</v>
      </c>
      <c r="AU44" s="220">
        <v>1</v>
      </c>
      <c r="AV44" s="220">
        <v>2</v>
      </c>
      <c r="AW44" s="220">
        <v>0</v>
      </c>
      <c r="AX44" s="221">
        <v>2</v>
      </c>
      <c r="AY44" s="171">
        <f t="shared" si="11"/>
        <v>7</v>
      </c>
      <c r="AZ44" s="219">
        <v>2</v>
      </c>
      <c r="BA44" s="220">
        <v>1</v>
      </c>
      <c r="BB44" s="220">
        <v>2</v>
      </c>
      <c r="BC44" s="220">
        <v>0</v>
      </c>
      <c r="BD44" s="221">
        <v>2</v>
      </c>
      <c r="BE44" s="171">
        <f t="shared" si="12"/>
        <v>7</v>
      </c>
      <c r="BF44" s="219">
        <v>2</v>
      </c>
      <c r="BG44" s="220">
        <v>1</v>
      </c>
      <c r="BH44" s="220">
        <v>2</v>
      </c>
      <c r="BI44" s="220">
        <v>0</v>
      </c>
      <c r="BJ44" s="221">
        <v>2</v>
      </c>
      <c r="BK44" s="171">
        <f t="shared" si="13"/>
        <v>7</v>
      </c>
      <c r="BL44" s="219">
        <v>2</v>
      </c>
      <c r="BM44" s="220">
        <v>1</v>
      </c>
      <c r="BN44" s="220">
        <v>1</v>
      </c>
      <c r="BO44" s="220">
        <v>0</v>
      </c>
      <c r="BP44" s="221">
        <v>2</v>
      </c>
      <c r="BQ44" s="171">
        <f t="shared" si="14"/>
        <v>6</v>
      </c>
      <c r="BR44" s="219">
        <v>2</v>
      </c>
      <c r="BS44" s="220">
        <v>2</v>
      </c>
      <c r="BT44" s="220">
        <v>2</v>
      </c>
      <c r="BU44" s="220">
        <v>0</v>
      </c>
      <c r="BV44" s="221">
        <v>1</v>
      </c>
      <c r="BW44" s="171">
        <f t="shared" si="15"/>
        <v>7</v>
      </c>
      <c r="BX44" s="219">
        <v>2</v>
      </c>
      <c r="BY44" s="220">
        <v>2</v>
      </c>
      <c r="BZ44" s="220">
        <v>2</v>
      </c>
      <c r="CA44" s="220">
        <v>0</v>
      </c>
      <c r="CB44" s="221">
        <v>2</v>
      </c>
      <c r="CC44" s="171">
        <f t="shared" si="16"/>
        <v>8</v>
      </c>
      <c r="CD44" s="219">
        <v>2</v>
      </c>
      <c r="CE44" s="220">
        <v>2</v>
      </c>
      <c r="CF44" s="220">
        <v>2</v>
      </c>
      <c r="CG44" s="220">
        <v>0</v>
      </c>
      <c r="CH44" s="221">
        <v>2</v>
      </c>
      <c r="CI44" s="171">
        <f t="shared" si="17"/>
        <v>8</v>
      </c>
      <c r="CJ44" s="219">
        <v>2</v>
      </c>
      <c r="CK44" s="220">
        <v>1</v>
      </c>
      <c r="CL44" s="220">
        <v>2</v>
      </c>
      <c r="CM44" s="220">
        <v>0</v>
      </c>
      <c r="CN44" s="221">
        <v>2</v>
      </c>
      <c r="CO44" s="171">
        <f t="shared" si="18"/>
        <v>7</v>
      </c>
      <c r="CP44" s="219">
        <v>2</v>
      </c>
      <c r="CQ44" s="220">
        <v>1</v>
      </c>
      <c r="CR44" s="220">
        <v>2</v>
      </c>
      <c r="CS44" s="220">
        <v>0</v>
      </c>
      <c r="CT44" s="221">
        <v>1</v>
      </c>
      <c r="CU44" s="171">
        <f t="shared" si="19"/>
        <v>6</v>
      </c>
      <c r="CV44" s="219">
        <v>2</v>
      </c>
      <c r="CW44" s="220">
        <v>1</v>
      </c>
      <c r="CX44" s="220">
        <v>2</v>
      </c>
      <c r="CY44" s="220">
        <v>0</v>
      </c>
      <c r="CZ44" s="221">
        <v>1</v>
      </c>
      <c r="DA44" s="171">
        <f t="shared" si="20"/>
        <v>6</v>
      </c>
      <c r="DB44" s="219">
        <v>2</v>
      </c>
      <c r="DC44" s="220">
        <v>1</v>
      </c>
      <c r="DD44" s="220">
        <v>2</v>
      </c>
      <c r="DE44" s="220">
        <v>0</v>
      </c>
      <c r="DF44" s="221">
        <v>2</v>
      </c>
      <c r="DG44" s="222">
        <f t="shared" si="21"/>
        <v>7</v>
      </c>
      <c r="DH44" s="7"/>
      <c r="DI44" s="7"/>
    </row>
    <row r="45" spans="1:113" x14ac:dyDescent="0.25">
      <c r="A45" s="259">
        <f t="shared" si="2"/>
        <v>40</v>
      </c>
      <c r="B45" s="447">
        <v>7652</v>
      </c>
      <c r="C45" s="261" t="s">
        <v>178</v>
      </c>
      <c r="D45" s="475">
        <v>18</v>
      </c>
      <c r="E45" s="476">
        <v>19</v>
      </c>
      <c r="F45" s="230">
        <v>38</v>
      </c>
      <c r="G45" s="271">
        <f t="shared" si="3"/>
        <v>18.5</v>
      </c>
      <c r="H45" s="580">
        <f t="shared" si="4"/>
        <v>13.5</v>
      </c>
      <c r="I45" s="252">
        <v>7</v>
      </c>
      <c r="J45" s="252">
        <v>7</v>
      </c>
      <c r="K45" s="252">
        <v>7</v>
      </c>
      <c r="L45" s="252">
        <v>7</v>
      </c>
      <c r="M45" s="274">
        <f t="shared" si="0"/>
        <v>4</v>
      </c>
      <c r="N45" s="274">
        <f t="shared" si="5"/>
        <v>4.1304347826086953</v>
      </c>
      <c r="O45" s="272">
        <f t="shared" si="22"/>
        <v>21.630434782608695</v>
      </c>
      <c r="P45" s="154">
        <v>2</v>
      </c>
      <c r="Q45" s="8">
        <v>2</v>
      </c>
      <c r="R45" s="8">
        <v>3</v>
      </c>
      <c r="S45" s="8">
        <v>0</v>
      </c>
      <c r="T45" s="91">
        <v>2</v>
      </c>
      <c r="U45" s="166">
        <f t="shared" si="6"/>
        <v>9</v>
      </c>
      <c r="V45" s="149">
        <v>2</v>
      </c>
      <c r="W45" s="137">
        <v>2</v>
      </c>
      <c r="X45" s="137">
        <v>3</v>
      </c>
      <c r="Y45" s="137">
        <v>1</v>
      </c>
      <c r="Z45" s="169">
        <v>2</v>
      </c>
      <c r="AA45" s="171">
        <f t="shared" si="7"/>
        <v>10</v>
      </c>
      <c r="AB45" s="151">
        <v>2</v>
      </c>
      <c r="AC45" s="138">
        <v>2</v>
      </c>
      <c r="AD45" s="138">
        <v>3</v>
      </c>
      <c r="AE45" s="138">
        <v>1</v>
      </c>
      <c r="AF45" s="172">
        <v>2</v>
      </c>
      <c r="AG45" s="166">
        <f t="shared" si="8"/>
        <v>10</v>
      </c>
      <c r="AH45" s="151">
        <v>2</v>
      </c>
      <c r="AI45" s="138">
        <v>2</v>
      </c>
      <c r="AJ45" s="138">
        <v>3</v>
      </c>
      <c r="AK45" s="138">
        <v>1</v>
      </c>
      <c r="AL45" s="172">
        <v>2</v>
      </c>
      <c r="AM45" s="166">
        <f t="shared" si="9"/>
        <v>10</v>
      </c>
      <c r="AN45" s="151">
        <v>2</v>
      </c>
      <c r="AO45" s="138">
        <v>2</v>
      </c>
      <c r="AP45" s="138">
        <v>2</v>
      </c>
      <c r="AQ45" s="138">
        <v>1</v>
      </c>
      <c r="AR45" s="172">
        <v>2</v>
      </c>
      <c r="AS45" s="166">
        <f t="shared" si="10"/>
        <v>9</v>
      </c>
      <c r="AT45" s="151">
        <v>2</v>
      </c>
      <c r="AU45" s="138">
        <v>2</v>
      </c>
      <c r="AV45" s="138">
        <v>2</v>
      </c>
      <c r="AW45" s="138">
        <v>1</v>
      </c>
      <c r="AX45" s="172">
        <v>2</v>
      </c>
      <c r="AY45" s="166">
        <f t="shared" si="11"/>
        <v>9</v>
      </c>
      <c r="AZ45" s="151">
        <v>2</v>
      </c>
      <c r="BA45" s="138">
        <v>2</v>
      </c>
      <c r="BB45" s="138">
        <v>2</v>
      </c>
      <c r="BC45" s="138">
        <v>1</v>
      </c>
      <c r="BD45" s="172">
        <v>2</v>
      </c>
      <c r="BE45" s="166">
        <f t="shared" si="12"/>
        <v>9</v>
      </c>
      <c r="BF45" s="151">
        <v>2</v>
      </c>
      <c r="BG45" s="138">
        <v>2</v>
      </c>
      <c r="BH45" s="138">
        <v>2</v>
      </c>
      <c r="BI45" s="138">
        <v>0</v>
      </c>
      <c r="BJ45" s="172">
        <v>2</v>
      </c>
      <c r="BK45" s="166">
        <f t="shared" si="13"/>
        <v>8</v>
      </c>
      <c r="BL45" s="151">
        <v>2</v>
      </c>
      <c r="BM45" s="138">
        <v>2</v>
      </c>
      <c r="BN45" s="138">
        <v>3</v>
      </c>
      <c r="BO45" s="138">
        <v>0</v>
      </c>
      <c r="BP45" s="172">
        <v>2</v>
      </c>
      <c r="BQ45" s="166">
        <f t="shared" si="14"/>
        <v>9</v>
      </c>
      <c r="BR45" s="151">
        <v>2</v>
      </c>
      <c r="BS45" s="138">
        <v>2</v>
      </c>
      <c r="BT45" s="138">
        <v>3</v>
      </c>
      <c r="BU45" s="138">
        <v>0</v>
      </c>
      <c r="BV45" s="172">
        <v>2</v>
      </c>
      <c r="BW45" s="166">
        <f t="shared" si="15"/>
        <v>9</v>
      </c>
      <c r="BX45" s="151">
        <v>2</v>
      </c>
      <c r="BY45" s="138">
        <v>2</v>
      </c>
      <c r="BZ45" s="138">
        <v>3</v>
      </c>
      <c r="CA45" s="138">
        <v>0</v>
      </c>
      <c r="CB45" s="172">
        <v>2</v>
      </c>
      <c r="CC45" s="166">
        <f t="shared" si="16"/>
        <v>9</v>
      </c>
      <c r="CD45" s="151">
        <v>2</v>
      </c>
      <c r="CE45" s="138">
        <v>2</v>
      </c>
      <c r="CF45" s="138">
        <v>2</v>
      </c>
      <c r="CG45" s="138">
        <v>0</v>
      </c>
      <c r="CH45" s="172">
        <v>2</v>
      </c>
      <c r="CI45" s="166">
        <f t="shared" si="17"/>
        <v>8</v>
      </c>
      <c r="CJ45" s="151">
        <v>2</v>
      </c>
      <c r="CK45" s="138">
        <v>2</v>
      </c>
      <c r="CL45" s="138">
        <v>2</v>
      </c>
      <c r="CM45" s="138">
        <v>0</v>
      </c>
      <c r="CN45" s="172">
        <v>2</v>
      </c>
      <c r="CO45" s="166">
        <f t="shared" si="18"/>
        <v>8</v>
      </c>
      <c r="CP45" s="151">
        <v>2</v>
      </c>
      <c r="CQ45" s="138">
        <v>2</v>
      </c>
      <c r="CR45" s="138">
        <v>3</v>
      </c>
      <c r="CS45" s="138">
        <v>0</v>
      </c>
      <c r="CT45" s="172">
        <v>2</v>
      </c>
      <c r="CU45" s="166">
        <f t="shared" si="19"/>
        <v>9</v>
      </c>
      <c r="CV45" s="151">
        <v>2</v>
      </c>
      <c r="CW45" s="138">
        <v>2</v>
      </c>
      <c r="CX45" s="138">
        <v>3</v>
      </c>
      <c r="CY45" s="138">
        <v>0</v>
      </c>
      <c r="CZ45" s="172">
        <v>2</v>
      </c>
      <c r="DA45" s="166">
        <f t="shared" si="20"/>
        <v>9</v>
      </c>
      <c r="DB45" s="151">
        <v>2</v>
      </c>
      <c r="DC45" s="138">
        <v>2</v>
      </c>
      <c r="DD45" s="138">
        <v>3</v>
      </c>
      <c r="DE45" s="138">
        <v>0</v>
      </c>
      <c r="DF45" s="172">
        <v>2</v>
      </c>
      <c r="DG45" s="205">
        <f t="shared" si="21"/>
        <v>9</v>
      </c>
      <c r="DH45" s="7"/>
      <c r="DI45" s="7"/>
    </row>
    <row r="46" spans="1:113" x14ac:dyDescent="0.25">
      <c r="A46" s="259">
        <f t="shared" si="2"/>
        <v>41</v>
      </c>
      <c r="B46" s="447">
        <v>7653</v>
      </c>
      <c r="C46" s="262" t="s">
        <v>201</v>
      </c>
      <c r="D46" s="257">
        <v>17</v>
      </c>
      <c r="E46" s="477">
        <v>20</v>
      </c>
      <c r="F46" s="230">
        <v>39</v>
      </c>
      <c r="G46" s="271">
        <f t="shared" si="3"/>
        <v>18.5</v>
      </c>
      <c r="H46" s="273">
        <f t="shared" si="4"/>
        <v>13.03125</v>
      </c>
      <c r="I46" s="478">
        <v>9</v>
      </c>
      <c r="J46" s="252">
        <v>8</v>
      </c>
      <c r="K46" s="252">
        <v>8</v>
      </c>
      <c r="L46" s="252">
        <v>8</v>
      </c>
      <c r="M46" s="274">
        <f t="shared" si="0"/>
        <v>5</v>
      </c>
      <c r="N46" s="274">
        <f t="shared" si="5"/>
        <v>4.2391304347826084</v>
      </c>
      <c r="O46" s="272">
        <f t="shared" si="22"/>
        <v>22.270380434782609</v>
      </c>
      <c r="P46" s="154">
        <v>2</v>
      </c>
      <c r="Q46" s="8">
        <v>2</v>
      </c>
      <c r="R46" s="8">
        <v>2</v>
      </c>
      <c r="S46" s="8">
        <v>1</v>
      </c>
      <c r="T46" s="91">
        <v>2</v>
      </c>
      <c r="U46" s="166">
        <f t="shared" si="6"/>
        <v>9</v>
      </c>
      <c r="V46" s="149">
        <v>2</v>
      </c>
      <c r="W46" s="137">
        <v>2</v>
      </c>
      <c r="X46" s="137">
        <v>2</v>
      </c>
      <c r="Y46" s="137">
        <v>1</v>
      </c>
      <c r="Z46" s="169">
        <v>2</v>
      </c>
      <c r="AA46" s="171">
        <f t="shared" si="7"/>
        <v>9</v>
      </c>
      <c r="AB46" s="151">
        <v>2</v>
      </c>
      <c r="AC46" s="138">
        <v>2</v>
      </c>
      <c r="AD46" s="138">
        <v>2</v>
      </c>
      <c r="AE46" s="138">
        <v>1</v>
      </c>
      <c r="AF46" s="172">
        <v>2</v>
      </c>
      <c r="AG46" s="166">
        <f t="shared" si="8"/>
        <v>9</v>
      </c>
      <c r="AH46" s="151">
        <v>2</v>
      </c>
      <c r="AI46" s="138">
        <v>2</v>
      </c>
      <c r="AJ46" s="138">
        <v>3</v>
      </c>
      <c r="AK46" s="138">
        <v>1</v>
      </c>
      <c r="AL46" s="172">
        <v>1</v>
      </c>
      <c r="AM46" s="166">
        <f t="shared" si="9"/>
        <v>9</v>
      </c>
      <c r="AN46" s="151">
        <v>2</v>
      </c>
      <c r="AO46" s="138">
        <v>2</v>
      </c>
      <c r="AP46" s="138">
        <v>2</v>
      </c>
      <c r="AQ46" s="138">
        <v>1</v>
      </c>
      <c r="AR46" s="172">
        <v>2</v>
      </c>
      <c r="AS46" s="166">
        <f t="shared" si="10"/>
        <v>9</v>
      </c>
      <c r="AT46" s="151">
        <v>2</v>
      </c>
      <c r="AU46" s="138">
        <v>2</v>
      </c>
      <c r="AV46" s="138">
        <v>2</v>
      </c>
      <c r="AW46" s="138">
        <v>0</v>
      </c>
      <c r="AX46" s="172">
        <v>2</v>
      </c>
      <c r="AY46" s="166">
        <f t="shared" si="11"/>
        <v>8</v>
      </c>
      <c r="AZ46" s="151">
        <v>2</v>
      </c>
      <c r="BA46" s="138">
        <v>2</v>
      </c>
      <c r="BB46" s="138">
        <v>3</v>
      </c>
      <c r="BC46" s="138">
        <v>0</v>
      </c>
      <c r="BD46" s="172">
        <v>2</v>
      </c>
      <c r="BE46" s="166">
        <f t="shared" si="12"/>
        <v>9</v>
      </c>
      <c r="BF46" s="151">
        <v>2</v>
      </c>
      <c r="BG46" s="138">
        <v>2</v>
      </c>
      <c r="BH46" s="138">
        <v>2</v>
      </c>
      <c r="BI46" s="138">
        <v>0</v>
      </c>
      <c r="BJ46" s="172">
        <v>2</v>
      </c>
      <c r="BK46" s="166">
        <f t="shared" si="13"/>
        <v>8</v>
      </c>
      <c r="BL46" s="151">
        <v>2</v>
      </c>
      <c r="BM46" s="138">
        <v>1</v>
      </c>
      <c r="BN46" s="138">
        <v>2</v>
      </c>
      <c r="BO46" s="138">
        <v>1</v>
      </c>
      <c r="BP46" s="172">
        <v>1</v>
      </c>
      <c r="BQ46" s="166">
        <f t="shared" si="14"/>
        <v>7</v>
      </c>
      <c r="BR46" s="151">
        <v>2</v>
      </c>
      <c r="BS46" s="138">
        <v>2</v>
      </c>
      <c r="BT46" s="138">
        <v>3</v>
      </c>
      <c r="BU46" s="138">
        <v>0</v>
      </c>
      <c r="BV46" s="172">
        <v>2</v>
      </c>
      <c r="BW46" s="166">
        <f t="shared" si="15"/>
        <v>9</v>
      </c>
      <c r="BX46" s="151">
        <v>2</v>
      </c>
      <c r="BY46" s="138">
        <v>2</v>
      </c>
      <c r="BZ46" s="138">
        <v>3</v>
      </c>
      <c r="CA46" s="138">
        <v>0</v>
      </c>
      <c r="CB46" s="172">
        <v>2</v>
      </c>
      <c r="CC46" s="166">
        <f t="shared" si="16"/>
        <v>9</v>
      </c>
      <c r="CD46" s="151">
        <v>2</v>
      </c>
      <c r="CE46" s="138">
        <v>2</v>
      </c>
      <c r="CF46" s="138">
        <v>3</v>
      </c>
      <c r="CG46" s="138">
        <v>1</v>
      </c>
      <c r="CH46" s="172">
        <v>2</v>
      </c>
      <c r="CI46" s="166">
        <f t="shared" si="17"/>
        <v>10</v>
      </c>
      <c r="CJ46" s="151">
        <v>2</v>
      </c>
      <c r="CK46" s="138">
        <v>2</v>
      </c>
      <c r="CL46" s="138">
        <v>3</v>
      </c>
      <c r="CM46" s="138">
        <v>0</v>
      </c>
      <c r="CN46" s="172">
        <v>2</v>
      </c>
      <c r="CO46" s="166">
        <f t="shared" si="18"/>
        <v>9</v>
      </c>
      <c r="CP46" s="151">
        <v>2</v>
      </c>
      <c r="CQ46" s="138">
        <v>1</v>
      </c>
      <c r="CR46" s="138">
        <v>3</v>
      </c>
      <c r="CS46" s="138">
        <v>0</v>
      </c>
      <c r="CT46" s="172">
        <v>2</v>
      </c>
      <c r="CU46" s="166">
        <f t="shared" si="19"/>
        <v>8</v>
      </c>
      <c r="CV46" s="151">
        <v>2</v>
      </c>
      <c r="CW46" s="138">
        <v>2</v>
      </c>
      <c r="CX46" s="138">
        <v>3</v>
      </c>
      <c r="CY46" s="138">
        <v>0</v>
      </c>
      <c r="CZ46" s="172">
        <v>2</v>
      </c>
      <c r="DA46" s="166">
        <f t="shared" si="20"/>
        <v>9</v>
      </c>
      <c r="DB46" s="151">
        <v>2</v>
      </c>
      <c r="DC46" s="138">
        <v>2</v>
      </c>
      <c r="DD46" s="138">
        <v>2</v>
      </c>
      <c r="DE46" s="138">
        <v>0</v>
      </c>
      <c r="DF46" s="172">
        <v>2</v>
      </c>
      <c r="DG46" s="205">
        <f t="shared" si="21"/>
        <v>8</v>
      </c>
      <c r="DH46" s="7"/>
      <c r="DI46" s="7"/>
    </row>
    <row r="47" spans="1:113" x14ac:dyDescent="0.25">
      <c r="A47" s="259">
        <f t="shared" si="2"/>
        <v>42</v>
      </c>
      <c r="B47" s="447">
        <v>7654</v>
      </c>
      <c r="C47" s="261" t="s">
        <v>179</v>
      </c>
      <c r="D47" s="468">
        <v>4</v>
      </c>
      <c r="E47" s="256">
        <v>12</v>
      </c>
      <c r="F47" s="230">
        <v>32</v>
      </c>
      <c r="G47" s="271">
        <f t="shared" si="3"/>
        <v>8</v>
      </c>
      <c r="H47" s="273">
        <f t="shared" si="4"/>
        <v>10.96875</v>
      </c>
      <c r="I47" s="479">
        <v>4</v>
      </c>
      <c r="J47" s="479">
        <v>4</v>
      </c>
      <c r="K47" s="479">
        <v>4</v>
      </c>
      <c r="L47" s="479">
        <v>4</v>
      </c>
      <c r="M47" s="274">
        <f t="shared" si="0"/>
        <v>2</v>
      </c>
      <c r="N47" s="274">
        <f t="shared" si="5"/>
        <v>3.4782608695652173</v>
      </c>
      <c r="O47" s="272">
        <f t="shared" si="22"/>
        <v>16.447010869565219</v>
      </c>
      <c r="P47" s="154">
        <v>2</v>
      </c>
      <c r="Q47" s="8">
        <v>2</v>
      </c>
      <c r="R47" s="8">
        <v>1</v>
      </c>
      <c r="S47" s="8">
        <v>0</v>
      </c>
      <c r="T47" s="91">
        <v>2</v>
      </c>
      <c r="U47" s="166">
        <f t="shared" si="6"/>
        <v>7</v>
      </c>
      <c r="V47" s="149">
        <v>2</v>
      </c>
      <c r="W47" s="137">
        <v>2</v>
      </c>
      <c r="X47" s="137">
        <v>2</v>
      </c>
      <c r="Y47" s="137">
        <v>0</v>
      </c>
      <c r="Z47" s="169">
        <v>2</v>
      </c>
      <c r="AA47" s="171">
        <f t="shared" si="7"/>
        <v>8</v>
      </c>
      <c r="AB47" s="151">
        <v>1</v>
      </c>
      <c r="AC47" s="138">
        <v>2</v>
      </c>
      <c r="AD47" s="138">
        <v>2</v>
      </c>
      <c r="AE47" s="138">
        <v>0</v>
      </c>
      <c r="AF47" s="172">
        <v>2</v>
      </c>
      <c r="AG47" s="166">
        <f t="shared" si="8"/>
        <v>7</v>
      </c>
      <c r="AH47" s="151">
        <v>2</v>
      </c>
      <c r="AI47" s="138">
        <v>2</v>
      </c>
      <c r="AJ47" s="138">
        <v>2</v>
      </c>
      <c r="AK47" s="138">
        <v>0</v>
      </c>
      <c r="AL47" s="172">
        <v>2</v>
      </c>
      <c r="AM47" s="166">
        <f t="shared" si="9"/>
        <v>8</v>
      </c>
      <c r="AN47" s="151">
        <v>2</v>
      </c>
      <c r="AO47" s="138">
        <v>2</v>
      </c>
      <c r="AP47" s="138">
        <v>2</v>
      </c>
      <c r="AQ47" s="138">
        <v>0</v>
      </c>
      <c r="AR47" s="172">
        <v>2</v>
      </c>
      <c r="AS47" s="166">
        <f t="shared" si="10"/>
        <v>8</v>
      </c>
      <c r="AT47" s="151">
        <v>2</v>
      </c>
      <c r="AU47" s="138">
        <v>2</v>
      </c>
      <c r="AV47" s="138">
        <v>2</v>
      </c>
      <c r="AW47" s="138">
        <v>0</v>
      </c>
      <c r="AX47" s="172">
        <v>2</v>
      </c>
      <c r="AY47" s="166">
        <f t="shared" si="11"/>
        <v>8</v>
      </c>
      <c r="AZ47" s="151">
        <v>2</v>
      </c>
      <c r="BA47" s="138">
        <v>2</v>
      </c>
      <c r="BB47" s="138">
        <v>2</v>
      </c>
      <c r="BC47" s="138">
        <v>0</v>
      </c>
      <c r="BD47" s="172">
        <v>2</v>
      </c>
      <c r="BE47" s="166">
        <f t="shared" si="12"/>
        <v>8</v>
      </c>
      <c r="BF47" s="151">
        <v>2</v>
      </c>
      <c r="BG47" s="138">
        <v>1</v>
      </c>
      <c r="BH47" s="138">
        <v>2</v>
      </c>
      <c r="BI47" s="138">
        <v>0</v>
      </c>
      <c r="BJ47" s="172">
        <v>2</v>
      </c>
      <c r="BK47" s="166">
        <f t="shared" si="13"/>
        <v>7</v>
      </c>
      <c r="BL47" s="151">
        <v>1</v>
      </c>
      <c r="BM47" s="138">
        <v>2</v>
      </c>
      <c r="BN47" s="138">
        <v>2</v>
      </c>
      <c r="BO47" s="138">
        <v>0</v>
      </c>
      <c r="BP47" s="172">
        <v>2</v>
      </c>
      <c r="BQ47" s="166">
        <f t="shared" si="14"/>
        <v>7</v>
      </c>
      <c r="BR47" s="151">
        <v>2</v>
      </c>
      <c r="BS47" s="138">
        <v>1</v>
      </c>
      <c r="BT47" s="138">
        <v>2</v>
      </c>
      <c r="BU47" s="138">
        <v>0</v>
      </c>
      <c r="BV47" s="172">
        <v>2</v>
      </c>
      <c r="BW47" s="166">
        <f t="shared" si="15"/>
        <v>7</v>
      </c>
      <c r="BX47" s="151">
        <v>2</v>
      </c>
      <c r="BY47" s="138">
        <v>1</v>
      </c>
      <c r="BZ47" s="138">
        <v>2</v>
      </c>
      <c r="CA47" s="138">
        <v>0</v>
      </c>
      <c r="CB47" s="172">
        <v>2</v>
      </c>
      <c r="CC47" s="166">
        <f t="shared" si="16"/>
        <v>7</v>
      </c>
      <c r="CD47" s="151">
        <v>2</v>
      </c>
      <c r="CE47" s="138">
        <v>1</v>
      </c>
      <c r="CF47" s="138">
        <v>2</v>
      </c>
      <c r="CG47" s="138">
        <v>0</v>
      </c>
      <c r="CH47" s="172">
        <v>2</v>
      </c>
      <c r="CI47" s="166">
        <f t="shared" si="17"/>
        <v>7</v>
      </c>
      <c r="CJ47" s="151">
        <v>2</v>
      </c>
      <c r="CK47" s="138">
        <v>2</v>
      </c>
      <c r="CL47" s="138">
        <v>2</v>
      </c>
      <c r="CM47" s="138">
        <v>0</v>
      </c>
      <c r="CN47" s="172">
        <v>2</v>
      </c>
      <c r="CO47" s="166">
        <f t="shared" si="18"/>
        <v>8</v>
      </c>
      <c r="CP47" s="151">
        <v>1</v>
      </c>
      <c r="CQ47" s="138">
        <v>2</v>
      </c>
      <c r="CR47" s="138">
        <v>2</v>
      </c>
      <c r="CS47" s="138">
        <v>0</v>
      </c>
      <c r="CT47" s="172">
        <v>2</v>
      </c>
      <c r="CU47" s="166">
        <f t="shared" si="19"/>
        <v>7</v>
      </c>
      <c r="CV47" s="151">
        <v>2</v>
      </c>
      <c r="CW47" s="138">
        <v>1</v>
      </c>
      <c r="CX47" s="138">
        <v>2</v>
      </c>
      <c r="CY47" s="138">
        <v>0</v>
      </c>
      <c r="CZ47" s="172">
        <v>2</v>
      </c>
      <c r="DA47" s="166">
        <f t="shared" si="20"/>
        <v>7</v>
      </c>
      <c r="DB47" s="151">
        <v>1</v>
      </c>
      <c r="DC47" s="138">
        <v>1</v>
      </c>
      <c r="DD47" s="138">
        <v>2</v>
      </c>
      <c r="DE47" s="138">
        <v>2</v>
      </c>
      <c r="DF47" s="172"/>
      <c r="DG47" s="205">
        <f t="shared" si="21"/>
        <v>6</v>
      </c>
      <c r="DH47" s="7"/>
      <c r="DI47" s="7"/>
    </row>
    <row r="48" spans="1:113" x14ac:dyDescent="0.25">
      <c r="A48" s="259">
        <f t="shared" si="2"/>
        <v>43</v>
      </c>
      <c r="B48" s="447">
        <v>7655</v>
      </c>
      <c r="C48" s="261" t="s">
        <v>180</v>
      </c>
      <c r="D48" s="475">
        <v>20</v>
      </c>
      <c r="E48" s="476">
        <v>19</v>
      </c>
      <c r="F48" s="230">
        <v>31</v>
      </c>
      <c r="G48" s="271">
        <f t="shared" si="3"/>
        <v>19.5</v>
      </c>
      <c r="H48" s="273">
        <f t="shared" si="4"/>
        <v>11.53125</v>
      </c>
      <c r="I48" s="252">
        <v>8</v>
      </c>
      <c r="J48" s="252">
        <v>8</v>
      </c>
      <c r="K48" s="252">
        <v>7</v>
      </c>
      <c r="L48" s="252">
        <v>8</v>
      </c>
      <c r="M48" s="274">
        <f t="shared" si="0"/>
        <v>4</v>
      </c>
      <c r="N48" s="274">
        <f t="shared" si="5"/>
        <v>3.3695652173913042</v>
      </c>
      <c r="O48" s="272">
        <f t="shared" si="22"/>
        <v>18.900815217391305</v>
      </c>
      <c r="P48" s="154">
        <v>2</v>
      </c>
      <c r="Q48" s="8">
        <v>2</v>
      </c>
      <c r="R48" s="8">
        <v>3</v>
      </c>
      <c r="S48" s="8">
        <f>-T482</f>
        <v>0</v>
      </c>
      <c r="T48" s="91">
        <v>2</v>
      </c>
      <c r="U48" s="166">
        <f t="shared" si="6"/>
        <v>9</v>
      </c>
      <c r="V48" s="149">
        <v>2</v>
      </c>
      <c r="W48" s="137">
        <v>2</v>
      </c>
      <c r="X48" s="137">
        <v>3</v>
      </c>
      <c r="Y48" s="137">
        <v>0</v>
      </c>
      <c r="Z48" s="169">
        <v>2</v>
      </c>
      <c r="AA48" s="171">
        <f t="shared" si="7"/>
        <v>9</v>
      </c>
      <c r="AB48" s="151">
        <v>2</v>
      </c>
      <c r="AC48" s="138">
        <v>2</v>
      </c>
      <c r="AD48" s="138">
        <v>3</v>
      </c>
      <c r="AE48" s="138">
        <v>0</v>
      </c>
      <c r="AF48" s="172">
        <v>2</v>
      </c>
      <c r="AG48" s="166">
        <f t="shared" si="8"/>
        <v>9</v>
      </c>
      <c r="AH48" s="151">
        <v>2</v>
      </c>
      <c r="AI48" s="138">
        <v>2</v>
      </c>
      <c r="AJ48" s="138">
        <v>3</v>
      </c>
      <c r="AK48" s="138">
        <v>0</v>
      </c>
      <c r="AL48" s="172">
        <v>2</v>
      </c>
      <c r="AM48" s="166">
        <f t="shared" si="9"/>
        <v>9</v>
      </c>
      <c r="AN48" s="151">
        <v>2</v>
      </c>
      <c r="AO48" s="138">
        <v>2</v>
      </c>
      <c r="AP48" s="138">
        <v>3</v>
      </c>
      <c r="AQ48" s="138">
        <v>0</v>
      </c>
      <c r="AR48" s="172">
        <v>2</v>
      </c>
      <c r="AS48" s="166">
        <f t="shared" si="10"/>
        <v>9</v>
      </c>
      <c r="AT48" s="151">
        <v>2</v>
      </c>
      <c r="AU48" s="138">
        <v>2</v>
      </c>
      <c r="AV48" s="138">
        <v>2</v>
      </c>
      <c r="AW48" s="138">
        <v>0</v>
      </c>
      <c r="AX48" s="172">
        <v>2</v>
      </c>
      <c r="AY48" s="166">
        <f t="shared" si="11"/>
        <v>8</v>
      </c>
      <c r="AZ48" s="151">
        <v>2</v>
      </c>
      <c r="BA48" s="138">
        <v>2</v>
      </c>
      <c r="BB48" s="138">
        <v>2</v>
      </c>
      <c r="BC48" s="138">
        <v>0</v>
      </c>
      <c r="BD48" s="172">
        <v>1</v>
      </c>
      <c r="BE48" s="166">
        <f t="shared" si="12"/>
        <v>7</v>
      </c>
      <c r="BF48" s="151">
        <v>2</v>
      </c>
      <c r="BG48" s="138">
        <v>1</v>
      </c>
      <c r="BH48" s="138">
        <v>2</v>
      </c>
      <c r="BI48" s="138">
        <v>0</v>
      </c>
      <c r="BJ48" s="172">
        <v>1</v>
      </c>
      <c r="BK48" s="166">
        <f t="shared" si="13"/>
        <v>6</v>
      </c>
      <c r="BL48" s="151">
        <v>2</v>
      </c>
      <c r="BM48" s="138">
        <v>2</v>
      </c>
      <c r="BN48" s="138">
        <v>2</v>
      </c>
      <c r="BO48" s="138">
        <v>0</v>
      </c>
      <c r="BP48" s="172">
        <v>1</v>
      </c>
      <c r="BQ48" s="166">
        <f t="shared" si="14"/>
        <v>7</v>
      </c>
      <c r="BR48" s="151">
        <v>2</v>
      </c>
      <c r="BS48" s="138">
        <v>2</v>
      </c>
      <c r="BT48" s="138">
        <v>2</v>
      </c>
      <c r="BU48" s="138">
        <v>0</v>
      </c>
      <c r="BV48" s="172">
        <v>2</v>
      </c>
      <c r="BW48" s="166">
        <f t="shared" si="15"/>
        <v>8</v>
      </c>
      <c r="BX48" s="151">
        <v>2</v>
      </c>
      <c r="BY48" s="138">
        <v>2</v>
      </c>
      <c r="BZ48" s="138">
        <v>2</v>
      </c>
      <c r="CA48" s="138">
        <v>0</v>
      </c>
      <c r="CB48" s="172">
        <v>2</v>
      </c>
      <c r="CC48" s="166">
        <f t="shared" si="16"/>
        <v>8</v>
      </c>
      <c r="CD48" s="151">
        <v>2</v>
      </c>
      <c r="CE48" s="138">
        <v>2</v>
      </c>
      <c r="CF48" s="138">
        <v>2</v>
      </c>
      <c r="CG48" s="138">
        <v>0</v>
      </c>
      <c r="CH48" s="172">
        <v>2</v>
      </c>
      <c r="CI48" s="166">
        <f t="shared" si="17"/>
        <v>8</v>
      </c>
      <c r="CJ48" s="151">
        <v>2</v>
      </c>
      <c r="CK48" s="138">
        <v>2</v>
      </c>
      <c r="CL48" s="138">
        <v>2</v>
      </c>
      <c r="CM48" s="138">
        <v>0</v>
      </c>
      <c r="CN48" s="172">
        <v>2</v>
      </c>
      <c r="CO48" s="166">
        <f t="shared" si="18"/>
        <v>8</v>
      </c>
      <c r="CP48" s="151">
        <v>2</v>
      </c>
      <c r="CQ48" s="138">
        <v>2</v>
      </c>
      <c r="CR48" s="138">
        <v>2</v>
      </c>
      <c r="CS48" s="138">
        <v>0</v>
      </c>
      <c r="CT48" s="172">
        <v>1</v>
      </c>
      <c r="CU48" s="166">
        <f t="shared" si="19"/>
        <v>7</v>
      </c>
      <c r="CV48" s="151">
        <v>1</v>
      </c>
      <c r="CW48" s="138">
        <v>2</v>
      </c>
      <c r="CX48" s="138">
        <v>1</v>
      </c>
      <c r="CY48" s="138">
        <v>0</v>
      </c>
      <c r="CZ48" s="172">
        <v>2</v>
      </c>
      <c r="DA48" s="166">
        <f t="shared" si="20"/>
        <v>6</v>
      </c>
      <c r="DB48" s="151">
        <v>2</v>
      </c>
      <c r="DC48" s="138">
        <v>0</v>
      </c>
      <c r="DD48" s="138">
        <v>2</v>
      </c>
      <c r="DE48" s="138">
        <v>0</v>
      </c>
      <c r="DF48" s="172">
        <v>1</v>
      </c>
      <c r="DG48" s="205">
        <f t="shared" si="21"/>
        <v>5</v>
      </c>
      <c r="DH48" s="7"/>
      <c r="DI48" s="7"/>
    </row>
    <row r="49" spans="1:113" x14ac:dyDescent="0.25">
      <c r="A49" s="259">
        <f t="shared" si="2"/>
        <v>44</v>
      </c>
      <c r="B49" s="447">
        <v>7656</v>
      </c>
      <c r="C49" s="261" t="s">
        <v>181</v>
      </c>
      <c r="D49" s="257">
        <v>13</v>
      </c>
      <c r="E49" s="230">
        <v>18</v>
      </c>
      <c r="F49" s="230">
        <v>29</v>
      </c>
      <c r="G49" s="271">
        <f t="shared" si="3"/>
        <v>15.5</v>
      </c>
      <c r="H49" s="273">
        <f t="shared" si="4"/>
        <v>12</v>
      </c>
      <c r="I49" s="252">
        <v>7</v>
      </c>
      <c r="J49" s="252">
        <v>7</v>
      </c>
      <c r="K49" s="252">
        <v>7</v>
      </c>
      <c r="L49" s="252">
        <v>7</v>
      </c>
      <c r="M49" s="274">
        <f t="shared" si="0"/>
        <v>4</v>
      </c>
      <c r="N49" s="274">
        <f t="shared" si="5"/>
        <v>3.152173913043478</v>
      </c>
      <c r="O49" s="272">
        <f t="shared" si="22"/>
        <v>19.152173913043477</v>
      </c>
      <c r="P49" s="154">
        <v>2</v>
      </c>
      <c r="Q49" s="8">
        <v>2</v>
      </c>
      <c r="R49" s="8">
        <v>2</v>
      </c>
      <c r="S49" s="8">
        <v>0</v>
      </c>
      <c r="T49" s="91">
        <v>2</v>
      </c>
      <c r="U49" s="166">
        <f t="shared" si="6"/>
        <v>8</v>
      </c>
      <c r="V49" s="149">
        <v>2</v>
      </c>
      <c r="W49" s="137">
        <v>2</v>
      </c>
      <c r="X49" s="137">
        <v>2</v>
      </c>
      <c r="Y49" s="137">
        <v>0</v>
      </c>
      <c r="Z49" s="168">
        <v>2</v>
      </c>
      <c r="AA49" s="171">
        <f t="shared" si="7"/>
        <v>8</v>
      </c>
      <c r="AB49" s="151">
        <v>2</v>
      </c>
      <c r="AC49" s="138">
        <v>2</v>
      </c>
      <c r="AD49" s="138">
        <v>2</v>
      </c>
      <c r="AE49" s="138">
        <v>0</v>
      </c>
      <c r="AF49" s="172">
        <v>2</v>
      </c>
      <c r="AG49" s="166">
        <v>8</v>
      </c>
      <c r="AH49" s="151">
        <v>2</v>
      </c>
      <c r="AI49" s="138">
        <v>2</v>
      </c>
      <c r="AJ49" s="138">
        <v>2</v>
      </c>
      <c r="AK49" s="138">
        <v>0</v>
      </c>
      <c r="AL49" s="172">
        <v>2</v>
      </c>
      <c r="AM49" s="166">
        <f t="shared" si="9"/>
        <v>8</v>
      </c>
      <c r="AN49" s="151">
        <v>2</v>
      </c>
      <c r="AO49" s="138">
        <v>2</v>
      </c>
      <c r="AP49" s="138">
        <v>2</v>
      </c>
      <c r="AQ49" s="138">
        <v>0</v>
      </c>
      <c r="AR49" s="172">
        <v>2</v>
      </c>
      <c r="AS49" s="166">
        <f t="shared" si="10"/>
        <v>8</v>
      </c>
      <c r="AT49" s="151">
        <v>2</v>
      </c>
      <c r="AU49" s="138">
        <v>2</v>
      </c>
      <c r="AV49" s="138">
        <v>2</v>
      </c>
      <c r="AW49" s="138">
        <v>0</v>
      </c>
      <c r="AX49" s="172">
        <v>2</v>
      </c>
      <c r="AY49" s="166">
        <f t="shared" si="11"/>
        <v>8</v>
      </c>
      <c r="AZ49" s="151">
        <v>2</v>
      </c>
      <c r="BA49" s="138">
        <v>2</v>
      </c>
      <c r="BB49" s="138">
        <v>2</v>
      </c>
      <c r="BC49" s="138">
        <v>0</v>
      </c>
      <c r="BD49" s="172">
        <v>2</v>
      </c>
      <c r="BE49" s="166">
        <f t="shared" si="12"/>
        <v>8</v>
      </c>
      <c r="BF49" s="151">
        <v>2</v>
      </c>
      <c r="BG49" s="138">
        <v>2</v>
      </c>
      <c r="BH49" s="138">
        <v>2</v>
      </c>
      <c r="BI49" s="138">
        <v>0</v>
      </c>
      <c r="BJ49" s="172">
        <v>2</v>
      </c>
      <c r="BK49" s="166">
        <f t="shared" si="13"/>
        <v>8</v>
      </c>
      <c r="BL49" s="151">
        <v>2</v>
      </c>
      <c r="BM49" s="138">
        <v>2</v>
      </c>
      <c r="BN49" s="138">
        <v>2</v>
      </c>
      <c r="BO49" s="138">
        <v>0</v>
      </c>
      <c r="BP49" s="172">
        <v>2</v>
      </c>
      <c r="BQ49" s="166">
        <f t="shared" si="14"/>
        <v>8</v>
      </c>
      <c r="BR49" s="151">
        <v>2</v>
      </c>
      <c r="BS49" s="138">
        <v>2</v>
      </c>
      <c r="BT49" s="138">
        <v>2</v>
      </c>
      <c r="BU49" s="138">
        <v>0</v>
      </c>
      <c r="BV49" s="172">
        <v>2</v>
      </c>
      <c r="BW49" s="166">
        <f t="shared" si="15"/>
        <v>8</v>
      </c>
      <c r="BX49" s="151">
        <v>2</v>
      </c>
      <c r="BY49" s="138">
        <v>2</v>
      </c>
      <c r="BZ49" s="138">
        <v>2</v>
      </c>
      <c r="CA49" s="138">
        <v>0</v>
      </c>
      <c r="CB49" s="172">
        <v>2</v>
      </c>
      <c r="CC49" s="166">
        <f t="shared" si="16"/>
        <v>8</v>
      </c>
      <c r="CD49" s="151">
        <v>2</v>
      </c>
      <c r="CE49" s="138">
        <v>2</v>
      </c>
      <c r="CF49" s="138">
        <v>2</v>
      </c>
      <c r="CG49" s="138">
        <v>0</v>
      </c>
      <c r="CH49" s="172">
        <v>2</v>
      </c>
      <c r="CI49" s="166">
        <f t="shared" si="17"/>
        <v>8</v>
      </c>
      <c r="CJ49" s="151">
        <v>2</v>
      </c>
      <c r="CK49" s="138">
        <v>2</v>
      </c>
      <c r="CL49" s="138">
        <v>2</v>
      </c>
      <c r="CM49" s="138">
        <v>0</v>
      </c>
      <c r="CN49" s="172">
        <v>2</v>
      </c>
      <c r="CO49" s="166">
        <f t="shared" si="18"/>
        <v>8</v>
      </c>
      <c r="CP49" s="151">
        <v>2</v>
      </c>
      <c r="CQ49" s="138">
        <v>2</v>
      </c>
      <c r="CR49" s="138">
        <v>2</v>
      </c>
      <c r="CS49" s="138">
        <v>0</v>
      </c>
      <c r="CT49" s="172">
        <v>2</v>
      </c>
      <c r="CU49" s="166">
        <f t="shared" si="19"/>
        <v>8</v>
      </c>
      <c r="CV49" s="151">
        <v>2</v>
      </c>
      <c r="CW49" s="138">
        <v>2</v>
      </c>
      <c r="CX49" s="138">
        <v>2</v>
      </c>
      <c r="CY49" s="138">
        <v>0</v>
      </c>
      <c r="CZ49" s="172">
        <v>2</v>
      </c>
      <c r="DA49" s="166">
        <v>8</v>
      </c>
      <c r="DB49" s="151">
        <v>2</v>
      </c>
      <c r="DC49" s="138">
        <v>2</v>
      </c>
      <c r="DD49" s="138">
        <v>2</v>
      </c>
      <c r="DE49" s="138">
        <v>0</v>
      </c>
      <c r="DF49" s="172">
        <v>2</v>
      </c>
      <c r="DG49" s="205">
        <f t="shared" si="21"/>
        <v>8</v>
      </c>
      <c r="DH49" s="7"/>
      <c r="DI49" s="7"/>
    </row>
    <row r="50" spans="1:113" x14ac:dyDescent="0.25">
      <c r="A50" s="259">
        <f t="shared" si="2"/>
        <v>45</v>
      </c>
      <c r="B50" s="447">
        <v>7657</v>
      </c>
      <c r="C50" s="261" t="s">
        <v>182</v>
      </c>
      <c r="D50" s="475">
        <v>19</v>
      </c>
      <c r="E50" s="476">
        <v>19</v>
      </c>
      <c r="F50" s="230">
        <v>42</v>
      </c>
      <c r="G50" s="271">
        <f t="shared" si="3"/>
        <v>19</v>
      </c>
      <c r="H50" s="580">
        <f t="shared" si="4"/>
        <v>13.78125</v>
      </c>
      <c r="I50" s="478">
        <v>9</v>
      </c>
      <c r="J50" s="478">
        <v>9</v>
      </c>
      <c r="K50" s="478">
        <v>9</v>
      </c>
      <c r="L50" s="478">
        <v>9</v>
      </c>
      <c r="M50" s="274">
        <f>((I50+J50+K50+L50)*5)/40</f>
        <v>4.5</v>
      </c>
      <c r="N50" s="274">
        <f t="shared" si="5"/>
        <v>4.5652173913043477</v>
      </c>
      <c r="O50" s="272">
        <f t="shared" si="22"/>
        <v>22.846467391304348</v>
      </c>
      <c r="P50" s="154">
        <v>2</v>
      </c>
      <c r="Q50" s="8">
        <v>2</v>
      </c>
      <c r="R50" s="8">
        <v>3</v>
      </c>
      <c r="S50" s="8">
        <v>1</v>
      </c>
      <c r="T50" s="91">
        <v>2</v>
      </c>
      <c r="U50" s="166">
        <f t="shared" si="6"/>
        <v>10</v>
      </c>
      <c r="V50" s="149">
        <v>2</v>
      </c>
      <c r="W50" s="137">
        <v>2</v>
      </c>
      <c r="X50" s="137">
        <v>3</v>
      </c>
      <c r="Y50" s="137">
        <v>1</v>
      </c>
      <c r="Z50" s="169">
        <v>2</v>
      </c>
      <c r="AA50" s="171">
        <f t="shared" si="7"/>
        <v>10</v>
      </c>
      <c r="AB50" s="151">
        <v>2</v>
      </c>
      <c r="AC50" s="138">
        <v>2</v>
      </c>
      <c r="AD50" s="138">
        <v>3</v>
      </c>
      <c r="AE50" s="138">
        <v>1</v>
      </c>
      <c r="AF50" s="172">
        <v>2</v>
      </c>
      <c r="AG50" s="166">
        <f t="shared" si="8"/>
        <v>10</v>
      </c>
      <c r="AH50" s="151">
        <v>2</v>
      </c>
      <c r="AI50" s="138">
        <v>2</v>
      </c>
      <c r="AJ50" s="138">
        <v>3</v>
      </c>
      <c r="AK50" s="138">
        <v>0</v>
      </c>
      <c r="AL50" s="172">
        <v>2</v>
      </c>
      <c r="AM50" s="166">
        <f t="shared" si="9"/>
        <v>9</v>
      </c>
      <c r="AN50" s="151">
        <v>2</v>
      </c>
      <c r="AO50" s="138">
        <v>2</v>
      </c>
      <c r="AP50" s="138">
        <v>3</v>
      </c>
      <c r="AQ50" s="138">
        <v>1</v>
      </c>
      <c r="AR50" s="172">
        <v>2</v>
      </c>
      <c r="AS50" s="166">
        <f t="shared" si="10"/>
        <v>10</v>
      </c>
      <c r="AT50" s="151">
        <v>2</v>
      </c>
      <c r="AU50" s="138">
        <v>2</v>
      </c>
      <c r="AV50" s="138">
        <v>3</v>
      </c>
      <c r="AW50" s="138">
        <v>0</v>
      </c>
      <c r="AX50" s="172">
        <v>2</v>
      </c>
      <c r="AY50" s="166">
        <f t="shared" si="11"/>
        <v>9</v>
      </c>
      <c r="AZ50" s="151">
        <v>2</v>
      </c>
      <c r="BA50" s="138">
        <v>2</v>
      </c>
      <c r="BB50" s="138">
        <v>3</v>
      </c>
      <c r="BC50" s="138">
        <v>1</v>
      </c>
      <c r="BD50" s="172">
        <v>2</v>
      </c>
      <c r="BE50" s="166">
        <f t="shared" si="12"/>
        <v>10</v>
      </c>
      <c r="BF50" s="151">
        <v>2</v>
      </c>
      <c r="BG50" s="138">
        <v>2</v>
      </c>
      <c r="BH50" s="138">
        <v>2</v>
      </c>
      <c r="BI50" s="138">
        <v>1</v>
      </c>
      <c r="BJ50" s="172">
        <v>2</v>
      </c>
      <c r="BK50" s="166">
        <f t="shared" si="13"/>
        <v>9</v>
      </c>
      <c r="BL50" s="151">
        <v>2</v>
      </c>
      <c r="BM50" s="138">
        <v>2</v>
      </c>
      <c r="BN50" s="138">
        <v>3</v>
      </c>
      <c r="BO50" s="138">
        <v>0</v>
      </c>
      <c r="BP50" s="172">
        <v>2</v>
      </c>
      <c r="BQ50" s="166">
        <f t="shared" si="14"/>
        <v>9</v>
      </c>
      <c r="BR50" s="151">
        <v>2</v>
      </c>
      <c r="BS50" s="138">
        <v>2</v>
      </c>
      <c r="BT50" s="138">
        <v>3</v>
      </c>
      <c r="BU50" s="138">
        <v>0</v>
      </c>
      <c r="BV50" s="172">
        <v>2</v>
      </c>
      <c r="BW50" s="166">
        <f t="shared" si="15"/>
        <v>9</v>
      </c>
      <c r="BX50" s="151">
        <v>2</v>
      </c>
      <c r="BY50" s="138">
        <v>2</v>
      </c>
      <c r="BZ50" s="138">
        <v>2</v>
      </c>
      <c r="CA50" s="138">
        <v>1</v>
      </c>
      <c r="CB50" s="172">
        <v>2</v>
      </c>
      <c r="CC50" s="166">
        <f t="shared" si="16"/>
        <v>9</v>
      </c>
      <c r="CD50" s="151">
        <v>2</v>
      </c>
      <c r="CE50" s="138">
        <v>2</v>
      </c>
      <c r="CF50" s="138">
        <v>3</v>
      </c>
      <c r="CG50" s="138">
        <v>1</v>
      </c>
      <c r="CH50" s="172">
        <v>1</v>
      </c>
      <c r="CI50" s="166">
        <f t="shared" si="17"/>
        <v>9</v>
      </c>
      <c r="CJ50" s="151">
        <v>2</v>
      </c>
      <c r="CK50" s="138">
        <v>2</v>
      </c>
      <c r="CL50" s="138">
        <v>3</v>
      </c>
      <c r="CM50" s="138">
        <v>0</v>
      </c>
      <c r="CN50" s="172">
        <v>1</v>
      </c>
      <c r="CO50" s="166">
        <f t="shared" si="18"/>
        <v>8</v>
      </c>
      <c r="CP50" s="151">
        <v>2</v>
      </c>
      <c r="CQ50" s="138">
        <v>2</v>
      </c>
      <c r="CR50" s="138">
        <v>3</v>
      </c>
      <c r="CS50" s="138">
        <v>0</v>
      </c>
      <c r="CT50" s="172">
        <v>1</v>
      </c>
      <c r="CU50" s="166">
        <f t="shared" si="19"/>
        <v>8</v>
      </c>
      <c r="CV50" s="151">
        <v>2</v>
      </c>
      <c r="CW50" s="138">
        <v>2</v>
      </c>
      <c r="CX50" s="138">
        <v>3</v>
      </c>
      <c r="CY50" s="138">
        <v>0</v>
      </c>
      <c r="CZ50" s="172">
        <v>2</v>
      </c>
      <c r="DA50" s="166">
        <f t="shared" si="20"/>
        <v>9</v>
      </c>
      <c r="DB50" s="151">
        <v>2</v>
      </c>
      <c r="DC50" s="138">
        <v>2</v>
      </c>
      <c r="DD50" s="138">
        <v>3</v>
      </c>
      <c r="DE50" s="138">
        <v>0</v>
      </c>
      <c r="DF50" s="172">
        <v>2</v>
      </c>
      <c r="DG50" s="205">
        <f t="shared" si="21"/>
        <v>9</v>
      </c>
      <c r="DH50" s="7"/>
      <c r="DI50" s="7"/>
    </row>
    <row r="51" spans="1:113" x14ac:dyDescent="0.25">
      <c r="A51" s="259">
        <f t="shared" si="2"/>
        <v>46</v>
      </c>
      <c r="B51" s="447">
        <v>7658</v>
      </c>
      <c r="C51" s="261" t="s">
        <v>183</v>
      </c>
      <c r="D51" s="467">
        <v>3</v>
      </c>
      <c r="E51" s="469">
        <v>3</v>
      </c>
      <c r="F51" s="230">
        <v>27</v>
      </c>
      <c r="G51" s="271">
        <f t="shared" si="3"/>
        <v>3</v>
      </c>
      <c r="H51" s="585">
        <f t="shared" si="4"/>
        <v>9.1875</v>
      </c>
      <c r="I51" s="479">
        <v>3</v>
      </c>
      <c r="J51" s="479">
        <v>3</v>
      </c>
      <c r="K51" s="479">
        <v>3</v>
      </c>
      <c r="L51" s="479">
        <v>3</v>
      </c>
      <c r="M51" s="274">
        <f t="shared" si="0"/>
        <v>2</v>
      </c>
      <c r="N51" s="274">
        <f t="shared" si="5"/>
        <v>2.9347826086956523</v>
      </c>
      <c r="O51" s="272">
        <f t="shared" si="22"/>
        <v>14.122282608695652</v>
      </c>
      <c r="P51" s="154">
        <v>1</v>
      </c>
      <c r="Q51" s="8">
        <v>1</v>
      </c>
      <c r="R51" s="8">
        <v>2</v>
      </c>
      <c r="S51" s="8"/>
      <c r="T51" s="91">
        <v>2</v>
      </c>
      <c r="U51" s="166">
        <f t="shared" si="6"/>
        <v>6</v>
      </c>
      <c r="V51" s="149">
        <v>1</v>
      </c>
      <c r="W51" s="137">
        <v>1</v>
      </c>
      <c r="X51" s="137">
        <v>2</v>
      </c>
      <c r="Y51" s="137"/>
      <c r="Z51" s="169">
        <v>2</v>
      </c>
      <c r="AA51" s="171">
        <f t="shared" si="7"/>
        <v>6</v>
      </c>
      <c r="AB51" s="151">
        <v>1</v>
      </c>
      <c r="AC51" s="138">
        <v>1</v>
      </c>
      <c r="AD51" s="138">
        <v>2</v>
      </c>
      <c r="AE51" s="138"/>
      <c r="AF51" s="172">
        <v>2</v>
      </c>
      <c r="AG51" s="166">
        <f t="shared" si="8"/>
        <v>6</v>
      </c>
      <c r="AH51" s="151">
        <v>1</v>
      </c>
      <c r="AI51" s="138">
        <v>1</v>
      </c>
      <c r="AJ51" s="138">
        <v>2</v>
      </c>
      <c r="AK51" s="138"/>
      <c r="AL51" s="172">
        <v>2</v>
      </c>
      <c r="AM51" s="166">
        <f t="shared" si="9"/>
        <v>6</v>
      </c>
      <c r="AN51" s="151">
        <v>1</v>
      </c>
      <c r="AO51" s="138">
        <v>1</v>
      </c>
      <c r="AP51" s="138">
        <v>2</v>
      </c>
      <c r="AQ51" s="138"/>
      <c r="AR51" s="172">
        <v>2</v>
      </c>
      <c r="AS51" s="166">
        <f t="shared" si="10"/>
        <v>6</v>
      </c>
      <c r="AT51" s="151">
        <v>1</v>
      </c>
      <c r="AU51" s="138">
        <v>1</v>
      </c>
      <c r="AV51" s="138">
        <v>2</v>
      </c>
      <c r="AW51" s="138"/>
      <c r="AX51" s="172">
        <v>2</v>
      </c>
      <c r="AY51" s="166">
        <f t="shared" si="11"/>
        <v>6</v>
      </c>
      <c r="AZ51" s="151">
        <v>1</v>
      </c>
      <c r="BA51" s="138">
        <v>1</v>
      </c>
      <c r="BB51" s="138">
        <v>2</v>
      </c>
      <c r="BC51" s="138"/>
      <c r="BD51" s="172">
        <v>2</v>
      </c>
      <c r="BE51" s="166">
        <f t="shared" si="12"/>
        <v>6</v>
      </c>
      <c r="BF51" s="151">
        <v>1</v>
      </c>
      <c r="BG51" s="138">
        <v>1</v>
      </c>
      <c r="BH51" s="138">
        <v>2</v>
      </c>
      <c r="BI51" s="138"/>
      <c r="BJ51" s="172">
        <v>2</v>
      </c>
      <c r="BK51" s="166">
        <f t="shared" si="13"/>
        <v>6</v>
      </c>
      <c r="BL51" s="151">
        <v>1</v>
      </c>
      <c r="BM51" s="138">
        <v>1</v>
      </c>
      <c r="BN51" s="138">
        <v>2</v>
      </c>
      <c r="BO51" s="138"/>
      <c r="BP51" s="172">
        <v>2</v>
      </c>
      <c r="BQ51" s="166">
        <f t="shared" si="14"/>
        <v>6</v>
      </c>
      <c r="BR51" s="151">
        <v>1</v>
      </c>
      <c r="BS51" s="138">
        <v>2</v>
      </c>
      <c r="BT51" s="138">
        <v>2</v>
      </c>
      <c r="BU51" s="138">
        <v>2</v>
      </c>
      <c r="BV51" s="172"/>
      <c r="BW51" s="166">
        <f t="shared" si="15"/>
        <v>7</v>
      </c>
      <c r="BX51" s="151">
        <v>1</v>
      </c>
      <c r="BY51" s="138">
        <v>1</v>
      </c>
      <c r="BZ51" s="138">
        <v>2</v>
      </c>
      <c r="CA51" s="138">
        <v>2</v>
      </c>
      <c r="CB51" s="172"/>
      <c r="CC51" s="166">
        <f t="shared" si="16"/>
        <v>6</v>
      </c>
      <c r="CD51" s="151">
        <v>1</v>
      </c>
      <c r="CE51" s="138">
        <v>1</v>
      </c>
      <c r="CF51" s="138">
        <v>2</v>
      </c>
      <c r="CG51" s="138">
        <v>2</v>
      </c>
      <c r="CH51" s="172"/>
      <c r="CI51" s="166">
        <f t="shared" si="17"/>
        <v>6</v>
      </c>
      <c r="CJ51" s="151">
        <v>1</v>
      </c>
      <c r="CK51" s="138">
        <v>1</v>
      </c>
      <c r="CL51" s="138">
        <v>2</v>
      </c>
      <c r="CM51" s="138">
        <v>2</v>
      </c>
      <c r="CN51" s="172"/>
      <c r="CO51" s="166">
        <f t="shared" si="18"/>
        <v>6</v>
      </c>
      <c r="CP51" s="151">
        <v>1</v>
      </c>
      <c r="CQ51" s="138">
        <v>1</v>
      </c>
      <c r="CR51" s="138">
        <v>2</v>
      </c>
      <c r="CS51" s="138">
        <v>2</v>
      </c>
      <c r="CT51" s="172"/>
      <c r="CU51" s="166">
        <f t="shared" si="19"/>
        <v>6</v>
      </c>
      <c r="CV51" s="151">
        <v>1</v>
      </c>
      <c r="CW51" s="138">
        <v>1</v>
      </c>
      <c r="CX51" s="138">
        <v>2</v>
      </c>
      <c r="CY51" s="138">
        <v>2</v>
      </c>
      <c r="CZ51" s="172"/>
      <c r="DA51" s="166">
        <f t="shared" si="20"/>
        <v>6</v>
      </c>
      <c r="DB51" s="151">
        <v>2</v>
      </c>
      <c r="DC51" s="138">
        <v>1</v>
      </c>
      <c r="DD51" s="138">
        <v>2</v>
      </c>
      <c r="DE51" s="138">
        <v>2</v>
      </c>
      <c r="DF51" s="172"/>
      <c r="DG51" s="205">
        <f t="shared" si="21"/>
        <v>7</v>
      </c>
      <c r="DH51" s="7"/>
      <c r="DI51" s="7"/>
    </row>
    <row r="52" spans="1:113" x14ac:dyDescent="0.25">
      <c r="A52" s="259">
        <f t="shared" si="2"/>
        <v>47</v>
      </c>
      <c r="B52" s="447">
        <v>7659</v>
      </c>
      <c r="C52" s="261" t="s">
        <v>184</v>
      </c>
      <c r="D52" s="257">
        <v>15</v>
      </c>
      <c r="E52" s="230">
        <v>13</v>
      </c>
      <c r="F52" s="230">
        <v>42</v>
      </c>
      <c r="G52" s="271">
        <f t="shared" si="3"/>
        <v>14</v>
      </c>
      <c r="H52" s="273">
        <f t="shared" si="4"/>
        <v>12.9</v>
      </c>
      <c r="I52" s="252">
        <v>8</v>
      </c>
      <c r="J52" s="252">
        <v>8</v>
      </c>
      <c r="K52" s="252">
        <v>7</v>
      </c>
      <c r="L52" s="252">
        <v>8</v>
      </c>
      <c r="M52" s="274">
        <f t="shared" si="0"/>
        <v>4</v>
      </c>
      <c r="N52" s="274">
        <f t="shared" si="5"/>
        <v>4.5652173913043477</v>
      </c>
      <c r="O52" s="272">
        <f t="shared" si="22"/>
        <v>21.465217391304346</v>
      </c>
      <c r="P52" s="154">
        <v>2</v>
      </c>
      <c r="Q52" s="8">
        <v>2</v>
      </c>
      <c r="R52" s="8">
        <v>3</v>
      </c>
      <c r="S52" s="8">
        <v>0</v>
      </c>
      <c r="T52" s="91">
        <v>2</v>
      </c>
      <c r="U52" s="166">
        <f t="shared" si="6"/>
        <v>9</v>
      </c>
      <c r="V52" s="149">
        <v>2</v>
      </c>
      <c r="W52" s="137">
        <v>2</v>
      </c>
      <c r="X52" s="137">
        <v>3</v>
      </c>
      <c r="Y52" s="137">
        <v>0</v>
      </c>
      <c r="Z52" s="169">
        <v>2</v>
      </c>
      <c r="AA52" s="171">
        <f t="shared" si="7"/>
        <v>9</v>
      </c>
      <c r="AB52" s="151">
        <v>2</v>
      </c>
      <c r="AC52" s="138">
        <v>2</v>
      </c>
      <c r="AD52" s="138">
        <v>3</v>
      </c>
      <c r="AE52" s="138">
        <v>0</v>
      </c>
      <c r="AF52" s="172">
        <v>2</v>
      </c>
      <c r="AG52" s="166">
        <f t="shared" si="8"/>
        <v>9</v>
      </c>
      <c r="AH52" s="151">
        <v>2</v>
      </c>
      <c r="AI52" s="138">
        <v>2</v>
      </c>
      <c r="AJ52" s="138">
        <v>3</v>
      </c>
      <c r="AK52" s="138">
        <v>0</v>
      </c>
      <c r="AL52" s="172">
        <v>2</v>
      </c>
      <c r="AM52" s="166">
        <f t="shared" si="9"/>
        <v>9</v>
      </c>
      <c r="AN52" s="151">
        <v>2</v>
      </c>
      <c r="AO52" s="138">
        <v>2</v>
      </c>
      <c r="AP52" s="138">
        <v>3</v>
      </c>
      <c r="AQ52" s="138">
        <v>1</v>
      </c>
      <c r="AR52" s="172">
        <v>2</v>
      </c>
      <c r="AS52" s="166">
        <f t="shared" si="10"/>
        <v>10</v>
      </c>
      <c r="AT52" s="151">
        <v>2</v>
      </c>
      <c r="AU52" s="138">
        <v>2</v>
      </c>
      <c r="AV52" s="138">
        <v>3</v>
      </c>
      <c r="AW52" s="138">
        <v>1</v>
      </c>
      <c r="AX52" s="172">
        <v>2</v>
      </c>
      <c r="AY52" s="166">
        <f t="shared" si="11"/>
        <v>10</v>
      </c>
      <c r="AZ52" s="151">
        <v>2</v>
      </c>
      <c r="BA52" s="138">
        <v>2</v>
      </c>
      <c r="BB52" s="138">
        <v>3</v>
      </c>
      <c r="BC52" s="138">
        <v>0</v>
      </c>
      <c r="BD52" s="172">
        <v>2</v>
      </c>
      <c r="BE52" s="166">
        <v>2</v>
      </c>
      <c r="BF52" s="151">
        <v>2</v>
      </c>
      <c r="BG52" s="138">
        <v>2</v>
      </c>
      <c r="BH52" s="138">
        <v>3</v>
      </c>
      <c r="BI52" s="138">
        <v>0</v>
      </c>
      <c r="BJ52" s="172">
        <v>2</v>
      </c>
      <c r="BK52" s="166">
        <f t="shared" si="13"/>
        <v>9</v>
      </c>
      <c r="BL52" s="151">
        <v>2</v>
      </c>
      <c r="BM52" s="138">
        <v>2</v>
      </c>
      <c r="BN52" s="138">
        <v>3</v>
      </c>
      <c r="BO52" s="138">
        <v>0</v>
      </c>
      <c r="BP52" s="172">
        <v>1</v>
      </c>
      <c r="BQ52" s="166">
        <f t="shared" si="14"/>
        <v>8</v>
      </c>
      <c r="BR52" s="151">
        <v>2</v>
      </c>
      <c r="BS52" s="138">
        <v>2</v>
      </c>
      <c r="BT52" s="138">
        <v>3</v>
      </c>
      <c r="BU52" s="138">
        <v>0</v>
      </c>
      <c r="BV52" s="172">
        <v>2</v>
      </c>
      <c r="BW52" s="166"/>
      <c r="BX52" s="151">
        <v>2</v>
      </c>
      <c r="BY52" s="138">
        <v>2</v>
      </c>
      <c r="BZ52" s="138">
        <v>3</v>
      </c>
      <c r="CA52" s="138">
        <v>0</v>
      </c>
      <c r="CB52" s="172">
        <v>1</v>
      </c>
      <c r="CC52" s="166">
        <f t="shared" si="16"/>
        <v>8</v>
      </c>
      <c r="CD52" s="151">
        <v>2</v>
      </c>
      <c r="CE52" s="138">
        <v>2</v>
      </c>
      <c r="CF52" s="138">
        <v>3</v>
      </c>
      <c r="CG52" s="138">
        <v>1</v>
      </c>
      <c r="CH52" s="172">
        <v>1</v>
      </c>
      <c r="CI52" s="166">
        <f t="shared" si="17"/>
        <v>9</v>
      </c>
      <c r="CJ52" s="151">
        <v>2</v>
      </c>
      <c r="CK52" s="138">
        <v>2</v>
      </c>
      <c r="CL52" s="138">
        <v>3</v>
      </c>
      <c r="CM52" s="138">
        <v>0</v>
      </c>
      <c r="CN52" s="172">
        <v>2</v>
      </c>
      <c r="CO52" s="166">
        <f t="shared" si="18"/>
        <v>9</v>
      </c>
      <c r="CP52" s="151">
        <v>2</v>
      </c>
      <c r="CQ52" s="138">
        <v>2</v>
      </c>
      <c r="CR52" s="138">
        <v>3</v>
      </c>
      <c r="CS52" s="138">
        <v>0</v>
      </c>
      <c r="CT52" s="172">
        <v>2</v>
      </c>
      <c r="CU52" s="166">
        <f t="shared" si="19"/>
        <v>9</v>
      </c>
      <c r="CV52" s="151">
        <v>2</v>
      </c>
      <c r="CW52" s="138">
        <v>2</v>
      </c>
      <c r="CX52" s="138">
        <v>3</v>
      </c>
      <c r="CY52" s="138">
        <v>0</v>
      </c>
      <c r="CZ52" s="172">
        <v>2</v>
      </c>
      <c r="DA52" s="166">
        <f t="shared" si="20"/>
        <v>9</v>
      </c>
      <c r="DB52" s="151">
        <v>2</v>
      </c>
      <c r="DC52" s="138">
        <v>2</v>
      </c>
      <c r="DD52" s="138">
        <v>3</v>
      </c>
      <c r="DE52" s="138">
        <v>1</v>
      </c>
      <c r="DF52" s="172">
        <v>2</v>
      </c>
      <c r="DG52" s="205">
        <f t="shared" si="21"/>
        <v>10</v>
      </c>
      <c r="DH52" s="7"/>
      <c r="DI52" s="7"/>
    </row>
    <row r="53" spans="1:113" x14ac:dyDescent="0.25">
      <c r="A53" s="259">
        <f t="shared" si="2"/>
        <v>48</v>
      </c>
      <c r="B53" s="447">
        <v>7660</v>
      </c>
      <c r="C53" s="261" t="s">
        <v>185</v>
      </c>
      <c r="D53" s="257">
        <v>14</v>
      </c>
      <c r="E53" s="230">
        <v>15</v>
      </c>
      <c r="F53" s="230">
        <v>35</v>
      </c>
      <c r="G53" s="271">
        <f t="shared" si="3"/>
        <v>14.5</v>
      </c>
      <c r="H53" s="273">
        <f t="shared" si="4"/>
        <v>12.09375</v>
      </c>
      <c r="I53" s="252">
        <v>7</v>
      </c>
      <c r="J53" s="252">
        <v>7</v>
      </c>
      <c r="K53" s="252">
        <v>7</v>
      </c>
      <c r="L53" s="252">
        <v>7</v>
      </c>
      <c r="M53" s="274">
        <f t="shared" si="0"/>
        <v>4</v>
      </c>
      <c r="N53" s="274">
        <f t="shared" si="5"/>
        <v>3.8043478260869565</v>
      </c>
      <c r="O53" s="272">
        <f t="shared" si="22"/>
        <v>19.898097826086957</v>
      </c>
      <c r="P53" s="154">
        <v>2</v>
      </c>
      <c r="Q53" s="8">
        <v>2</v>
      </c>
      <c r="R53" s="8">
        <v>2</v>
      </c>
      <c r="S53" s="8">
        <v>0</v>
      </c>
      <c r="T53" s="91">
        <v>2</v>
      </c>
      <c r="U53" s="166">
        <f t="shared" si="6"/>
        <v>8</v>
      </c>
      <c r="V53" s="149">
        <v>2</v>
      </c>
      <c r="W53" s="137">
        <v>2</v>
      </c>
      <c r="X53" s="137">
        <v>2</v>
      </c>
      <c r="Y53" s="137">
        <v>0</v>
      </c>
      <c r="Z53" s="169">
        <v>2</v>
      </c>
      <c r="AA53" s="171">
        <f t="shared" si="7"/>
        <v>8</v>
      </c>
      <c r="AB53" s="151">
        <v>2</v>
      </c>
      <c r="AC53" s="138">
        <v>2</v>
      </c>
      <c r="AD53" s="138">
        <v>2</v>
      </c>
      <c r="AE53" s="138">
        <v>0</v>
      </c>
      <c r="AF53" s="172">
        <v>3</v>
      </c>
      <c r="AG53" s="166">
        <f t="shared" si="8"/>
        <v>9</v>
      </c>
      <c r="AH53" s="151">
        <v>2</v>
      </c>
      <c r="AI53" s="138">
        <v>2</v>
      </c>
      <c r="AJ53" s="138">
        <v>2</v>
      </c>
      <c r="AK53" s="138">
        <v>0</v>
      </c>
      <c r="AL53" s="172">
        <v>2</v>
      </c>
      <c r="AM53" s="166">
        <f t="shared" si="9"/>
        <v>8</v>
      </c>
      <c r="AN53" s="151">
        <v>2</v>
      </c>
      <c r="AO53" s="138">
        <v>2</v>
      </c>
      <c r="AP53" s="138">
        <v>2</v>
      </c>
      <c r="AQ53" s="138">
        <v>0</v>
      </c>
      <c r="AR53" s="172">
        <v>2</v>
      </c>
      <c r="AS53" s="166">
        <f t="shared" si="10"/>
        <v>8</v>
      </c>
      <c r="AT53" s="151">
        <v>2</v>
      </c>
      <c r="AU53" s="138">
        <v>2</v>
      </c>
      <c r="AV53" s="138">
        <v>2</v>
      </c>
      <c r="AW53" s="138">
        <v>0</v>
      </c>
      <c r="AX53" s="172">
        <v>2</v>
      </c>
      <c r="AY53" s="166">
        <f t="shared" si="11"/>
        <v>8</v>
      </c>
      <c r="AZ53" s="151">
        <v>2</v>
      </c>
      <c r="BA53" s="138">
        <v>2</v>
      </c>
      <c r="BB53" s="138">
        <v>2</v>
      </c>
      <c r="BC53" s="138">
        <v>0</v>
      </c>
      <c r="BD53" s="172">
        <v>2</v>
      </c>
      <c r="BE53" s="166">
        <f t="shared" si="12"/>
        <v>8</v>
      </c>
      <c r="BF53" s="151">
        <v>2</v>
      </c>
      <c r="BG53" s="138">
        <v>2</v>
      </c>
      <c r="BH53" s="138">
        <v>2</v>
      </c>
      <c r="BI53" s="138">
        <v>0</v>
      </c>
      <c r="BJ53" s="172">
        <v>2</v>
      </c>
      <c r="BK53" s="166">
        <f t="shared" si="13"/>
        <v>8</v>
      </c>
      <c r="BL53" s="151">
        <v>2</v>
      </c>
      <c r="BM53" s="138">
        <v>2</v>
      </c>
      <c r="BN53" s="138">
        <v>2</v>
      </c>
      <c r="BO53" s="138">
        <v>0</v>
      </c>
      <c r="BP53" s="172">
        <v>2</v>
      </c>
      <c r="BQ53" s="166">
        <f t="shared" si="14"/>
        <v>8</v>
      </c>
      <c r="BR53" s="151">
        <v>2</v>
      </c>
      <c r="BS53" s="138">
        <v>2</v>
      </c>
      <c r="BT53" s="138">
        <v>2</v>
      </c>
      <c r="BU53" s="138">
        <v>0</v>
      </c>
      <c r="BV53" s="172">
        <v>2</v>
      </c>
      <c r="BW53" s="166">
        <f t="shared" si="15"/>
        <v>8</v>
      </c>
      <c r="BX53" s="151">
        <v>2</v>
      </c>
      <c r="BY53" s="138">
        <v>2</v>
      </c>
      <c r="BZ53" s="138">
        <v>2</v>
      </c>
      <c r="CA53" s="138">
        <v>0</v>
      </c>
      <c r="CB53" s="172">
        <v>2</v>
      </c>
      <c r="CC53" s="166">
        <f t="shared" si="16"/>
        <v>8</v>
      </c>
      <c r="CD53" s="151">
        <v>2</v>
      </c>
      <c r="CE53" s="138">
        <v>2</v>
      </c>
      <c r="CF53" s="138">
        <v>2</v>
      </c>
      <c r="CG53" s="138">
        <v>0</v>
      </c>
      <c r="CH53" s="172">
        <v>2</v>
      </c>
      <c r="CI53" s="166">
        <f t="shared" si="17"/>
        <v>8</v>
      </c>
      <c r="CJ53" s="151">
        <v>2</v>
      </c>
      <c r="CK53" s="138">
        <v>2</v>
      </c>
      <c r="CL53" s="138">
        <v>2</v>
      </c>
      <c r="CM53" s="138">
        <v>0</v>
      </c>
      <c r="CN53" s="172">
        <v>2</v>
      </c>
      <c r="CO53" s="166">
        <f t="shared" si="18"/>
        <v>8</v>
      </c>
      <c r="CP53" s="151">
        <v>2</v>
      </c>
      <c r="CQ53" s="138">
        <v>2</v>
      </c>
      <c r="CR53" s="138">
        <v>2</v>
      </c>
      <c r="CS53" s="138">
        <v>0</v>
      </c>
      <c r="CT53" s="172">
        <v>2</v>
      </c>
      <c r="CU53" s="166">
        <f t="shared" si="19"/>
        <v>8</v>
      </c>
      <c r="CV53" s="151">
        <v>2</v>
      </c>
      <c r="CW53" s="138">
        <v>2</v>
      </c>
      <c r="CX53" s="138">
        <v>2</v>
      </c>
      <c r="CY53" s="138">
        <v>0</v>
      </c>
      <c r="CZ53" s="172">
        <v>2</v>
      </c>
      <c r="DA53" s="166">
        <f t="shared" si="20"/>
        <v>8</v>
      </c>
      <c r="DB53" s="151">
        <v>2</v>
      </c>
      <c r="DC53" s="138">
        <v>2</v>
      </c>
      <c r="DD53" s="138">
        <v>2</v>
      </c>
      <c r="DE53" s="138">
        <v>0</v>
      </c>
      <c r="DF53" s="172">
        <v>2</v>
      </c>
      <c r="DG53" s="205">
        <f t="shared" si="21"/>
        <v>8</v>
      </c>
      <c r="DH53" s="7"/>
      <c r="DI53" s="7"/>
    </row>
    <row r="54" spans="1:113" x14ac:dyDescent="0.25">
      <c r="A54" s="259">
        <f t="shared" si="2"/>
        <v>49</v>
      </c>
      <c r="B54" s="447">
        <v>7661</v>
      </c>
      <c r="C54" s="261" t="s">
        <v>186</v>
      </c>
      <c r="D54" s="257">
        <v>11</v>
      </c>
      <c r="E54" s="230">
        <v>13</v>
      </c>
      <c r="F54" s="230">
        <v>33</v>
      </c>
      <c r="G54" s="271">
        <f t="shared" si="3"/>
        <v>12</v>
      </c>
      <c r="H54" s="273">
        <f t="shared" si="4"/>
        <v>11.25</v>
      </c>
      <c r="I54" s="479">
        <v>4</v>
      </c>
      <c r="J54" s="479">
        <v>4</v>
      </c>
      <c r="K54" s="479">
        <v>4</v>
      </c>
      <c r="L54" s="479">
        <v>4</v>
      </c>
      <c r="M54" s="274">
        <f t="shared" si="0"/>
        <v>2</v>
      </c>
      <c r="N54" s="274">
        <f t="shared" si="5"/>
        <v>3.5869565217391304</v>
      </c>
      <c r="O54" s="272">
        <f t="shared" si="22"/>
        <v>16.836956521739129</v>
      </c>
      <c r="P54" s="154">
        <v>2</v>
      </c>
      <c r="Q54" s="8">
        <v>2</v>
      </c>
      <c r="R54" s="8">
        <v>2</v>
      </c>
      <c r="S54" s="8">
        <v>0</v>
      </c>
      <c r="T54" s="91">
        <v>2</v>
      </c>
      <c r="U54" s="166">
        <f t="shared" si="6"/>
        <v>8</v>
      </c>
      <c r="V54" s="149">
        <v>2</v>
      </c>
      <c r="W54" s="137">
        <v>2</v>
      </c>
      <c r="X54" s="137">
        <v>3</v>
      </c>
      <c r="Y54" s="137">
        <v>0</v>
      </c>
      <c r="Z54" s="169">
        <v>2</v>
      </c>
      <c r="AA54" s="171">
        <f t="shared" si="7"/>
        <v>9</v>
      </c>
      <c r="AB54" s="151">
        <v>2</v>
      </c>
      <c r="AC54" s="138">
        <v>1</v>
      </c>
      <c r="AD54" s="138">
        <v>2</v>
      </c>
      <c r="AE54" s="138">
        <v>0</v>
      </c>
      <c r="AF54" s="172">
        <v>2</v>
      </c>
      <c r="AG54" s="166">
        <f t="shared" si="8"/>
        <v>7</v>
      </c>
      <c r="AH54" s="151">
        <v>2</v>
      </c>
      <c r="AI54" s="138">
        <v>2</v>
      </c>
      <c r="AJ54" s="138">
        <v>3</v>
      </c>
      <c r="AK54" s="138">
        <v>0</v>
      </c>
      <c r="AL54" s="172">
        <v>1</v>
      </c>
      <c r="AM54" s="166">
        <f t="shared" si="9"/>
        <v>8</v>
      </c>
      <c r="AN54" s="151">
        <v>2</v>
      </c>
      <c r="AO54" s="138">
        <v>2</v>
      </c>
      <c r="AP54" s="138">
        <v>2</v>
      </c>
      <c r="AQ54" s="138">
        <v>0</v>
      </c>
      <c r="AR54" s="172">
        <v>2</v>
      </c>
      <c r="AS54" s="166">
        <f t="shared" si="10"/>
        <v>8</v>
      </c>
      <c r="AT54" s="151">
        <v>2</v>
      </c>
      <c r="AU54" s="138">
        <v>2</v>
      </c>
      <c r="AV54" s="138">
        <v>2</v>
      </c>
      <c r="AW54" s="138">
        <v>0</v>
      </c>
      <c r="AX54" s="172">
        <v>1</v>
      </c>
      <c r="AY54" s="166">
        <f t="shared" si="11"/>
        <v>7</v>
      </c>
      <c r="AZ54" s="151">
        <v>2</v>
      </c>
      <c r="BA54" s="138">
        <v>2</v>
      </c>
      <c r="BB54" s="138">
        <v>2</v>
      </c>
      <c r="BC54" s="138">
        <v>0</v>
      </c>
      <c r="BD54" s="172">
        <v>1</v>
      </c>
      <c r="BE54" s="166">
        <f t="shared" si="12"/>
        <v>7</v>
      </c>
      <c r="BF54" s="151">
        <v>2</v>
      </c>
      <c r="BG54" s="138">
        <v>2</v>
      </c>
      <c r="BH54" s="138">
        <v>2</v>
      </c>
      <c r="BI54" s="138">
        <v>0</v>
      </c>
      <c r="BJ54" s="172">
        <v>1</v>
      </c>
      <c r="BK54" s="166">
        <f t="shared" si="13"/>
        <v>7</v>
      </c>
      <c r="BL54" s="151">
        <v>2</v>
      </c>
      <c r="BM54" s="138">
        <v>1</v>
      </c>
      <c r="BN54" s="138">
        <v>2</v>
      </c>
      <c r="BO54" s="138">
        <v>0</v>
      </c>
      <c r="BP54" s="172">
        <v>1</v>
      </c>
      <c r="BQ54" s="166">
        <f t="shared" si="14"/>
        <v>6</v>
      </c>
      <c r="BR54" s="151">
        <v>2</v>
      </c>
      <c r="BS54" s="138">
        <v>2</v>
      </c>
      <c r="BT54" s="138">
        <v>2</v>
      </c>
      <c r="BU54" s="138">
        <v>0</v>
      </c>
      <c r="BV54" s="172">
        <v>1</v>
      </c>
      <c r="BW54" s="166">
        <f t="shared" si="15"/>
        <v>7</v>
      </c>
      <c r="BX54" s="151">
        <v>2</v>
      </c>
      <c r="BY54" s="138">
        <v>2</v>
      </c>
      <c r="BZ54" s="138">
        <v>3</v>
      </c>
      <c r="CA54" s="138">
        <v>0</v>
      </c>
      <c r="CB54" s="172">
        <v>2</v>
      </c>
      <c r="CC54" s="166">
        <f t="shared" si="16"/>
        <v>9</v>
      </c>
      <c r="CD54" s="151">
        <v>2</v>
      </c>
      <c r="CE54" s="138">
        <v>2</v>
      </c>
      <c r="CF54" s="138">
        <v>2</v>
      </c>
      <c r="CG54" s="138">
        <v>0</v>
      </c>
      <c r="CH54" s="172">
        <v>2</v>
      </c>
      <c r="CI54" s="166">
        <f t="shared" si="17"/>
        <v>8</v>
      </c>
      <c r="CJ54" s="151">
        <v>2</v>
      </c>
      <c r="CK54" s="138">
        <v>2</v>
      </c>
      <c r="CL54" s="138">
        <v>2</v>
      </c>
      <c r="CM54" s="138">
        <v>0</v>
      </c>
      <c r="CN54" s="172">
        <v>1</v>
      </c>
      <c r="CO54" s="166">
        <f t="shared" si="18"/>
        <v>7</v>
      </c>
      <c r="CP54" s="151">
        <v>2</v>
      </c>
      <c r="CQ54" s="138">
        <v>2</v>
      </c>
      <c r="CR54" s="138">
        <v>2</v>
      </c>
      <c r="CS54" s="138">
        <v>0</v>
      </c>
      <c r="CT54" s="172">
        <v>2</v>
      </c>
      <c r="CU54" s="166">
        <f t="shared" si="19"/>
        <v>8</v>
      </c>
      <c r="CV54" s="151">
        <v>2</v>
      </c>
      <c r="CW54" s="138">
        <v>2</v>
      </c>
      <c r="CX54" s="138">
        <v>2</v>
      </c>
      <c r="CY54" s="138">
        <v>0</v>
      </c>
      <c r="CZ54" s="172">
        <v>2</v>
      </c>
      <c r="DA54" s="166">
        <f t="shared" si="20"/>
        <v>8</v>
      </c>
      <c r="DB54" s="151">
        <v>2</v>
      </c>
      <c r="DC54" s="138">
        <v>1</v>
      </c>
      <c r="DD54" s="138">
        <v>2</v>
      </c>
      <c r="DE54" s="138">
        <v>0</v>
      </c>
      <c r="DF54" s="172">
        <v>1</v>
      </c>
      <c r="DG54" s="205">
        <f t="shared" si="21"/>
        <v>6</v>
      </c>
      <c r="DH54" s="7"/>
      <c r="DI54" s="7"/>
    </row>
    <row r="55" spans="1:113" x14ac:dyDescent="0.25">
      <c r="A55" s="259">
        <f t="shared" si="2"/>
        <v>50</v>
      </c>
      <c r="B55" s="447">
        <v>7662</v>
      </c>
      <c r="C55" s="261" t="s">
        <v>187</v>
      </c>
      <c r="D55" s="475">
        <v>18</v>
      </c>
      <c r="E55" s="476">
        <v>20</v>
      </c>
      <c r="F55" s="230">
        <v>40</v>
      </c>
      <c r="G55" s="271">
        <f t="shared" si="3"/>
        <v>19</v>
      </c>
      <c r="H55" s="273">
        <f t="shared" si="4"/>
        <v>13.3125</v>
      </c>
      <c r="I55" s="252">
        <v>8</v>
      </c>
      <c r="J55" s="252">
        <v>7</v>
      </c>
      <c r="K55" s="252">
        <v>7</v>
      </c>
      <c r="L55" s="252">
        <v>8</v>
      </c>
      <c r="M55" s="274">
        <f t="shared" si="0"/>
        <v>4</v>
      </c>
      <c r="N55" s="274">
        <f t="shared" si="5"/>
        <v>4.3478260869565215</v>
      </c>
      <c r="O55" s="272">
        <f t="shared" si="22"/>
        <v>21.660326086956523</v>
      </c>
      <c r="P55" s="154">
        <v>2</v>
      </c>
      <c r="Q55" s="8">
        <v>2</v>
      </c>
      <c r="R55" s="8">
        <v>3</v>
      </c>
      <c r="S55" s="8">
        <v>1</v>
      </c>
      <c r="T55" s="91">
        <v>2</v>
      </c>
      <c r="U55" s="166">
        <f t="shared" si="6"/>
        <v>10</v>
      </c>
      <c r="V55" s="149">
        <v>2</v>
      </c>
      <c r="W55" s="137">
        <v>2</v>
      </c>
      <c r="X55" s="137">
        <v>3</v>
      </c>
      <c r="Y55" s="137">
        <v>0</v>
      </c>
      <c r="Z55" s="169">
        <v>2</v>
      </c>
      <c r="AA55" s="171">
        <f t="shared" si="7"/>
        <v>9</v>
      </c>
      <c r="AB55" s="151">
        <v>2</v>
      </c>
      <c r="AC55" s="138">
        <v>2</v>
      </c>
      <c r="AD55" s="138">
        <v>3</v>
      </c>
      <c r="AE55" s="138">
        <v>1</v>
      </c>
      <c r="AF55" s="172">
        <v>2</v>
      </c>
      <c r="AG55" s="166">
        <f t="shared" si="8"/>
        <v>10</v>
      </c>
      <c r="AH55" s="151">
        <v>2</v>
      </c>
      <c r="AI55" s="138">
        <v>2</v>
      </c>
      <c r="AJ55" s="138">
        <v>3</v>
      </c>
      <c r="AK55" s="138">
        <v>1</v>
      </c>
      <c r="AL55" s="172">
        <v>2</v>
      </c>
      <c r="AM55" s="166">
        <f t="shared" si="9"/>
        <v>10</v>
      </c>
      <c r="AN55" s="151">
        <v>2</v>
      </c>
      <c r="AO55" s="138">
        <v>2</v>
      </c>
      <c r="AP55" s="138">
        <v>3</v>
      </c>
      <c r="AQ55" s="138">
        <v>0</v>
      </c>
      <c r="AR55" s="172">
        <v>2</v>
      </c>
      <c r="AS55" s="166">
        <f t="shared" si="10"/>
        <v>9</v>
      </c>
      <c r="AT55" s="151">
        <v>2</v>
      </c>
      <c r="AU55" s="138">
        <v>2</v>
      </c>
      <c r="AV55" s="138">
        <v>3</v>
      </c>
      <c r="AW55" s="138">
        <v>1</v>
      </c>
      <c r="AX55" s="172">
        <v>2</v>
      </c>
      <c r="AY55" s="166">
        <f t="shared" si="11"/>
        <v>10</v>
      </c>
      <c r="AZ55" s="151">
        <v>2</v>
      </c>
      <c r="BA55" s="138">
        <v>2</v>
      </c>
      <c r="BB55" s="138">
        <v>2</v>
      </c>
      <c r="BC55" s="138">
        <v>1</v>
      </c>
      <c r="BD55" s="172">
        <v>2</v>
      </c>
      <c r="BE55" s="166">
        <f t="shared" si="12"/>
        <v>9</v>
      </c>
      <c r="BF55" s="151">
        <v>2</v>
      </c>
      <c r="BG55" s="138">
        <v>2</v>
      </c>
      <c r="BH55" s="138">
        <v>3</v>
      </c>
      <c r="BI55" s="138">
        <v>0</v>
      </c>
      <c r="BJ55" s="172">
        <v>2</v>
      </c>
      <c r="BK55" s="166">
        <f t="shared" si="13"/>
        <v>9</v>
      </c>
      <c r="BL55" s="151">
        <v>2</v>
      </c>
      <c r="BM55" s="138">
        <v>2</v>
      </c>
      <c r="BN55" s="138">
        <v>2</v>
      </c>
      <c r="BO55" s="138">
        <v>0</v>
      </c>
      <c r="BP55" s="172">
        <v>1</v>
      </c>
      <c r="BQ55" s="166">
        <f t="shared" si="14"/>
        <v>7</v>
      </c>
      <c r="BR55" s="151">
        <v>2</v>
      </c>
      <c r="BS55" s="138">
        <v>2</v>
      </c>
      <c r="BT55" s="138">
        <v>2</v>
      </c>
      <c r="BU55" s="138">
        <v>0</v>
      </c>
      <c r="BV55" s="172">
        <v>2</v>
      </c>
      <c r="BW55" s="166">
        <f t="shared" si="15"/>
        <v>8</v>
      </c>
      <c r="BX55" s="151">
        <v>2</v>
      </c>
      <c r="BY55" s="138">
        <v>2</v>
      </c>
      <c r="BZ55" s="138">
        <v>3</v>
      </c>
      <c r="CA55" s="138">
        <v>0</v>
      </c>
      <c r="CB55" s="172">
        <v>2</v>
      </c>
      <c r="CC55" s="166">
        <f t="shared" si="16"/>
        <v>9</v>
      </c>
      <c r="CD55" s="151">
        <v>2</v>
      </c>
      <c r="CE55" s="138">
        <v>2</v>
      </c>
      <c r="CF55" s="138">
        <v>2</v>
      </c>
      <c r="CG55" s="138">
        <v>0</v>
      </c>
      <c r="CH55" s="172">
        <v>1</v>
      </c>
      <c r="CI55" s="166">
        <f t="shared" si="17"/>
        <v>7</v>
      </c>
      <c r="CJ55" s="151">
        <v>2</v>
      </c>
      <c r="CK55" s="138">
        <v>2</v>
      </c>
      <c r="CL55" s="138">
        <v>3</v>
      </c>
      <c r="CM55" s="138">
        <v>0</v>
      </c>
      <c r="CN55" s="172">
        <v>2</v>
      </c>
      <c r="CO55" s="166">
        <f t="shared" si="18"/>
        <v>9</v>
      </c>
      <c r="CP55" s="151">
        <v>2</v>
      </c>
      <c r="CQ55" s="138">
        <v>2</v>
      </c>
      <c r="CR55" s="138">
        <v>3</v>
      </c>
      <c r="CS55" s="138">
        <v>0</v>
      </c>
      <c r="CT55" s="172">
        <v>2</v>
      </c>
      <c r="CU55" s="166">
        <f t="shared" si="19"/>
        <v>9</v>
      </c>
      <c r="CV55" s="151">
        <v>2</v>
      </c>
      <c r="CW55" s="138">
        <v>2</v>
      </c>
      <c r="CX55" s="138">
        <v>3</v>
      </c>
      <c r="CY55" s="138">
        <v>0</v>
      </c>
      <c r="CZ55" s="172">
        <v>1</v>
      </c>
      <c r="DA55" s="166">
        <f t="shared" si="20"/>
        <v>8</v>
      </c>
      <c r="DB55" s="151">
        <v>2</v>
      </c>
      <c r="DC55" s="138">
        <v>2</v>
      </c>
      <c r="DD55" s="138">
        <v>3</v>
      </c>
      <c r="DE55" s="138">
        <v>0</v>
      </c>
      <c r="DF55" s="172">
        <v>2</v>
      </c>
      <c r="DG55" s="205">
        <f t="shared" si="21"/>
        <v>9</v>
      </c>
      <c r="DH55" s="7"/>
      <c r="DI55" s="7"/>
    </row>
    <row r="56" spans="1:113" x14ac:dyDescent="0.25">
      <c r="A56" s="259">
        <f t="shared" si="2"/>
        <v>51</v>
      </c>
      <c r="B56" s="447">
        <v>7663</v>
      </c>
      <c r="C56" s="261" t="s">
        <v>188</v>
      </c>
      <c r="D56" s="475">
        <v>18</v>
      </c>
      <c r="E56" s="230">
        <v>16</v>
      </c>
      <c r="F56" s="230">
        <v>39</v>
      </c>
      <c r="G56" s="271">
        <f t="shared" si="3"/>
        <v>17</v>
      </c>
      <c r="H56" s="273">
        <f t="shared" si="4"/>
        <v>12.5625</v>
      </c>
      <c r="I56" s="252">
        <v>6</v>
      </c>
      <c r="J56" s="252">
        <v>6</v>
      </c>
      <c r="K56" s="252">
        <v>7</v>
      </c>
      <c r="L56" s="252">
        <v>6</v>
      </c>
      <c r="M56" s="274">
        <f t="shared" si="0"/>
        <v>4</v>
      </c>
      <c r="N56" s="274">
        <f t="shared" si="5"/>
        <v>4.2391304347826084</v>
      </c>
      <c r="O56" s="272">
        <f t="shared" si="22"/>
        <v>20.801630434782609</v>
      </c>
      <c r="P56" s="154">
        <v>2</v>
      </c>
      <c r="Q56" s="8">
        <v>2</v>
      </c>
      <c r="R56" s="8">
        <v>3</v>
      </c>
      <c r="S56" s="8">
        <v>0</v>
      </c>
      <c r="T56" s="91">
        <v>2</v>
      </c>
      <c r="U56" s="166">
        <f t="shared" si="6"/>
        <v>9</v>
      </c>
      <c r="V56" s="149">
        <v>2</v>
      </c>
      <c r="W56" s="137">
        <v>2</v>
      </c>
      <c r="X56" s="137">
        <v>3</v>
      </c>
      <c r="Y56" s="137">
        <v>0</v>
      </c>
      <c r="Z56" s="169">
        <v>2</v>
      </c>
      <c r="AA56" s="171">
        <f t="shared" si="7"/>
        <v>9</v>
      </c>
      <c r="AB56" s="151">
        <v>2</v>
      </c>
      <c r="AC56" s="138">
        <v>2</v>
      </c>
      <c r="AD56" s="138">
        <v>2</v>
      </c>
      <c r="AE56" s="138">
        <v>0</v>
      </c>
      <c r="AF56" s="172">
        <v>2</v>
      </c>
      <c r="AG56" s="166">
        <f t="shared" si="8"/>
        <v>8</v>
      </c>
      <c r="AH56" s="151">
        <v>2</v>
      </c>
      <c r="AI56" s="138">
        <v>2</v>
      </c>
      <c r="AJ56" s="138">
        <v>2</v>
      </c>
      <c r="AK56" s="138">
        <v>0</v>
      </c>
      <c r="AL56" s="172">
        <v>2</v>
      </c>
      <c r="AM56" s="166">
        <f t="shared" si="9"/>
        <v>8</v>
      </c>
      <c r="AN56" s="151">
        <v>2</v>
      </c>
      <c r="AO56" s="138">
        <v>2</v>
      </c>
      <c r="AP56" s="138">
        <v>3</v>
      </c>
      <c r="AQ56" s="138">
        <v>0</v>
      </c>
      <c r="AR56" s="172">
        <v>2</v>
      </c>
      <c r="AS56" s="166">
        <f t="shared" si="10"/>
        <v>9</v>
      </c>
      <c r="AT56" s="151">
        <v>2</v>
      </c>
      <c r="AU56" s="138">
        <v>2</v>
      </c>
      <c r="AV56" s="138">
        <v>2</v>
      </c>
      <c r="AW56" s="138">
        <v>0</v>
      </c>
      <c r="AX56" s="172">
        <v>2</v>
      </c>
      <c r="AY56" s="166">
        <f t="shared" si="11"/>
        <v>8</v>
      </c>
      <c r="AZ56" s="151">
        <v>2</v>
      </c>
      <c r="BA56" s="138">
        <v>2</v>
      </c>
      <c r="BB56" s="138">
        <v>2</v>
      </c>
      <c r="BC56" s="138">
        <v>0</v>
      </c>
      <c r="BD56" s="172">
        <v>2</v>
      </c>
      <c r="BE56" s="166">
        <f t="shared" si="12"/>
        <v>8</v>
      </c>
      <c r="BF56" s="151">
        <v>2</v>
      </c>
      <c r="BG56" s="138">
        <v>2</v>
      </c>
      <c r="BH56" s="138">
        <v>2</v>
      </c>
      <c r="BI56" s="138">
        <v>0</v>
      </c>
      <c r="BJ56" s="172">
        <v>2</v>
      </c>
      <c r="BK56" s="166">
        <f t="shared" si="13"/>
        <v>8</v>
      </c>
      <c r="BL56" s="151">
        <v>2</v>
      </c>
      <c r="BM56" s="138">
        <v>2</v>
      </c>
      <c r="BN56" s="138">
        <v>3</v>
      </c>
      <c r="BO56" s="138">
        <v>0</v>
      </c>
      <c r="BP56" s="172">
        <v>2</v>
      </c>
      <c r="BQ56" s="166">
        <f t="shared" si="14"/>
        <v>9</v>
      </c>
      <c r="BR56" s="151">
        <v>2</v>
      </c>
      <c r="BS56" s="138">
        <v>2</v>
      </c>
      <c r="BT56" s="138">
        <v>2</v>
      </c>
      <c r="BU56" s="138">
        <v>0</v>
      </c>
      <c r="BV56" s="172">
        <v>2</v>
      </c>
      <c r="BW56" s="166">
        <f t="shared" si="15"/>
        <v>8</v>
      </c>
      <c r="BX56" s="151">
        <v>2</v>
      </c>
      <c r="BY56" s="138">
        <v>2</v>
      </c>
      <c r="BZ56" s="138">
        <v>3</v>
      </c>
      <c r="CA56" s="138">
        <v>0</v>
      </c>
      <c r="CB56" s="172">
        <v>2</v>
      </c>
      <c r="CC56" s="166">
        <f t="shared" si="16"/>
        <v>9</v>
      </c>
      <c r="CD56" s="151">
        <v>2</v>
      </c>
      <c r="CE56" s="138">
        <v>2</v>
      </c>
      <c r="CF56" s="138">
        <v>2</v>
      </c>
      <c r="CG56" s="138">
        <v>0</v>
      </c>
      <c r="CH56" s="172">
        <v>2</v>
      </c>
      <c r="CI56" s="166">
        <f t="shared" si="17"/>
        <v>8</v>
      </c>
      <c r="CJ56" s="151">
        <v>2</v>
      </c>
      <c r="CK56" s="138">
        <v>1</v>
      </c>
      <c r="CL56" s="138">
        <v>3</v>
      </c>
      <c r="CM56" s="138">
        <v>1</v>
      </c>
      <c r="CN56" s="172">
        <v>1</v>
      </c>
      <c r="CO56" s="166">
        <f t="shared" si="18"/>
        <v>8</v>
      </c>
      <c r="CP56" s="151">
        <v>2</v>
      </c>
      <c r="CQ56" s="138">
        <v>2</v>
      </c>
      <c r="CR56" s="138">
        <v>2</v>
      </c>
      <c r="CS56" s="138">
        <v>0</v>
      </c>
      <c r="CT56" s="172">
        <v>2</v>
      </c>
      <c r="CU56" s="166">
        <f t="shared" si="19"/>
        <v>8</v>
      </c>
      <c r="CV56" s="151">
        <v>2</v>
      </c>
      <c r="CW56" s="138">
        <v>2</v>
      </c>
      <c r="CX56" s="138">
        <v>3</v>
      </c>
      <c r="CY56" s="138">
        <v>0</v>
      </c>
      <c r="CZ56" s="172">
        <v>2</v>
      </c>
      <c r="DA56" s="166">
        <f t="shared" si="20"/>
        <v>9</v>
      </c>
      <c r="DB56" s="151">
        <v>2</v>
      </c>
      <c r="DC56" s="138">
        <v>2</v>
      </c>
      <c r="DD56" s="138">
        <v>2</v>
      </c>
      <c r="DE56" s="138">
        <v>0</v>
      </c>
      <c r="DF56" s="172">
        <v>2</v>
      </c>
      <c r="DG56" s="205">
        <f t="shared" si="21"/>
        <v>8</v>
      </c>
      <c r="DH56" s="7"/>
      <c r="DI56" s="7"/>
    </row>
    <row r="57" spans="1:113" x14ac:dyDescent="0.25">
      <c r="A57" s="259">
        <f t="shared" si="2"/>
        <v>52</v>
      </c>
      <c r="B57" s="447">
        <v>7664</v>
      </c>
      <c r="C57" s="261" t="s">
        <v>189</v>
      </c>
      <c r="D57" s="257">
        <v>15</v>
      </c>
      <c r="E57" s="230">
        <v>12</v>
      </c>
      <c r="F57" s="230">
        <v>33</v>
      </c>
      <c r="G57" s="271">
        <f t="shared" si="3"/>
        <v>13.5</v>
      </c>
      <c r="H57" s="273">
        <f t="shared" si="4"/>
        <v>12.375</v>
      </c>
      <c r="I57" s="252">
        <v>7</v>
      </c>
      <c r="J57" s="252">
        <v>7</v>
      </c>
      <c r="K57" s="252">
        <v>6</v>
      </c>
      <c r="L57" s="252">
        <v>7</v>
      </c>
      <c r="M57" s="274">
        <f t="shared" si="0"/>
        <v>4</v>
      </c>
      <c r="N57" s="274">
        <f t="shared" si="5"/>
        <v>3.5869565217391304</v>
      </c>
      <c r="O57" s="272">
        <f t="shared" si="22"/>
        <v>19.961956521739129</v>
      </c>
      <c r="P57" s="154">
        <v>2</v>
      </c>
      <c r="Q57" s="8">
        <v>2</v>
      </c>
      <c r="R57" s="8">
        <v>3</v>
      </c>
      <c r="S57" s="8">
        <v>0</v>
      </c>
      <c r="T57" s="91">
        <v>2</v>
      </c>
      <c r="U57" s="166">
        <f t="shared" si="6"/>
        <v>9</v>
      </c>
      <c r="V57" s="149">
        <v>2</v>
      </c>
      <c r="W57" s="137">
        <v>2</v>
      </c>
      <c r="X57" s="137">
        <v>2</v>
      </c>
      <c r="Y57" s="137">
        <v>0</v>
      </c>
      <c r="Z57" s="169">
        <v>2</v>
      </c>
      <c r="AA57" s="171">
        <f t="shared" si="7"/>
        <v>8</v>
      </c>
      <c r="AB57" s="151">
        <v>2</v>
      </c>
      <c r="AC57" s="138">
        <v>2</v>
      </c>
      <c r="AD57" s="138">
        <v>3</v>
      </c>
      <c r="AE57" s="138">
        <v>0</v>
      </c>
      <c r="AF57" s="172">
        <v>2</v>
      </c>
      <c r="AG57" s="166">
        <f t="shared" si="8"/>
        <v>9</v>
      </c>
      <c r="AH57" s="151">
        <v>2</v>
      </c>
      <c r="AI57" s="138">
        <v>2</v>
      </c>
      <c r="AJ57" s="138">
        <v>2</v>
      </c>
      <c r="AK57" s="138">
        <v>0</v>
      </c>
      <c r="AL57" s="172">
        <v>2</v>
      </c>
      <c r="AM57" s="166">
        <f t="shared" si="9"/>
        <v>8</v>
      </c>
      <c r="AN57" s="151">
        <v>2</v>
      </c>
      <c r="AO57" s="138">
        <v>2</v>
      </c>
      <c r="AP57" s="138">
        <v>2</v>
      </c>
      <c r="AQ57" s="138">
        <v>0</v>
      </c>
      <c r="AR57" s="172">
        <v>2</v>
      </c>
      <c r="AS57" s="166">
        <f t="shared" si="10"/>
        <v>8</v>
      </c>
      <c r="AT57" s="151">
        <v>2</v>
      </c>
      <c r="AU57" s="138">
        <v>2</v>
      </c>
      <c r="AV57" s="138">
        <v>2</v>
      </c>
      <c r="AW57" s="138">
        <v>0</v>
      </c>
      <c r="AX57" s="172">
        <v>2</v>
      </c>
      <c r="AY57" s="166">
        <f t="shared" si="11"/>
        <v>8</v>
      </c>
      <c r="AZ57" s="151">
        <v>2</v>
      </c>
      <c r="BA57" s="138">
        <v>1</v>
      </c>
      <c r="BB57" s="138">
        <v>2</v>
      </c>
      <c r="BC57" s="138">
        <v>0</v>
      </c>
      <c r="BD57" s="172">
        <v>2</v>
      </c>
      <c r="BE57" s="166">
        <f t="shared" si="12"/>
        <v>7</v>
      </c>
      <c r="BF57" s="151">
        <v>2</v>
      </c>
      <c r="BG57" s="138">
        <v>2</v>
      </c>
      <c r="BH57" s="138">
        <v>2</v>
      </c>
      <c r="BI57" s="138">
        <v>0</v>
      </c>
      <c r="BJ57" s="172">
        <v>2</v>
      </c>
      <c r="BK57" s="166">
        <f t="shared" si="13"/>
        <v>8</v>
      </c>
      <c r="BL57" s="151">
        <v>2</v>
      </c>
      <c r="BM57" s="138">
        <v>1</v>
      </c>
      <c r="BN57" s="138">
        <v>2</v>
      </c>
      <c r="BO57" s="138">
        <v>0</v>
      </c>
      <c r="BP57" s="172">
        <v>2</v>
      </c>
      <c r="BQ57" s="166">
        <f t="shared" si="14"/>
        <v>7</v>
      </c>
      <c r="BR57" s="151">
        <v>2</v>
      </c>
      <c r="BS57" s="138">
        <v>2</v>
      </c>
      <c r="BT57" s="138">
        <v>2</v>
      </c>
      <c r="BU57" s="138">
        <v>0</v>
      </c>
      <c r="BV57" s="172">
        <v>2</v>
      </c>
      <c r="BW57" s="166">
        <f t="shared" si="15"/>
        <v>8</v>
      </c>
      <c r="BX57" s="151">
        <v>2</v>
      </c>
      <c r="BY57" s="138">
        <v>2</v>
      </c>
      <c r="BZ57" s="138">
        <v>3</v>
      </c>
      <c r="CA57" s="138">
        <v>0</v>
      </c>
      <c r="CB57" s="172">
        <v>2</v>
      </c>
      <c r="CC57" s="166">
        <f t="shared" si="16"/>
        <v>9</v>
      </c>
      <c r="CD57" s="151">
        <v>2</v>
      </c>
      <c r="CE57" s="138">
        <v>2</v>
      </c>
      <c r="CF57" s="138">
        <v>3</v>
      </c>
      <c r="CG57" s="138">
        <v>0</v>
      </c>
      <c r="CH57" s="172">
        <v>2</v>
      </c>
      <c r="CI57" s="166">
        <f t="shared" si="17"/>
        <v>9</v>
      </c>
      <c r="CJ57" s="151">
        <v>2</v>
      </c>
      <c r="CK57" s="138">
        <v>2</v>
      </c>
      <c r="CL57" s="138">
        <v>3</v>
      </c>
      <c r="CM57" s="138">
        <v>0</v>
      </c>
      <c r="CN57" s="172">
        <v>2</v>
      </c>
      <c r="CO57" s="166">
        <f t="shared" si="18"/>
        <v>9</v>
      </c>
      <c r="CP57" s="151">
        <v>2</v>
      </c>
      <c r="CQ57" s="138">
        <v>1</v>
      </c>
      <c r="CR57" s="138">
        <v>2</v>
      </c>
      <c r="CS57" s="138">
        <v>0</v>
      </c>
      <c r="CT57" s="172">
        <v>2</v>
      </c>
      <c r="CU57" s="166">
        <f t="shared" si="19"/>
        <v>7</v>
      </c>
      <c r="CV57" s="151">
        <v>2</v>
      </c>
      <c r="CW57" s="138">
        <v>2</v>
      </c>
      <c r="CX57" s="138">
        <v>3</v>
      </c>
      <c r="CY57" s="138">
        <v>0</v>
      </c>
      <c r="CZ57" s="172">
        <v>2</v>
      </c>
      <c r="DA57" s="166">
        <f t="shared" si="20"/>
        <v>9</v>
      </c>
      <c r="DB57" s="151">
        <v>2</v>
      </c>
      <c r="DC57" s="138">
        <v>2</v>
      </c>
      <c r="DD57" s="138">
        <v>3</v>
      </c>
      <c r="DE57" s="138">
        <v>0</v>
      </c>
      <c r="DF57" s="172">
        <v>2</v>
      </c>
      <c r="DG57" s="205">
        <f t="shared" si="21"/>
        <v>9</v>
      </c>
      <c r="DH57" s="7"/>
      <c r="DI57" s="7"/>
    </row>
    <row r="58" spans="1:113" ht="18.75" customHeight="1" x14ac:dyDescent="0.25">
      <c r="A58" s="259">
        <f t="shared" si="2"/>
        <v>53</v>
      </c>
      <c r="B58" s="447">
        <v>7665</v>
      </c>
      <c r="C58" s="262" t="s">
        <v>219</v>
      </c>
      <c r="D58" s="257">
        <v>12</v>
      </c>
      <c r="E58" s="230">
        <v>13</v>
      </c>
      <c r="F58" s="230">
        <v>28</v>
      </c>
      <c r="G58" s="271">
        <f t="shared" si="3"/>
        <v>12.5</v>
      </c>
      <c r="H58" s="273">
        <f t="shared" si="4"/>
        <v>10.875</v>
      </c>
      <c r="I58" s="479">
        <v>5</v>
      </c>
      <c r="J58" s="479">
        <v>5</v>
      </c>
      <c r="K58" s="479">
        <v>5</v>
      </c>
      <c r="L58" s="479">
        <v>5</v>
      </c>
      <c r="M58" s="274">
        <f t="shared" si="0"/>
        <v>3</v>
      </c>
      <c r="N58" s="274">
        <f t="shared" si="5"/>
        <v>3.0434782608695654</v>
      </c>
      <c r="O58" s="272">
        <f t="shared" si="22"/>
        <v>16.918478260869566</v>
      </c>
      <c r="P58" s="154">
        <v>2</v>
      </c>
      <c r="Q58" s="8">
        <v>2</v>
      </c>
      <c r="R58" s="8">
        <v>0</v>
      </c>
      <c r="S58" s="8">
        <v>2</v>
      </c>
      <c r="T58" s="91">
        <v>2</v>
      </c>
      <c r="U58" s="166">
        <f t="shared" si="6"/>
        <v>8</v>
      </c>
      <c r="V58" s="149">
        <v>1</v>
      </c>
      <c r="W58" s="137">
        <v>2</v>
      </c>
      <c r="X58" s="137">
        <v>2</v>
      </c>
      <c r="Y58" s="137">
        <v>0</v>
      </c>
      <c r="Z58" s="168">
        <v>2</v>
      </c>
      <c r="AA58" s="171">
        <f t="shared" si="7"/>
        <v>7</v>
      </c>
      <c r="AB58" s="151">
        <v>2</v>
      </c>
      <c r="AC58" s="138">
        <v>1</v>
      </c>
      <c r="AD58" s="138">
        <v>2</v>
      </c>
      <c r="AE58" s="138">
        <v>0</v>
      </c>
      <c r="AF58" s="172">
        <v>2</v>
      </c>
      <c r="AG58" s="166">
        <f t="shared" si="8"/>
        <v>7</v>
      </c>
      <c r="AH58" s="151">
        <v>2</v>
      </c>
      <c r="AI58" s="138">
        <v>1</v>
      </c>
      <c r="AJ58" s="138">
        <v>2</v>
      </c>
      <c r="AK58" s="138">
        <v>0</v>
      </c>
      <c r="AL58" s="172">
        <v>2</v>
      </c>
      <c r="AM58" s="166">
        <f t="shared" si="9"/>
        <v>7</v>
      </c>
      <c r="AN58" s="151">
        <v>1</v>
      </c>
      <c r="AO58" s="138">
        <v>2</v>
      </c>
      <c r="AP58" s="138">
        <v>2</v>
      </c>
      <c r="AQ58" s="138">
        <v>0</v>
      </c>
      <c r="AR58" s="172">
        <v>2</v>
      </c>
      <c r="AS58" s="166">
        <f t="shared" si="10"/>
        <v>7</v>
      </c>
      <c r="AT58" s="151">
        <v>1</v>
      </c>
      <c r="AU58" s="138">
        <v>2</v>
      </c>
      <c r="AV58" s="138">
        <v>2</v>
      </c>
      <c r="AW58" s="138">
        <v>0</v>
      </c>
      <c r="AX58" s="172">
        <v>2</v>
      </c>
      <c r="AY58" s="166">
        <f t="shared" si="11"/>
        <v>7</v>
      </c>
      <c r="AZ58" s="151">
        <v>1</v>
      </c>
      <c r="BA58" s="138">
        <v>1</v>
      </c>
      <c r="BB58" s="138">
        <v>2</v>
      </c>
      <c r="BC58" s="138">
        <v>0</v>
      </c>
      <c r="BD58" s="172">
        <v>2</v>
      </c>
      <c r="BE58" s="166">
        <f t="shared" si="12"/>
        <v>6</v>
      </c>
      <c r="BF58" s="151">
        <v>2</v>
      </c>
      <c r="BG58" s="138">
        <v>2</v>
      </c>
      <c r="BH58" s="138">
        <v>2</v>
      </c>
      <c r="BI58" s="138">
        <v>0</v>
      </c>
      <c r="BJ58" s="172">
        <v>2</v>
      </c>
      <c r="BK58" s="166">
        <f t="shared" si="13"/>
        <v>8</v>
      </c>
      <c r="BL58" s="151">
        <v>2</v>
      </c>
      <c r="BM58" s="138">
        <v>1</v>
      </c>
      <c r="BN58" s="138">
        <v>2</v>
      </c>
      <c r="BO58" s="138">
        <v>0</v>
      </c>
      <c r="BP58" s="172">
        <v>2</v>
      </c>
      <c r="BQ58" s="166">
        <f t="shared" si="14"/>
        <v>7</v>
      </c>
      <c r="BR58" s="151">
        <v>1</v>
      </c>
      <c r="BS58" s="138">
        <v>2</v>
      </c>
      <c r="BT58" s="138">
        <v>2</v>
      </c>
      <c r="BU58" s="138">
        <v>0</v>
      </c>
      <c r="BV58" s="172">
        <v>2</v>
      </c>
      <c r="BW58" s="166">
        <f t="shared" si="15"/>
        <v>7</v>
      </c>
      <c r="BX58" s="151">
        <v>2</v>
      </c>
      <c r="BY58" s="138">
        <v>2</v>
      </c>
      <c r="BZ58" s="138">
        <v>2</v>
      </c>
      <c r="CA58" s="138">
        <v>0</v>
      </c>
      <c r="CB58" s="172">
        <v>2</v>
      </c>
      <c r="CC58" s="166">
        <f t="shared" si="16"/>
        <v>8</v>
      </c>
      <c r="CD58" s="151">
        <v>2</v>
      </c>
      <c r="CE58" s="138">
        <v>1</v>
      </c>
      <c r="CF58" s="138">
        <v>2</v>
      </c>
      <c r="CG58" s="138">
        <v>0</v>
      </c>
      <c r="CH58" s="172">
        <v>2</v>
      </c>
      <c r="CI58" s="166">
        <f t="shared" si="17"/>
        <v>7</v>
      </c>
      <c r="CJ58" s="151">
        <v>1</v>
      </c>
      <c r="CK58" s="138">
        <v>2</v>
      </c>
      <c r="CL58" s="138">
        <v>2</v>
      </c>
      <c r="CM58" s="138">
        <v>0</v>
      </c>
      <c r="CN58" s="172">
        <v>2</v>
      </c>
      <c r="CO58" s="166">
        <f t="shared" si="18"/>
        <v>7</v>
      </c>
      <c r="CP58" s="151">
        <v>2</v>
      </c>
      <c r="CQ58" s="138">
        <v>2</v>
      </c>
      <c r="CR58" s="138">
        <v>2</v>
      </c>
      <c r="CS58" s="138">
        <v>0</v>
      </c>
      <c r="CT58" s="172">
        <v>2</v>
      </c>
      <c r="CU58" s="166">
        <f t="shared" si="19"/>
        <v>8</v>
      </c>
      <c r="CV58" s="151">
        <v>2</v>
      </c>
      <c r="CW58" s="138">
        <v>2</v>
      </c>
      <c r="CX58" s="138">
        <v>2</v>
      </c>
      <c r="CY58" s="138">
        <v>0</v>
      </c>
      <c r="CZ58" s="172">
        <v>2</v>
      </c>
      <c r="DA58" s="166">
        <f t="shared" si="20"/>
        <v>8</v>
      </c>
      <c r="DB58" s="151">
        <v>2</v>
      </c>
      <c r="DC58" s="138">
        <v>1</v>
      </c>
      <c r="DD58" s="138">
        <v>2</v>
      </c>
      <c r="DE58" s="138">
        <v>0</v>
      </c>
      <c r="DF58" s="172">
        <v>2</v>
      </c>
      <c r="DG58" s="205">
        <f t="shared" si="21"/>
        <v>7</v>
      </c>
      <c r="DH58" s="7"/>
      <c r="DI58" s="7"/>
    </row>
    <row r="59" spans="1:113" x14ac:dyDescent="0.25">
      <c r="A59" s="259">
        <f t="shared" si="2"/>
        <v>54</v>
      </c>
      <c r="B59" s="447">
        <v>7666</v>
      </c>
      <c r="C59" s="261" t="s">
        <v>190</v>
      </c>
      <c r="D59" s="467">
        <v>6</v>
      </c>
      <c r="E59" s="230">
        <v>9</v>
      </c>
      <c r="F59" s="230">
        <v>36</v>
      </c>
      <c r="G59" s="271">
        <f t="shared" si="3"/>
        <v>7.5</v>
      </c>
      <c r="H59" s="273">
        <f t="shared" si="4"/>
        <v>11.71875</v>
      </c>
      <c r="I59" s="252">
        <v>6</v>
      </c>
      <c r="J59" s="252">
        <v>6</v>
      </c>
      <c r="K59" s="252">
        <v>6</v>
      </c>
      <c r="L59" s="252">
        <v>6</v>
      </c>
      <c r="M59" s="274">
        <f t="shared" si="0"/>
        <v>3</v>
      </c>
      <c r="N59" s="274">
        <f t="shared" si="5"/>
        <v>3.9130434782608696</v>
      </c>
      <c r="O59" s="272">
        <f t="shared" si="22"/>
        <v>18.631793478260871</v>
      </c>
      <c r="P59" s="154">
        <v>2</v>
      </c>
      <c r="Q59" s="8">
        <v>2</v>
      </c>
      <c r="R59" s="8">
        <v>2</v>
      </c>
      <c r="S59" s="8">
        <v>0</v>
      </c>
      <c r="T59" s="91">
        <v>2</v>
      </c>
      <c r="U59" s="166">
        <f t="shared" si="6"/>
        <v>8</v>
      </c>
      <c r="V59" s="149">
        <v>2</v>
      </c>
      <c r="W59" s="137">
        <v>2</v>
      </c>
      <c r="X59" s="137">
        <v>2</v>
      </c>
      <c r="Y59" s="137">
        <v>0</v>
      </c>
      <c r="Z59" s="168">
        <v>2</v>
      </c>
      <c r="AA59" s="171">
        <f t="shared" si="7"/>
        <v>8</v>
      </c>
      <c r="AB59" s="151">
        <v>2</v>
      </c>
      <c r="AC59" s="138">
        <v>2</v>
      </c>
      <c r="AD59" s="138">
        <v>2</v>
      </c>
      <c r="AE59" s="138">
        <v>0</v>
      </c>
      <c r="AF59" s="172">
        <v>2</v>
      </c>
      <c r="AG59" s="166">
        <f t="shared" si="8"/>
        <v>8</v>
      </c>
      <c r="AH59" s="151">
        <v>2</v>
      </c>
      <c r="AI59" s="138">
        <v>2</v>
      </c>
      <c r="AJ59" s="138">
        <v>2</v>
      </c>
      <c r="AK59" s="138">
        <v>0</v>
      </c>
      <c r="AL59" s="172">
        <v>2</v>
      </c>
      <c r="AM59" s="166">
        <f t="shared" si="9"/>
        <v>8</v>
      </c>
      <c r="AN59" s="151">
        <v>2</v>
      </c>
      <c r="AO59" s="138">
        <v>2</v>
      </c>
      <c r="AP59" s="138">
        <v>2</v>
      </c>
      <c r="AQ59" s="138">
        <v>0</v>
      </c>
      <c r="AR59" s="172">
        <v>2</v>
      </c>
      <c r="AS59" s="166">
        <f t="shared" si="10"/>
        <v>8</v>
      </c>
      <c r="AT59" s="151">
        <v>2</v>
      </c>
      <c r="AU59" s="138">
        <v>2</v>
      </c>
      <c r="AV59" s="138">
        <v>2</v>
      </c>
      <c r="AW59" s="138">
        <v>0</v>
      </c>
      <c r="AX59" s="172">
        <v>2</v>
      </c>
      <c r="AY59" s="166">
        <f t="shared" si="11"/>
        <v>8</v>
      </c>
      <c r="AZ59" s="151">
        <v>2</v>
      </c>
      <c r="BA59" s="138">
        <v>1</v>
      </c>
      <c r="BB59" s="138">
        <v>2</v>
      </c>
      <c r="BC59" s="138">
        <v>0</v>
      </c>
      <c r="BD59" s="172">
        <v>2</v>
      </c>
      <c r="BE59" s="166">
        <f t="shared" si="12"/>
        <v>7</v>
      </c>
      <c r="BF59" s="151">
        <v>2</v>
      </c>
      <c r="BG59" s="138">
        <v>1</v>
      </c>
      <c r="BH59" s="138">
        <v>2</v>
      </c>
      <c r="BI59" s="138">
        <v>0</v>
      </c>
      <c r="BJ59" s="172">
        <v>2</v>
      </c>
      <c r="BK59" s="166">
        <f t="shared" si="13"/>
        <v>7</v>
      </c>
      <c r="BL59" s="151">
        <v>2</v>
      </c>
      <c r="BM59" s="138">
        <v>2</v>
      </c>
      <c r="BN59" s="138">
        <v>2</v>
      </c>
      <c r="BO59" s="138">
        <v>0</v>
      </c>
      <c r="BP59" s="172">
        <v>2</v>
      </c>
      <c r="BQ59" s="166">
        <f t="shared" si="14"/>
        <v>8</v>
      </c>
      <c r="BR59" s="151">
        <v>2</v>
      </c>
      <c r="BS59" s="138">
        <v>2</v>
      </c>
      <c r="BT59" s="138">
        <v>2</v>
      </c>
      <c r="BU59" s="138">
        <v>0</v>
      </c>
      <c r="BV59" s="172">
        <v>2</v>
      </c>
      <c r="BW59" s="166">
        <f t="shared" si="15"/>
        <v>8</v>
      </c>
      <c r="BX59" s="151">
        <v>2</v>
      </c>
      <c r="BY59" s="138">
        <v>2</v>
      </c>
      <c r="BZ59" s="138">
        <v>2</v>
      </c>
      <c r="CA59" s="138">
        <v>0</v>
      </c>
      <c r="CB59" s="172">
        <v>2</v>
      </c>
      <c r="CC59" s="166">
        <f t="shared" si="16"/>
        <v>8</v>
      </c>
      <c r="CD59" s="151">
        <v>2</v>
      </c>
      <c r="CE59" s="138">
        <v>2</v>
      </c>
      <c r="CF59" s="138">
        <v>2</v>
      </c>
      <c r="CG59" s="138">
        <v>0</v>
      </c>
      <c r="CH59" s="172">
        <v>2</v>
      </c>
      <c r="CI59" s="166">
        <f t="shared" si="17"/>
        <v>8</v>
      </c>
      <c r="CJ59" s="151">
        <v>2</v>
      </c>
      <c r="CK59" s="138">
        <v>2</v>
      </c>
      <c r="CL59" s="138">
        <v>2</v>
      </c>
      <c r="CM59" s="138">
        <v>0</v>
      </c>
      <c r="CN59" s="172">
        <v>2</v>
      </c>
      <c r="CO59" s="166">
        <f t="shared" si="18"/>
        <v>8</v>
      </c>
      <c r="CP59" s="151">
        <v>2</v>
      </c>
      <c r="CQ59" s="138">
        <v>2</v>
      </c>
      <c r="CR59" s="138">
        <v>2</v>
      </c>
      <c r="CS59" s="138">
        <v>0</v>
      </c>
      <c r="CT59" s="172">
        <v>2</v>
      </c>
      <c r="CU59" s="166">
        <f t="shared" si="19"/>
        <v>8</v>
      </c>
      <c r="CV59" s="151">
        <v>2</v>
      </c>
      <c r="CW59" s="138">
        <v>2</v>
      </c>
      <c r="CX59" s="138">
        <v>2</v>
      </c>
      <c r="CY59" s="138">
        <v>0</v>
      </c>
      <c r="CZ59" s="172">
        <v>2</v>
      </c>
      <c r="DA59" s="166">
        <f t="shared" si="20"/>
        <v>8</v>
      </c>
      <c r="DB59" s="151">
        <v>2</v>
      </c>
      <c r="DC59" s="138">
        <v>1</v>
      </c>
      <c r="DD59" s="138">
        <v>2</v>
      </c>
      <c r="DE59" s="138">
        <v>0</v>
      </c>
      <c r="DF59" s="172">
        <v>2</v>
      </c>
      <c r="DG59" s="205">
        <f t="shared" si="21"/>
        <v>7</v>
      </c>
      <c r="DH59" s="7"/>
      <c r="DI59" s="7"/>
    </row>
    <row r="60" spans="1:113" x14ac:dyDescent="0.25">
      <c r="A60" s="259">
        <f t="shared" si="2"/>
        <v>55</v>
      </c>
      <c r="B60" s="447">
        <v>7667</v>
      </c>
      <c r="C60" s="262" t="s">
        <v>220</v>
      </c>
      <c r="D60" s="257">
        <v>14</v>
      </c>
      <c r="E60" s="230">
        <v>17</v>
      </c>
      <c r="F60" s="230">
        <v>32</v>
      </c>
      <c r="G60" s="271">
        <f t="shared" si="3"/>
        <v>15.5</v>
      </c>
      <c r="H60" s="273">
        <f t="shared" si="4"/>
        <v>12.09375</v>
      </c>
      <c r="I60" s="252">
        <v>7</v>
      </c>
      <c r="J60" s="252">
        <v>7</v>
      </c>
      <c r="K60" s="252">
        <v>7</v>
      </c>
      <c r="L60" s="252">
        <v>7</v>
      </c>
      <c r="M60" s="274">
        <f t="shared" si="0"/>
        <v>4</v>
      </c>
      <c r="N60" s="274">
        <f t="shared" si="5"/>
        <v>3.4782608695652173</v>
      </c>
      <c r="O60" s="272">
        <f t="shared" si="22"/>
        <v>19.572010869565219</v>
      </c>
      <c r="P60" s="154">
        <v>2</v>
      </c>
      <c r="Q60" s="8">
        <v>2</v>
      </c>
      <c r="R60" s="8">
        <v>2</v>
      </c>
      <c r="S60" s="8">
        <v>0</v>
      </c>
      <c r="T60" s="91">
        <v>2</v>
      </c>
      <c r="U60" s="166">
        <f t="shared" si="6"/>
        <v>8</v>
      </c>
      <c r="V60" s="149">
        <v>2</v>
      </c>
      <c r="W60" s="137">
        <v>2</v>
      </c>
      <c r="X60" s="137">
        <v>2</v>
      </c>
      <c r="Y60" s="137">
        <v>0</v>
      </c>
      <c r="Z60" s="169">
        <v>2</v>
      </c>
      <c r="AA60" s="171">
        <f t="shared" si="7"/>
        <v>8</v>
      </c>
      <c r="AB60" s="151">
        <v>2</v>
      </c>
      <c r="AC60" s="138">
        <v>2</v>
      </c>
      <c r="AD60" s="138">
        <v>3</v>
      </c>
      <c r="AE60" s="138">
        <v>0</v>
      </c>
      <c r="AF60" s="172">
        <v>2</v>
      </c>
      <c r="AG60" s="166">
        <f t="shared" si="8"/>
        <v>9</v>
      </c>
      <c r="AH60" s="151">
        <v>2</v>
      </c>
      <c r="AI60" s="138">
        <v>2</v>
      </c>
      <c r="AJ60" s="138">
        <v>2</v>
      </c>
      <c r="AK60" s="138">
        <v>0</v>
      </c>
      <c r="AL60" s="172">
        <v>2</v>
      </c>
      <c r="AM60" s="166">
        <f t="shared" si="9"/>
        <v>8</v>
      </c>
      <c r="AN60" s="151">
        <v>2</v>
      </c>
      <c r="AO60" s="138">
        <v>1</v>
      </c>
      <c r="AP60" s="138">
        <v>2</v>
      </c>
      <c r="AQ60" s="138">
        <v>0</v>
      </c>
      <c r="AR60" s="172">
        <v>2</v>
      </c>
      <c r="AS60" s="166">
        <f t="shared" si="10"/>
        <v>7</v>
      </c>
      <c r="AT60" s="151">
        <v>2</v>
      </c>
      <c r="AU60" s="138">
        <v>2</v>
      </c>
      <c r="AV60" s="138">
        <v>3</v>
      </c>
      <c r="AW60" s="138">
        <v>0</v>
      </c>
      <c r="AX60" s="172">
        <v>2</v>
      </c>
      <c r="AY60" s="166">
        <f t="shared" si="11"/>
        <v>9</v>
      </c>
      <c r="AZ60" s="151">
        <v>2</v>
      </c>
      <c r="BA60" s="138">
        <v>1</v>
      </c>
      <c r="BB60" s="138">
        <v>2</v>
      </c>
      <c r="BC60" s="138">
        <v>0</v>
      </c>
      <c r="BD60" s="172">
        <v>2</v>
      </c>
      <c r="BE60" s="166">
        <f t="shared" si="12"/>
        <v>7</v>
      </c>
      <c r="BF60" s="151">
        <v>2</v>
      </c>
      <c r="BG60" s="138">
        <v>2</v>
      </c>
      <c r="BH60" s="138">
        <v>2</v>
      </c>
      <c r="BI60" s="138">
        <v>0</v>
      </c>
      <c r="BJ60" s="172">
        <v>2</v>
      </c>
      <c r="BK60" s="166">
        <f t="shared" si="13"/>
        <v>8</v>
      </c>
      <c r="BL60" s="151">
        <v>2</v>
      </c>
      <c r="BM60" s="138">
        <v>2</v>
      </c>
      <c r="BN60" s="138">
        <v>2</v>
      </c>
      <c r="BO60" s="138">
        <v>0</v>
      </c>
      <c r="BP60" s="172">
        <v>1</v>
      </c>
      <c r="BQ60" s="166">
        <v>8</v>
      </c>
      <c r="BR60" s="151">
        <v>2</v>
      </c>
      <c r="BS60" s="138">
        <v>2</v>
      </c>
      <c r="BT60" s="138">
        <v>3</v>
      </c>
      <c r="BU60" s="138">
        <v>0</v>
      </c>
      <c r="BV60" s="172">
        <v>2</v>
      </c>
      <c r="BW60" s="166">
        <f t="shared" si="15"/>
        <v>9</v>
      </c>
      <c r="BX60" s="151">
        <v>2</v>
      </c>
      <c r="BY60" s="138">
        <v>2</v>
      </c>
      <c r="BZ60" s="138">
        <v>2</v>
      </c>
      <c r="CA60" s="138">
        <v>0</v>
      </c>
      <c r="CB60" s="172">
        <v>2</v>
      </c>
      <c r="CC60" s="166">
        <f t="shared" si="16"/>
        <v>8</v>
      </c>
      <c r="CD60" s="151">
        <v>2</v>
      </c>
      <c r="CE60" s="138">
        <v>2</v>
      </c>
      <c r="CF60" s="138">
        <v>3</v>
      </c>
      <c r="CG60" s="138">
        <v>0</v>
      </c>
      <c r="CH60" s="172">
        <v>2</v>
      </c>
      <c r="CI60" s="166">
        <f t="shared" si="17"/>
        <v>9</v>
      </c>
      <c r="CJ60" s="151">
        <v>2</v>
      </c>
      <c r="CK60" s="138">
        <v>2</v>
      </c>
      <c r="CL60" s="138">
        <v>2</v>
      </c>
      <c r="CM60" s="138">
        <v>0</v>
      </c>
      <c r="CN60" s="172">
        <v>2</v>
      </c>
      <c r="CO60" s="166">
        <f t="shared" si="18"/>
        <v>8</v>
      </c>
      <c r="CP60" s="151">
        <v>2</v>
      </c>
      <c r="CQ60" s="138">
        <v>2</v>
      </c>
      <c r="CR60" s="138">
        <v>2</v>
      </c>
      <c r="CS60" s="138">
        <v>0</v>
      </c>
      <c r="CT60" s="172">
        <v>2</v>
      </c>
      <c r="CU60" s="166">
        <f t="shared" si="19"/>
        <v>8</v>
      </c>
      <c r="CV60" s="151">
        <v>2</v>
      </c>
      <c r="CW60" s="138">
        <v>2</v>
      </c>
      <c r="CX60" s="138">
        <v>2</v>
      </c>
      <c r="CY60" s="138">
        <v>0</v>
      </c>
      <c r="CZ60" s="172">
        <v>2</v>
      </c>
      <c r="DA60" s="166">
        <f t="shared" si="20"/>
        <v>8</v>
      </c>
      <c r="DB60" s="151">
        <v>2</v>
      </c>
      <c r="DC60" s="138">
        <v>1</v>
      </c>
      <c r="DD60" s="138">
        <v>2</v>
      </c>
      <c r="DE60" s="138">
        <v>0</v>
      </c>
      <c r="DF60" s="172">
        <v>2</v>
      </c>
      <c r="DG60" s="205">
        <f t="shared" si="21"/>
        <v>7</v>
      </c>
      <c r="DH60" s="7"/>
      <c r="DI60" s="7"/>
    </row>
    <row r="61" spans="1:113" x14ac:dyDescent="0.25">
      <c r="A61" s="259">
        <f t="shared" si="2"/>
        <v>56</v>
      </c>
      <c r="B61" s="447">
        <v>7668</v>
      </c>
      <c r="C61" s="261" t="s">
        <v>191</v>
      </c>
      <c r="D61" s="475">
        <v>20</v>
      </c>
      <c r="E61" s="476">
        <v>20</v>
      </c>
      <c r="F61" s="230">
        <v>39</v>
      </c>
      <c r="G61" s="271">
        <f t="shared" si="3"/>
        <v>20</v>
      </c>
      <c r="H61" s="580">
        <f t="shared" si="4"/>
        <v>14.8125</v>
      </c>
      <c r="I61" s="478">
        <v>10</v>
      </c>
      <c r="J61" s="478">
        <v>9</v>
      </c>
      <c r="K61" s="478">
        <v>9</v>
      </c>
      <c r="L61" s="478">
        <v>10</v>
      </c>
      <c r="M61" s="274">
        <f t="shared" si="0"/>
        <v>5</v>
      </c>
      <c r="N61" s="274">
        <f t="shared" si="5"/>
        <v>4.2391304347826084</v>
      </c>
      <c r="O61" s="272">
        <f t="shared" si="22"/>
        <v>24.051630434782609</v>
      </c>
      <c r="P61" s="154">
        <v>2</v>
      </c>
      <c r="Q61" s="8">
        <v>2</v>
      </c>
      <c r="R61" s="8">
        <v>3</v>
      </c>
      <c r="S61" s="8">
        <v>1</v>
      </c>
      <c r="T61" s="91">
        <v>2</v>
      </c>
      <c r="U61" s="166">
        <f t="shared" si="6"/>
        <v>10</v>
      </c>
      <c r="V61" s="149">
        <v>2</v>
      </c>
      <c r="W61" s="137">
        <v>2</v>
      </c>
      <c r="X61" s="137">
        <v>3</v>
      </c>
      <c r="Y61" s="137">
        <v>1</v>
      </c>
      <c r="Z61" s="168">
        <v>2</v>
      </c>
      <c r="AA61" s="171">
        <f t="shared" si="7"/>
        <v>10</v>
      </c>
      <c r="AB61" s="151">
        <v>2</v>
      </c>
      <c r="AC61" s="138">
        <v>2</v>
      </c>
      <c r="AD61" s="138">
        <v>3</v>
      </c>
      <c r="AE61" s="138">
        <v>1</v>
      </c>
      <c r="AF61" s="172">
        <v>2</v>
      </c>
      <c r="AG61" s="166">
        <f t="shared" si="8"/>
        <v>10</v>
      </c>
      <c r="AH61" s="151">
        <v>2</v>
      </c>
      <c r="AI61" s="138">
        <v>2</v>
      </c>
      <c r="AJ61" s="138">
        <v>3</v>
      </c>
      <c r="AK61" s="138">
        <v>0</v>
      </c>
      <c r="AL61" s="172">
        <v>2</v>
      </c>
      <c r="AM61" s="166">
        <f t="shared" si="9"/>
        <v>9</v>
      </c>
      <c r="AN61" s="151">
        <v>2</v>
      </c>
      <c r="AO61" s="138">
        <v>2</v>
      </c>
      <c r="AP61" s="138">
        <v>3</v>
      </c>
      <c r="AQ61" s="138">
        <v>1</v>
      </c>
      <c r="AR61" s="172">
        <v>2</v>
      </c>
      <c r="AS61" s="166">
        <f t="shared" si="10"/>
        <v>10</v>
      </c>
      <c r="AT61" s="151">
        <v>2</v>
      </c>
      <c r="AU61" s="138">
        <v>2</v>
      </c>
      <c r="AV61" s="138">
        <v>3</v>
      </c>
      <c r="AW61" s="138">
        <v>1</v>
      </c>
      <c r="AX61" s="172">
        <v>2</v>
      </c>
      <c r="AY61" s="166">
        <f t="shared" si="11"/>
        <v>10</v>
      </c>
      <c r="AZ61" s="151">
        <v>2</v>
      </c>
      <c r="BA61" s="138">
        <v>2</v>
      </c>
      <c r="BB61" s="138">
        <v>3</v>
      </c>
      <c r="BC61" s="138">
        <v>0</v>
      </c>
      <c r="BD61" s="172">
        <v>2</v>
      </c>
      <c r="BE61" s="166">
        <f t="shared" si="12"/>
        <v>9</v>
      </c>
      <c r="BF61" s="151">
        <v>2</v>
      </c>
      <c r="BG61" s="138">
        <v>2</v>
      </c>
      <c r="BH61" s="138">
        <v>3</v>
      </c>
      <c r="BI61" s="138">
        <v>1</v>
      </c>
      <c r="BJ61" s="172">
        <v>2</v>
      </c>
      <c r="BK61" s="166">
        <f t="shared" si="13"/>
        <v>10</v>
      </c>
      <c r="BL61" s="151">
        <v>2</v>
      </c>
      <c r="BM61" s="138">
        <v>2</v>
      </c>
      <c r="BN61" s="138">
        <v>3</v>
      </c>
      <c r="BO61" s="138">
        <v>1</v>
      </c>
      <c r="BP61" s="172">
        <v>2</v>
      </c>
      <c r="BQ61" s="166">
        <f t="shared" si="14"/>
        <v>10</v>
      </c>
      <c r="BR61" s="151">
        <v>2</v>
      </c>
      <c r="BS61" s="138">
        <v>2</v>
      </c>
      <c r="BT61" s="138">
        <v>3</v>
      </c>
      <c r="BU61" s="138">
        <v>1</v>
      </c>
      <c r="BV61" s="172">
        <v>2</v>
      </c>
      <c r="BW61" s="166">
        <f t="shared" si="15"/>
        <v>10</v>
      </c>
      <c r="BX61" s="151">
        <v>2</v>
      </c>
      <c r="BY61" s="138">
        <v>2</v>
      </c>
      <c r="BZ61" s="138">
        <v>3</v>
      </c>
      <c r="CA61" s="138">
        <v>1</v>
      </c>
      <c r="CB61" s="172">
        <v>2</v>
      </c>
      <c r="CC61" s="166">
        <f t="shared" si="16"/>
        <v>10</v>
      </c>
      <c r="CD61" s="151">
        <v>2</v>
      </c>
      <c r="CE61" s="138">
        <v>2</v>
      </c>
      <c r="CF61" s="138">
        <v>3</v>
      </c>
      <c r="CG61" s="138">
        <v>1</v>
      </c>
      <c r="CH61" s="172">
        <v>2</v>
      </c>
      <c r="CI61" s="166">
        <f t="shared" si="17"/>
        <v>10</v>
      </c>
      <c r="CJ61" s="151">
        <v>2</v>
      </c>
      <c r="CK61" s="138">
        <v>2</v>
      </c>
      <c r="CL61" s="138">
        <v>3</v>
      </c>
      <c r="CM61" s="138">
        <v>1</v>
      </c>
      <c r="CN61" s="172">
        <v>2</v>
      </c>
      <c r="CO61" s="166">
        <f t="shared" si="18"/>
        <v>10</v>
      </c>
      <c r="CP61" s="151">
        <v>2</v>
      </c>
      <c r="CQ61" s="138">
        <v>2</v>
      </c>
      <c r="CR61" s="138">
        <v>3</v>
      </c>
      <c r="CS61" s="138">
        <v>1</v>
      </c>
      <c r="CT61" s="172">
        <v>2</v>
      </c>
      <c r="CU61" s="166">
        <f t="shared" si="19"/>
        <v>10</v>
      </c>
      <c r="CV61" s="151">
        <v>2</v>
      </c>
      <c r="CW61" s="138">
        <v>2</v>
      </c>
      <c r="CX61" s="138">
        <v>3</v>
      </c>
      <c r="CY61" s="138">
        <v>1</v>
      </c>
      <c r="CZ61" s="172">
        <v>2</v>
      </c>
      <c r="DA61" s="166">
        <f t="shared" si="20"/>
        <v>10</v>
      </c>
      <c r="DB61" s="151">
        <v>2</v>
      </c>
      <c r="DC61" s="138">
        <v>2</v>
      </c>
      <c r="DD61" s="138">
        <v>3</v>
      </c>
      <c r="DE61" s="138">
        <v>1</v>
      </c>
      <c r="DF61" s="172">
        <v>2</v>
      </c>
      <c r="DG61" s="205">
        <f t="shared" si="21"/>
        <v>10</v>
      </c>
      <c r="DH61" s="7"/>
      <c r="DI61" s="7"/>
    </row>
    <row r="62" spans="1:113" x14ac:dyDescent="0.25">
      <c r="A62" s="259">
        <f t="shared" si="2"/>
        <v>57</v>
      </c>
      <c r="B62" s="447">
        <v>7669</v>
      </c>
      <c r="C62" s="261" t="s">
        <v>192</v>
      </c>
      <c r="D62" s="475">
        <v>19</v>
      </c>
      <c r="E62" s="476">
        <v>20</v>
      </c>
      <c r="F62" s="230">
        <v>41</v>
      </c>
      <c r="G62" s="271">
        <f t="shared" si="3"/>
        <v>19.5</v>
      </c>
      <c r="H62" s="273">
        <f t="shared" si="4"/>
        <v>12.65625</v>
      </c>
      <c r="I62" s="478">
        <v>10</v>
      </c>
      <c r="J62" s="478">
        <v>10</v>
      </c>
      <c r="K62" s="478">
        <v>10</v>
      </c>
      <c r="L62" s="478">
        <v>10</v>
      </c>
      <c r="M62" s="274">
        <f t="shared" si="0"/>
        <v>5</v>
      </c>
      <c r="N62" s="274">
        <f t="shared" si="5"/>
        <v>4.4565217391304346</v>
      </c>
      <c r="O62" s="272">
        <f t="shared" si="22"/>
        <v>22.112771739130434</v>
      </c>
      <c r="P62" s="154">
        <v>2</v>
      </c>
      <c r="Q62" s="8">
        <v>2</v>
      </c>
      <c r="R62" s="8">
        <v>2</v>
      </c>
      <c r="S62" s="8">
        <v>0</v>
      </c>
      <c r="T62" s="91">
        <v>2</v>
      </c>
      <c r="U62" s="166">
        <f t="shared" si="6"/>
        <v>8</v>
      </c>
      <c r="V62" s="149">
        <v>2</v>
      </c>
      <c r="W62" s="137">
        <v>2</v>
      </c>
      <c r="X62" s="137">
        <v>2</v>
      </c>
      <c r="Y62" s="137">
        <v>1</v>
      </c>
      <c r="Z62" s="169">
        <v>2</v>
      </c>
      <c r="AA62" s="171">
        <f t="shared" si="7"/>
        <v>9</v>
      </c>
      <c r="AB62" s="151">
        <v>2</v>
      </c>
      <c r="AC62" s="138">
        <v>2</v>
      </c>
      <c r="AD62" s="138">
        <v>2</v>
      </c>
      <c r="AE62" s="138">
        <v>1</v>
      </c>
      <c r="AF62" s="172">
        <v>2</v>
      </c>
      <c r="AG62" s="166">
        <f t="shared" si="8"/>
        <v>9</v>
      </c>
      <c r="AH62" s="151">
        <v>2</v>
      </c>
      <c r="AI62" s="138">
        <v>2</v>
      </c>
      <c r="AJ62" s="138">
        <v>2</v>
      </c>
      <c r="AK62" s="138">
        <v>1</v>
      </c>
      <c r="AL62" s="172">
        <v>2</v>
      </c>
      <c r="AM62" s="166">
        <f t="shared" si="9"/>
        <v>9</v>
      </c>
      <c r="AN62" s="151">
        <v>2</v>
      </c>
      <c r="AO62" s="138">
        <v>2</v>
      </c>
      <c r="AP62" s="138">
        <v>2</v>
      </c>
      <c r="AQ62" s="138">
        <v>0</v>
      </c>
      <c r="AR62" s="172">
        <v>2</v>
      </c>
      <c r="AS62" s="166">
        <f t="shared" si="10"/>
        <v>8</v>
      </c>
      <c r="AT62" s="151">
        <v>2</v>
      </c>
      <c r="AU62" s="138">
        <v>2</v>
      </c>
      <c r="AV62" s="138">
        <v>2</v>
      </c>
      <c r="AW62" s="138">
        <v>1</v>
      </c>
      <c r="AX62" s="172">
        <v>2</v>
      </c>
      <c r="AY62" s="166">
        <f t="shared" si="11"/>
        <v>9</v>
      </c>
      <c r="AZ62" s="151">
        <v>2</v>
      </c>
      <c r="BA62" s="138">
        <v>2</v>
      </c>
      <c r="BB62" s="138">
        <v>2</v>
      </c>
      <c r="BC62" s="138">
        <v>1</v>
      </c>
      <c r="BD62" s="172">
        <v>2</v>
      </c>
      <c r="BE62" s="166">
        <f t="shared" si="12"/>
        <v>9</v>
      </c>
      <c r="BF62" s="151">
        <v>2</v>
      </c>
      <c r="BG62" s="138">
        <v>2</v>
      </c>
      <c r="BH62" s="138">
        <v>2</v>
      </c>
      <c r="BI62" s="138">
        <v>1</v>
      </c>
      <c r="BJ62" s="172">
        <v>2</v>
      </c>
      <c r="BK62" s="166">
        <f t="shared" si="13"/>
        <v>9</v>
      </c>
      <c r="BL62" s="151">
        <v>2</v>
      </c>
      <c r="BM62" s="138">
        <v>2</v>
      </c>
      <c r="BN62" s="138">
        <v>2</v>
      </c>
      <c r="BO62" s="138">
        <v>0</v>
      </c>
      <c r="BP62" s="172">
        <v>2</v>
      </c>
      <c r="BQ62" s="166">
        <f t="shared" si="14"/>
        <v>8</v>
      </c>
      <c r="BR62" s="151">
        <v>2</v>
      </c>
      <c r="BS62" s="138">
        <v>2</v>
      </c>
      <c r="BT62" s="138">
        <v>2</v>
      </c>
      <c r="BU62" s="138">
        <v>0</v>
      </c>
      <c r="BV62" s="172">
        <v>2</v>
      </c>
      <c r="BW62" s="166">
        <f t="shared" si="15"/>
        <v>8</v>
      </c>
      <c r="BX62" s="151">
        <v>2</v>
      </c>
      <c r="BY62" s="138">
        <v>2</v>
      </c>
      <c r="BZ62" s="138">
        <v>2</v>
      </c>
      <c r="CA62" s="138">
        <v>0</v>
      </c>
      <c r="CB62" s="172">
        <v>2</v>
      </c>
      <c r="CC62" s="166">
        <f t="shared" si="16"/>
        <v>8</v>
      </c>
      <c r="CD62" s="151">
        <v>2</v>
      </c>
      <c r="CE62" s="138">
        <v>2</v>
      </c>
      <c r="CF62" s="138">
        <v>2</v>
      </c>
      <c r="CG62" s="138">
        <v>0</v>
      </c>
      <c r="CH62" s="172">
        <v>2</v>
      </c>
      <c r="CI62" s="166">
        <f t="shared" si="17"/>
        <v>8</v>
      </c>
      <c r="CJ62" s="151">
        <v>2</v>
      </c>
      <c r="CK62" s="138">
        <v>2</v>
      </c>
      <c r="CL62" s="138">
        <v>2</v>
      </c>
      <c r="CM62" s="138">
        <v>0</v>
      </c>
      <c r="CN62" s="172">
        <v>2</v>
      </c>
      <c r="CO62" s="166">
        <f t="shared" si="18"/>
        <v>8</v>
      </c>
      <c r="CP62" s="151">
        <v>2</v>
      </c>
      <c r="CQ62" s="138">
        <v>2</v>
      </c>
      <c r="CR62" s="138">
        <v>3</v>
      </c>
      <c r="CS62" s="138">
        <v>0</v>
      </c>
      <c r="CT62" s="172">
        <v>2</v>
      </c>
      <c r="CU62" s="166">
        <f t="shared" si="19"/>
        <v>9</v>
      </c>
      <c r="CV62" s="151">
        <v>2</v>
      </c>
      <c r="CW62" s="138">
        <v>2</v>
      </c>
      <c r="CX62" s="138">
        <v>2</v>
      </c>
      <c r="CY62" s="138">
        <v>0</v>
      </c>
      <c r="CZ62" s="172">
        <v>2</v>
      </c>
      <c r="DA62" s="166">
        <f t="shared" si="20"/>
        <v>8</v>
      </c>
      <c r="DB62" s="151">
        <v>2</v>
      </c>
      <c r="DC62" s="138">
        <v>2</v>
      </c>
      <c r="DD62" s="138">
        <v>2</v>
      </c>
      <c r="DE62" s="138">
        <v>0</v>
      </c>
      <c r="DF62" s="172">
        <v>2</v>
      </c>
      <c r="DG62" s="205">
        <f t="shared" si="21"/>
        <v>8</v>
      </c>
      <c r="DH62" s="7"/>
      <c r="DI62" s="7"/>
    </row>
    <row r="63" spans="1:113" x14ac:dyDescent="0.25">
      <c r="A63" s="259">
        <f t="shared" si="2"/>
        <v>58</v>
      </c>
      <c r="B63" s="447">
        <v>7670</v>
      </c>
      <c r="C63" s="261" t="s">
        <v>193</v>
      </c>
      <c r="D63" s="257">
        <v>17</v>
      </c>
      <c r="E63" s="476">
        <v>19</v>
      </c>
      <c r="F63" s="230">
        <v>38</v>
      </c>
      <c r="G63" s="271">
        <f t="shared" si="3"/>
        <v>18</v>
      </c>
      <c r="H63" s="580">
        <f t="shared" si="4"/>
        <v>13.5</v>
      </c>
      <c r="I63" s="252">
        <v>8</v>
      </c>
      <c r="J63" s="252">
        <v>8</v>
      </c>
      <c r="K63" s="252">
        <v>8</v>
      </c>
      <c r="L63" s="252">
        <v>8</v>
      </c>
      <c r="M63" s="274">
        <f t="shared" si="0"/>
        <v>4</v>
      </c>
      <c r="N63" s="274">
        <f t="shared" si="5"/>
        <v>4.1304347826086953</v>
      </c>
      <c r="O63" s="272">
        <f t="shared" si="22"/>
        <v>21.630434782608695</v>
      </c>
      <c r="P63" s="154">
        <v>2</v>
      </c>
      <c r="Q63" s="8">
        <v>2</v>
      </c>
      <c r="R63" s="8">
        <v>3</v>
      </c>
      <c r="S63" s="8">
        <v>0</v>
      </c>
      <c r="T63" s="91">
        <v>2</v>
      </c>
      <c r="U63" s="166">
        <f t="shared" si="6"/>
        <v>9</v>
      </c>
      <c r="V63" s="149">
        <v>2</v>
      </c>
      <c r="W63" s="137">
        <v>2</v>
      </c>
      <c r="X63" s="137">
        <v>3</v>
      </c>
      <c r="Y63" s="137">
        <v>0</v>
      </c>
      <c r="Z63" s="169">
        <v>2</v>
      </c>
      <c r="AA63" s="171">
        <f t="shared" si="7"/>
        <v>9</v>
      </c>
      <c r="AB63" s="151">
        <v>2</v>
      </c>
      <c r="AC63" s="138">
        <v>2</v>
      </c>
      <c r="AD63" s="138">
        <v>3</v>
      </c>
      <c r="AE63" s="138">
        <v>0</v>
      </c>
      <c r="AF63" s="172">
        <v>2</v>
      </c>
      <c r="AG63" s="166">
        <f t="shared" si="8"/>
        <v>9</v>
      </c>
      <c r="AH63" s="151">
        <v>2</v>
      </c>
      <c r="AI63" s="138">
        <v>2</v>
      </c>
      <c r="AJ63" s="138">
        <v>3</v>
      </c>
      <c r="AK63" s="138">
        <v>0</v>
      </c>
      <c r="AL63" s="172">
        <v>2</v>
      </c>
      <c r="AM63" s="166">
        <f t="shared" si="9"/>
        <v>9</v>
      </c>
      <c r="AN63" s="151">
        <v>2</v>
      </c>
      <c r="AO63" s="138">
        <v>2</v>
      </c>
      <c r="AP63" s="138">
        <v>3</v>
      </c>
      <c r="AQ63" s="138">
        <v>0</v>
      </c>
      <c r="AR63" s="172">
        <v>2</v>
      </c>
      <c r="AS63" s="166">
        <f t="shared" si="10"/>
        <v>9</v>
      </c>
      <c r="AT63" s="151">
        <v>2</v>
      </c>
      <c r="AU63" s="138">
        <v>2</v>
      </c>
      <c r="AV63" s="138">
        <v>3</v>
      </c>
      <c r="AW63" s="138">
        <v>0</v>
      </c>
      <c r="AX63" s="172">
        <v>2</v>
      </c>
      <c r="AY63" s="166">
        <f t="shared" si="11"/>
        <v>9</v>
      </c>
      <c r="AZ63" s="151">
        <v>2</v>
      </c>
      <c r="BA63" s="138">
        <v>2</v>
      </c>
      <c r="BB63" s="138">
        <v>3</v>
      </c>
      <c r="BC63" s="138">
        <v>0</v>
      </c>
      <c r="BD63" s="172">
        <v>2</v>
      </c>
      <c r="BE63" s="166">
        <f t="shared" si="12"/>
        <v>9</v>
      </c>
      <c r="BF63" s="151">
        <v>2</v>
      </c>
      <c r="BG63" s="138">
        <v>2</v>
      </c>
      <c r="BH63" s="138">
        <v>3</v>
      </c>
      <c r="BI63" s="138">
        <v>0</v>
      </c>
      <c r="BJ63" s="172">
        <v>2</v>
      </c>
      <c r="BK63" s="166">
        <f t="shared" si="13"/>
        <v>9</v>
      </c>
      <c r="BL63" s="151">
        <v>2</v>
      </c>
      <c r="BM63" s="138">
        <v>2</v>
      </c>
      <c r="BN63" s="138">
        <v>3</v>
      </c>
      <c r="BO63" s="138">
        <v>0</v>
      </c>
      <c r="BP63" s="172">
        <v>2</v>
      </c>
      <c r="BQ63" s="166">
        <f t="shared" si="14"/>
        <v>9</v>
      </c>
      <c r="BR63" s="151">
        <v>2</v>
      </c>
      <c r="BS63" s="138">
        <v>2</v>
      </c>
      <c r="BT63" s="138">
        <v>3</v>
      </c>
      <c r="BU63" s="138">
        <v>0</v>
      </c>
      <c r="BV63" s="172">
        <v>2</v>
      </c>
      <c r="BW63" s="166">
        <f t="shared" si="15"/>
        <v>9</v>
      </c>
      <c r="BX63" s="151">
        <v>2</v>
      </c>
      <c r="BY63" s="138">
        <v>2</v>
      </c>
      <c r="BZ63" s="138">
        <v>3</v>
      </c>
      <c r="CA63" s="138">
        <v>0</v>
      </c>
      <c r="CB63" s="172">
        <v>2</v>
      </c>
      <c r="CC63" s="166">
        <f t="shared" si="16"/>
        <v>9</v>
      </c>
      <c r="CD63" s="151">
        <v>2</v>
      </c>
      <c r="CE63" s="138">
        <v>2</v>
      </c>
      <c r="CF63" s="138">
        <v>3</v>
      </c>
      <c r="CG63" s="138">
        <v>0</v>
      </c>
      <c r="CH63" s="172">
        <v>2</v>
      </c>
      <c r="CI63" s="166">
        <f t="shared" si="17"/>
        <v>9</v>
      </c>
      <c r="CJ63" s="151">
        <v>2</v>
      </c>
      <c r="CK63" s="138">
        <v>2</v>
      </c>
      <c r="CL63" s="138">
        <v>3</v>
      </c>
      <c r="CM63" s="138">
        <v>0</v>
      </c>
      <c r="CN63" s="172">
        <v>2</v>
      </c>
      <c r="CO63" s="166">
        <f t="shared" si="18"/>
        <v>9</v>
      </c>
      <c r="CP63" s="151">
        <v>2</v>
      </c>
      <c r="CQ63" s="138">
        <v>2</v>
      </c>
      <c r="CR63" s="138">
        <v>3</v>
      </c>
      <c r="CS63" s="138">
        <v>0</v>
      </c>
      <c r="CT63" s="172">
        <v>2</v>
      </c>
      <c r="CU63" s="166">
        <f t="shared" si="19"/>
        <v>9</v>
      </c>
      <c r="CV63" s="151">
        <v>2</v>
      </c>
      <c r="CW63" s="138">
        <v>2</v>
      </c>
      <c r="CX63" s="138">
        <v>3</v>
      </c>
      <c r="CY63" s="138">
        <v>0</v>
      </c>
      <c r="CZ63" s="172">
        <v>2</v>
      </c>
      <c r="DA63" s="166">
        <f t="shared" si="20"/>
        <v>9</v>
      </c>
      <c r="DB63" s="151">
        <v>2</v>
      </c>
      <c r="DC63" s="138">
        <v>2</v>
      </c>
      <c r="DD63" s="138">
        <v>3</v>
      </c>
      <c r="DE63" s="138">
        <v>0</v>
      </c>
      <c r="DF63" s="172">
        <v>2</v>
      </c>
      <c r="DG63" s="205">
        <f t="shared" si="21"/>
        <v>9</v>
      </c>
      <c r="DH63" s="7"/>
      <c r="DI63" s="7"/>
    </row>
    <row r="64" spans="1:113" x14ac:dyDescent="0.25">
      <c r="A64" s="259">
        <f t="shared" si="2"/>
        <v>59</v>
      </c>
      <c r="B64" s="447">
        <v>7671</v>
      </c>
      <c r="C64" s="261" t="s">
        <v>194</v>
      </c>
      <c r="D64" s="257">
        <v>9</v>
      </c>
      <c r="E64" s="230">
        <v>15</v>
      </c>
      <c r="F64" s="230">
        <v>33</v>
      </c>
      <c r="G64" s="271">
        <f t="shared" si="3"/>
        <v>12</v>
      </c>
      <c r="H64" s="273">
        <f t="shared" si="4"/>
        <v>11.15625</v>
      </c>
      <c r="I64" s="479">
        <v>5</v>
      </c>
      <c r="J64" s="479">
        <v>5</v>
      </c>
      <c r="K64" s="479">
        <v>6</v>
      </c>
      <c r="L64" s="479">
        <v>5</v>
      </c>
      <c r="M64" s="274">
        <f>CEILING(((I64+J64+K64+L64)*5)/40,1)</f>
        <v>3</v>
      </c>
      <c r="N64" s="274">
        <f t="shared" si="5"/>
        <v>3.5869565217391304</v>
      </c>
      <c r="O64" s="272">
        <f t="shared" si="22"/>
        <v>17.743206521739129</v>
      </c>
      <c r="P64" s="154">
        <v>2</v>
      </c>
      <c r="Q64" s="8">
        <v>2</v>
      </c>
      <c r="R64" s="8">
        <v>2</v>
      </c>
      <c r="S64" s="8">
        <v>0</v>
      </c>
      <c r="T64" s="91">
        <v>2</v>
      </c>
      <c r="U64" s="166">
        <f t="shared" si="6"/>
        <v>8</v>
      </c>
      <c r="V64" s="149">
        <v>2</v>
      </c>
      <c r="W64" s="137">
        <v>2</v>
      </c>
      <c r="X64" s="137">
        <v>1</v>
      </c>
      <c r="Y64" s="137">
        <v>0</v>
      </c>
      <c r="Z64" s="169">
        <v>2</v>
      </c>
      <c r="AA64" s="171">
        <f t="shared" si="7"/>
        <v>7</v>
      </c>
      <c r="AB64" s="151">
        <v>2</v>
      </c>
      <c r="AC64" s="138">
        <v>2</v>
      </c>
      <c r="AD64" s="138">
        <v>1</v>
      </c>
      <c r="AE64" s="138">
        <v>0</v>
      </c>
      <c r="AF64" s="172">
        <v>2</v>
      </c>
      <c r="AG64" s="166">
        <f t="shared" si="8"/>
        <v>7</v>
      </c>
      <c r="AH64" s="151">
        <v>2</v>
      </c>
      <c r="AI64" s="138">
        <v>2</v>
      </c>
      <c r="AJ64" s="138">
        <v>1</v>
      </c>
      <c r="AK64" s="138">
        <v>0</v>
      </c>
      <c r="AL64" s="172">
        <v>2</v>
      </c>
      <c r="AM64" s="166">
        <f t="shared" si="9"/>
        <v>7</v>
      </c>
      <c r="AN64" s="151">
        <v>2</v>
      </c>
      <c r="AO64" s="138">
        <v>2</v>
      </c>
      <c r="AP64" s="138">
        <v>1</v>
      </c>
      <c r="AQ64" s="138">
        <v>0</v>
      </c>
      <c r="AR64" s="172">
        <v>2</v>
      </c>
      <c r="AS64" s="166">
        <f t="shared" si="10"/>
        <v>7</v>
      </c>
      <c r="AT64" s="151">
        <v>2</v>
      </c>
      <c r="AU64" s="138">
        <v>2</v>
      </c>
      <c r="AV64" s="138">
        <v>2</v>
      </c>
      <c r="AW64" s="138">
        <v>0</v>
      </c>
      <c r="AX64" s="172">
        <v>2</v>
      </c>
      <c r="AY64" s="166">
        <f t="shared" si="11"/>
        <v>8</v>
      </c>
      <c r="AZ64" s="151">
        <v>2</v>
      </c>
      <c r="BA64" s="138">
        <v>1</v>
      </c>
      <c r="BB64" s="138">
        <v>1</v>
      </c>
      <c r="BC64" s="138">
        <v>0</v>
      </c>
      <c r="BD64" s="172">
        <v>2</v>
      </c>
      <c r="BE64" s="166">
        <f t="shared" si="12"/>
        <v>6</v>
      </c>
      <c r="BF64" s="151">
        <v>2</v>
      </c>
      <c r="BG64" s="138">
        <v>1</v>
      </c>
      <c r="BH64" s="138">
        <v>1</v>
      </c>
      <c r="BI64" s="138">
        <v>0</v>
      </c>
      <c r="BJ64" s="172">
        <v>2</v>
      </c>
      <c r="BK64" s="166">
        <f t="shared" si="13"/>
        <v>6</v>
      </c>
      <c r="BL64" s="151">
        <v>2</v>
      </c>
      <c r="BM64" s="138">
        <v>2</v>
      </c>
      <c r="BN64" s="138">
        <v>1</v>
      </c>
      <c r="BO64" s="138">
        <v>0</v>
      </c>
      <c r="BP64" s="172">
        <v>2</v>
      </c>
      <c r="BQ64" s="166">
        <f t="shared" si="14"/>
        <v>7</v>
      </c>
      <c r="BR64" s="151">
        <v>2</v>
      </c>
      <c r="BS64" s="138">
        <v>2</v>
      </c>
      <c r="BT64" s="138">
        <v>2</v>
      </c>
      <c r="BU64" s="138">
        <v>0</v>
      </c>
      <c r="BV64" s="172">
        <v>2</v>
      </c>
      <c r="BW64" s="166">
        <f t="shared" si="15"/>
        <v>8</v>
      </c>
      <c r="BX64" s="151">
        <v>2</v>
      </c>
      <c r="BY64" s="138">
        <v>2</v>
      </c>
      <c r="BZ64" s="138">
        <v>2</v>
      </c>
      <c r="CA64" s="138">
        <v>0</v>
      </c>
      <c r="CB64" s="172">
        <v>2</v>
      </c>
      <c r="CC64" s="166">
        <f t="shared" si="16"/>
        <v>8</v>
      </c>
      <c r="CD64" s="151">
        <v>2</v>
      </c>
      <c r="CE64" s="138">
        <v>2</v>
      </c>
      <c r="CF64" s="138">
        <v>2</v>
      </c>
      <c r="CG64" s="138">
        <v>0</v>
      </c>
      <c r="CH64" s="172">
        <v>2</v>
      </c>
      <c r="CI64" s="166">
        <f t="shared" si="17"/>
        <v>8</v>
      </c>
      <c r="CJ64" s="151">
        <v>2</v>
      </c>
      <c r="CK64" s="138">
        <v>2</v>
      </c>
      <c r="CL64" s="138">
        <v>2</v>
      </c>
      <c r="CM64" s="138">
        <v>0</v>
      </c>
      <c r="CN64" s="172">
        <v>2</v>
      </c>
      <c r="CO64" s="166">
        <f t="shared" si="18"/>
        <v>8</v>
      </c>
      <c r="CP64" s="151">
        <v>2</v>
      </c>
      <c r="CQ64" s="138">
        <v>2</v>
      </c>
      <c r="CR64" s="138">
        <v>2</v>
      </c>
      <c r="CS64" s="138">
        <v>0</v>
      </c>
      <c r="CT64" s="172">
        <v>2</v>
      </c>
      <c r="CU64" s="166">
        <f t="shared" si="19"/>
        <v>8</v>
      </c>
      <c r="CV64" s="151">
        <v>2</v>
      </c>
      <c r="CW64" s="138">
        <v>2</v>
      </c>
      <c r="CX64" s="138">
        <v>2</v>
      </c>
      <c r="CY64" s="138">
        <v>0</v>
      </c>
      <c r="CZ64" s="172">
        <v>2</v>
      </c>
      <c r="DA64" s="166">
        <f t="shared" si="20"/>
        <v>8</v>
      </c>
      <c r="DB64" s="151">
        <v>2</v>
      </c>
      <c r="DC64" s="138">
        <v>2</v>
      </c>
      <c r="DD64" s="138">
        <v>2</v>
      </c>
      <c r="DE64" s="138">
        <v>0</v>
      </c>
      <c r="DF64" s="172">
        <v>2</v>
      </c>
      <c r="DG64" s="205">
        <f t="shared" si="21"/>
        <v>8</v>
      </c>
      <c r="DH64" s="7"/>
      <c r="DI64" s="7"/>
    </row>
    <row r="65" spans="1:113" x14ac:dyDescent="0.25">
      <c r="A65" s="259">
        <f t="shared" si="2"/>
        <v>60</v>
      </c>
      <c r="B65" s="447">
        <v>7672</v>
      </c>
      <c r="C65" s="261" t="s">
        <v>195</v>
      </c>
      <c r="D65" s="257">
        <v>14</v>
      </c>
      <c r="E65" s="230">
        <v>16</v>
      </c>
      <c r="F65" s="230">
        <v>41</v>
      </c>
      <c r="G65" s="271">
        <f t="shared" si="3"/>
        <v>15</v>
      </c>
      <c r="H65" s="273">
        <f t="shared" si="4"/>
        <v>12.84375</v>
      </c>
      <c r="I65" s="252">
        <v>8</v>
      </c>
      <c r="J65" s="252">
        <v>8</v>
      </c>
      <c r="K65" s="252">
        <v>8</v>
      </c>
      <c r="L65" s="252">
        <v>8</v>
      </c>
      <c r="M65" s="274">
        <f t="shared" ref="M65:M82" si="39">CEILING(((I65+J65+K65+L65)*5)/40,1)</f>
        <v>4</v>
      </c>
      <c r="N65" s="274">
        <f t="shared" si="5"/>
        <v>4.4565217391304346</v>
      </c>
      <c r="O65" s="272">
        <f t="shared" si="22"/>
        <v>21.300271739130434</v>
      </c>
      <c r="P65" s="154">
        <v>2</v>
      </c>
      <c r="Q65" s="8">
        <v>2</v>
      </c>
      <c r="R65" s="8">
        <v>3</v>
      </c>
      <c r="S65" s="8">
        <v>0</v>
      </c>
      <c r="T65" s="91">
        <v>2</v>
      </c>
      <c r="U65" s="166">
        <f t="shared" si="6"/>
        <v>9</v>
      </c>
      <c r="V65" s="149">
        <v>2</v>
      </c>
      <c r="W65" s="137">
        <v>3</v>
      </c>
      <c r="X65" s="137">
        <v>2</v>
      </c>
      <c r="Y65" s="137">
        <v>2</v>
      </c>
      <c r="Z65" s="168">
        <v>0</v>
      </c>
      <c r="AA65" s="171">
        <f t="shared" si="7"/>
        <v>9</v>
      </c>
      <c r="AB65" s="151">
        <v>2</v>
      </c>
      <c r="AC65" s="138">
        <v>2</v>
      </c>
      <c r="AD65" s="138">
        <v>3</v>
      </c>
      <c r="AE65" s="138">
        <v>2</v>
      </c>
      <c r="AF65" s="172">
        <v>0</v>
      </c>
      <c r="AG65" s="166">
        <f t="shared" si="8"/>
        <v>9</v>
      </c>
      <c r="AH65" s="151">
        <v>2</v>
      </c>
      <c r="AI65" s="138">
        <v>2</v>
      </c>
      <c r="AJ65" s="138">
        <v>2</v>
      </c>
      <c r="AK65" s="138">
        <v>0</v>
      </c>
      <c r="AL65" s="172">
        <v>2</v>
      </c>
      <c r="AM65" s="166">
        <f t="shared" si="9"/>
        <v>8</v>
      </c>
      <c r="AN65" s="151">
        <v>2</v>
      </c>
      <c r="AO65" s="138">
        <v>2</v>
      </c>
      <c r="AP65" s="138">
        <v>3</v>
      </c>
      <c r="AQ65" s="138">
        <v>0</v>
      </c>
      <c r="AR65" s="172">
        <v>2</v>
      </c>
      <c r="AS65" s="166">
        <f t="shared" si="10"/>
        <v>9</v>
      </c>
      <c r="AT65" s="151">
        <v>2</v>
      </c>
      <c r="AU65" s="138">
        <v>2</v>
      </c>
      <c r="AV65" s="138">
        <v>2</v>
      </c>
      <c r="AW65" s="138">
        <v>0</v>
      </c>
      <c r="AX65" s="172">
        <v>2</v>
      </c>
      <c r="AY65" s="166">
        <f t="shared" si="11"/>
        <v>8</v>
      </c>
      <c r="AZ65" s="151">
        <v>2</v>
      </c>
      <c r="BA65" s="138">
        <v>2</v>
      </c>
      <c r="BB65" s="138">
        <v>3</v>
      </c>
      <c r="BC65" s="138">
        <v>0</v>
      </c>
      <c r="BD65" s="172">
        <v>2</v>
      </c>
      <c r="BE65" s="166">
        <f t="shared" si="12"/>
        <v>9</v>
      </c>
      <c r="BF65" s="151">
        <v>2</v>
      </c>
      <c r="BG65" s="138">
        <v>2</v>
      </c>
      <c r="BH65" s="138">
        <v>3</v>
      </c>
      <c r="BI65" s="138">
        <v>0</v>
      </c>
      <c r="BJ65" s="172">
        <v>2</v>
      </c>
      <c r="BK65" s="166">
        <f t="shared" si="13"/>
        <v>9</v>
      </c>
      <c r="BL65" s="151">
        <v>2</v>
      </c>
      <c r="BM65" s="138">
        <v>3</v>
      </c>
      <c r="BN65" s="138">
        <v>2</v>
      </c>
      <c r="BO65" s="138">
        <v>1</v>
      </c>
      <c r="BP65" s="172">
        <v>0</v>
      </c>
      <c r="BQ65" s="166">
        <f t="shared" si="14"/>
        <v>8</v>
      </c>
      <c r="BR65" s="151">
        <v>2</v>
      </c>
      <c r="BS65" s="138">
        <v>2</v>
      </c>
      <c r="BT65" s="138">
        <v>3</v>
      </c>
      <c r="BU65" s="138">
        <v>0</v>
      </c>
      <c r="BV65" s="172">
        <v>1</v>
      </c>
      <c r="BW65" s="166">
        <f t="shared" si="15"/>
        <v>8</v>
      </c>
      <c r="BX65" s="151">
        <v>2</v>
      </c>
      <c r="BY65" s="138">
        <v>2</v>
      </c>
      <c r="BZ65" s="138">
        <v>2</v>
      </c>
      <c r="CA65" s="138">
        <v>0</v>
      </c>
      <c r="CB65" s="172">
        <v>2</v>
      </c>
      <c r="CC65" s="166">
        <f t="shared" si="16"/>
        <v>8</v>
      </c>
      <c r="CD65" s="151">
        <v>2</v>
      </c>
      <c r="CE65" s="138">
        <v>2</v>
      </c>
      <c r="CF65" s="138">
        <v>3</v>
      </c>
      <c r="CG65" s="138">
        <v>0</v>
      </c>
      <c r="CH65" s="172">
        <v>2</v>
      </c>
      <c r="CI65" s="166">
        <f t="shared" si="17"/>
        <v>9</v>
      </c>
      <c r="CJ65" s="151">
        <v>2</v>
      </c>
      <c r="CK65" s="138">
        <v>2</v>
      </c>
      <c r="CL65" s="138">
        <v>2</v>
      </c>
      <c r="CM65" s="138">
        <v>0</v>
      </c>
      <c r="CN65" s="172">
        <v>2</v>
      </c>
      <c r="CO65" s="166">
        <f t="shared" si="18"/>
        <v>8</v>
      </c>
      <c r="CP65" s="151">
        <v>2</v>
      </c>
      <c r="CQ65" s="138">
        <v>2</v>
      </c>
      <c r="CR65" s="138">
        <v>2</v>
      </c>
      <c r="CS65" s="138">
        <v>2</v>
      </c>
      <c r="CT65" s="172">
        <v>0</v>
      </c>
      <c r="CU65" s="166">
        <f t="shared" si="19"/>
        <v>8</v>
      </c>
      <c r="CV65" s="151">
        <v>2</v>
      </c>
      <c r="CW65" s="138">
        <v>2</v>
      </c>
      <c r="CX65" s="138">
        <v>3</v>
      </c>
      <c r="CY65" s="138">
        <v>0</v>
      </c>
      <c r="CZ65" s="172">
        <v>2</v>
      </c>
      <c r="DA65" s="166">
        <f t="shared" si="20"/>
        <v>9</v>
      </c>
      <c r="DB65" s="151">
        <v>2</v>
      </c>
      <c r="DC65" s="138">
        <v>2</v>
      </c>
      <c r="DD65" s="138">
        <v>3</v>
      </c>
      <c r="DE65" s="138">
        <v>0</v>
      </c>
      <c r="DF65" s="172">
        <v>2</v>
      </c>
      <c r="DG65" s="205">
        <f t="shared" si="21"/>
        <v>9</v>
      </c>
      <c r="DH65" s="7"/>
      <c r="DI65" s="7"/>
    </row>
    <row r="66" spans="1:113" x14ac:dyDescent="0.25">
      <c r="A66" s="259">
        <f t="shared" si="2"/>
        <v>61</v>
      </c>
      <c r="B66" s="447">
        <v>7673</v>
      </c>
      <c r="C66" s="262" t="s">
        <v>202</v>
      </c>
      <c r="D66" s="257">
        <v>14</v>
      </c>
      <c r="E66" s="230">
        <v>13</v>
      </c>
      <c r="F66" s="230">
        <v>43</v>
      </c>
      <c r="G66" s="271">
        <f t="shared" si="3"/>
        <v>13.5</v>
      </c>
      <c r="H66" s="273">
        <f t="shared" si="4"/>
        <v>12.2</v>
      </c>
      <c r="I66" s="252">
        <v>8</v>
      </c>
      <c r="J66" s="252">
        <v>8</v>
      </c>
      <c r="K66" s="252">
        <v>8</v>
      </c>
      <c r="L66" s="252">
        <v>8</v>
      </c>
      <c r="M66" s="274">
        <f t="shared" si="39"/>
        <v>4</v>
      </c>
      <c r="N66" s="274">
        <f t="shared" si="5"/>
        <v>4.6739130434782608</v>
      </c>
      <c r="O66" s="272">
        <f t="shared" si="22"/>
        <v>20.873913043478261</v>
      </c>
      <c r="P66" s="154">
        <v>2</v>
      </c>
      <c r="Q66" s="8">
        <v>2</v>
      </c>
      <c r="R66" s="8">
        <v>3</v>
      </c>
      <c r="S66" s="8">
        <v>0</v>
      </c>
      <c r="T66" s="91">
        <v>2</v>
      </c>
      <c r="U66" s="166">
        <f t="shared" si="6"/>
        <v>9</v>
      </c>
      <c r="V66" s="149">
        <v>2</v>
      </c>
      <c r="W66" s="137">
        <v>2</v>
      </c>
      <c r="X66" s="137">
        <v>3</v>
      </c>
      <c r="Y66" s="137">
        <v>1</v>
      </c>
      <c r="Z66" s="169">
        <v>2</v>
      </c>
      <c r="AA66" s="171">
        <f t="shared" si="7"/>
        <v>10</v>
      </c>
      <c r="AB66" s="151">
        <v>2</v>
      </c>
      <c r="AC66" s="138">
        <v>2</v>
      </c>
      <c r="AD66" s="138">
        <v>3</v>
      </c>
      <c r="AE66" s="138">
        <v>0</v>
      </c>
      <c r="AF66" s="172">
        <v>2</v>
      </c>
      <c r="AG66" s="166">
        <f t="shared" si="8"/>
        <v>9</v>
      </c>
      <c r="AH66" s="151">
        <v>2</v>
      </c>
      <c r="AI66" s="138">
        <v>2</v>
      </c>
      <c r="AJ66" s="138">
        <v>3</v>
      </c>
      <c r="AK66" s="138">
        <v>0</v>
      </c>
      <c r="AL66" s="172">
        <v>2</v>
      </c>
      <c r="AM66" s="166">
        <f t="shared" si="9"/>
        <v>9</v>
      </c>
      <c r="AN66" s="151">
        <v>2</v>
      </c>
      <c r="AO66" s="138">
        <v>2</v>
      </c>
      <c r="AP66" s="138">
        <v>3</v>
      </c>
      <c r="AQ66" s="138">
        <v>0</v>
      </c>
      <c r="AR66" s="172">
        <v>2</v>
      </c>
      <c r="AS66" s="166">
        <f t="shared" si="10"/>
        <v>9</v>
      </c>
      <c r="AT66" s="151">
        <v>2</v>
      </c>
      <c r="AU66" s="138">
        <v>2</v>
      </c>
      <c r="AV66" s="138">
        <v>3</v>
      </c>
      <c r="AW66" s="138">
        <v>1</v>
      </c>
      <c r="AX66" s="172">
        <v>2</v>
      </c>
      <c r="AY66" s="166">
        <f t="shared" si="11"/>
        <v>10</v>
      </c>
      <c r="AZ66" s="151">
        <v>2</v>
      </c>
      <c r="BA66" s="138">
        <v>2</v>
      </c>
      <c r="BB66" s="138">
        <v>3</v>
      </c>
      <c r="BC66" s="138"/>
      <c r="BD66" s="172">
        <v>2</v>
      </c>
      <c r="BE66" s="166">
        <f t="shared" si="12"/>
        <v>9</v>
      </c>
      <c r="BF66" s="151">
        <v>2</v>
      </c>
      <c r="BG66" s="138">
        <v>2</v>
      </c>
      <c r="BH66" s="138">
        <v>3</v>
      </c>
      <c r="BI66" s="138"/>
      <c r="BJ66" s="172">
        <v>2</v>
      </c>
      <c r="BK66" s="166">
        <f t="shared" si="13"/>
        <v>9</v>
      </c>
      <c r="BL66" s="151">
        <v>2</v>
      </c>
      <c r="BM66" s="138">
        <v>2</v>
      </c>
      <c r="BN66" s="138">
        <v>3</v>
      </c>
      <c r="BO66" s="138">
        <v>1</v>
      </c>
      <c r="BP66" s="172">
        <v>2</v>
      </c>
      <c r="BQ66" s="166">
        <f t="shared" si="14"/>
        <v>10</v>
      </c>
      <c r="BR66" s="151">
        <v>2</v>
      </c>
      <c r="BS66" s="138">
        <v>2</v>
      </c>
      <c r="BT66" s="138">
        <v>3</v>
      </c>
      <c r="BU66" s="138">
        <v>1</v>
      </c>
      <c r="BV66" s="172">
        <v>2</v>
      </c>
      <c r="BW66" s="166"/>
      <c r="BX66" s="151">
        <v>2</v>
      </c>
      <c r="BY66" s="138">
        <v>2</v>
      </c>
      <c r="BZ66" s="138">
        <v>3</v>
      </c>
      <c r="CA66" s="138">
        <v>0</v>
      </c>
      <c r="CB66" s="172">
        <v>2</v>
      </c>
      <c r="CC66" s="166">
        <f t="shared" si="16"/>
        <v>9</v>
      </c>
      <c r="CD66" s="151">
        <v>2</v>
      </c>
      <c r="CE66" s="138">
        <v>2</v>
      </c>
      <c r="CF66" s="138">
        <v>3</v>
      </c>
      <c r="CG66" s="138"/>
      <c r="CH66" s="172">
        <v>2</v>
      </c>
      <c r="CI66" s="166">
        <f t="shared" si="17"/>
        <v>9</v>
      </c>
      <c r="CJ66" s="151">
        <v>2</v>
      </c>
      <c r="CK66" s="138">
        <v>2</v>
      </c>
      <c r="CL66" s="138">
        <v>3</v>
      </c>
      <c r="CM66" s="138">
        <v>1</v>
      </c>
      <c r="CN66" s="172">
        <v>2</v>
      </c>
      <c r="CO66" s="166">
        <f t="shared" si="18"/>
        <v>10</v>
      </c>
      <c r="CP66" s="151">
        <v>2</v>
      </c>
      <c r="CQ66" s="138">
        <v>2</v>
      </c>
      <c r="CR66" s="138">
        <v>3</v>
      </c>
      <c r="CS66" s="138">
        <v>1</v>
      </c>
      <c r="CT66" s="172">
        <v>2</v>
      </c>
      <c r="CU66" s="166">
        <f t="shared" si="19"/>
        <v>10</v>
      </c>
      <c r="CV66" s="151"/>
      <c r="CW66" s="138"/>
      <c r="CX66" s="138"/>
      <c r="CY66" s="138"/>
      <c r="CZ66" s="172"/>
      <c r="DA66" s="166">
        <f t="shared" si="20"/>
        <v>0</v>
      </c>
      <c r="DB66" s="151"/>
      <c r="DC66" s="138"/>
      <c r="DD66" s="138"/>
      <c r="DE66" s="138"/>
      <c r="DF66" s="172"/>
      <c r="DG66" s="205">
        <f t="shared" si="21"/>
        <v>0</v>
      </c>
      <c r="DH66" s="7"/>
      <c r="DI66" s="7"/>
    </row>
    <row r="67" spans="1:113" x14ac:dyDescent="0.25">
      <c r="A67" s="259">
        <f t="shared" si="2"/>
        <v>62</v>
      </c>
      <c r="B67" s="447">
        <v>7674</v>
      </c>
      <c r="C67" s="261" t="s">
        <v>196</v>
      </c>
      <c r="D67" s="467">
        <v>5</v>
      </c>
      <c r="E67" s="230">
        <v>11</v>
      </c>
      <c r="F67" s="230">
        <v>34</v>
      </c>
      <c r="G67" s="271">
        <f t="shared" si="3"/>
        <v>8</v>
      </c>
      <c r="H67" s="273">
        <f t="shared" si="4"/>
        <v>12.46875</v>
      </c>
      <c r="I67" s="252">
        <v>5</v>
      </c>
      <c r="J67" s="252">
        <v>5</v>
      </c>
      <c r="K67" s="252">
        <v>4</v>
      </c>
      <c r="L67" s="252">
        <v>5</v>
      </c>
      <c r="M67" s="274">
        <f t="shared" si="39"/>
        <v>3</v>
      </c>
      <c r="N67" s="274">
        <f t="shared" si="5"/>
        <v>3.6956521739130435</v>
      </c>
      <c r="O67" s="272">
        <f t="shared" si="22"/>
        <v>19.164402173913043</v>
      </c>
      <c r="P67" s="154">
        <v>2</v>
      </c>
      <c r="Q67" s="8">
        <v>2</v>
      </c>
      <c r="R67" s="8">
        <v>2</v>
      </c>
      <c r="S67" s="8">
        <v>0</v>
      </c>
      <c r="T67" s="91">
        <v>2</v>
      </c>
      <c r="U67" s="166">
        <f t="shared" si="6"/>
        <v>8</v>
      </c>
      <c r="V67" s="149">
        <v>2</v>
      </c>
      <c r="W67" s="137">
        <v>2</v>
      </c>
      <c r="X67" s="137">
        <v>2</v>
      </c>
      <c r="Y67" s="137">
        <v>0</v>
      </c>
      <c r="Z67" s="168">
        <v>2</v>
      </c>
      <c r="AA67" s="171">
        <f t="shared" si="7"/>
        <v>8</v>
      </c>
      <c r="AB67" s="151">
        <v>2</v>
      </c>
      <c r="AC67" s="138">
        <v>2</v>
      </c>
      <c r="AD67" s="138">
        <v>3</v>
      </c>
      <c r="AE67" s="138">
        <v>0</v>
      </c>
      <c r="AF67" s="172">
        <v>2</v>
      </c>
      <c r="AG67" s="166">
        <f t="shared" si="8"/>
        <v>9</v>
      </c>
      <c r="AH67" s="151">
        <v>2</v>
      </c>
      <c r="AI67" s="138">
        <v>2</v>
      </c>
      <c r="AJ67" s="138">
        <v>2</v>
      </c>
      <c r="AK67" s="138">
        <v>0</v>
      </c>
      <c r="AL67" s="172">
        <v>2</v>
      </c>
      <c r="AM67" s="166">
        <f t="shared" si="9"/>
        <v>8</v>
      </c>
      <c r="AN67" s="151">
        <v>2</v>
      </c>
      <c r="AO67" s="138">
        <v>2</v>
      </c>
      <c r="AP67" s="138">
        <v>2</v>
      </c>
      <c r="AQ67" s="138">
        <v>0</v>
      </c>
      <c r="AR67" s="172">
        <v>2</v>
      </c>
      <c r="AS67" s="166">
        <f t="shared" si="10"/>
        <v>8</v>
      </c>
      <c r="AT67" s="151">
        <v>2</v>
      </c>
      <c r="AU67" s="138">
        <v>2</v>
      </c>
      <c r="AV67" s="138">
        <v>3</v>
      </c>
      <c r="AW67" s="138">
        <v>0</v>
      </c>
      <c r="AX67" s="172">
        <v>2</v>
      </c>
      <c r="AY67" s="166">
        <f t="shared" si="11"/>
        <v>9</v>
      </c>
      <c r="AZ67" s="151">
        <v>2</v>
      </c>
      <c r="BA67" s="138">
        <v>2</v>
      </c>
      <c r="BB67" s="138">
        <v>3</v>
      </c>
      <c r="BC67" s="138">
        <v>0</v>
      </c>
      <c r="BD67" s="172">
        <v>2</v>
      </c>
      <c r="BE67" s="166">
        <f t="shared" si="12"/>
        <v>9</v>
      </c>
      <c r="BF67" s="151">
        <v>2</v>
      </c>
      <c r="BG67" s="138">
        <v>2</v>
      </c>
      <c r="BH67" s="138">
        <v>2</v>
      </c>
      <c r="BI67" s="138">
        <v>0</v>
      </c>
      <c r="BJ67" s="172">
        <v>2</v>
      </c>
      <c r="BK67" s="166">
        <f t="shared" si="13"/>
        <v>8</v>
      </c>
      <c r="BL67" s="151">
        <v>2</v>
      </c>
      <c r="BM67" s="138">
        <v>1</v>
      </c>
      <c r="BN67" s="138">
        <v>2</v>
      </c>
      <c r="BO67" s="138">
        <v>0</v>
      </c>
      <c r="BP67" s="172">
        <v>2</v>
      </c>
      <c r="BQ67" s="166">
        <f t="shared" si="14"/>
        <v>7</v>
      </c>
      <c r="BR67" s="151">
        <v>2</v>
      </c>
      <c r="BS67" s="138">
        <v>2</v>
      </c>
      <c r="BT67" s="138">
        <v>3</v>
      </c>
      <c r="BU67" s="138">
        <v>0</v>
      </c>
      <c r="BV67" s="172">
        <v>2</v>
      </c>
      <c r="BW67" s="166">
        <f t="shared" si="15"/>
        <v>9</v>
      </c>
      <c r="BX67" s="151">
        <v>2</v>
      </c>
      <c r="BY67" s="138">
        <v>2</v>
      </c>
      <c r="BZ67" s="138">
        <v>2</v>
      </c>
      <c r="CA67" s="138">
        <v>0</v>
      </c>
      <c r="CB67" s="172">
        <v>1</v>
      </c>
      <c r="CC67" s="166">
        <f t="shared" si="16"/>
        <v>7</v>
      </c>
      <c r="CD67" s="151">
        <v>2</v>
      </c>
      <c r="CE67" s="138">
        <v>2</v>
      </c>
      <c r="CF67" s="138">
        <v>3</v>
      </c>
      <c r="CG67" s="138">
        <v>0</v>
      </c>
      <c r="CH67" s="172">
        <v>2</v>
      </c>
      <c r="CI67" s="166">
        <f t="shared" si="17"/>
        <v>9</v>
      </c>
      <c r="CJ67" s="151">
        <v>2</v>
      </c>
      <c r="CK67" s="138">
        <v>2</v>
      </c>
      <c r="CL67" s="138">
        <v>2</v>
      </c>
      <c r="CM67" s="138">
        <v>0</v>
      </c>
      <c r="CN67" s="172">
        <v>2</v>
      </c>
      <c r="CO67" s="166">
        <f t="shared" si="18"/>
        <v>8</v>
      </c>
      <c r="CP67" s="151">
        <v>2</v>
      </c>
      <c r="CQ67" s="138">
        <v>2</v>
      </c>
      <c r="CR67" s="138">
        <v>2</v>
      </c>
      <c r="CS67" s="138">
        <v>0</v>
      </c>
      <c r="CT67" s="172">
        <v>2</v>
      </c>
      <c r="CU67" s="166">
        <f t="shared" si="19"/>
        <v>8</v>
      </c>
      <c r="CV67" s="151">
        <v>2</v>
      </c>
      <c r="CW67" s="138">
        <v>2</v>
      </c>
      <c r="CX67" s="138">
        <v>3</v>
      </c>
      <c r="CY67" s="138">
        <v>0</v>
      </c>
      <c r="CZ67" s="172">
        <v>2</v>
      </c>
      <c r="DA67" s="166">
        <f t="shared" si="20"/>
        <v>9</v>
      </c>
      <c r="DB67" s="151">
        <v>2</v>
      </c>
      <c r="DC67" s="138">
        <v>2</v>
      </c>
      <c r="DD67" s="138">
        <v>3</v>
      </c>
      <c r="DE67" s="138">
        <v>0</v>
      </c>
      <c r="DF67" s="172">
        <v>2</v>
      </c>
      <c r="DG67" s="205">
        <f t="shared" si="21"/>
        <v>9</v>
      </c>
      <c r="DH67" s="7"/>
      <c r="DI67" s="7"/>
    </row>
    <row r="68" spans="1:113" x14ac:dyDescent="0.25">
      <c r="A68" s="259">
        <f t="shared" si="2"/>
        <v>63</v>
      </c>
      <c r="B68" s="447">
        <v>7675</v>
      </c>
      <c r="C68" s="261" t="s">
        <v>197</v>
      </c>
      <c r="D68" s="475">
        <v>18</v>
      </c>
      <c r="E68" s="230">
        <v>17</v>
      </c>
      <c r="F68" s="230">
        <v>34</v>
      </c>
      <c r="G68" s="271">
        <f t="shared" si="3"/>
        <v>17.5</v>
      </c>
      <c r="H68" s="273">
        <f t="shared" si="4"/>
        <v>12.5625</v>
      </c>
      <c r="I68" s="252">
        <v>7</v>
      </c>
      <c r="J68" s="252">
        <v>7</v>
      </c>
      <c r="K68" s="252">
        <v>8</v>
      </c>
      <c r="L68" s="252">
        <v>7</v>
      </c>
      <c r="M68" s="274">
        <f t="shared" si="39"/>
        <v>4</v>
      </c>
      <c r="N68" s="274">
        <f t="shared" si="5"/>
        <v>3.6956521739130435</v>
      </c>
      <c r="O68" s="272">
        <f t="shared" si="22"/>
        <v>20.258152173913043</v>
      </c>
      <c r="P68" s="154">
        <v>2</v>
      </c>
      <c r="Q68" s="8">
        <v>2</v>
      </c>
      <c r="R68" s="8">
        <v>3</v>
      </c>
      <c r="S68" s="8">
        <v>0</v>
      </c>
      <c r="T68" s="91">
        <v>2</v>
      </c>
      <c r="U68" s="166">
        <f t="shared" si="6"/>
        <v>9</v>
      </c>
      <c r="V68" s="149">
        <v>2</v>
      </c>
      <c r="W68" s="137">
        <v>2</v>
      </c>
      <c r="X68" s="137">
        <v>2</v>
      </c>
      <c r="Y68" s="137">
        <v>0</v>
      </c>
      <c r="Z68" s="169">
        <v>2</v>
      </c>
      <c r="AA68" s="171">
        <f t="shared" si="7"/>
        <v>8</v>
      </c>
      <c r="AB68" s="151">
        <v>2</v>
      </c>
      <c r="AC68" s="138">
        <v>2</v>
      </c>
      <c r="AD68" s="138">
        <v>2</v>
      </c>
      <c r="AE68" s="138">
        <v>0</v>
      </c>
      <c r="AF68" s="172">
        <v>2</v>
      </c>
      <c r="AG68" s="166">
        <f t="shared" si="8"/>
        <v>8</v>
      </c>
      <c r="AH68" s="151">
        <v>2</v>
      </c>
      <c r="AI68" s="138">
        <v>2</v>
      </c>
      <c r="AJ68" s="138">
        <v>3</v>
      </c>
      <c r="AK68" s="138">
        <v>0</v>
      </c>
      <c r="AL68" s="172">
        <v>2</v>
      </c>
      <c r="AM68" s="166">
        <f t="shared" si="9"/>
        <v>9</v>
      </c>
      <c r="AN68" s="151">
        <v>2</v>
      </c>
      <c r="AO68" s="138">
        <v>2</v>
      </c>
      <c r="AP68" s="138">
        <v>3</v>
      </c>
      <c r="AQ68" s="138">
        <v>0</v>
      </c>
      <c r="AR68" s="172">
        <v>2</v>
      </c>
      <c r="AS68" s="166">
        <v>9</v>
      </c>
      <c r="AT68" s="151">
        <v>2</v>
      </c>
      <c r="AU68" s="138">
        <v>2</v>
      </c>
      <c r="AV68" s="138">
        <v>3</v>
      </c>
      <c r="AW68" s="138">
        <v>0</v>
      </c>
      <c r="AX68" s="172">
        <v>2</v>
      </c>
      <c r="AY68" s="166">
        <f t="shared" si="11"/>
        <v>9</v>
      </c>
      <c r="AZ68" s="151">
        <v>2</v>
      </c>
      <c r="BA68" s="138">
        <v>2</v>
      </c>
      <c r="BB68" s="138">
        <v>2</v>
      </c>
      <c r="BC68" s="138">
        <v>0</v>
      </c>
      <c r="BD68" s="172">
        <v>2</v>
      </c>
      <c r="BE68" s="166">
        <f t="shared" si="12"/>
        <v>8</v>
      </c>
      <c r="BF68" s="151">
        <v>2</v>
      </c>
      <c r="BG68" s="138">
        <v>2</v>
      </c>
      <c r="BH68" s="138">
        <v>3</v>
      </c>
      <c r="BI68" s="138">
        <v>0</v>
      </c>
      <c r="BJ68" s="172">
        <v>2</v>
      </c>
      <c r="BK68" s="166">
        <f t="shared" si="13"/>
        <v>9</v>
      </c>
      <c r="BL68" s="151">
        <v>2</v>
      </c>
      <c r="BM68" s="138">
        <v>2</v>
      </c>
      <c r="BN68" s="138">
        <v>2</v>
      </c>
      <c r="BO68" s="138">
        <v>0</v>
      </c>
      <c r="BP68" s="172">
        <v>2</v>
      </c>
      <c r="BQ68" s="166">
        <f t="shared" si="14"/>
        <v>8</v>
      </c>
      <c r="BR68" s="151">
        <v>2</v>
      </c>
      <c r="BS68" s="138">
        <v>2</v>
      </c>
      <c r="BT68" s="138">
        <v>2</v>
      </c>
      <c r="BU68" s="138">
        <v>0</v>
      </c>
      <c r="BV68" s="172">
        <v>2</v>
      </c>
      <c r="BW68" s="166">
        <f t="shared" si="15"/>
        <v>8</v>
      </c>
      <c r="BX68" s="151">
        <v>2</v>
      </c>
      <c r="BY68" s="138">
        <v>2</v>
      </c>
      <c r="BZ68" s="138">
        <v>2</v>
      </c>
      <c r="CA68" s="138">
        <v>0</v>
      </c>
      <c r="CB68" s="172">
        <v>2</v>
      </c>
      <c r="CC68" s="166">
        <f t="shared" si="16"/>
        <v>8</v>
      </c>
      <c r="CD68" s="151">
        <v>2</v>
      </c>
      <c r="CE68" s="138">
        <v>2</v>
      </c>
      <c r="CF68" s="138">
        <v>2</v>
      </c>
      <c r="CG68" s="138">
        <v>0</v>
      </c>
      <c r="CH68" s="172">
        <v>2</v>
      </c>
      <c r="CI68" s="166">
        <f t="shared" si="17"/>
        <v>8</v>
      </c>
      <c r="CJ68" s="211">
        <v>2</v>
      </c>
      <c r="CK68" s="138">
        <v>2</v>
      </c>
      <c r="CL68" s="138">
        <v>2</v>
      </c>
      <c r="CM68" s="138">
        <v>0</v>
      </c>
      <c r="CN68" s="172">
        <v>2</v>
      </c>
      <c r="CO68" s="166">
        <f t="shared" si="18"/>
        <v>8</v>
      </c>
      <c r="CP68" s="151">
        <v>2</v>
      </c>
      <c r="CQ68" s="138">
        <v>2</v>
      </c>
      <c r="CR68" s="138">
        <v>2</v>
      </c>
      <c r="CS68" s="138">
        <v>0</v>
      </c>
      <c r="CT68" s="172">
        <v>2</v>
      </c>
      <c r="CU68" s="166">
        <f t="shared" si="19"/>
        <v>8</v>
      </c>
      <c r="CV68" s="151">
        <v>2</v>
      </c>
      <c r="CW68" s="138">
        <v>2</v>
      </c>
      <c r="CX68" s="138">
        <v>2</v>
      </c>
      <c r="CY68" s="138">
        <v>0</v>
      </c>
      <c r="CZ68" s="172">
        <v>2</v>
      </c>
      <c r="DA68" s="166">
        <f t="shared" si="20"/>
        <v>8</v>
      </c>
      <c r="DB68" s="151">
        <v>2</v>
      </c>
      <c r="DC68" s="138">
        <v>2</v>
      </c>
      <c r="DD68" s="138">
        <v>3</v>
      </c>
      <c r="DE68" s="138">
        <v>0</v>
      </c>
      <c r="DF68" s="172">
        <v>2</v>
      </c>
      <c r="DG68" s="205">
        <f t="shared" si="21"/>
        <v>9</v>
      </c>
      <c r="DH68" s="7"/>
      <c r="DI68" s="7"/>
    </row>
    <row r="69" spans="1:113" ht="17.25" customHeight="1" x14ac:dyDescent="0.25">
      <c r="A69" s="259">
        <f t="shared" si="2"/>
        <v>64</v>
      </c>
      <c r="B69" s="447">
        <v>7682</v>
      </c>
      <c r="C69" s="261" t="s">
        <v>198</v>
      </c>
      <c r="D69" s="475">
        <v>20</v>
      </c>
      <c r="E69" s="476">
        <v>20</v>
      </c>
      <c r="F69" s="230">
        <v>31</v>
      </c>
      <c r="G69" s="271">
        <f t="shared" si="3"/>
        <v>20</v>
      </c>
      <c r="H69" s="580">
        <f t="shared" si="4"/>
        <v>14.71875</v>
      </c>
      <c r="I69" s="478">
        <v>10</v>
      </c>
      <c r="J69" s="478">
        <v>9</v>
      </c>
      <c r="K69" s="478">
        <v>10</v>
      </c>
      <c r="L69" s="478">
        <v>10</v>
      </c>
      <c r="M69" s="274">
        <f t="shared" si="39"/>
        <v>5</v>
      </c>
      <c r="N69" s="297">
        <f t="shared" si="5"/>
        <v>3.3695652173913042</v>
      </c>
      <c r="O69" s="272">
        <f t="shared" si="22"/>
        <v>23.088315217391305</v>
      </c>
      <c r="P69" s="154">
        <v>2</v>
      </c>
      <c r="Q69" s="8">
        <v>2</v>
      </c>
      <c r="R69" s="8">
        <v>3</v>
      </c>
      <c r="S69" s="8">
        <v>1</v>
      </c>
      <c r="T69" s="91">
        <v>2</v>
      </c>
      <c r="U69" s="166">
        <f t="shared" si="6"/>
        <v>10</v>
      </c>
      <c r="V69" s="149">
        <v>2</v>
      </c>
      <c r="W69" s="137">
        <v>2</v>
      </c>
      <c r="X69" s="137">
        <v>3</v>
      </c>
      <c r="Y69" s="137">
        <v>1</v>
      </c>
      <c r="Z69" s="169">
        <v>2</v>
      </c>
      <c r="AA69" s="171">
        <f t="shared" si="7"/>
        <v>10</v>
      </c>
      <c r="AB69" s="151">
        <v>2</v>
      </c>
      <c r="AC69" s="138">
        <v>2</v>
      </c>
      <c r="AD69" s="138">
        <v>3</v>
      </c>
      <c r="AE69" s="138">
        <v>1</v>
      </c>
      <c r="AF69" s="172">
        <v>2</v>
      </c>
      <c r="AG69" s="166">
        <f t="shared" si="8"/>
        <v>10</v>
      </c>
      <c r="AH69" s="151">
        <v>2</v>
      </c>
      <c r="AI69" s="138">
        <v>2</v>
      </c>
      <c r="AJ69" s="138">
        <v>3</v>
      </c>
      <c r="AK69" s="138">
        <v>1</v>
      </c>
      <c r="AL69" s="172">
        <v>2</v>
      </c>
      <c r="AM69" s="166">
        <f t="shared" si="9"/>
        <v>10</v>
      </c>
      <c r="AN69" s="151">
        <v>2</v>
      </c>
      <c r="AO69" s="138">
        <v>2</v>
      </c>
      <c r="AP69" s="138">
        <v>3</v>
      </c>
      <c r="AQ69" s="138">
        <v>1</v>
      </c>
      <c r="AR69" s="172">
        <v>2</v>
      </c>
      <c r="AS69" s="166">
        <f t="shared" si="10"/>
        <v>10</v>
      </c>
      <c r="AT69" s="151">
        <v>2</v>
      </c>
      <c r="AU69" s="138">
        <v>2</v>
      </c>
      <c r="AV69" s="138">
        <v>3</v>
      </c>
      <c r="AW69" s="138">
        <v>1</v>
      </c>
      <c r="AX69" s="172">
        <v>2</v>
      </c>
      <c r="AY69" s="166">
        <f t="shared" si="11"/>
        <v>10</v>
      </c>
      <c r="AZ69" s="151">
        <v>2</v>
      </c>
      <c r="BA69" s="138">
        <v>2</v>
      </c>
      <c r="BB69" s="138">
        <v>3</v>
      </c>
      <c r="BC69" s="138">
        <v>0</v>
      </c>
      <c r="BD69" s="172">
        <v>2</v>
      </c>
      <c r="BE69" s="166">
        <f t="shared" si="12"/>
        <v>9</v>
      </c>
      <c r="BF69" s="151">
        <v>2</v>
      </c>
      <c r="BG69" s="138">
        <v>2</v>
      </c>
      <c r="BH69" s="138">
        <v>3</v>
      </c>
      <c r="BI69" s="138">
        <v>0</v>
      </c>
      <c r="BJ69" s="172">
        <v>2</v>
      </c>
      <c r="BK69" s="166">
        <f t="shared" si="13"/>
        <v>9</v>
      </c>
      <c r="BL69" s="151">
        <v>2</v>
      </c>
      <c r="BM69" s="138">
        <v>2</v>
      </c>
      <c r="BN69" s="138">
        <v>3</v>
      </c>
      <c r="BO69" s="138">
        <v>1</v>
      </c>
      <c r="BP69" s="172">
        <v>2</v>
      </c>
      <c r="BQ69" s="166">
        <f t="shared" si="14"/>
        <v>10</v>
      </c>
      <c r="BR69" s="151">
        <v>2</v>
      </c>
      <c r="BS69" s="138">
        <v>2</v>
      </c>
      <c r="BT69" s="138">
        <v>3</v>
      </c>
      <c r="BU69" s="138">
        <v>1</v>
      </c>
      <c r="BV69" s="172">
        <v>2</v>
      </c>
      <c r="BW69" s="166">
        <f t="shared" si="15"/>
        <v>10</v>
      </c>
      <c r="BX69" s="151">
        <v>2</v>
      </c>
      <c r="BY69" s="138">
        <v>2</v>
      </c>
      <c r="BZ69" s="138">
        <v>3</v>
      </c>
      <c r="CA69" s="138">
        <v>1</v>
      </c>
      <c r="CB69" s="172">
        <v>1</v>
      </c>
      <c r="CC69" s="166">
        <f t="shared" si="16"/>
        <v>9</v>
      </c>
      <c r="CD69" s="151">
        <v>2</v>
      </c>
      <c r="CE69" s="138">
        <v>2</v>
      </c>
      <c r="CF69" s="138">
        <v>3</v>
      </c>
      <c r="CG69" s="138">
        <v>1</v>
      </c>
      <c r="CH69" s="172">
        <v>2</v>
      </c>
      <c r="CI69" s="166">
        <f t="shared" si="17"/>
        <v>10</v>
      </c>
      <c r="CJ69" s="151">
        <v>2</v>
      </c>
      <c r="CK69" s="138">
        <v>2</v>
      </c>
      <c r="CL69" s="138">
        <v>3</v>
      </c>
      <c r="CM69" s="138">
        <v>1</v>
      </c>
      <c r="CN69" s="172">
        <v>2</v>
      </c>
      <c r="CO69" s="166">
        <f t="shared" si="18"/>
        <v>10</v>
      </c>
      <c r="CP69" s="151">
        <v>2</v>
      </c>
      <c r="CQ69" s="138">
        <v>2</v>
      </c>
      <c r="CR69" s="138">
        <v>3</v>
      </c>
      <c r="CS69" s="138">
        <v>1</v>
      </c>
      <c r="CT69" s="172">
        <v>2</v>
      </c>
      <c r="CU69" s="166">
        <f t="shared" si="19"/>
        <v>10</v>
      </c>
      <c r="CV69" s="151">
        <v>2</v>
      </c>
      <c r="CW69" s="138">
        <v>2</v>
      </c>
      <c r="CX69" s="138">
        <v>3</v>
      </c>
      <c r="CY69" s="138">
        <v>1</v>
      </c>
      <c r="CZ69" s="172">
        <v>2</v>
      </c>
      <c r="DA69" s="166">
        <f t="shared" si="20"/>
        <v>10</v>
      </c>
      <c r="DB69" s="151">
        <v>2</v>
      </c>
      <c r="DC69" s="138">
        <v>2</v>
      </c>
      <c r="DD69" s="138">
        <v>3</v>
      </c>
      <c r="DE69" s="138">
        <v>1</v>
      </c>
      <c r="DF69" s="172">
        <v>2</v>
      </c>
      <c r="DG69" s="205">
        <f t="shared" si="21"/>
        <v>10</v>
      </c>
      <c r="DH69" s="7"/>
      <c r="DI69" s="7"/>
    </row>
    <row r="70" spans="1:113" x14ac:dyDescent="0.25">
      <c r="A70" s="259">
        <v>65</v>
      </c>
      <c r="B70" s="448">
        <v>8094</v>
      </c>
      <c r="C70" s="229" t="s">
        <v>221</v>
      </c>
      <c r="D70" s="257">
        <v>13</v>
      </c>
      <c r="E70" s="230">
        <v>16</v>
      </c>
      <c r="F70" s="230">
        <v>18</v>
      </c>
      <c r="G70" s="271">
        <f t="shared" si="3"/>
        <v>14.5</v>
      </c>
      <c r="H70" s="273">
        <f t="shared" si="4"/>
        <v>13.03125</v>
      </c>
      <c r="I70" s="252">
        <v>5</v>
      </c>
      <c r="J70" s="252">
        <v>6</v>
      </c>
      <c r="K70" s="252">
        <v>5</v>
      </c>
      <c r="L70" s="252">
        <v>6</v>
      </c>
      <c r="M70" s="274">
        <f t="shared" si="39"/>
        <v>3</v>
      </c>
      <c r="N70" s="274">
        <f t="shared" si="5"/>
        <v>1.9565217391304348</v>
      </c>
      <c r="O70" s="272">
        <f t="shared" si="22"/>
        <v>17.987771739130434</v>
      </c>
      <c r="P70" s="154">
        <v>2</v>
      </c>
      <c r="Q70" s="8">
        <v>2</v>
      </c>
      <c r="R70" s="8">
        <v>3</v>
      </c>
      <c r="S70" s="8">
        <v>0</v>
      </c>
      <c r="T70" s="91">
        <v>2</v>
      </c>
      <c r="U70" s="166">
        <f t="shared" si="6"/>
        <v>9</v>
      </c>
      <c r="V70" s="149">
        <v>2</v>
      </c>
      <c r="W70" s="137">
        <v>2</v>
      </c>
      <c r="X70" s="137">
        <v>3</v>
      </c>
      <c r="Y70" s="137">
        <v>0</v>
      </c>
      <c r="Z70" s="169">
        <v>2</v>
      </c>
      <c r="AA70" s="171">
        <f t="shared" si="7"/>
        <v>9</v>
      </c>
      <c r="AB70" s="151">
        <v>2</v>
      </c>
      <c r="AC70" s="138">
        <v>2</v>
      </c>
      <c r="AD70" s="138">
        <v>3</v>
      </c>
      <c r="AE70" s="138">
        <v>0</v>
      </c>
      <c r="AF70" s="172">
        <v>2</v>
      </c>
      <c r="AG70" s="166">
        <f t="shared" si="8"/>
        <v>9</v>
      </c>
      <c r="AH70" s="151">
        <v>2</v>
      </c>
      <c r="AI70" s="138">
        <v>2</v>
      </c>
      <c r="AJ70" s="138">
        <v>3</v>
      </c>
      <c r="AK70" s="138">
        <v>0</v>
      </c>
      <c r="AL70" s="172">
        <v>2</v>
      </c>
      <c r="AM70" s="166">
        <f t="shared" si="9"/>
        <v>9</v>
      </c>
      <c r="AN70" s="151">
        <v>2</v>
      </c>
      <c r="AO70" s="138">
        <v>2</v>
      </c>
      <c r="AP70" s="138">
        <v>3</v>
      </c>
      <c r="AQ70" s="138">
        <v>0</v>
      </c>
      <c r="AR70" s="172">
        <v>2</v>
      </c>
      <c r="AS70" s="166">
        <f t="shared" si="10"/>
        <v>9</v>
      </c>
      <c r="AT70" s="151">
        <v>2</v>
      </c>
      <c r="AU70" s="138">
        <v>2</v>
      </c>
      <c r="AV70" s="138">
        <v>2</v>
      </c>
      <c r="AW70" s="138">
        <v>1</v>
      </c>
      <c r="AX70" s="172">
        <v>2</v>
      </c>
      <c r="AY70" s="166">
        <f t="shared" si="11"/>
        <v>9</v>
      </c>
      <c r="AZ70" s="151">
        <v>2</v>
      </c>
      <c r="BA70" s="138">
        <v>2</v>
      </c>
      <c r="BB70" s="138">
        <v>2</v>
      </c>
      <c r="BC70" s="138">
        <v>0</v>
      </c>
      <c r="BD70" s="172">
        <v>2</v>
      </c>
      <c r="BE70" s="166">
        <f t="shared" si="12"/>
        <v>8</v>
      </c>
      <c r="BF70" s="151">
        <v>2</v>
      </c>
      <c r="BG70" s="138">
        <v>2</v>
      </c>
      <c r="BH70" s="138">
        <v>3</v>
      </c>
      <c r="BI70" s="138">
        <v>0</v>
      </c>
      <c r="BJ70" s="172">
        <v>2</v>
      </c>
      <c r="BK70" s="166">
        <f t="shared" si="13"/>
        <v>9</v>
      </c>
      <c r="BL70" s="151">
        <v>2</v>
      </c>
      <c r="BM70" s="138">
        <v>2</v>
      </c>
      <c r="BN70" s="138">
        <v>2</v>
      </c>
      <c r="BO70" s="138">
        <v>0</v>
      </c>
      <c r="BP70" s="172">
        <v>2</v>
      </c>
      <c r="BQ70" s="166">
        <f t="shared" si="14"/>
        <v>8</v>
      </c>
      <c r="BR70" s="151">
        <v>2</v>
      </c>
      <c r="BS70" s="138">
        <v>2</v>
      </c>
      <c r="BT70" s="138">
        <v>2</v>
      </c>
      <c r="BU70" s="138">
        <v>0</v>
      </c>
      <c r="BV70" s="172">
        <v>2</v>
      </c>
      <c r="BW70" s="166">
        <f t="shared" si="15"/>
        <v>8</v>
      </c>
      <c r="BX70" s="151">
        <v>2</v>
      </c>
      <c r="BY70" s="138">
        <v>2</v>
      </c>
      <c r="BZ70" s="138">
        <v>3</v>
      </c>
      <c r="CA70" s="138">
        <v>0</v>
      </c>
      <c r="CB70" s="172">
        <v>2</v>
      </c>
      <c r="CC70" s="166">
        <f t="shared" si="16"/>
        <v>9</v>
      </c>
      <c r="CD70" s="151">
        <v>2</v>
      </c>
      <c r="CE70" s="138">
        <v>2</v>
      </c>
      <c r="CF70" s="138">
        <v>3</v>
      </c>
      <c r="CG70" s="138">
        <v>0</v>
      </c>
      <c r="CH70" s="172">
        <v>2</v>
      </c>
      <c r="CI70" s="166">
        <f t="shared" si="17"/>
        <v>9</v>
      </c>
      <c r="CJ70" s="151">
        <v>2</v>
      </c>
      <c r="CK70" s="138">
        <v>2</v>
      </c>
      <c r="CL70" s="138">
        <v>3</v>
      </c>
      <c r="CM70" s="138">
        <v>0</v>
      </c>
      <c r="CN70" s="172">
        <v>2</v>
      </c>
      <c r="CO70" s="166">
        <f t="shared" si="18"/>
        <v>9</v>
      </c>
      <c r="CP70" s="151">
        <v>2</v>
      </c>
      <c r="CQ70" s="138">
        <v>2</v>
      </c>
      <c r="CR70" s="138">
        <v>3</v>
      </c>
      <c r="CS70" s="138">
        <v>0</v>
      </c>
      <c r="CT70" s="172">
        <v>1</v>
      </c>
      <c r="CU70" s="166">
        <f t="shared" si="19"/>
        <v>8</v>
      </c>
      <c r="CV70" s="151">
        <v>2</v>
      </c>
      <c r="CW70" s="138">
        <v>2</v>
      </c>
      <c r="CX70" s="138">
        <v>3</v>
      </c>
      <c r="CY70" s="138">
        <v>0</v>
      </c>
      <c r="CZ70" s="172">
        <v>1</v>
      </c>
      <c r="DA70" s="166">
        <f t="shared" si="20"/>
        <v>8</v>
      </c>
      <c r="DB70" s="151">
        <v>2</v>
      </c>
      <c r="DC70" s="138">
        <v>2</v>
      </c>
      <c r="DD70" s="138">
        <v>3</v>
      </c>
      <c r="DE70" s="138">
        <v>0</v>
      </c>
      <c r="DF70" s="172">
        <v>2</v>
      </c>
      <c r="DG70" s="205">
        <f t="shared" si="21"/>
        <v>9</v>
      </c>
      <c r="DH70" s="7"/>
      <c r="DI70" s="7"/>
    </row>
    <row r="71" spans="1:113" x14ac:dyDescent="0.25">
      <c r="A71" s="259">
        <v>66</v>
      </c>
      <c r="B71" s="448">
        <v>8095</v>
      </c>
      <c r="C71" s="229" t="s">
        <v>222</v>
      </c>
      <c r="D71" s="257">
        <v>13</v>
      </c>
      <c r="E71" s="230">
        <v>17</v>
      </c>
      <c r="F71" s="230">
        <v>20</v>
      </c>
      <c r="G71" s="271">
        <f t="shared" ref="G71:G82" si="40">AVERAGE(D71:E71)</f>
        <v>15</v>
      </c>
      <c r="H71" s="273">
        <f t="shared" ref="H71:H82" si="41">(AVERAGE(U71,AA71,AG71,AM71,AS71,AY71,BE71,BK71,BQ71,BW71,CC71,CI71,CO71,CU71,DA71,DG71)*15)/10</f>
        <v>12.84375</v>
      </c>
      <c r="I71" s="252">
        <v>6</v>
      </c>
      <c r="J71" s="252">
        <v>5</v>
      </c>
      <c r="K71" s="252">
        <v>5</v>
      </c>
      <c r="L71" s="252">
        <v>6</v>
      </c>
      <c r="M71" s="274">
        <f t="shared" si="39"/>
        <v>3</v>
      </c>
      <c r="N71" s="274">
        <f t="shared" ref="N71:N81" si="42">(F71*5)/46</f>
        <v>2.1739130434782608</v>
      </c>
      <c r="O71" s="272">
        <f t="shared" si="22"/>
        <v>18.017663043478262</v>
      </c>
      <c r="P71" s="154">
        <v>2</v>
      </c>
      <c r="Q71" s="8">
        <v>2</v>
      </c>
      <c r="R71" s="8">
        <v>3</v>
      </c>
      <c r="S71" s="8">
        <v>0</v>
      </c>
      <c r="T71" s="91">
        <v>2</v>
      </c>
      <c r="U71" s="166">
        <f t="shared" ref="U71:U81" si="43">SUM(P71:T71)</f>
        <v>9</v>
      </c>
      <c r="V71" s="149">
        <v>2</v>
      </c>
      <c r="W71" s="137">
        <v>2</v>
      </c>
      <c r="X71" s="137">
        <v>3</v>
      </c>
      <c r="Y71" s="137">
        <v>0</v>
      </c>
      <c r="Z71" s="169">
        <v>2</v>
      </c>
      <c r="AA71" s="171">
        <f t="shared" ref="AA71:AA81" si="44">SUM(V71:Z71)</f>
        <v>9</v>
      </c>
      <c r="AB71" s="151">
        <v>2</v>
      </c>
      <c r="AC71" s="138">
        <v>2</v>
      </c>
      <c r="AD71" s="138">
        <v>2</v>
      </c>
      <c r="AE71" s="138">
        <v>0</v>
      </c>
      <c r="AF71" s="172">
        <v>2</v>
      </c>
      <c r="AG71" s="166">
        <f t="shared" ref="AG71:AG81" si="45">SUM(AB71:AF71)</f>
        <v>8</v>
      </c>
      <c r="AH71" s="151">
        <v>2</v>
      </c>
      <c r="AI71" s="138">
        <v>2</v>
      </c>
      <c r="AJ71" s="138">
        <v>3</v>
      </c>
      <c r="AK71" s="138">
        <v>0</v>
      </c>
      <c r="AL71" s="172">
        <v>2</v>
      </c>
      <c r="AM71" s="166">
        <f t="shared" ref="AM71:AM81" si="46">SUM(AH71:AL71)</f>
        <v>9</v>
      </c>
      <c r="AN71" s="151">
        <v>2</v>
      </c>
      <c r="AO71" s="138">
        <v>2</v>
      </c>
      <c r="AP71" s="138">
        <v>2</v>
      </c>
      <c r="AQ71" s="138">
        <v>0</v>
      </c>
      <c r="AR71" s="172">
        <v>2</v>
      </c>
      <c r="AS71" s="166">
        <f t="shared" ref="AS71:AS81" si="47">SUM(AN71:AR71)</f>
        <v>8</v>
      </c>
      <c r="AT71" s="151">
        <v>2</v>
      </c>
      <c r="AU71" s="138">
        <v>2</v>
      </c>
      <c r="AV71" s="138">
        <v>3</v>
      </c>
      <c r="AW71" s="138">
        <v>0</v>
      </c>
      <c r="AX71" s="172">
        <v>2</v>
      </c>
      <c r="AY71" s="166">
        <f t="shared" ref="AY71:AY81" si="48">SUM(AT71:AX71)</f>
        <v>9</v>
      </c>
      <c r="AZ71" s="151">
        <v>2</v>
      </c>
      <c r="BA71" s="138">
        <v>2</v>
      </c>
      <c r="BB71" s="138">
        <v>3</v>
      </c>
      <c r="BC71" s="138">
        <v>0</v>
      </c>
      <c r="BD71" s="172">
        <v>2</v>
      </c>
      <c r="BE71" s="166">
        <f t="shared" ref="BE71:BE81" si="49">SUM(AZ71:BD71)</f>
        <v>9</v>
      </c>
      <c r="BF71" s="151">
        <v>2</v>
      </c>
      <c r="BG71" s="138">
        <v>2</v>
      </c>
      <c r="BH71" s="138">
        <v>2</v>
      </c>
      <c r="BI71" s="138">
        <v>0</v>
      </c>
      <c r="BJ71" s="172">
        <v>2</v>
      </c>
      <c r="BK71" s="166">
        <f t="shared" ref="BK71:BK81" si="50">SUM(BF71:BJ71)</f>
        <v>8</v>
      </c>
      <c r="BL71" s="151">
        <v>2</v>
      </c>
      <c r="BM71" s="138">
        <v>2</v>
      </c>
      <c r="BN71" s="138">
        <v>2</v>
      </c>
      <c r="BO71" s="138">
        <v>0</v>
      </c>
      <c r="BP71" s="172">
        <v>2</v>
      </c>
      <c r="BQ71" s="166">
        <f t="shared" ref="BQ71:BQ81" si="51">SUM(BL71:BP71)</f>
        <v>8</v>
      </c>
      <c r="BR71" s="151">
        <v>2</v>
      </c>
      <c r="BS71" s="138">
        <v>2</v>
      </c>
      <c r="BT71" s="138">
        <v>2</v>
      </c>
      <c r="BU71" s="138">
        <v>0</v>
      </c>
      <c r="BV71" s="172">
        <v>2</v>
      </c>
      <c r="BW71" s="166">
        <f t="shared" ref="BW71:BW81" si="52">SUM(BR71:BV71)</f>
        <v>8</v>
      </c>
      <c r="BX71" s="151">
        <v>2</v>
      </c>
      <c r="BY71" s="138">
        <v>2</v>
      </c>
      <c r="BZ71" s="138">
        <v>3</v>
      </c>
      <c r="CA71" s="138">
        <v>0</v>
      </c>
      <c r="CB71" s="172">
        <v>2</v>
      </c>
      <c r="CC71" s="166">
        <f t="shared" ref="CC71:CC81" si="53">SUM(BX71:CB71)</f>
        <v>9</v>
      </c>
      <c r="CD71" s="151">
        <v>2</v>
      </c>
      <c r="CE71" s="138">
        <v>2</v>
      </c>
      <c r="CF71" s="138">
        <v>2</v>
      </c>
      <c r="CG71" s="138">
        <v>0</v>
      </c>
      <c r="CH71" s="172">
        <v>2</v>
      </c>
      <c r="CI71" s="166">
        <f t="shared" ref="CI71:CI81" si="54">SUM(CD71:CH71)</f>
        <v>8</v>
      </c>
      <c r="CJ71" s="151">
        <v>2</v>
      </c>
      <c r="CK71" s="138">
        <v>2</v>
      </c>
      <c r="CL71" s="138">
        <v>3</v>
      </c>
      <c r="CM71" s="138">
        <v>0</v>
      </c>
      <c r="CN71" s="172">
        <v>2</v>
      </c>
      <c r="CO71" s="166">
        <f t="shared" ref="CO71:CO81" si="55">SUM(CJ71:CN71)</f>
        <v>9</v>
      </c>
      <c r="CP71" s="151">
        <v>2</v>
      </c>
      <c r="CQ71" s="138">
        <v>2</v>
      </c>
      <c r="CR71" s="138">
        <v>3</v>
      </c>
      <c r="CS71" s="138">
        <v>0</v>
      </c>
      <c r="CT71" s="172">
        <v>2</v>
      </c>
      <c r="CU71" s="166">
        <f t="shared" ref="CU71:CU81" si="56">SUM(CP71:CT71)</f>
        <v>9</v>
      </c>
      <c r="CV71" s="151">
        <v>2</v>
      </c>
      <c r="CW71" s="138">
        <v>2</v>
      </c>
      <c r="CX71" s="138">
        <v>2</v>
      </c>
      <c r="CY71" s="138">
        <v>0</v>
      </c>
      <c r="CZ71" s="172">
        <v>2</v>
      </c>
      <c r="DA71" s="166">
        <f t="shared" ref="DA71:DA81" si="57">SUM(CV71:CZ71)</f>
        <v>8</v>
      </c>
      <c r="DB71" s="151">
        <v>2</v>
      </c>
      <c r="DC71" s="138">
        <v>2</v>
      </c>
      <c r="DD71" s="138">
        <v>3</v>
      </c>
      <c r="DE71" s="138">
        <v>0</v>
      </c>
      <c r="DF71" s="172">
        <v>2</v>
      </c>
      <c r="DG71" s="205">
        <f t="shared" ref="DG71:DG81" si="58">SUM(DB71:DF71)</f>
        <v>9</v>
      </c>
      <c r="DH71" s="7"/>
      <c r="DI71" s="7"/>
    </row>
    <row r="72" spans="1:113" x14ac:dyDescent="0.25">
      <c r="A72" s="259">
        <v>67</v>
      </c>
      <c r="B72" s="448">
        <v>8096</v>
      </c>
      <c r="C72" s="229" t="s">
        <v>223</v>
      </c>
      <c r="D72" s="257">
        <v>14</v>
      </c>
      <c r="E72" s="230">
        <v>14</v>
      </c>
      <c r="F72" s="230">
        <v>18</v>
      </c>
      <c r="G72" s="271">
        <f t="shared" si="40"/>
        <v>14</v>
      </c>
      <c r="H72" s="273">
        <f t="shared" si="41"/>
        <v>12</v>
      </c>
      <c r="I72" s="479">
        <v>4</v>
      </c>
      <c r="J72" s="479">
        <v>4</v>
      </c>
      <c r="K72" s="479">
        <v>4</v>
      </c>
      <c r="L72" s="479">
        <v>4</v>
      </c>
      <c r="M72" s="274">
        <f t="shared" si="39"/>
        <v>2</v>
      </c>
      <c r="N72" s="274">
        <f t="shared" si="42"/>
        <v>1.9565217391304348</v>
      </c>
      <c r="O72" s="272">
        <f t="shared" si="22"/>
        <v>15.956521739130435</v>
      </c>
      <c r="P72" s="154">
        <v>2</v>
      </c>
      <c r="Q72" s="8">
        <v>2</v>
      </c>
      <c r="R72" s="8">
        <v>2</v>
      </c>
      <c r="S72" s="8">
        <v>0</v>
      </c>
      <c r="T72" s="91">
        <v>2</v>
      </c>
      <c r="U72" s="166">
        <f t="shared" si="43"/>
        <v>8</v>
      </c>
      <c r="V72" s="149">
        <v>2</v>
      </c>
      <c r="W72" s="137">
        <v>2</v>
      </c>
      <c r="X72" s="137">
        <v>2</v>
      </c>
      <c r="Y72" s="137">
        <v>0</v>
      </c>
      <c r="Z72" s="169">
        <v>2</v>
      </c>
      <c r="AA72" s="171">
        <f t="shared" si="44"/>
        <v>8</v>
      </c>
      <c r="AB72" s="151">
        <v>2</v>
      </c>
      <c r="AC72" s="138">
        <v>2</v>
      </c>
      <c r="AD72" s="138">
        <v>2</v>
      </c>
      <c r="AE72" s="138">
        <v>0</v>
      </c>
      <c r="AF72" s="172">
        <v>2</v>
      </c>
      <c r="AG72" s="166">
        <f t="shared" si="45"/>
        <v>8</v>
      </c>
      <c r="AH72" s="151">
        <v>2</v>
      </c>
      <c r="AI72" s="138">
        <v>2</v>
      </c>
      <c r="AJ72" s="138">
        <v>2</v>
      </c>
      <c r="AK72" s="138">
        <v>0</v>
      </c>
      <c r="AL72" s="172">
        <v>2</v>
      </c>
      <c r="AM72" s="166">
        <f t="shared" si="46"/>
        <v>8</v>
      </c>
      <c r="AN72" s="151">
        <v>2</v>
      </c>
      <c r="AO72" s="138">
        <v>2</v>
      </c>
      <c r="AP72" s="138">
        <v>2</v>
      </c>
      <c r="AQ72" s="138">
        <v>0</v>
      </c>
      <c r="AR72" s="172">
        <v>2</v>
      </c>
      <c r="AS72" s="166">
        <f t="shared" si="47"/>
        <v>8</v>
      </c>
      <c r="AT72" s="151">
        <v>2</v>
      </c>
      <c r="AU72" s="138">
        <v>2</v>
      </c>
      <c r="AV72" s="138">
        <v>2</v>
      </c>
      <c r="AW72" s="138">
        <v>0</v>
      </c>
      <c r="AX72" s="172">
        <v>2</v>
      </c>
      <c r="AY72" s="166">
        <f t="shared" si="48"/>
        <v>8</v>
      </c>
      <c r="AZ72" s="151">
        <v>2</v>
      </c>
      <c r="BA72" s="138">
        <v>2</v>
      </c>
      <c r="BB72" s="138">
        <v>2</v>
      </c>
      <c r="BC72" s="138">
        <v>0</v>
      </c>
      <c r="BD72" s="172">
        <v>2</v>
      </c>
      <c r="BE72" s="166">
        <f t="shared" si="49"/>
        <v>8</v>
      </c>
      <c r="BF72" s="151">
        <v>2</v>
      </c>
      <c r="BG72" s="138">
        <v>2</v>
      </c>
      <c r="BH72" s="138">
        <v>2</v>
      </c>
      <c r="BI72" s="138">
        <v>0</v>
      </c>
      <c r="BJ72" s="172">
        <v>2</v>
      </c>
      <c r="BK72" s="166">
        <f t="shared" si="50"/>
        <v>8</v>
      </c>
      <c r="BL72" s="151">
        <v>2</v>
      </c>
      <c r="BM72" s="138">
        <v>2</v>
      </c>
      <c r="BN72" s="138">
        <v>2</v>
      </c>
      <c r="BO72" s="138">
        <v>0</v>
      </c>
      <c r="BP72" s="172">
        <v>2</v>
      </c>
      <c r="BQ72" s="166">
        <f t="shared" si="51"/>
        <v>8</v>
      </c>
      <c r="BR72" s="151">
        <v>2</v>
      </c>
      <c r="BS72" s="138">
        <v>2</v>
      </c>
      <c r="BT72" s="138">
        <v>2</v>
      </c>
      <c r="BU72" s="138">
        <v>0</v>
      </c>
      <c r="BV72" s="172">
        <v>2</v>
      </c>
      <c r="BW72" s="166">
        <f t="shared" si="52"/>
        <v>8</v>
      </c>
      <c r="BX72" s="151">
        <v>2</v>
      </c>
      <c r="BY72" s="138">
        <v>2</v>
      </c>
      <c r="BZ72" s="138">
        <v>2</v>
      </c>
      <c r="CA72" s="138">
        <v>0</v>
      </c>
      <c r="CB72" s="172">
        <v>2</v>
      </c>
      <c r="CC72" s="166">
        <f t="shared" si="53"/>
        <v>8</v>
      </c>
      <c r="CD72" s="151">
        <v>2</v>
      </c>
      <c r="CE72" s="138">
        <v>2</v>
      </c>
      <c r="CF72" s="138">
        <v>2</v>
      </c>
      <c r="CG72" s="138">
        <v>0</v>
      </c>
      <c r="CH72" s="172">
        <v>2</v>
      </c>
      <c r="CI72" s="166">
        <f t="shared" si="54"/>
        <v>8</v>
      </c>
      <c r="CJ72" s="151">
        <v>2</v>
      </c>
      <c r="CK72" s="138">
        <v>2</v>
      </c>
      <c r="CL72" s="138">
        <v>2</v>
      </c>
      <c r="CM72" s="138">
        <v>0</v>
      </c>
      <c r="CN72" s="172">
        <v>2</v>
      </c>
      <c r="CO72" s="166">
        <f t="shared" si="55"/>
        <v>8</v>
      </c>
      <c r="CP72" s="151">
        <v>2</v>
      </c>
      <c r="CQ72" s="138">
        <v>2</v>
      </c>
      <c r="CR72" s="138">
        <v>2</v>
      </c>
      <c r="CS72" s="138">
        <v>0</v>
      </c>
      <c r="CT72" s="172">
        <v>2</v>
      </c>
      <c r="CU72" s="166">
        <f t="shared" si="56"/>
        <v>8</v>
      </c>
      <c r="CV72" s="151">
        <v>2</v>
      </c>
      <c r="CW72" s="138">
        <v>2</v>
      </c>
      <c r="CX72" s="138">
        <v>2</v>
      </c>
      <c r="CY72" s="138">
        <v>0</v>
      </c>
      <c r="CZ72" s="172">
        <v>2</v>
      </c>
      <c r="DA72" s="166">
        <f t="shared" si="57"/>
        <v>8</v>
      </c>
      <c r="DB72" s="151">
        <v>2</v>
      </c>
      <c r="DC72" s="138">
        <v>2</v>
      </c>
      <c r="DD72" s="138">
        <v>2</v>
      </c>
      <c r="DE72" s="138">
        <v>0</v>
      </c>
      <c r="DF72" s="172">
        <v>2</v>
      </c>
      <c r="DG72" s="205">
        <f t="shared" si="58"/>
        <v>8</v>
      </c>
      <c r="DH72" s="7"/>
      <c r="DI72" s="7"/>
    </row>
    <row r="73" spans="1:113" x14ac:dyDescent="0.25">
      <c r="A73" s="259">
        <v>68</v>
      </c>
      <c r="B73" s="448">
        <v>8097</v>
      </c>
      <c r="C73" s="229" t="s">
        <v>224</v>
      </c>
      <c r="D73" s="257">
        <v>13</v>
      </c>
      <c r="E73" s="476">
        <v>19</v>
      </c>
      <c r="F73" s="230">
        <v>20</v>
      </c>
      <c r="G73" s="271">
        <f t="shared" si="40"/>
        <v>16</v>
      </c>
      <c r="H73" s="273">
        <f t="shared" si="41"/>
        <v>12.28125</v>
      </c>
      <c r="I73" s="252">
        <v>7</v>
      </c>
      <c r="J73" s="252">
        <v>7</v>
      </c>
      <c r="K73" s="252">
        <v>7</v>
      </c>
      <c r="L73" s="252">
        <v>7</v>
      </c>
      <c r="M73" s="274">
        <f t="shared" si="39"/>
        <v>4</v>
      </c>
      <c r="N73" s="274">
        <f t="shared" si="42"/>
        <v>2.1739130434782608</v>
      </c>
      <c r="O73" s="272">
        <f t="shared" si="22"/>
        <v>18.455163043478262</v>
      </c>
      <c r="P73" s="155">
        <v>2</v>
      </c>
      <c r="Q73" s="89">
        <v>2</v>
      </c>
      <c r="R73" s="89">
        <v>2</v>
      </c>
      <c r="S73" s="89">
        <v>0</v>
      </c>
      <c r="T73" s="102">
        <v>2</v>
      </c>
      <c r="U73" s="166">
        <f t="shared" si="43"/>
        <v>8</v>
      </c>
      <c r="V73" s="149">
        <v>2</v>
      </c>
      <c r="W73" s="137">
        <v>2</v>
      </c>
      <c r="X73" s="137">
        <v>2</v>
      </c>
      <c r="Y73" s="137">
        <v>0</v>
      </c>
      <c r="Z73" s="168">
        <v>2</v>
      </c>
      <c r="AA73" s="171">
        <f t="shared" si="44"/>
        <v>8</v>
      </c>
      <c r="AB73" s="151">
        <v>2</v>
      </c>
      <c r="AC73" s="138">
        <v>2</v>
      </c>
      <c r="AD73" s="138">
        <v>2</v>
      </c>
      <c r="AE73" s="138">
        <v>0</v>
      </c>
      <c r="AF73" s="172">
        <v>2</v>
      </c>
      <c r="AG73" s="166">
        <f t="shared" si="45"/>
        <v>8</v>
      </c>
      <c r="AH73" s="151">
        <v>2</v>
      </c>
      <c r="AI73" s="138">
        <v>2</v>
      </c>
      <c r="AJ73" s="138">
        <v>2</v>
      </c>
      <c r="AK73" s="138">
        <v>0</v>
      </c>
      <c r="AL73" s="172">
        <v>2</v>
      </c>
      <c r="AM73" s="166">
        <f t="shared" si="46"/>
        <v>8</v>
      </c>
      <c r="AN73" s="151">
        <v>2</v>
      </c>
      <c r="AO73" s="138">
        <v>2</v>
      </c>
      <c r="AP73" s="138">
        <v>2</v>
      </c>
      <c r="AQ73" s="138">
        <v>0</v>
      </c>
      <c r="AR73" s="172">
        <v>2</v>
      </c>
      <c r="AS73" s="166">
        <f t="shared" si="47"/>
        <v>8</v>
      </c>
      <c r="AT73" s="151">
        <v>2</v>
      </c>
      <c r="AU73" s="138">
        <v>2</v>
      </c>
      <c r="AV73" s="138">
        <v>3</v>
      </c>
      <c r="AW73" s="138">
        <v>0</v>
      </c>
      <c r="AX73" s="172">
        <v>2</v>
      </c>
      <c r="AY73" s="166">
        <f t="shared" si="48"/>
        <v>9</v>
      </c>
      <c r="AZ73" s="151">
        <v>2</v>
      </c>
      <c r="BA73" s="138">
        <v>2</v>
      </c>
      <c r="BB73" s="138">
        <v>2</v>
      </c>
      <c r="BC73" s="138">
        <v>0</v>
      </c>
      <c r="BD73" s="172">
        <v>2</v>
      </c>
      <c r="BE73" s="166">
        <f t="shared" si="49"/>
        <v>8</v>
      </c>
      <c r="BF73" s="151">
        <v>2</v>
      </c>
      <c r="BG73" s="138">
        <v>2</v>
      </c>
      <c r="BH73" s="138">
        <v>2</v>
      </c>
      <c r="BI73" s="138">
        <v>0</v>
      </c>
      <c r="BJ73" s="172">
        <v>2</v>
      </c>
      <c r="BK73" s="166">
        <f t="shared" si="50"/>
        <v>8</v>
      </c>
      <c r="BL73" s="151">
        <v>2</v>
      </c>
      <c r="BM73" s="138">
        <v>2</v>
      </c>
      <c r="BN73" s="138">
        <v>3</v>
      </c>
      <c r="BO73" s="138">
        <v>0</v>
      </c>
      <c r="BP73" s="172">
        <v>2</v>
      </c>
      <c r="BQ73" s="166">
        <f t="shared" si="51"/>
        <v>9</v>
      </c>
      <c r="BR73" s="151">
        <v>2</v>
      </c>
      <c r="BS73" s="138">
        <v>2</v>
      </c>
      <c r="BT73" s="138">
        <v>2</v>
      </c>
      <c r="BU73" s="138">
        <v>0</v>
      </c>
      <c r="BV73" s="172">
        <v>2</v>
      </c>
      <c r="BW73" s="166">
        <f t="shared" si="52"/>
        <v>8</v>
      </c>
      <c r="BX73" s="151">
        <v>2</v>
      </c>
      <c r="BY73" s="138">
        <v>2</v>
      </c>
      <c r="BZ73" s="138">
        <v>3</v>
      </c>
      <c r="CA73" s="138">
        <v>0</v>
      </c>
      <c r="CB73" s="172">
        <v>2</v>
      </c>
      <c r="CC73" s="166">
        <f t="shared" si="53"/>
        <v>9</v>
      </c>
      <c r="CD73" s="151">
        <v>2</v>
      </c>
      <c r="CE73" s="138">
        <v>2</v>
      </c>
      <c r="CF73" s="138">
        <v>2</v>
      </c>
      <c r="CG73" s="138">
        <v>0</v>
      </c>
      <c r="CH73" s="172">
        <v>2</v>
      </c>
      <c r="CI73" s="166">
        <f t="shared" si="54"/>
        <v>8</v>
      </c>
      <c r="CJ73" s="151">
        <v>2</v>
      </c>
      <c r="CK73" s="138">
        <v>2</v>
      </c>
      <c r="CL73" s="138">
        <v>2</v>
      </c>
      <c r="CM73" s="138">
        <v>0</v>
      </c>
      <c r="CN73" s="172">
        <v>2</v>
      </c>
      <c r="CO73" s="166">
        <f t="shared" si="55"/>
        <v>8</v>
      </c>
      <c r="CP73" s="151">
        <v>2</v>
      </c>
      <c r="CQ73" s="138">
        <v>2</v>
      </c>
      <c r="CR73" s="138">
        <v>2</v>
      </c>
      <c r="CS73" s="138">
        <v>0</v>
      </c>
      <c r="CT73" s="172">
        <v>2</v>
      </c>
      <c r="CU73" s="166">
        <f t="shared" si="56"/>
        <v>8</v>
      </c>
      <c r="CV73" s="151">
        <v>2</v>
      </c>
      <c r="CW73" s="138">
        <v>2</v>
      </c>
      <c r="CX73" s="138">
        <v>2</v>
      </c>
      <c r="CY73" s="138">
        <v>0</v>
      </c>
      <c r="CZ73" s="172">
        <v>2</v>
      </c>
      <c r="DA73" s="166">
        <f t="shared" si="57"/>
        <v>8</v>
      </c>
      <c r="DB73" s="151">
        <v>2</v>
      </c>
      <c r="DC73" s="138">
        <v>2</v>
      </c>
      <c r="DD73" s="138">
        <v>2</v>
      </c>
      <c r="DE73" s="138">
        <v>0</v>
      </c>
      <c r="DF73" s="172">
        <v>2</v>
      </c>
      <c r="DG73" s="205">
        <f t="shared" si="58"/>
        <v>8</v>
      </c>
      <c r="DH73" s="7"/>
      <c r="DI73" s="7"/>
    </row>
    <row r="74" spans="1:113" x14ac:dyDescent="0.25">
      <c r="A74" s="259">
        <v>69</v>
      </c>
      <c r="B74" s="448">
        <v>8098</v>
      </c>
      <c r="C74" s="229" t="s">
        <v>225</v>
      </c>
      <c r="D74" s="257">
        <v>16</v>
      </c>
      <c r="E74" s="469">
        <v>3</v>
      </c>
      <c r="F74" s="230">
        <v>19</v>
      </c>
      <c r="G74" s="271">
        <f t="shared" si="40"/>
        <v>9.5</v>
      </c>
      <c r="H74" s="273">
        <f t="shared" si="41"/>
        <v>12</v>
      </c>
      <c r="I74" s="252">
        <v>6</v>
      </c>
      <c r="J74" s="252">
        <v>6</v>
      </c>
      <c r="K74" s="252">
        <v>6</v>
      </c>
      <c r="L74" s="252">
        <v>6</v>
      </c>
      <c r="M74" s="274">
        <f t="shared" si="39"/>
        <v>3</v>
      </c>
      <c r="N74" s="274">
        <f t="shared" si="42"/>
        <v>2.0652173913043477</v>
      </c>
      <c r="O74" s="272">
        <f t="shared" si="22"/>
        <v>17.065217391304348</v>
      </c>
      <c r="P74" s="154">
        <v>2</v>
      </c>
      <c r="Q74" s="8">
        <v>2</v>
      </c>
      <c r="R74" s="8">
        <v>2</v>
      </c>
      <c r="S74" s="8">
        <v>0</v>
      </c>
      <c r="T74" s="91">
        <v>2</v>
      </c>
      <c r="U74" s="166">
        <f t="shared" si="43"/>
        <v>8</v>
      </c>
      <c r="V74" s="149">
        <v>2</v>
      </c>
      <c r="W74" s="137">
        <v>2</v>
      </c>
      <c r="X74" s="137">
        <v>2</v>
      </c>
      <c r="Y74" s="137">
        <v>0</v>
      </c>
      <c r="Z74" s="169">
        <v>2</v>
      </c>
      <c r="AA74" s="171">
        <f t="shared" si="44"/>
        <v>8</v>
      </c>
      <c r="AB74" s="151">
        <v>2</v>
      </c>
      <c r="AC74" s="138">
        <v>2</v>
      </c>
      <c r="AD74" s="138">
        <v>2</v>
      </c>
      <c r="AE74" s="138">
        <v>0</v>
      </c>
      <c r="AF74" s="172">
        <v>2</v>
      </c>
      <c r="AG74" s="166">
        <f t="shared" si="45"/>
        <v>8</v>
      </c>
      <c r="AH74" s="151">
        <v>2</v>
      </c>
      <c r="AI74" s="138">
        <v>2</v>
      </c>
      <c r="AJ74" s="138">
        <v>2</v>
      </c>
      <c r="AK74" s="138">
        <v>0</v>
      </c>
      <c r="AL74" s="172">
        <v>2</v>
      </c>
      <c r="AM74" s="166">
        <f t="shared" si="46"/>
        <v>8</v>
      </c>
      <c r="AN74" s="151">
        <v>2</v>
      </c>
      <c r="AO74" s="138">
        <v>2</v>
      </c>
      <c r="AP74" s="138">
        <v>2</v>
      </c>
      <c r="AQ74" s="138">
        <v>0</v>
      </c>
      <c r="AR74" s="172">
        <v>2</v>
      </c>
      <c r="AS74" s="166">
        <f t="shared" si="47"/>
        <v>8</v>
      </c>
      <c r="AT74" s="151">
        <v>2</v>
      </c>
      <c r="AU74" s="138">
        <v>2</v>
      </c>
      <c r="AV74" s="138">
        <v>2</v>
      </c>
      <c r="AW74" s="138">
        <v>0</v>
      </c>
      <c r="AX74" s="172">
        <v>2</v>
      </c>
      <c r="AY74" s="166">
        <f t="shared" si="48"/>
        <v>8</v>
      </c>
      <c r="AZ74" s="151">
        <v>2</v>
      </c>
      <c r="BA74" s="138">
        <v>2</v>
      </c>
      <c r="BB74" s="138">
        <v>2</v>
      </c>
      <c r="BC74" s="138">
        <v>0</v>
      </c>
      <c r="BD74" s="172">
        <v>2</v>
      </c>
      <c r="BE74" s="166">
        <f t="shared" si="49"/>
        <v>8</v>
      </c>
      <c r="BF74" s="151">
        <v>2</v>
      </c>
      <c r="BG74" s="138">
        <v>2</v>
      </c>
      <c r="BH74" s="138">
        <v>2</v>
      </c>
      <c r="BI74" s="138">
        <v>0</v>
      </c>
      <c r="BJ74" s="172">
        <v>2</v>
      </c>
      <c r="BK74" s="166">
        <f t="shared" si="50"/>
        <v>8</v>
      </c>
      <c r="BL74" s="151">
        <v>2</v>
      </c>
      <c r="BM74" s="138">
        <v>2</v>
      </c>
      <c r="BN74" s="138">
        <v>2</v>
      </c>
      <c r="BO74" s="138">
        <v>0</v>
      </c>
      <c r="BP74" s="172">
        <v>2</v>
      </c>
      <c r="BQ74" s="166">
        <f t="shared" si="51"/>
        <v>8</v>
      </c>
      <c r="BR74" s="151">
        <v>2</v>
      </c>
      <c r="BS74" s="138">
        <v>2</v>
      </c>
      <c r="BT74" s="138">
        <v>2</v>
      </c>
      <c r="BU74" s="138">
        <v>0</v>
      </c>
      <c r="BV74" s="172">
        <v>2</v>
      </c>
      <c r="BW74" s="166">
        <f t="shared" si="52"/>
        <v>8</v>
      </c>
      <c r="BX74" s="151">
        <v>2</v>
      </c>
      <c r="BY74" s="138">
        <v>2</v>
      </c>
      <c r="BZ74" s="138">
        <v>2</v>
      </c>
      <c r="CA74" s="138">
        <v>0</v>
      </c>
      <c r="CB74" s="172">
        <v>2</v>
      </c>
      <c r="CC74" s="166">
        <f t="shared" si="53"/>
        <v>8</v>
      </c>
      <c r="CD74" s="151">
        <v>2</v>
      </c>
      <c r="CE74" s="138">
        <v>2</v>
      </c>
      <c r="CF74" s="138">
        <v>2</v>
      </c>
      <c r="CG74" s="138">
        <v>0</v>
      </c>
      <c r="CH74" s="172">
        <v>2</v>
      </c>
      <c r="CI74" s="166">
        <f t="shared" si="54"/>
        <v>8</v>
      </c>
      <c r="CJ74" s="151">
        <v>2</v>
      </c>
      <c r="CK74" s="138">
        <v>2</v>
      </c>
      <c r="CL74" s="138">
        <v>2</v>
      </c>
      <c r="CM74" s="138">
        <v>0</v>
      </c>
      <c r="CN74" s="172">
        <v>2</v>
      </c>
      <c r="CO74" s="166">
        <f t="shared" si="55"/>
        <v>8</v>
      </c>
      <c r="CP74" s="151">
        <v>2</v>
      </c>
      <c r="CQ74" s="138">
        <v>2</v>
      </c>
      <c r="CR74" s="138">
        <v>2</v>
      </c>
      <c r="CS74" s="138">
        <v>0</v>
      </c>
      <c r="CT74" s="172">
        <v>2</v>
      </c>
      <c r="CU74" s="166">
        <f t="shared" si="56"/>
        <v>8</v>
      </c>
      <c r="CV74" s="151">
        <v>2</v>
      </c>
      <c r="CW74" s="138">
        <v>2</v>
      </c>
      <c r="CX74" s="138">
        <v>2</v>
      </c>
      <c r="CY74" s="138">
        <v>0</v>
      </c>
      <c r="CZ74" s="172">
        <v>2</v>
      </c>
      <c r="DA74" s="166">
        <f t="shared" si="57"/>
        <v>8</v>
      </c>
      <c r="DB74" s="151">
        <v>2</v>
      </c>
      <c r="DC74" s="138">
        <v>2</v>
      </c>
      <c r="DD74" s="138">
        <v>2</v>
      </c>
      <c r="DE74" s="138">
        <v>0</v>
      </c>
      <c r="DF74" s="172">
        <v>2</v>
      </c>
      <c r="DG74" s="205">
        <f t="shared" si="58"/>
        <v>8</v>
      </c>
      <c r="DH74" s="7"/>
      <c r="DI74" s="7"/>
    </row>
    <row r="75" spans="1:113" x14ac:dyDescent="0.25">
      <c r="A75" s="259">
        <v>70</v>
      </c>
      <c r="B75" s="448">
        <v>8099</v>
      </c>
      <c r="C75" s="229" t="s">
        <v>226</v>
      </c>
      <c r="D75" s="257">
        <v>10</v>
      </c>
      <c r="E75" s="230">
        <v>18</v>
      </c>
      <c r="F75" s="230">
        <v>20</v>
      </c>
      <c r="G75" s="271">
        <f t="shared" si="40"/>
        <v>14</v>
      </c>
      <c r="H75" s="273">
        <f t="shared" si="41"/>
        <v>12</v>
      </c>
      <c r="I75" s="252">
        <v>8</v>
      </c>
      <c r="J75" s="252">
        <v>8</v>
      </c>
      <c r="K75" s="252">
        <v>8</v>
      </c>
      <c r="L75" s="252">
        <v>8</v>
      </c>
      <c r="M75" s="274">
        <f t="shared" si="39"/>
        <v>4</v>
      </c>
      <c r="N75" s="274">
        <f t="shared" si="42"/>
        <v>2.1739130434782608</v>
      </c>
      <c r="O75" s="272">
        <f t="shared" si="22"/>
        <v>18.173913043478262</v>
      </c>
      <c r="P75" s="155">
        <v>2</v>
      </c>
      <c r="Q75" s="89">
        <v>2</v>
      </c>
      <c r="R75" s="89">
        <v>2</v>
      </c>
      <c r="S75" s="89">
        <v>0</v>
      </c>
      <c r="T75" s="102">
        <v>2</v>
      </c>
      <c r="U75" s="166">
        <f t="shared" si="43"/>
        <v>8</v>
      </c>
      <c r="V75" s="149">
        <v>2</v>
      </c>
      <c r="W75" s="137">
        <v>2</v>
      </c>
      <c r="X75" s="137">
        <v>2</v>
      </c>
      <c r="Y75" s="137">
        <v>0</v>
      </c>
      <c r="Z75" s="169">
        <v>2</v>
      </c>
      <c r="AA75" s="171">
        <f t="shared" si="44"/>
        <v>8</v>
      </c>
      <c r="AB75" s="151">
        <v>2</v>
      </c>
      <c r="AC75" s="138">
        <v>2</v>
      </c>
      <c r="AD75" s="138">
        <v>2</v>
      </c>
      <c r="AE75" s="138">
        <v>0</v>
      </c>
      <c r="AF75" s="172">
        <v>2</v>
      </c>
      <c r="AG75" s="166">
        <f t="shared" si="45"/>
        <v>8</v>
      </c>
      <c r="AH75" s="151">
        <v>2</v>
      </c>
      <c r="AI75" s="138">
        <v>2</v>
      </c>
      <c r="AJ75" s="138">
        <v>2</v>
      </c>
      <c r="AK75" s="138">
        <v>0</v>
      </c>
      <c r="AL75" s="172">
        <v>2</v>
      </c>
      <c r="AM75" s="166">
        <f t="shared" si="46"/>
        <v>8</v>
      </c>
      <c r="AN75" s="151">
        <v>2</v>
      </c>
      <c r="AO75" s="138">
        <v>2</v>
      </c>
      <c r="AP75" s="138">
        <v>2</v>
      </c>
      <c r="AQ75" s="138">
        <v>0</v>
      </c>
      <c r="AR75" s="172">
        <v>2</v>
      </c>
      <c r="AS75" s="166">
        <f t="shared" si="47"/>
        <v>8</v>
      </c>
      <c r="AT75" s="151">
        <v>2</v>
      </c>
      <c r="AU75" s="138">
        <v>2</v>
      </c>
      <c r="AV75" s="138">
        <v>2</v>
      </c>
      <c r="AW75" s="138">
        <v>0</v>
      </c>
      <c r="AX75" s="172">
        <v>2</v>
      </c>
      <c r="AY75" s="166">
        <f t="shared" si="48"/>
        <v>8</v>
      </c>
      <c r="AZ75" s="151">
        <v>2</v>
      </c>
      <c r="BA75" s="138">
        <v>2</v>
      </c>
      <c r="BB75" s="138">
        <v>2</v>
      </c>
      <c r="BC75" s="138">
        <v>0</v>
      </c>
      <c r="BD75" s="172">
        <v>2</v>
      </c>
      <c r="BE75" s="166">
        <f t="shared" si="49"/>
        <v>8</v>
      </c>
      <c r="BF75" s="151">
        <v>2</v>
      </c>
      <c r="BG75" s="138">
        <v>2</v>
      </c>
      <c r="BH75" s="138">
        <v>2</v>
      </c>
      <c r="BI75" s="138">
        <v>0</v>
      </c>
      <c r="BJ75" s="172">
        <v>2</v>
      </c>
      <c r="BK75" s="166">
        <f t="shared" si="50"/>
        <v>8</v>
      </c>
      <c r="BL75" s="151">
        <v>2</v>
      </c>
      <c r="BM75" s="138">
        <v>2</v>
      </c>
      <c r="BN75" s="138">
        <v>2</v>
      </c>
      <c r="BO75" s="138">
        <v>0</v>
      </c>
      <c r="BP75" s="172">
        <v>2</v>
      </c>
      <c r="BQ75" s="166">
        <f t="shared" si="51"/>
        <v>8</v>
      </c>
      <c r="BR75" s="151">
        <v>2</v>
      </c>
      <c r="BS75" s="138">
        <v>2</v>
      </c>
      <c r="BT75" s="138">
        <v>2</v>
      </c>
      <c r="BU75" s="138">
        <v>0</v>
      </c>
      <c r="BV75" s="172">
        <v>2</v>
      </c>
      <c r="BW75" s="166">
        <f t="shared" si="52"/>
        <v>8</v>
      </c>
      <c r="BX75" s="151">
        <v>2</v>
      </c>
      <c r="BY75" s="138">
        <v>2</v>
      </c>
      <c r="BZ75" s="138">
        <v>2</v>
      </c>
      <c r="CA75" s="138">
        <v>0</v>
      </c>
      <c r="CB75" s="172">
        <v>2</v>
      </c>
      <c r="CC75" s="166">
        <f t="shared" si="53"/>
        <v>8</v>
      </c>
      <c r="CD75" s="151">
        <v>2</v>
      </c>
      <c r="CE75" s="138">
        <v>2</v>
      </c>
      <c r="CF75" s="138">
        <v>2</v>
      </c>
      <c r="CG75" s="138">
        <v>0</v>
      </c>
      <c r="CH75" s="172">
        <v>2</v>
      </c>
      <c r="CI75" s="166">
        <f t="shared" si="54"/>
        <v>8</v>
      </c>
      <c r="CJ75" s="151">
        <v>2</v>
      </c>
      <c r="CK75" s="138">
        <v>2</v>
      </c>
      <c r="CL75" s="138">
        <v>2</v>
      </c>
      <c r="CM75" s="138">
        <v>0</v>
      </c>
      <c r="CN75" s="172">
        <v>2</v>
      </c>
      <c r="CO75" s="166">
        <f t="shared" si="55"/>
        <v>8</v>
      </c>
      <c r="CP75" s="151">
        <v>2</v>
      </c>
      <c r="CQ75" s="138">
        <v>2</v>
      </c>
      <c r="CR75" s="138">
        <v>2</v>
      </c>
      <c r="CS75" s="138">
        <v>0</v>
      </c>
      <c r="CT75" s="172">
        <v>2</v>
      </c>
      <c r="CU75" s="166">
        <f t="shared" si="56"/>
        <v>8</v>
      </c>
      <c r="CV75" s="151">
        <v>2</v>
      </c>
      <c r="CW75" s="138">
        <v>2</v>
      </c>
      <c r="CX75" s="138">
        <v>2</v>
      </c>
      <c r="CY75" s="138">
        <v>0</v>
      </c>
      <c r="CZ75" s="172">
        <v>2</v>
      </c>
      <c r="DA75" s="166">
        <f t="shared" si="57"/>
        <v>8</v>
      </c>
      <c r="DB75" s="151">
        <v>2</v>
      </c>
      <c r="DC75" s="138">
        <v>2</v>
      </c>
      <c r="DD75" s="138">
        <v>2</v>
      </c>
      <c r="DE75" s="138">
        <v>0</v>
      </c>
      <c r="DF75" s="172">
        <v>2</v>
      </c>
      <c r="DG75" s="205">
        <f t="shared" si="58"/>
        <v>8</v>
      </c>
      <c r="DH75" s="7"/>
      <c r="DI75" s="7"/>
    </row>
    <row r="76" spans="1:113" x14ac:dyDescent="0.25">
      <c r="A76" s="259">
        <v>71</v>
      </c>
      <c r="B76" s="448">
        <v>8100</v>
      </c>
      <c r="C76" s="229" t="s">
        <v>227</v>
      </c>
      <c r="D76" s="257">
        <v>14</v>
      </c>
      <c r="E76" s="230">
        <v>10</v>
      </c>
      <c r="F76" s="230">
        <v>18</v>
      </c>
      <c r="G76" s="271">
        <f t="shared" si="40"/>
        <v>12</v>
      </c>
      <c r="H76" s="273">
        <f t="shared" si="41"/>
        <v>12.1875</v>
      </c>
      <c r="I76" s="479">
        <v>5</v>
      </c>
      <c r="J76" s="479">
        <v>5</v>
      </c>
      <c r="K76" s="479">
        <v>5</v>
      </c>
      <c r="L76" s="479">
        <v>5</v>
      </c>
      <c r="M76" s="274">
        <f t="shared" si="39"/>
        <v>3</v>
      </c>
      <c r="N76" s="274">
        <f t="shared" si="42"/>
        <v>1.9565217391304348</v>
      </c>
      <c r="O76" s="272">
        <f t="shared" si="22"/>
        <v>17.144021739130434</v>
      </c>
      <c r="P76" s="155">
        <v>2</v>
      </c>
      <c r="Q76" s="89">
        <v>2</v>
      </c>
      <c r="R76" s="89">
        <v>2</v>
      </c>
      <c r="S76" s="89">
        <v>0</v>
      </c>
      <c r="T76" s="102">
        <v>2</v>
      </c>
      <c r="U76" s="166">
        <f t="shared" si="43"/>
        <v>8</v>
      </c>
      <c r="V76" s="149">
        <v>2</v>
      </c>
      <c r="W76" s="137">
        <v>2</v>
      </c>
      <c r="X76" s="137">
        <v>2</v>
      </c>
      <c r="Y76" s="137">
        <v>2</v>
      </c>
      <c r="Z76" s="169">
        <v>2</v>
      </c>
      <c r="AA76" s="171">
        <f t="shared" si="44"/>
        <v>10</v>
      </c>
      <c r="AB76" s="151">
        <v>2</v>
      </c>
      <c r="AC76" s="138">
        <v>2</v>
      </c>
      <c r="AD76" s="138">
        <v>2</v>
      </c>
      <c r="AE76" s="138">
        <v>0</v>
      </c>
      <c r="AF76" s="172">
        <v>2</v>
      </c>
      <c r="AG76" s="166">
        <f t="shared" si="45"/>
        <v>8</v>
      </c>
      <c r="AH76" s="151">
        <v>2</v>
      </c>
      <c r="AI76" s="138">
        <v>2</v>
      </c>
      <c r="AJ76" s="138">
        <v>2</v>
      </c>
      <c r="AK76" s="138">
        <v>0</v>
      </c>
      <c r="AL76" s="172">
        <v>2</v>
      </c>
      <c r="AM76" s="166">
        <f t="shared" si="46"/>
        <v>8</v>
      </c>
      <c r="AN76" s="151">
        <v>2</v>
      </c>
      <c r="AO76" s="138">
        <v>2</v>
      </c>
      <c r="AP76" s="138">
        <v>2</v>
      </c>
      <c r="AQ76" s="138">
        <v>0</v>
      </c>
      <c r="AR76" s="172">
        <v>2</v>
      </c>
      <c r="AS76" s="166">
        <f t="shared" si="47"/>
        <v>8</v>
      </c>
      <c r="AT76" s="151">
        <v>2</v>
      </c>
      <c r="AU76" s="138">
        <v>2</v>
      </c>
      <c r="AV76" s="138">
        <v>2</v>
      </c>
      <c r="AW76" s="138">
        <v>0</v>
      </c>
      <c r="AX76" s="172">
        <v>2</v>
      </c>
      <c r="AY76" s="166">
        <f t="shared" si="48"/>
        <v>8</v>
      </c>
      <c r="AZ76" s="151">
        <v>2</v>
      </c>
      <c r="BA76" s="138">
        <v>2</v>
      </c>
      <c r="BB76" s="138">
        <v>2</v>
      </c>
      <c r="BC76" s="138">
        <v>0</v>
      </c>
      <c r="BD76" s="172">
        <v>2</v>
      </c>
      <c r="BE76" s="166">
        <f t="shared" si="49"/>
        <v>8</v>
      </c>
      <c r="BF76" s="151">
        <v>2</v>
      </c>
      <c r="BG76" s="138">
        <v>2</v>
      </c>
      <c r="BH76" s="138">
        <v>2</v>
      </c>
      <c r="BI76" s="138">
        <v>0</v>
      </c>
      <c r="BJ76" s="172">
        <v>2</v>
      </c>
      <c r="BK76" s="166">
        <f t="shared" si="50"/>
        <v>8</v>
      </c>
      <c r="BL76" s="151">
        <v>2</v>
      </c>
      <c r="BM76" s="138">
        <v>2</v>
      </c>
      <c r="BN76" s="138">
        <v>2</v>
      </c>
      <c r="BO76" s="138">
        <v>0</v>
      </c>
      <c r="BP76" s="172">
        <v>2</v>
      </c>
      <c r="BQ76" s="166">
        <f t="shared" si="51"/>
        <v>8</v>
      </c>
      <c r="BR76" s="151">
        <v>2</v>
      </c>
      <c r="BS76" s="138">
        <v>2</v>
      </c>
      <c r="BT76" s="138">
        <v>2</v>
      </c>
      <c r="BU76" s="138">
        <v>0</v>
      </c>
      <c r="BV76" s="172">
        <v>2</v>
      </c>
      <c r="BW76" s="166">
        <f t="shared" si="52"/>
        <v>8</v>
      </c>
      <c r="BX76" s="151">
        <v>2</v>
      </c>
      <c r="BY76" s="138">
        <v>2</v>
      </c>
      <c r="BZ76" s="138">
        <v>2</v>
      </c>
      <c r="CA76" s="138">
        <v>0</v>
      </c>
      <c r="CB76" s="172">
        <v>2</v>
      </c>
      <c r="CC76" s="166">
        <f t="shared" si="53"/>
        <v>8</v>
      </c>
      <c r="CD76" s="151">
        <v>2</v>
      </c>
      <c r="CE76" s="138">
        <v>2</v>
      </c>
      <c r="CF76" s="138">
        <v>2</v>
      </c>
      <c r="CG76" s="138">
        <v>0</v>
      </c>
      <c r="CH76" s="172">
        <v>2</v>
      </c>
      <c r="CI76" s="166">
        <f t="shared" si="54"/>
        <v>8</v>
      </c>
      <c r="CJ76" s="151">
        <v>2</v>
      </c>
      <c r="CK76" s="138">
        <v>2</v>
      </c>
      <c r="CL76" s="138">
        <v>2</v>
      </c>
      <c r="CM76" s="138">
        <v>0</v>
      </c>
      <c r="CN76" s="172">
        <v>2</v>
      </c>
      <c r="CO76" s="166">
        <f t="shared" si="55"/>
        <v>8</v>
      </c>
      <c r="CP76" s="151">
        <v>2</v>
      </c>
      <c r="CQ76" s="138">
        <v>2</v>
      </c>
      <c r="CR76" s="138">
        <v>2</v>
      </c>
      <c r="CS76" s="138">
        <v>0</v>
      </c>
      <c r="CT76" s="172">
        <v>2</v>
      </c>
      <c r="CU76" s="166">
        <f t="shared" si="56"/>
        <v>8</v>
      </c>
      <c r="CV76" s="151">
        <v>2</v>
      </c>
      <c r="CW76" s="138">
        <v>2</v>
      </c>
      <c r="CX76" s="138">
        <v>2</v>
      </c>
      <c r="CY76" s="138">
        <v>0</v>
      </c>
      <c r="CZ76" s="172">
        <v>2</v>
      </c>
      <c r="DA76" s="166">
        <f t="shared" si="57"/>
        <v>8</v>
      </c>
      <c r="DB76" s="151">
        <v>2</v>
      </c>
      <c r="DC76" s="138">
        <v>2</v>
      </c>
      <c r="DD76" s="138">
        <v>2</v>
      </c>
      <c r="DE76" s="138">
        <v>0</v>
      </c>
      <c r="DF76" s="172">
        <v>2</v>
      </c>
      <c r="DG76" s="205">
        <f t="shared" si="58"/>
        <v>8</v>
      </c>
      <c r="DH76" s="7"/>
      <c r="DI76" s="7"/>
    </row>
    <row r="77" spans="1:113" x14ac:dyDescent="0.25">
      <c r="A77" s="259">
        <v>72</v>
      </c>
      <c r="B77" s="448">
        <v>8101</v>
      </c>
      <c r="C77" s="229" t="s">
        <v>228</v>
      </c>
      <c r="D77" s="257">
        <v>11</v>
      </c>
      <c r="E77" s="230">
        <v>18</v>
      </c>
      <c r="F77" s="230">
        <v>18</v>
      </c>
      <c r="G77" s="271">
        <f t="shared" si="40"/>
        <v>14.5</v>
      </c>
      <c r="H77" s="273">
        <f t="shared" si="41"/>
        <v>12.9375</v>
      </c>
      <c r="I77" s="252">
        <v>6</v>
      </c>
      <c r="J77" s="252">
        <v>6</v>
      </c>
      <c r="K77" s="252">
        <v>6</v>
      </c>
      <c r="L77" s="252">
        <v>6</v>
      </c>
      <c r="M77" s="274">
        <f t="shared" si="39"/>
        <v>3</v>
      </c>
      <c r="N77" s="274">
        <f t="shared" si="42"/>
        <v>1.9565217391304348</v>
      </c>
      <c r="O77" s="272">
        <f t="shared" si="22"/>
        <v>17.894021739130434</v>
      </c>
      <c r="P77" s="209">
        <v>2</v>
      </c>
      <c r="Q77" s="163">
        <v>2</v>
      </c>
      <c r="R77" s="163">
        <v>3</v>
      </c>
      <c r="S77" s="163">
        <v>0</v>
      </c>
      <c r="T77" s="164">
        <v>2</v>
      </c>
      <c r="U77" s="166">
        <f t="shared" si="43"/>
        <v>9</v>
      </c>
      <c r="V77" s="149">
        <v>2</v>
      </c>
      <c r="W77" s="137">
        <v>2</v>
      </c>
      <c r="X77" s="137">
        <v>3</v>
      </c>
      <c r="Y77" s="137">
        <v>0</v>
      </c>
      <c r="Z77" s="169">
        <v>2</v>
      </c>
      <c r="AA77" s="171">
        <f t="shared" si="44"/>
        <v>9</v>
      </c>
      <c r="AB77" s="151">
        <v>2</v>
      </c>
      <c r="AC77" s="138">
        <v>2</v>
      </c>
      <c r="AD77" s="138">
        <v>2</v>
      </c>
      <c r="AE77" s="138">
        <v>0</v>
      </c>
      <c r="AF77" s="172">
        <v>2</v>
      </c>
      <c r="AG77" s="166">
        <f t="shared" si="45"/>
        <v>8</v>
      </c>
      <c r="AH77" s="151">
        <v>2</v>
      </c>
      <c r="AI77" s="138">
        <v>2</v>
      </c>
      <c r="AJ77" s="138">
        <v>3</v>
      </c>
      <c r="AK77" s="138">
        <v>0</v>
      </c>
      <c r="AL77" s="172">
        <v>2</v>
      </c>
      <c r="AM77" s="166">
        <f t="shared" si="46"/>
        <v>9</v>
      </c>
      <c r="AN77" s="151">
        <v>2</v>
      </c>
      <c r="AO77" s="138">
        <v>2</v>
      </c>
      <c r="AP77" s="138">
        <v>2</v>
      </c>
      <c r="AQ77" s="138">
        <v>0</v>
      </c>
      <c r="AR77" s="172">
        <v>2</v>
      </c>
      <c r="AS77" s="166">
        <f t="shared" si="47"/>
        <v>8</v>
      </c>
      <c r="AT77" s="151">
        <v>2</v>
      </c>
      <c r="AU77" s="138">
        <v>2</v>
      </c>
      <c r="AV77" s="138">
        <v>2</v>
      </c>
      <c r="AW77" s="138">
        <v>0</v>
      </c>
      <c r="AX77" s="172">
        <v>2</v>
      </c>
      <c r="AY77" s="166">
        <f t="shared" si="48"/>
        <v>8</v>
      </c>
      <c r="AZ77" s="151">
        <v>2</v>
      </c>
      <c r="BA77" s="138">
        <v>2</v>
      </c>
      <c r="BB77" s="138">
        <v>2</v>
      </c>
      <c r="BC77" s="138">
        <v>0</v>
      </c>
      <c r="BD77" s="172">
        <v>2</v>
      </c>
      <c r="BE77" s="166">
        <f t="shared" si="49"/>
        <v>8</v>
      </c>
      <c r="BF77" s="151">
        <v>2</v>
      </c>
      <c r="BG77" s="138">
        <v>2</v>
      </c>
      <c r="BH77" s="138">
        <v>3</v>
      </c>
      <c r="BI77" s="138">
        <v>0</v>
      </c>
      <c r="BJ77" s="172">
        <v>2</v>
      </c>
      <c r="BK77" s="166">
        <f t="shared" si="50"/>
        <v>9</v>
      </c>
      <c r="BL77" s="151">
        <v>2</v>
      </c>
      <c r="BM77" s="138">
        <v>2</v>
      </c>
      <c r="BN77" s="138">
        <v>3</v>
      </c>
      <c r="BO77" s="138">
        <v>1</v>
      </c>
      <c r="BP77" s="172">
        <v>2</v>
      </c>
      <c r="BQ77" s="166">
        <f t="shared" si="51"/>
        <v>10</v>
      </c>
      <c r="BR77" s="151">
        <v>2</v>
      </c>
      <c r="BS77" s="138">
        <v>2</v>
      </c>
      <c r="BT77" s="138">
        <v>2</v>
      </c>
      <c r="BU77" s="138">
        <v>0</v>
      </c>
      <c r="BV77" s="172">
        <v>2</v>
      </c>
      <c r="BW77" s="166">
        <f t="shared" si="52"/>
        <v>8</v>
      </c>
      <c r="BX77" s="151">
        <v>2</v>
      </c>
      <c r="BY77" s="138">
        <v>2</v>
      </c>
      <c r="BZ77" s="138">
        <v>3</v>
      </c>
      <c r="CA77" s="138">
        <v>0</v>
      </c>
      <c r="CB77" s="172">
        <v>2</v>
      </c>
      <c r="CC77" s="166">
        <f t="shared" si="53"/>
        <v>9</v>
      </c>
      <c r="CD77" s="151">
        <v>2</v>
      </c>
      <c r="CE77" s="138">
        <v>2</v>
      </c>
      <c r="CF77" s="138">
        <v>3</v>
      </c>
      <c r="CG77" s="138">
        <v>0</v>
      </c>
      <c r="CH77" s="172">
        <v>1</v>
      </c>
      <c r="CI77" s="166">
        <f t="shared" si="54"/>
        <v>8</v>
      </c>
      <c r="CJ77" s="151">
        <v>2</v>
      </c>
      <c r="CK77" s="138">
        <v>2</v>
      </c>
      <c r="CL77" s="138">
        <v>2</v>
      </c>
      <c r="CM77" s="138">
        <v>0</v>
      </c>
      <c r="CN77" s="172">
        <v>2</v>
      </c>
      <c r="CO77" s="166">
        <f t="shared" si="55"/>
        <v>8</v>
      </c>
      <c r="CP77" s="151">
        <v>2</v>
      </c>
      <c r="CQ77" s="138">
        <v>2</v>
      </c>
      <c r="CR77" s="138">
        <v>3</v>
      </c>
      <c r="CS77" s="138">
        <v>0</v>
      </c>
      <c r="CT77" s="172">
        <v>2</v>
      </c>
      <c r="CU77" s="166">
        <f t="shared" si="56"/>
        <v>9</v>
      </c>
      <c r="CV77" s="151">
        <v>2</v>
      </c>
      <c r="CW77" s="138">
        <v>2</v>
      </c>
      <c r="CX77" s="138">
        <v>3</v>
      </c>
      <c r="CY77" s="138">
        <v>0</v>
      </c>
      <c r="CZ77" s="172">
        <v>2</v>
      </c>
      <c r="DA77" s="166">
        <f t="shared" si="57"/>
        <v>9</v>
      </c>
      <c r="DB77" s="151">
        <v>2</v>
      </c>
      <c r="DC77" s="138">
        <v>2</v>
      </c>
      <c r="DD77" s="138">
        <v>3</v>
      </c>
      <c r="DE77" s="138">
        <v>0</v>
      </c>
      <c r="DF77" s="172">
        <v>2</v>
      </c>
      <c r="DG77" s="205">
        <f t="shared" si="58"/>
        <v>9</v>
      </c>
      <c r="DH77" s="7"/>
      <c r="DI77" s="7"/>
    </row>
    <row r="78" spans="1:113" x14ac:dyDescent="0.25">
      <c r="A78" s="259">
        <v>73</v>
      </c>
      <c r="B78" s="448">
        <v>8102</v>
      </c>
      <c r="C78" s="229" t="s">
        <v>232</v>
      </c>
      <c r="D78" s="257">
        <v>15</v>
      </c>
      <c r="E78" s="230">
        <v>18</v>
      </c>
      <c r="F78" s="230">
        <v>20</v>
      </c>
      <c r="G78" s="271">
        <f t="shared" si="40"/>
        <v>16.5</v>
      </c>
      <c r="H78" s="273">
        <f t="shared" si="41"/>
        <v>12</v>
      </c>
      <c r="I78" s="480">
        <v>4</v>
      </c>
      <c r="J78" s="254">
        <v>7</v>
      </c>
      <c r="K78" s="254">
        <v>7</v>
      </c>
      <c r="L78" s="254">
        <v>7</v>
      </c>
      <c r="M78" s="274">
        <f t="shared" si="39"/>
        <v>4</v>
      </c>
      <c r="N78" s="274">
        <f t="shared" si="42"/>
        <v>2.1739130434782608</v>
      </c>
      <c r="O78" s="272">
        <f t="shared" si="22"/>
        <v>18.173913043478262</v>
      </c>
      <c r="P78" s="156">
        <v>2</v>
      </c>
      <c r="Q78" s="94">
        <v>2</v>
      </c>
      <c r="R78" s="94">
        <v>2</v>
      </c>
      <c r="S78" s="94">
        <v>0</v>
      </c>
      <c r="T78" s="103">
        <v>2</v>
      </c>
      <c r="U78" s="166">
        <f t="shared" si="43"/>
        <v>8</v>
      </c>
      <c r="V78" s="149">
        <v>2</v>
      </c>
      <c r="W78" s="137">
        <v>2</v>
      </c>
      <c r="X78" s="137">
        <v>2</v>
      </c>
      <c r="Y78" s="137">
        <v>0</v>
      </c>
      <c r="Z78" s="169">
        <v>2</v>
      </c>
      <c r="AA78" s="171">
        <f t="shared" si="44"/>
        <v>8</v>
      </c>
      <c r="AB78" s="151">
        <v>2</v>
      </c>
      <c r="AC78" s="138">
        <v>2</v>
      </c>
      <c r="AD78" s="138">
        <v>2</v>
      </c>
      <c r="AE78" s="138">
        <v>0</v>
      </c>
      <c r="AF78" s="172">
        <v>2</v>
      </c>
      <c r="AG78" s="166">
        <f t="shared" si="45"/>
        <v>8</v>
      </c>
      <c r="AH78" s="151">
        <v>2</v>
      </c>
      <c r="AI78" s="138">
        <v>2</v>
      </c>
      <c r="AJ78" s="138">
        <v>2</v>
      </c>
      <c r="AK78" s="138">
        <v>0</v>
      </c>
      <c r="AL78" s="172">
        <v>2</v>
      </c>
      <c r="AM78" s="166">
        <f t="shared" si="46"/>
        <v>8</v>
      </c>
      <c r="AN78" s="151">
        <v>2</v>
      </c>
      <c r="AO78" s="138">
        <v>2</v>
      </c>
      <c r="AP78" s="138">
        <v>2</v>
      </c>
      <c r="AQ78" s="138">
        <v>0</v>
      </c>
      <c r="AR78" s="172">
        <v>2</v>
      </c>
      <c r="AS78" s="166">
        <f t="shared" si="47"/>
        <v>8</v>
      </c>
      <c r="AT78" s="151">
        <v>2</v>
      </c>
      <c r="AU78" s="138">
        <v>2</v>
      </c>
      <c r="AV78" s="138">
        <v>2</v>
      </c>
      <c r="AW78" s="138">
        <v>0</v>
      </c>
      <c r="AX78" s="172">
        <v>2</v>
      </c>
      <c r="AY78" s="166">
        <f t="shared" si="48"/>
        <v>8</v>
      </c>
      <c r="AZ78" s="151">
        <v>2</v>
      </c>
      <c r="BA78" s="138">
        <v>2</v>
      </c>
      <c r="BB78" s="138">
        <v>2</v>
      </c>
      <c r="BC78" s="138">
        <v>0</v>
      </c>
      <c r="BD78" s="172">
        <v>2</v>
      </c>
      <c r="BE78" s="166">
        <f t="shared" si="49"/>
        <v>8</v>
      </c>
      <c r="BF78" s="151">
        <v>2</v>
      </c>
      <c r="BG78" s="138">
        <v>2</v>
      </c>
      <c r="BH78" s="138">
        <v>2</v>
      </c>
      <c r="BI78" s="138">
        <v>0</v>
      </c>
      <c r="BJ78" s="172">
        <v>2</v>
      </c>
      <c r="BK78" s="166">
        <f t="shared" si="50"/>
        <v>8</v>
      </c>
      <c r="BL78" s="151">
        <v>2</v>
      </c>
      <c r="BM78" s="138">
        <v>2</v>
      </c>
      <c r="BN78" s="138">
        <v>2</v>
      </c>
      <c r="BO78" s="138">
        <v>0</v>
      </c>
      <c r="BP78" s="172">
        <v>2</v>
      </c>
      <c r="BQ78" s="166">
        <f t="shared" si="51"/>
        <v>8</v>
      </c>
      <c r="BR78" s="151">
        <v>2</v>
      </c>
      <c r="BS78" s="138">
        <v>2</v>
      </c>
      <c r="BT78" s="138">
        <v>2</v>
      </c>
      <c r="BU78" s="138">
        <v>0</v>
      </c>
      <c r="BV78" s="172">
        <v>2</v>
      </c>
      <c r="BW78" s="166">
        <f t="shared" si="52"/>
        <v>8</v>
      </c>
      <c r="BX78" s="151">
        <v>2</v>
      </c>
      <c r="BY78" s="138">
        <v>2</v>
      </c>
      <c r="BZ78" s="138">
        <v>2</v>
      </c>
      <c r="CA78" s="138">
        <v>0</v>
      </c>
      <c r="CB78" s="172">
        <v>2</v>
      </c>
      <c r="CC78" s="166">
        <f t="shared" si="53"/>
        <v>8</v>
      </c>
      <c r="CD78" s="151">
        <v>2</v>
      </c>
      <c r="CE78" s="138">
        <v>2</v>
      </c>
      <c r="CF78" s="138">
        <v>2</v>
      </c>
      <c r="CG78" s="138">
        <v>0</v>
      </c>
      <c r="CH78" s="172">
        <v>2</v>
      </c>
      <c r="CI78" s="166">
        <f t="shared" si="54"/>
        <v>8</v>
      </c>
      <c r="CJ78" s="151">
        <v>2</v>
      </c>
      <c r="CK78" s="138">
        <v>2</v>
      </c>
      <c r="CL78" s="138">
        <v>2</v>
      </c>
      <c r="CM78" s="138">
        <v>0</v>
      </c>
      <c r="CN78" s="172">
        <v>2</v>
      </c>
      <c r="CO78" s="166">
        <f t="shared" si="55"/>
        <v>8</v>
      </c>
      <c r="CP78" s="151">
        <v>2</v>
      </c>
      <c r="CQ78" s="138">
        <v>2</v>
      </c>
      <c r="CR78" s="138">
        <v>2</v>
      </c>
      <c r="CS78" s="138">
        <v>0</v>
      </c>
      <c r="CT78" s="172">
        <v>2</v>
      </c>
      <c r="CU78" s="166">
        <f t="shared" si="56"/>
        <v>8</v>
      </c>
      <c r="CV78" s="151">
        <v>2</v>
      </c>
      <c r="CW78" s="138">
        <v>2</v>
      </c>
      <c r="CX78" s="138">
        <v>2</v>
      </c>
      <c r="CY78" s="138">
        <v>0</v>
      </c>
      <c r="CZ78" s="172">
        <v>2</v>
      </c>
      <c r="DA78" s="166">
        <f t="shared" si="57"/>
        <v>8</v>
      </c>
      <c r="DB78" s="151">
        <v>2</v>
      </c>
      <c r="DC78" s="138">
        <v>2</v>
      </c>
      <c r="DD78" s="138">
        <v>2</v>
      </c>
      <c r="DE78" s="138">
        <v>0</v>
      </c>
      <c r="DF78" s="172">
        <v>2</v>
      </c>
      <c r="DG78" s="205">
        <f t="shared" si="58"/>
        <v>8</v>
      </c>
      <c r="DH78" s="7"/>
      <c r="DI78" s="7"/>
    </row>
    <row r="79" spans="1:113" x14ac:dyDescent="0.25">
      <c r="A79" s="259">
        <v>74</v>
      </c>
      <c r="B79" s="448">
        <v>8103</v>
      </c>
      <c r="C79" s="229" t="s">
        <v>229</v>
      </c>
      <c r="D79" s="257">
        <v>13</v>
      </c>
      <c r="E79" s="230">
        <v>12</v>
      </c>
      <c r="F79" s="230">
        <v>19</v>
      </c>
      <c r="G79" s="271">
        <f t="shared" si="40"/>
        <v>12.5</v>
      </c>
      <c r="H79" s="273">
        <f t="shared" si="41"/>
        <v>12</v>
      </c>
      <c r="I79" s="252">
        <v>8</v>
      </c>
      <c r="J79" s="252">
        <v>8</v>
      </c>
      <c r="K79" s="252">
        <v>8</v>
      </c>
      <c r="L79" s="252">
        <v>8</v>
      </c>
      <c r="M79" s="274">
        <f t="shared" si="39"/>
        <v>4</v>
      </c>
      <c r="N79" s="274">
        <f t="shared" si="42"/>
        <v>2.0652173913043477</v>
      </c>
      <c r="O79" s="272">
        <f t="shared" si="22"/>
        <v>18.065217391304348</v>
      </c>
      <c r="P79" s="154">
        <v>2</v>
      </c>
      <c r="Q79" s="8">
        <v>2</v>
      </c>
      <c r="R79" s="8">
        <v>2</v>
      </c>
      <c r="S79" s="8">
        <v>0</v>
      </c>
      <c r="T79" s="91">
        <v>2</v>
      </c>
      <c r="U79" s="166">
        <f t="shared" si="43"/>
        <v>8</v>
      </c>
      <c r="V79" s="154">
        <v>2</v>
      </c>
      <c r="W79" s="8">
        <v>2</v>
      </c>
      <c r="X79" s="8">
        <v>2</v>
      </c>
      <c r="Y79" s="8">
        <v>0</v>
      </c>
      <c r="Z79" s="91">
        <v>2</v>
      </c>
      <c r="AA79" s="171">
        <f t="shared" si="44"/>
        <v>8</v>
      </c>
      <c r="AB79" s="154">
        <v>2</v>
      </c>
      <c r="AC79" s="8">
        <v>2</v>
      </c>
      <c r="AD79" s="8">
        <v>2</v>
      </c>
      <c r="AE79" s="8">
        <v>0</v>
      </c>
      <c r="AF79" s="91">
        <v>2</v>
      </c>
      <c r="AG79" s="166">
        <f t="shared" si="45"/>
        <v>8</v>
      </c>
      <c r="AH79" s="151">
        <v>2</v>
      </c>
      <c r="AI79" s="154">
        <v>2</v>
      </c>
      <c r="AJ79" s="8">
        <v>2</v>
      </c>
      <c r="AK79" s="8">
        <v>2</v>
      </c>
      <c r="AL79" s="8">
        <v>0</v>
      </c>
      <c r="AM79" s="91">
        <v>8</v>
      </c>
      <c r="AN79" s="151">
        <v>2</v>
      </c>
      <c r="AO79" s="138">
        <v>2</v>
      </c>
      <c r="AP79" s="138">
        <v>2</v>
      </c>
      <c r="AQ79" s="138">
        <v>0</v>
      </c>
      <c r="AR79" s="172">
        <v>2</v>
      </c>
      <c r="AS79" s="166">
        <f t="shared" si="47"/>
        <v>8</v>
      </c>
      <c r="AT79" s="151">
        <v>2</v>
      </c>
      <c r="AU79" s="138">
        <v>2</v>
      </c>
      <c r="AV79" s="138">
        <v>2</v>
      </c>
      <c r="AW79" s="138">
        <v>0</v>
      </c>
      <c r="AX79" s="172">
        <v>2</v>
      </c>
      <c r="AY79" s="166">
        <f t="shared" si="48"/>
        <v>8</v>
      </c>
      <c r="AZ79" s="151">
        <v>2</v>
      </c>
      <c r="BA79" s="138">
        <v>2</v>
      </c>
      <c r="BB79" s="138">
        <v>2</v>
      </c>
      <c r="BC79" s="138">
        <v>0</v>
      </c>
      <c r="BD79" s="172">
        <v>2</v>
      </c>
      <c r="BE79" s="166">
        <f t="shared" si="49"/>
        <v>8</v>
      </c>
      <c r="BF79" s="151">
        <v>2</v>
      </c>
      <c r="BG79" s="138">
        <v>2</v>
      </c>
      <c r="BH79" s="138">
        <v>2</v>
      </c>
      <c r="BI79" s="138">
        <v>0</v>
      </c>
      <c r="BJ79" s="172">
        <v>2</v>
      </c>
      <c r="BK79" s="166">
        <f t="shared" si="50"/>
        <v>8</v>
      </c>
      <c r="BL79" s="151">
        <v>2</v>
      </c>
      <c r="BM79" s="138">
        <v>2</v>
      </c>
      <c r="BN79" s="138">
        <v>2</v>
      </c>
      <c r="BO79" s="138">
        <v>0</v>
      </c>
      <c r="BP79" s="172">
        <v>2</v>
      </c>
      <c r="BQ79" s="166">
        <f t="shared" si="51"/>
        <v>8</v>
      </c>
      <c r="BR79" s="151">
        <v>2</v>
      </c>
      <c r="BS79" s="138">
        <v>2</v>
      </c>
      <c r="BT79" s="138">
        <v>2</v>
      </c>
      <c r="BU79" s="138">
        <v>0</v>
      </c>
      <c r="BV79" s="172">
        <v>2</v>
      </c>
      <c r="BW79" s="166">
        <f t="shared" si="52"/>
        <v>8</v>
      </c>
      <c r="BX79" s="151">
        <v>2</v>
      </c>
      <c r="BY79" s="138">
        <v>2</v>
      </c>
      <c r="BZ79" s="138">
        <v>2</v>
      </c>
      <c r="CA79" s="138">
        <v>0</v>
      </c>
      <c r="CB79" s="172">
        <v>2</v>
      </c>
      <c r="CC79" s="166">
        <f t="shared" si="53"/>
        <v>8</v>
      </c>
      <c r="CD79" s="151">
        <v>2</v>
      </c>
      <c r="CE79" s="138">
        <v>2</v>
      </c>
      <c r="CF79" s="138">
        <v>2</v>
      </c>
      <c r="CG79" s="138">
        <v>0</v>
      </c>
      <c r="CH79" s="172">
        <v>2</v>
      </c>
      <c r="CI79" s="166">
        <f t="shared" si="54"/>
        <v>8</v>
      </c>
      <c r="CJ79" s="151">
        <v>2</v>
      </c>
      <c r="CK79" s="138">
        <v>2</v>
      </c>
      <c r="CL79" s="138">
        <v>2</v>
      </c>
      <c r="CM79" s="138">
        <v>0</v>
      </c>
      <c r="CN79" s="172">
        <v>2</v>
      </c>
      <c r="CO79" s="166">
        <f t="shared" si="55"/>
        <v>8</v>
      </c>
      <c r="CP79" s="151">
        <v>2</v>
      </c>
      <c r="CQ79" s="138">
        <v>2</v>
      </c>
      <c r="CR79" s="138">
        <v>2</v>
      </c>
      <c r="CS79" s="138">
        <v>0</v>
      </c>
      <c r="CT79" s="172">
        <v>2</v>
      </c>
      <c r="CU79" s="166">
        <f t="shared" si="56"/>
        <v>8</v>
      </c>
      <c r="CV79" s="151">
        <v>2</v>
      </c>
      <c r="CW79" s="138">
        <v>2</v>
      </c>
      <c r="CX79" s="138">
        <v>2</v>
      </c>
      <c r="CY79" s="138">
        <v>0</v>
      </c>
      <c r="CZ79" s="172">
        <v>2</v>
      </c>
      <c r="DA79" s="166">
        <f t="shared" si="57"/>
        <v>8</v>
      </c>
      <c r="DB79" s="151">
        <v>2</v>
      </c>
      <c r="DC79" s="138">
        <v>2</v>
      </c>
      <c r="DD79" s="138">
        <v>2</v>
      </c>
      <c r="DE79" s="138">
        <v>0</v>
      </c>
      <c r="DF79" s="172">
        <v>2</v>
      </c>
      <c r="DG79" s="205">
        <f t="shared" si="58"/>
        <v>8</v>
      </c>
      <c r="DH79" s="7"/>
      <c r="DI79" s="7"/>
    </row>
    <row r="80" spans="1:113" x14ac:dyDescent="0.25">
      <c r="A80" s="259">
        <v>75</v>
      </c>
      <c r="B80" s="448">
        <v>8104</v>
      </c>
      <c r="C80" s="229" t="s">
        <v>230</v>
      </c>
      <c r="D80" s="475">
        <v>19</v>
      </c>
      <c r="E80" s="230">
        <v>17</v>
      </c>
      <c r="F80" s="230">
        <v>18</v>
      </c>
      <c r="G80" s="271">
        <f t="shared" si="40"/>
        <v>18</v>
      </c>
      <c r="H80" s="273">
        <f t="shared" si="41"/>
        <v>12</v>
      </c>
      <c r="I80" s="252">
        <v>6</v>
      </c>
      <c r="J80" s="252">
        <v>6</v>
      </c>
      <c r="K80" s="252">
        <v>6</v>
      </c>
      <c r="L80" s="252">
        <v>6</v>
      </c>
      <c r="M80" s="274">
        <f t="shared" si="39"/>
        <v>3</v>
      </c>
      <c r="N80" s="274">
        <f t="shared" si="42"/>
        <v>1.9565217391304348</v>
      </c>
      <c r="O80" s="272">
        <f t="shared" si="22"/>
        <v>16.956521739130434</v>
      </c>
      <c r="P80" s="154">
        <v>2</v>
      </c>
      <c r="Q80" s="8">
        <v>2</v>
      </c>
      <c r="R80" s="8">
        <v>2</v>
      </c>
      <c r="S80" s="8">
        <v>0</v>
      </c>
      <c r="T80" s="91">
        <v>2</v>
      </c>
      <c r="U80" s="166">
        <f t="shared" si="43"/>
        <v>8</v>
      </c>
      <c r="V80" s="154">
        <v>2</v>
      </c>
      <c r="W80" s="8">
        <v>2</v>
      </c>
      <c r="X80" s="8">
        <v>2</v>
      </c>
      <c r="Y80" s="8">
        <v>0</v>
      </c>
      <c r="Z80" s="91">
        <v>2</v>
      </c>
      <c r="AA80" s="171">
        <f t="shared" si="44"/>
        <v>8</v>
      </c>
      <c r="AB80" s="154">
        <v>2</v>
      </c>
      <c r="AC80" s="8">
        <v>2</v>
      </c>
      <c r="AD80" s="8">
        <v>2</v>
      </c>
      <c r="AE80" s="8">
        <v>0</v>
      </c>
      <c r="AF80" s="91">
        <v>2</v>
      </c>
      <c r="AG80" s="166">
        <f t="shared" si="45"/>
        <v>8</v>
      </c>
      <c r="AH80" s="154">
        <v>2</v>
      </c>
      <c r="AI80" s="8">
        <v>2</v>
      </c>
      <c r="AJ80" s="8">
        <v>2</v>
      </c>
      <c r="AK80" s="8">
        <v>0</v>
      </c>
      <c r="AL80" s="91">
        <v>2</v>
      </c>
      <c r="AM80" s="166">
        <f t="shared" si="46"/>
        <v>8</v>
      </c>
      <c r="AN80" s="154">
        <v>2</v>
      </c>
      <c r="AO80" s="8">
        <v>2</v>
      </c>
      <c r="AP80" s="8">
        <v>2</v>
      </c>
      <c r="AQ80" s="8">
        <v>0</v>
      </c>
      <c r="AR80" s="91">
        <v>2</v>
      </c>
      <c r="AS80" s="166">
        <f t="shared" si="47"/>
        <v>8</v>
      </c>
      <c r="AT80" s="154">
        <v>2</v>
      </c>
      <c r="AU80" s="8">
        <v>2</v>
      </c>
      <c r="AV80" s="8">
        <v>2</v>
      </c>
      <c r="AW80" s="8">
        <v>0</v>
      </c>
      <c r="AX80" s="91">
        <v>2</v>
      </c>
      <c r="AY80" s="166">
        <f t="shared" si="48"/>
        <v>8</v>
      </c>
      <c r="AZ80" s="154">
        <v>2</v>
      </c>
      <c r="BA80" s="8">
        <v>2</v>
      </c>
      <c r="BB80" s="8">
        <v>2</v>
      </c>
      <c r="BC80" s="8">
        <v>0</v>
      </c>
      <c r="BD80" s="91">
        <v>2</v>
      </c>
      <c r="BE80" s="166">
        <f t="shared" si="49"/>
        <v>8</v>
      </c>
      <c r="BF80" s="154">
        <v>2</v>
      </c>
      <c r="BG80" s="8">
        <v>2</v>
      </c>
      <c r="BH80" s="8">
        <v>2</v>
      </c>
      <c r="BI80" s="8">
        <v>0</v>
      </c>
      <c r="BJ80" s="91">
        <v>2</v>
      </c>
      <c r="BK80" s="166">
        <f t="shared" si="50"/>
        <v>8</v>
      </c>
      <c r="BL80" s="154">
        <v>2</v>
      </c>
      <c r="BM80" s="8">
        <v>2</v>
      </c>
      <c r="BN80" s="8">
        <v>2</v>
      </c>
      <c r="BO80" s="8">
        <v>0</v>
      </c>
      <c r="BP80" s="91">
        <v>2</v>
      </c>
      <c r="BQ80" s="166">
        <f t="shared" si="51"/>
        <v>8</v>
      </c>
      <c r="BR80" s="154">
        <v>2</v>
      </c>
      <c r="BS80" s="8">
        <v>2</v>
      </c>
      <c r="BT80" s="8">
        <v>2</v>
      </c>
      <c r="BU80" s="8">
        <v>0</v>
      </c>
      <c r="BV80" s="91">
        <v>2</v>
      </c>
      <c r="BW80" s="166">
        <f t="shared" si="52"/>
        <v>8</v>
      </c>
      <c r="BX80" s="154">
        <v>2</v>
      </c>
      <c r="BY80" s="8">
        <v>2</v>
      </c>
      <c r="BZ80" s="8">
        <v>2</v>
      </c>
      <c r="CA80" s="8">
        <v>0</v>
      </c>
      <c r="CB80" s="91">
        <v>2</v>
      </c>
      <c r="CC80" s="166">
        <f t="shared" si="53"/>
        <v>8</v>
      </c>
      <c r="CD80" s="154">
        <v>2</v>
      </c>
      <c r="CE80" s="8">
        <v>2</v>
      </c>
      <c r="CF80" s="8">
        <v>2</v>
      </c>
      <c r="CG80" s="8">
        <v>0</v>
      </c>
      <c r="CH80" s="91">
        <v>2</v>
      </c>
      <c r="CI80" s="166">
        <f t="shared" si="54"/>
        <v>8</v>
      </c>
      <c r="CJ80" s="154">
        <v>2</v>
      </c>
      <c r="CK80" s="8">
        <v>2</v>
      </c>
      <c r="CL80" s="8">
        <v>2</v>
      </c>
      <c r="CM80" s="8">
        <v>0</v>
      </c>
      <c r="CN80" s="91">
        <v>2</v>
      </c>
      <c r="CO80" s="166">
        <f t="shared" si="55"/>
        <v>8</v>
      </c>
      <c r="CP80" s="154">
        <v>2</v>
      </c>
      <c r="CQ80" s="8">
        <v>2</v>
      </c>
      <c r="CR80" s="8">
        <v>2</v>
      </c>
      <c r="CS80" s="8">
        <v>0</v>
      </c>
      <c r="CT80" s="91">
        <v>2</v>
      </c>
      <c r="CU80" s="166">
        <f t="shared" si="56"/>
        <v>8</v>
      </c>
      <c r="CV80" s="154">
        <v>2</v>
      </c>
      <c r="CW80" s="8">
        <v>2</v>
      </c>
      <c r="CX80" s="8">
        <v>2</v>
      </c>
      <c r="CY80" s="8">
        <v>0</v>
      </c>
      <c r="CZ80" s="91">
        <v>2</v>
      </c>
      <c r="DA80" s="166">
        <f t="shared" si="57"/>
        <v>8</v>
      </c>
      <c r="DB80" s="154">
        <v>2</v>
      </c>
      <c r="DC80" s="8">
        <v>2</v>
      </c>
      <c r="DD80" s="8">
        <v>2</v>
      </c>
      <c r="DE80" s="8">
        <v>0</v>
      </c>
      <c r="DF80" s="91">
        <v>2</v>
      </c>
      <c r="DG80" s="205">
        <f t="shared" si="58"/>
        <v>8</v>
      </c>
      <c r="DH80" s="7"/>
      <c r="DI80" s="7"/>
    </row>
    <row r="81" spans="1:113" x14ac:dyDescent="0.25">
      <c r="A81" s="259">
        <v>76</v>
      </c>
      <c r="B81" s="448">
        <v>8105</v>
      </c>
      <c r="C81" s="229" t="s">
        <v>231</v>
      </c>
      <c r="D81" s="257">
        <v>15</v>
      </c>
      <c r="E81" s="230">
        <v>14</v>
      </c>
      <c r="F81" s="230">
        <v>19</v>
      </c>
      <c r="G81" s="271">
        <f t="shared" si="40"/>
        <v>14.5</v>
      </c>
      <c r="H81" s="273">
        <f t="shared" si="41"/>
        <v>12</v>
      </c>
      <c r="I81" s="255">
        <v>6</v>
      </c>
      <c r="J81" s="255">
        <v>6</v>
      </c>
      <c r="K81" s="255">
        <v>6</v>
      </c>
      <c r="L81" s="255">
        <v>6</v>
      </c>
      <c r="M81" s="274">
        <f t="shared" si="39"/>
        <v>3</v>
      </c>
      <c r="N81" s="274">
        <f t="shared" si="42"/>
        <v>2.0652173913043477</v>
      </c>
      <c r="O81" s="272">
        <f t="shared" si="22"/>
        <v>17.065217391304348</v>
      </c>
      <c r="P81" s="241">
        <v>2</v>
      </c>
      <c r="Q81" s="226">
        <v>2</v>
      </c>
      <c r="R81" s="226">
        <v>2</v>
      </c>
      <c r="S81" s="226">
        <v>0</v>
      </c>
      <c r="T81" s="227">
        <v>2</v>
      </c>
      <c r="U81" s="242">
        <f t="shared" si="43"/>
        <v>8</v>
      </c>
      <c r="V81" s="243">
        <v>2</v>
      </c>
      <c r="W81" s="244">
        <v>2</v>
      </c>
      <c r="X81" s="244">
        <v>2</v>
      </c>
      <c r="Y81" s="244">
        <v>0</v>
      </c>
      <c r="Z81" s="245">
        <v>2</v>
      </c>
      <c r="AA81" s="246">
        <f t="shared" si="44"/>
        <v>8</v>
      </c>
      <c r="AB81" s="247">
        <v>2</v>
      </c>
      <c r="AC81" s="248">
        <v>2</v>
      </c>
      <c r="AD81" s="248">
        <v>2</v>
      </c>
      <c r="AE81" s="248">
        <v>0</v>
      </c>
      <c r="AF81" s="249">
        <v>2</v>
      </c>
      <c r="AG81" s="242">
        <f t="shared" si="45"/>
        <v>8</v>
      </c>
      <c r="AH81" s="247">
        <v>2</v>
      </c>
      <c r="AI81" s="248">
        <v>2</v>
      </c>
      <c r="AJ81" s="248">
        <v>2</v>
      </c>
      <c r="AK81" s="248">
        <v>0</v>
      </c>
      <c r="AL81" s="249">
        <v>2</v>
      </c>
      <c r="AM81" s="242">
        <f t="shared" si="46"/>
        <v>8</v>
      </c>
      <c r="AN81" s="247">
        <v>2</v>
      </c>
      <c r="AO81" s="248">
        <v>2</v>
      </c>
      <c r="AP81" s="248">
        <v>2</v>
      </c>
      <c r="AQ81" s="248">
        <v>0</v>
      </c>
      <c r="AR81" s="249">
        <v>2</v>
      </c>
      <c r="AS81" s="242">
        <f t="shared" si="47"/>
        <v>8</v>
      </c>
      <c r="AT81" s="247">
        <v>2</v>
      </c>
      <c r="AU81" s="248">
        <v>2</v>
      </c>
      <c r="AV81" s="248">
        <v>2</v>
      </c>
      <c r="AW81" s="248">
        <v>0</v>
      </c>
      <c r="AX81" s="249">
        <v>2</v>
      </c>
      <c r="AY81" s="242">
        <f t="shared" si="48"/>
        <v>8</v>
      </c>
      <c r="AZ81" s="247">
        <v>2</v>
      </c>
      <c r="BA81" s="248">
        <v>2</v>
      </c>
      <c r="BB81" s="248">
        <v>2</v>
      </c>
      <c r="BC81" s="248">
        <v>0</v>
      </c>
      <c r="BD81" s="249">
        <v>2</v>
      </c>
      <c r="BE81" s="242">
        <f t="shared" si="49"/>
        <v>8</v>
      </c>
      <c r="BF81" s="247">
        <v>2</v>
      </c>
      <c r="BG81" s="248">
        <v>2</v>
      </c>
      <c r="BH81" s="248">
        <v>2</v>
      </c>
      <c r="BI81" s="248">
        <v>0</v>
      </c>
      <c r="BJ81" s="249">
        <v>2</v>
      </c>
      <c r="BK81" s="242">
        <f t="shared" si="50"/>
        <v>8</v>
      </c>
      <c r="BL81" s="247">
        <v>2</v>
      </c>
      <c r="BM81" s="248">
        <v>2</v>
      </c>
      <c r="BN81" s="248">
        <v>2</v>
      </c>
      <c r="BO81" s="248">
        <v>0</v>
      </c>
      <c r="BP81" s="249">
        <v>2</v>
      </c>
      <c r="BQ81" s="242">
        <f t="shared" si="51"/>
        <v>8</v>
      </c>
      <c r="BR81" s="247">
        <v>2</v>
      </c>
      <c r="BS81" s="248">
        <v>2</v>
      </c>
      <c r="BT81" s="248">
        <v>2</v>
      </c>
      <c r="BU81" s="248">
        <v>0</v>
      </c>
      <c r="BV81" s="249">
        <v>2</v>
      </c>
      <c r="BW81" s="242">
        <f t="shared" si="52"/>
        <v>8</v>
      </c>
      <c r="BX81" s="247">
        <v>2</v>
      </c>
      <c r="BY81" s="248">
        <v>2</v>
      </c>
      <c r="BZ81" s="248">
        <v>2</v>
      </c>
      <c r="CA81" s="248">
        <v>0</v>
      </c>
      <c r="CB81" s="249">
        <v>2</v>
      </c>
      <c r="CC81" s="242">
        <f t="shared" si="53"/>
        <v>8</v>
      </c>
      <c r="CD81" s="247">
        <v>2</v>
      </c>
      <c r="CE81" s="248">
        <v>2</v>
      </c>
      <c r="CF81" s="248">
        <v>2</v>
      </c>
      <c r="CG81" s="248">
        <v>0</v>
      </c>
      <c r="CH81" s="249">
        <v>2</v>
      </c>
      <c r="CI81" s="242">
        <f t="shared" si="54"/>
        <v>8</v>
      </c>
      <c r="CJ81" s="247">
        <v>2</v>
      </c>
      <c r="CK81" s="248">
        <v>2</v>
      </c>
      <c r="CL81" s="248">
        <v>2</v>
      </c>
      <c r="CM81" s="248">
        <v>0</v>
      </c>
      <c r="CN81" s="249">
        <v>2</v>
      </c>
      <c r="CO81" s="242">
        <f t="shared" si="55"/>
        <v>8</v>
      </c>
      <c r="CP81" s="247">
        <v>2</v>
      </c>
      <c r="CQ81" s="248">
        <v>2</v>
      </c>
      <c r="CR81" s="248">
        <v>2</v>
      </c>
      <c r="CS81" s="248">
        <v>0</v>
      </c>
      <c r="CT81" s="249">
        <v>2</v>
      </c>
      <c r="CU81" s="242">
        <f t="shared" si="56"/>
        <v>8</v>
      </c>
      <c r="CV81" s="247">
        <v>2</v>
      </c>
      <c r="CW81" s="248">
        <v>2</v>
      </c>
      <c r="CX81" s="248">
        <v>2</v>
      </c>
      <c r="CY81" s="248">
        <v>0</v>
      </c>
      <c r="CZ81" s="249">
        <v>2</v>
      </c>
      <c r="DA81" s="242">
        <f t="shared" si="57"/>
        <v>8</v>
      </c>
      <c r="DB81" s="247">
        <v>2</v>
      </c>
      <c r="DC81" s="248">
        <v>2</v>
      </c>
      <c r="DD81" s="248">
        <v>2</v>
      </c>
      <c r="DE81" s="248">
        <v>0</v>
      </c>
      <c r="DF81" s="249">
        <v>2</v>
      </c>
      <c r="DG81" s="250">
        <f t="shared" si="58"/>
        <v>8</v>
      </c>
      <c r="DH81" s="74"/>
      <c r="DI81" s="74"/>
    </row>
    <row r="82" spans="1:113" ht="15.75" x14ac:dyDescent="0.25">
      <c r="A82" s="7">
        <v>77</v>
      </c>
      <c r="B82" s="448">
        <v>8118</v>
      </c>
      <c r="C82" s="229" t="s">
        <v>264</v>
      </c>
      <c r="D82" s="269">
        <v>15</v>
      </c>
      <c r="E82" s="230">
        <v>16</v>
      </c>
      <c r="F82" s="298"/>
      <c r="G82" s="271">
        <f t="shared" si="40"/>
        <v>15.5</v>
      </c>
      <c r="H82" s="273">
        <f t="shared" si="41"/>
        <v>12.1875</v>
      </c>
      <c r="I82" s="479">
        <v>4</v>
      </c>
      <c r="J82" s="479">
        <v>4</v>
      </c>
      <c r="K82" s="479">
        <v>4</v>
      </c>
      <c r="L82" s="479">
        <v>4</v>
      </c>
      <c r="M82" s="274">
        <f t="shared" si="39"/>
        <v>2</v>
      </c>
      <c r="N82" s="274">
        <v>2</v>
      </c>
      <c r="O82" s="272">
        <f t="shared" ref="O82" si="59">(H82+M82+N82)</f>
        <v>16.1875</v>
      </c>
      <c r="P82" s="40">
        <v>2</v>
      </c>
      <c r="Q82" s="7">
        <v>2</v>
      </c>
      <c r="R82" s="7">
        <v>2</v>
      </c>
      <c r="S82" s="231">
        <v>0</v>
      </c>
      <c r="T82" s="231">
        <v>2</v>
      </c>
      <c r="U82" s="231">
        <v>8</v>
      </c>
      <c r="V82" s="231">
        <v>2</v>
      </c>
      <c r="W82" s="231">
        <v>2</v>
      </c>
      <c r="X82" s="231">
        <v>2</v>
      </c>
      <c r="Y82" s="231">
        <v>0</v>
      </c>
      <c r="Z82" s="231">
        <v>2</v>
      </c>
      <c r="AA82" s="231">
        <v>8</v>
      </c>
      <c r="AB82" s="231">
        <v>2</v>
      </c>
      <c r="AC82" s="231">
        <v>2</v>
      </c>
      <c r="AD82" s="231">
        <v>2</v>
      </c>
      <c r="AE82" s="231">
        <v>0</v>
      </c>
      <c r="AF82" s="231">
        <v>2</v>
      </c>
      <c r="AG82" s="231">
        <v>8</v>
      </c>
      <c r="AH82" s="231">
        <v>2</v>
      </c>
      <c r="AI82" s="231">
        <v>2</v>
      </c>
      <c r="AJ82" s="231">
        <v>2</v>
      </c>
      <c r="AK82" s="231">
        <v>0</v>
      </c>
      <c r="AL82" s="231">
        <v>2</v>
      </c>
      <c r="AM82" s="231">
        <v>8</v>
      </c>
      <c r="AN82" s="231">
        <v>2</v>
      </c>
      <c r="AO82" s="231">
        <v>2</v>
      </c>
      <c r="AP82" s="231">
        <v>3</v>
      </c>
      <c r="AQ82" s="231">
        <v>0</v>
      </c>
      <c r="AR82" s="231">
        <v>2</v>
      </c>
      <c r="AS82" s="231">
        <v>9</v>
      </c>
      <c r="AT82" s="231">
        <v>2</v>
      </c>
      <c r="AU82" s="231">
        <v>2</v>
      </c>
      <c r="AV82" s="231">
        <v>2</v>
      </c>
      <c r="AW82" s="231">
        <v>0</v>
      </c>
      <c r="AX82" s="231">
        <v>2</v>
      </c>
      <c r="AY82" s="231">
        <v>8</v>
      </c>
      <c r="AZ82" s="231">
        <v>2</v>
      </c>
      <c r="BA82" s="231">
        <v>2</v>
      </c>
      <c r="BB82" s="231">
        <v>2</v>
      </c>
      <c r="BC82" s="231">
        <v>1</v>
      </c>
      <c r="BD82" s="231">
        <v>2</v>
      </c>
      <c r="BE82" s="231">
        <v>9</v>
      </c>
      <c r="BF82" s="231">
        <v>2</v>
      </c>
      <c r="BG82" s="231">
        <v>2</v>
      </c>
      <c r="BH82" s="231">
        <v>2</v>
      </c>
      <c r="BI82" s="231">
        <v>0</v>
      </c>
      <c r="BJ82" s="231">
        <v>2</v>
      </c>
      <c r="BK82" s="231">
        <v>8</v>
      </c>
      <c r="BL82" s="231">
        <v>2</v>
      </c>
      <c r="BM82" s="231">
        <v>2</v>
      </c>
      <c r="BN82" s="231">
        <v>2</v>
      </c>
      <c r="BO82" s="231">
        <v>0</v>
      </c>
      <c r="BP82" s="231">
        <v>2</v>
      </c>
      <c r="BQ82" s="231">
        <v>8</v>
      </c>
      <c r="BR82" s="231">
        <v>2</v>
      </c>
      <c r="BS82" s="231">
        <v>2</v>
      </c>
      <c r="BT82" s="231">
        <v>2</v>
      </c>
      <c r="BU82" s="231">
        <v>0</v>
      </c>
      <c r="BV82" s="231">
        <v>2</v>
      </c>
      <c r="BW82" s="231">
        <v>8</v>
      </c>
      <c r="BX82" s="231">
        <v>2</v>
      </c>
      <c r="BY82" s="231">
        <v>2</v>
      </c>
      <c r="BZ82" s="231">
        <v>2</v>
      </c>
      <c r="CA82" s="231">
        <v>0</v>
      </c>
      <c r="CB82" s="231">
        <v>2</v>
      </c>
      <c r="CC82" s="231">
        <v>8</v>
      </c>
      <c r="CD82" s="231">
        <v>2</v>
      </c>
      <c r="CE82" s="231">
        <v>2</v>
      </c>
      <c r="CF82" s="231">
        <v>2</v>
      </c>
      <c r="CG82" s="231">
        <v>0</v>
      </c>
      <c r="CH82" s="231">
        <v>2</v>
      </c>
      <c r="CI82" s="231">
        <v>8</v>
      </c>
      <c r="CJ82" s="231">
        <v>2</v>
      </c>
      <c r="CK82" s="231">
        <v>2</v>
      </c>
      <c r="CL82" s="231">
        <v>2</v>
      </c>
      <c r="CM82" s="231">
        <v>0</v>
      </c>
      <c r="CN82" s="231">
        <v>2</v>
      </c>
      <c r="CO82" s="231">
        <v>8</v>
      </c>
      <c r="CP82" s="231">
        <v>2</v>
      </c>
      <c r="CQ82" s="231">
        <v>2</v>
      </c>
      <c r="CR82" s="231">
        <v>2</v>
      </c>
      <c r="CS82" s="231">
        <v>0</v>
      </c>
      <c r="CT82" s="231">
        <v>2</v>
      </c>
      <c r="CU82" s="231">
        <v>8</v>
      </c>
      <c r="CV82" s="231">
        <v>2</v>
      </c>
      <c r="CW82" s="231">
        <v>2</v>
      </c>
      <c r="CX82" s="231">
        <v>2</v>
      </c>
      <c r="CY82" s="231">
        <v>0</v>
      </c>
      <c r="CZ82" s="231">
        <v>2</v>
      </c>
      <c r="DA82" s="231">
        <v>8</v>
      </c>
      <c r="DB82" s="231">
        <v>2</v>
      </c>
      <c r="DC82" s="231">
        <v>2</v>
      </c>
      <c r="DD82" s="231">
        <v>2</v>
      </c>
      <c r="DE82" s="231">
        <v>0</v>
      </c>
      <c r="DF82" s="231">
        <v>2</v>
      </c>
      <c r="DG82" s="231">
        <v>8</v>
      </c>
      <c r="DH82" s="7"/>
      <c r="DI82" s="7"/>
    </row>
    <row r="83" spans="1:113" ht="15.75" x14ac:dyDescent="0.25">
      <c r="D83" t="s">
        <v>309</v>
      </c>
      <c r="E83" t="s">
        <v>310</v>
      </c>
      <c r="F83" t="s">
        <v>311</v>
      </c>
      <c r="J83" t="s">
        <v>312</v>
      </c>
      <c r="K83" t="s">
        <v>313</v>
      </c>
      <c r="L83" t="s">
        <v>314</v>
      </c>
      <c r="U83" s="162"/>
    </row>
    <row r="84" spans="1:113" ht="17.25" x14ac:dyDescent="0.3">
      <c r="C84" s="353" t="s">
        <v>290</v>
      </c>
      <c r="D84" s="354" t="s">
        <v>3</v>
      </c>
      <c r="E84" s="354" t="s">
        <v>6</v>
      </c>
      <c r="U84"/>
    </row>
    <row r="85" spans="1:113" ht="17.25" x14ac:dyDescent="0.3">
      <c r="A85" s="96"/>
      <c r="B85" s="450"/>
      <c r="C85" s="355" t="s">
        <v>291</v>
      </c>
      <c r="D85" s="354">
        <f>COUNTIF(D6:D82, "&gt;=13")</f>
        <v>46</v>
      </c>
      <c r="E85" s="354">
        <f t="shared" ref="E85" si="60">COUNTIF(E6:E82, "&gt;=13")</f>
        <v>64</v>
      </c>
      <c r="I85" s="354"/>
      <c r="J85" s="354">
        <f>COUNTIF(J6:J82, "&gt;=7")</f>
        <v>37</v>
      </c>
      <c r="K85" s="354">
        <f t="shared" ref="K85:L85" si="61">COUNTIF(K6:K82, "&gt;=7")</f>
        <v>38</v>
      </c>
      <c r="L85" s="354">
        <f t="shared" si="61"/>
        <v>38</v>
      </c>
      <c r="U85"/>
    </row>
    <row r="86" spans="1:113" ht="17.25" x14ac:dyDescent="0.3">
      <c r="C86" s="299" t="s">
        <v>292</v>
      </c>
      <c r="D86" s="364">
        <f>COUNT(D6:D82)</f>
        <v>77</v>
      </c>
      <c r="I86" t="s">
        <v>315</v>
      </c>
      <c r="J86">
        <v>38</v>
      </c>
      <c r="U86"/>
    </row>
    <row r="87" spans="1:113" x14ac:dyDescent="0.25">
      <c r="F87">
        <f>(46*75)/100</f>
        <v>34.5</v>
      </c>
      <c r="U87"/>
    </row>
    <row r="88" spans="1:113" x14ac:dyDescent="0.25">
      <c r="F88">
        <f>COUNTIF(F6:F68,"&gt;=34")</f>
        <v>36</v>
      </c>
      <c r="U88"/>
    </row>
    <row r="89" spans="1:113" x14ac:dyDescent="0.25">
      <c r="F89">
        <f>36+14</f>
        <v>50</v>
      </c>
      <c r="U89"/>
    </row>
    <row r="90" spans="1:113" x14ac:dyDescent="0.25">
      <c r="C90" s="212" t="s">
        <v>384</v>
      </c>
      <c r="H90">
        <f>COUNTIF(H6:H82, "&gt;=15")</f>
        <v>0</v>
      </c>
      <c r="U90"/>
    </row>
    <row r="91" spans="1:113" x14ac:dyDescent="0.25">
      <c r="H91">
        <f>COUNTIF(H6:H82, "&gt;=12")</f>
        <v>60</v>
      </c>
      <c r="U91"/>
    </row>
    <row r="92" spans="1:113" x14ac:dyDescent="0.25">
      <c r="H92">
        <f>COUNTIFS(H6:H82, "&lt;12", H6:H82,"&gt;=9")</f>
        <v>17</v>
      </c>
      <c r="U92"/>
    </row>
    <row r="93" spans="1:113" x14ac:dyDescent="0.25">
      <c r="H93">
        <f>COUNTIFS(H7:H83, "&lt;9")</f>
        <v>0</v>
      </c>
      <c r="U93"/>
    </row>
    <row r="94" spans="1:113" x14ac:dyDescent="0.25">
      <c r="H94">
        <f>COUNTIF(H6:H82, "&gt;=14")</f>
        <v>5</v>
      </c>
      <c r="U94"/>
    </row>
    <row r="95" spans="1:113" x14ac:dyDescent="0.25">
      <c r="U95"/>
    </row>
    <row r="96" spans="1:113" x14ac:dyDescent="0.25">
      <c r="U96"/>
    </row>
    <row r="97" spans="21:21" x14ac:dyDescent="0.25">
      <c r="U97"/>
    </row>
    <row r="98" spans="21:21" x14ac:dyDescent="0.25">
      <c r="U98"/>
    </row>
    <row r="99" spans="21:21" x14ac:dyDescent="0.25">
      <c r="U99"/>
    </row>
    <row r="100" spans="21:21" x14ac:dyDescent="0.25">
      <c r="U100"/>
    </row>
    <row r="101" spans="21:21" x14ac:dyDescent="0.25">
      <c r="U101"/>
    </row>
    <row r="102" spans="21:21" x14ac:dyDescent="0.25">
      <c r="U102"/>
    </row>
    <row r="103" spans="21:21" x14ac:dyDescent="0.25">
      <c r="U103"/>
    </row>
    <row r="104" spans="21:21" x14ac:dyDescent="0.25">
      <c r="U104"/>
    </row>
    <row r="105" spans="21:21" x14ac:dyDescent="0.25">
      <c r="U105"/>
    </row>
    <row r="106" spans="21:21" x14ac:dyDescent="0.25">
      <c r="U106"/>
    </row>
    <row r="107" spans="21:21" x14ac:dyDescent="0.25">
      <c r="U107"/>
    </row>
    <row r="108" spans="21:21" x14ac:dyDescent="0.25">
      <c r="U108"/>
    </row>
    <row r="109" spans="21:21" x14ac:dyDescent="0.25">
      <c r="U109"/>
    </row>
    <row r="110" spans="21:21" x14ac:dyDescent="0.25">
      <c r="U110"/>
    </row>
    <row r="111" spans="21:21" x14ac:dyDescent="0.25">
      <c r="U111"/>
    </row>
    <row r="112" spans="21:21" x14ac:dyDescent="0.25">
      <c r="U112"/>
    </row>
    <row r="113" spans="21:21" x14ac:dyDescent="0.25">
      <c r="U113"/>
    </row>
    <row r="114" spans="21:21" x14ac:dyDescent="0.25">
      <c r="U114"/>
    </row>
    <row r="115" spans="21:21" x14ac:dyDescent="0.25">
      <c r="U115"/>
    </row>
    <row r="116" spans="21:21" x14ac:dyDescent="0.25">
      <c r="U116"/>
    </row>
    <row r="117" spans="21:21" x14ac:dyDescent="0.25">
      <c r="U117"/>
    </row>
    <row r="118" spans="21:21" x14ac:dyDescent="0.25">
      <c r="U118"/>
    </row>
    <row r="119" spans="21:21" x14ac:dyDescent="0.25">
      <c r="U119"/>
    </row>
    <row r="120" spans="21:21" x14ac:dyDescent="0.25">
      <c r="U120"/>
    </row>
    <row r="121" spans="21:21" x14ac:dyDescent="0.25">
      <c r="U121"/>
    </row>
    <row r="122" spans="21:21" x14ac:dyDescent="0.25">
      <c r="U122"/>
    </row>
    <row r="123" spans="21:21" x14ac:dyDescent="0.25">
      <c r="U123"/>
    </row>
    <row r="124" spans="21:21" x14ac:dyDescent="0.25">
      <c r="U124"/>
    </row>
    <row r="125" spans="21:21" x14ac:dyDescent="0.25">
      <c r="U125"/>
    </row>
    <row r="126" spans="21:21" x14ac:dyDescent="0.25">
      <c r="U126"/>
    </row>
    <row r="127" spans="21:21" x14ac:dyDescent="0.25">
      <c r="U127"/>
    </row>
    <row r="128" spans="21:21" x14ac:dyDescent="0.25">
      <c r="U128"/>
    </row>
    <row r="129" spans="21:21" x14ac:dyDescent="0.25">
      <c r="U129"/>
    </row>
    <row r="130" spans="21:21" x14ac:dyDescent="0.25">
      <c r="U130"/>
    </row>
    <row r="131" spans="21:21" x14ac:dyDescent="0.25">
      <c r="U131"/>
    </row>
    <row r="132" spans="21:21" x14ac:dyDescent="0.25">
      <c r="U132"/>
    </row>
    <row r="133" spans="21:21" x14ac:dyDescent="0.25">
      <c r="U133"/>
    </row>
    <row r="134" spans="21:21" x14ac:dyDescent="0.25">
      <c r="U134"/>
    </row>
    <row r="135" spans="21:21" x14ac:dyDescent="0.25">
      <c r="U135"/>
    </row>
    <row r="136" spans="21:21" x14ac:dyDescent="0.25">
      <c r="U136"/>
    </row>
    <row r="137" spans="21:21" x14ac:dyDescent="0.25">
      <c r="U137"/>
    </row>
    <row r="138" spans="21:21" x14ac:dyDescent="0.25">
      <c r="U138"/>
    </row>
    <row r="139" spans="21:21" x14ac:dyDescent="0.25">
      <c r="U139"/>
    </row>
    <row r="140" spans="21:21" x14ac:dyDescent="0.25">
      <c r="U140"/>
    </row>
    <row r="141" spans="21:21" x14ac:dyDescent="0.25">
      <c r="U141"/>
    </row>
    <row r="142" spans="21:21" x14ac:dyDescent="0.25">
      <c r="U142"/>
    </row>
    <row r="143" spans="21:21" x14ac:dyDescent="0.25">
      <c r="U143"/>
    </row>
    <row r="144" spans="21:21" x14ac:dyDescent="0.25">
      <c r="U144"/>
    </row>
    <row r="145" spans="21:21" x14ac:dyDescent="0.25">
      <c r="U145"/>
    </row>
    <row r="146" spans="21:21" x14ac:dyDescent="0.25">
      <c r="U146"/>
    </row>
    <row r="147" spans="21:21" x14ac:dyDescent="0.25">
      <c r="U147"/>
    </row>
    <row r="148" spans="21:21" x14ac:dyDescent="0.25">
      <c r="U148"/>
    </row>
    <row r="149" spans="21:21" x14ac:dyDescent="0.25">
      <c r="U149"/>
    </row>
    <row r="150" spans="21:21" x14ac:dyDescent="0.25">
      <c r="U150"/>
    </row>
    <row r="151" spans="21:21" x14ac:dyDescent="0.25">
      <c r="U151"/>
    </row>
    <row r="152" spans="21:21" x14ac:dyDescent="0.25">
      <c r="U152"/>
    </row>
    <row r="153" spans="21:21" x14ac:dyDescent="0.25">
      <c r="U153"/>
    </row>
    <row r="154" spans="21:21" x14ac:dyDescent="0.25">
      <c r="U154"/>
    </row>
    <row r="155" spans="21:21" x14ac:dyDescent="0.25">
      <c r="U155"/>
    </row>
    <row r="156" spans="21:21" x14ac:dyDescent="0.25">
      <c r="U156"/>
    </row>
    <row r="157" spans="21:21" x14ac:dyDescent="0.25">
      <c r="U157"/>
    </row>
    <row r="158" spans="21:21" x14ac:dyDescent="0.25">
      <c r="U158"/>
    </row>
    <row r="159" spans="21:21" x14ac:dyDescent="0.25">
      <c r="U159"/>
    </row>
    <row r="160" spans="21:21" x14ac:dyDescent="0.25">
      <c r="U160"/>
    </row>
    <row r="161" spans="21:21" x14ac:dyDescent="0.25">
      <c r="U161"/>
    </row>
    <row r="162" spans="21:21" x14ac:dyDescent="0.25">
      <c r="U162"/>
    </row>
    <row r="163" spans="21:21" x14ac:dyDescent="0.25">
      <c r="U163"/>
    </row>
    <row r="164" spans="21:21" x14ac:dyDescent="0.25">
      <c r="U164"/>
    </row>
    <row r="165" spans="21:21" x14ac:dyDescent="0.25">
      <c r="U165"/>
    </row>
    <row r="166" spans="21:21" x14ac:dyDescent="0.25">
      <c r="U166"/>
    </row>
    <row r="167" spans="21:21" x14ac:dyDescent="0.25">
      <c r="U167"/>
    </row>
    <row r="168" spans="21:21" x14ac:dyDescent="0.25">
      <c r="U168"/>
    </row>
    <row r="169" spans="21:21" x14ac:dyDescent="0.25">
      <c r="U169"/>
    </row>
    <row r="170" spans="21:21" x14ac:dyDescent="0.25">
      <c r="U170"/>
    </row>
    <row r="171" spans="21:21" x14ac:dyDescent="0.25">
      <c r="U171"/>
    </row>
    <row r="172" spans="21:21" x14ac:dyDescent="0.25">
      <c r="U172"/>
    </row>
    <row r="173" spans="21:21" x14ac:dyDescent="0.25">
      <c r="U173"/>
    </row>
    <row r="174" spans="21:21" x14ac:dyDescent="0.25">
      <c r="U174"/>
    </row>
    <row r="175" spans="21:21" x14ac:dyDescent="0.25">
      <c r="U175"/>
    </row>
    <row r="176" spans="21:21" x14ac:dyDescent="0.25">
      <c r="U176"/>
    </row>
    <row r="177" spans="21:21" x14ac:dyDescent="0.25">
      <c r="U177"/>
    </row>
    <row r="178" spans="21:21" x14ac:dyDescent="0.25">
      <c r="U178"/>
    </row>
    <row r="179" spans="21:21" x14ac:dyDescent="0.25">
      <c r="U179"/>
    </row>
    <row r="180" spans="21:21" x14ac:dyDescent="0.25">
      <c r="U180"/>
    </row>
    <row r="181" spans="21:21" x14ac:dyDescent="0.25">
      <c r="U181"/>
    </row>
    <row r="182" spans="21:21" x14ac:dyDescent="0.25">
      <c r="U182"/>
    </row>
    <row r="183" spans="21:21" x14ac:dyDescent="0.25">
      <c r="U183"/>
    </row>
    <row r="184" spans="21:21" x14ac:dyDescent="0.25">
      <c r="U184"/>
    </row>
    <row r="185" spans="21:21" x14ac:dyDescent="0.25">
      <c r="U185"/>
    </row>
    <row r="186" spans="21:21" x14ac:dyDescent="0.25">
      <c r="U186"/>
    </row>
    <row r="187" spans="21:21" x14ac:dyDescent="0.25">
      <c r="U187"/>
    </row>
    <row r="188" spans="21:21" x14ac:dyDescent="0.25">
      <c r="U188"/>
    </row>
    <row r="189" spans="21:21" x14ac:dyDescent="0.25">
      <c r="U189"/>
    </row>
    <row r="190" spans="21:21" x14ac:dyDescent="0.25">
      <c r="U190"/>
    </row>
    <row r="191" spans="21:21" x14ac:dyDescent="0.25">
      <c r="U191"/>
    </row>
    <row r="192" spans="21:21" x14ac:dyDescent="0.25">
      <c r="U192"/>
    </row>
    <row r="193" spans="21:21" x14ac:dyDescent="0.25">
      <c r="U193"/>
    </row>
    <row r="194" spans="21:21" x14ac:dyDescent="0.25">
      <c r="U194"/>
    </row>
    <row r="195" spans="21:21" x14ac:dyDescent="0.25">
      <c r="U195"/>
    </row>
    <row r="196" spans="21:21" x14ac:dyDescent="0.25">
      <c r="U196"/>
    </row>
    <row r="197" spans="21:21" x14ac:dyDescent="0.25">
      <c r="U197"/>
    </row>
    <row r="198" spans="21:21" x14ac:dyDescent="0.25">
      <c r="U198"/>
    </row>
    <row r="199" spans="21:21" x14ac:dyDescent="0.25">
      <c r="U199"/>
    </row>
    <row r="200" spans="21:21" x14ac:dyDescent="0.25">
      <c r="U200"/>
    </row>
    <row r="201" spans="21:21" x14ac:dyDescent="0.25">
      <c r="U201"/>
    </row>
    <row r="202" spans="21:21" x14ac:dyDescent="0.25">
      <c r="U202"/>
    </row>
    <row r="203" spans="21:21" x14ac:dyDescent="0.25">
      <c r="U203"/>
    </row>
    <row r="204" spans="21:21" x14ac:dyDescent="0.25">
      <c r="U204"/>
    </row>
    <row r="205" spans="21:21" x14ac:dyDescent="0.25">
      <c r="U205"/>
    </row>
    <row r="206" spans="21:21" x14ac:dyDescent="0.25">
      <c r="U206"/>
    </row>
    <row r="207" spans="21:21" x14ac:dyDescent="0.25">
      <c r="U207"/>
    </row>
    <row r="208" spans="21:21" x14ac:dyDescent="0.25">
      <c r="U208"/>
    </row>
    <row r="209" spans="21:21" x14ac:dyDescent="0.25">
      <c r="U209"/>
    </row>
    <row r="210" spans="21:21" x14ac:dyDescent="0.25">
      <c r="U210"/>
    </row>
    <row r="211" spans="21:21" x14ac:dyDescent="0.25">
      <c r="U211"/>
    </row>
    <row r="212" spans="21:21" x14ac:dyDescent="0.25">
      <c r="U212"/>
    </row>
    <row r="213" spans="21:21" x14ac:dyDescent="0.25">
      <c r="U213"/>
    </row>
    <row r="214" spans="21:21" x14ac:dyDescent="0.25">
      <c r="U214"/>
    </row>
    <row r="215" spans="21:21" x14ac:dyDescent="0.25">
      <c r="U215"/>
    </row>
    <row r="216" spans="21:21" x14ac:dyDescent="0.25">
      <c r="U216"/>
    </row>
    <row r="217" spans="21:21" x14ac:dyDescent="0.25">
      <c r="U217"/>
    </row>
    <row r="218" spans="21:21" x14ac:dyDescent="0.25">
      <c r="U218"/>
    </row>
    <row r="219" spans="21:21" x14ac:dyDescent="0.25">
      <c r="U219"/>
    </row>
    <row r="220" spans="21:21" x14ac:dyDescent="0.25">
      <c r="U220"/>
    </row>
    <row r="221" spans="21:21" x14ac:dyDescent="0.25">
      <c r="U221"/>
    </row>
    <row r="222" spans="21:21" x14ac:dyDescent="0.25">
      <c r="U222"/>
    </row>
    <row r="223" spans="21:21" x14ac:dyDescent="0.25">
      <c r="U223"/>
    </row>
    <row r="224" spans="21:21" x14ac:dyDescent="0.25">
      <c r="U224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17" workbookViewId="0">
      <selection activeCell="B20" sqref="B20"/>
    </sheetView>
  </sheetViews>
  <sheetFormatPr defaultRowHeight="15" x14ac:dyDescent="0.25"/>
  <cols>
    <col min="1" max="1" width="49.140625" customWidth="1"/>
    <col min="2" max="2" width="8" customWidth="1"/>
    <col min="3" max="3" width="16.85546875" style="1" customWidth="1"/>
    <col min="4" max="4" width="11.140625" style="14" customWidth="1"/>
    <col min="5" max="5" width="8.85546875" customWidth="1"/>
    <col min="6" max="6" width="11.140625" customWidth="1"/>
    <col min="9" max="9" width="19.5703125" customWidth="1"/>
    <col min="10" max="10" width="13.7109375" style="16" customWidth="1"/>
    <col min="11" max="11" width="15.140625" style="14" customWidth="1"/>
    <col min="12" max="12" width="16.85546875" style="14" customWidth="1"/>
  </cols>
  <sheetData>
    <row r="1" spans="1:12" ht="15.75" thickBot="1" x14ac:dyDescent="0.3"/>
    <row r="2" spans="1:12" ht="45.75" customHeight="1" thickBot="1" x14ac:dyDescent="0.4">
      <c r="A2" s="17" t="s">
        <v>22</v>
      </c>
      <c r="B2" s="18" t="s">
        <v>23</v>
      </c>
      <c r="C2" s="18" t="s">
        <v>24</v>
      </c>
      <c r="D2" s="121" t="s">
        <v>68</v>
      </c>
      <c r="E2" s="122" t="s">
        <v>25</v>
      </c>
      <c r="F2" s="18" t="s">
        <v>26</v>
      </c>
      <c r="G2" s="19"/>
      <c r="H2" s="20"/>
      <c r="I2" s="566" t="s">
        <v>27</v>
      </c>
      <c r="J2" s="567"/>
      <c r="K2" s="567"/>
      <c r="L2" s="568"/>
    </row>
    <row r="3" spans="1:12" ht="21" x14ac:dyDescent="0.35">
      <c r="A3" s="21" t="s">
        <v>28</v>
      </c>
      <c r="B3" s="22"/>
      <c r="C3" s="23"/>
      <c r="D3" s="24"/>
      <c r="E3" s="22"/>
      <c r="F3" s="22"/>
      <c r="G3" s="22"/>
      <c r="H3" s="25"/>
      <c r="I3" s="26"/>
      <c r="J3" s="27" t="s">
        <v>29</v>
      </c>
      <c r="K3" s="27" t="s">
        <v>30</v>
      </c>
      <c r="L3" s="28" t="s">
        <v>31</v>
      </c>
    </row>
    <row r="4" spans="1:12" ht="19.5" thickBot="1" x14ac:dyDescent="0.35">
      <c r="A4" s="29" t="s">
        <v>52</v>
      </c>
      <c r="B4" s="569"/>
      <c r="C4" s="570"/>
      <c r="D4" s="570"/>
      <c r="E4" s="570"/>
      <c r="F4" s="570"/>
      <c r="G4" s="571"/>
      <c r="H4" s="30"/>
      <c r="I4" s="31" t="s">
        <v>32</v>
      </c>
      <c r="J4" s="32" t="s">
        <v>69</v>
      </c>
      <c r="K4" s="32" t="s">
        <v>70</v>
      </c>
      <c r="L4" s="33" t="s">
        <v>71</v>
      </c>
    </row>
    <row r="5" spans="1:12" ht="33.75" customHeight="1" thickBot="1" x14ac:dyDescent="0.35">
      <c r="A5" s="34" t="s">
        <v>79</v>
      </c>
      <c r="B5" s="35">
        <v>0.3</v>
      </c>
      <c r="C5" s="36" t="s">
        <v>54</v>
      </c>
      <c r="D5" s="37">
        <f>Progress!$D$85</f>
        <v>46</v>
      </c>
      <c r="E5" s="38">
        <f>D5/D12*100</f>
        <v>59.740259740259738</v>
      </c>
      <c r="F5" s="39">
        <v>1</v>
      </c>
      <c r="G5" s="40"/>
      <c r="H5" s="41"/>
      <c r="I5" s="42"/>
      <c r="J5" s="43"/>
      <c r="K5" s="43"/>
      <c r="L5" s="44"/>
    </row>
    <row r="6" spans="1:12" ht="19.5" thickBot="1" x14ac:dyDescent="0.35">
      <c r="A6" s="29" t="s">
        <v>53</v>
      </c>
      <c r="B6" s="572"/>
      <c r="C6" s="573"/>
      <c r="D6" s="573"/>
      <c r="E6" s="573"/>
      <c r="F6" s="573"/>
      <c r="G6" s="574"/>
      <c r="H6" s="45"/>
      <c r="I6" s="31" t="s">
        <v>60</v>
      </c>
      <c r="J6" s="32" t="s">
        <v>72</v>
      </c>
      <c r="K6" s="32" t="s">
        <v>73</v>
      </c>
      <c r="L6" s="33" t="s">
        <v>74</v>
      </c>
    </row>
    <row r="7" spans="1:12" ht="22.5" customHeight="1" thickBot="1" x14ac:dyDescent="0.35">
      <c r="A7" s="34" t="s">
        <v>80</v>
      </c>
      <c r="B7" s="35">
        <v>0.3</v>
      </c>
      <c r="C7" s="36" t="s">
        <v>35</v>
      </c>
      <c r="D7" s="37">
        <f>'Lab1-9_CO1'!$D$85</f>
        <v>74</v>
      </c>
      <c r="E7" s="38">
        <f>D7/D12*100</f>
        <v>96.103896103896105</v>
      </c>
      <c r="F7" s="46">
        <v>3</v>
      </c>
      <c r="G7" s="40"/>
      <c r="H7" s="41"/>
      <c r="I7" s="42"/>
      <c r="J7" s="43"/>
      <c r="K7" s="43"/>
      <c r="L7" s="44"/>
    </row>
    <row r="8" spans="1:12" ht="19.5" thickBot="1" x14ac:dyDescent="0.35">
      <c r="A8" s="29" t="s">
        <v>39</v>
      </c>
      <c r="B8" s="572"/>
      <c r="C8" s="573"/>
      <c r="D8" s="573"/>
      <c r="E8" s="573"/>
      <c r="F8" s="573"/>
      <c r="G8" s="574"/>
      <c r="H8" s="45"/>
      <c r="I8" s="123" t="s">
        <v>37</v>
      </c>
      <c r="J8" s="32" t="s">
        <v>72</v>
      </c>
      <c r="K8" s="32" t="s">
        <v>73</v>
      </c>
      <c r="L8" s="33" t="s">
        <v>74</v>
      </c>
    </row>
    <row r="9" spans="1:12" ht="33" customHeight="1" thickBot="1" x14ac:dyDescent="0.35">
      <c r="A9" s="34" t="s">
        <v>81</v>
      </c>
      <c r="B9" s="127">
        <v>0.2</v>
      </c>
      <c r="C9" s="128" t="s">
        <v>83</v>
      </c>
      <c r="D9" s="441">
        <v>57</v>
      </c>
      <c r="E9" s="49">
        <f>D9/D12*100</f>
        <v>74.025974025974023</v>
      </c>
      <c r="F9" s="39">
        <v>2</v>
      </c>
      <c r="G9" s="50"/>
      <c r="H9" s="41"/>
      <c r="I9" s="124"/>
      <c r="J9" s="43"/>
      <c r="K9" s="43"/>
      <c r="L9" s="44"/>
    </row>
    <row r="10" spans="1:12" ht="23.25" customHeight="1" thickBot="1" x14ac:dyDescent="0.35">
      <c r="A10" s="29" t="s">
        <v>40</v>
      </c>
      <c r="B10" s="54"/>
      <c r="C10" s="55"/>
      <c r="D10" s="88"/>
      <c r="E10" s="41"/>
      <c r="F10" s="56"/>
      <c r="G10" s="57"/>
      <c r="H10" s="41"/>
      <c r="I10" s="125" t="s">
        <v>75</v>
      </c>
      <c r="J10" s="32" t="s">
        <v>76</v>
      </c>
      <c r="K10" s="32" t="s">
        <v>77</v>
      </c>
      <c r="L10" s="47" t="s">
        <v>78</v>
      </c>
    </row>
    <row r="11" spans="1:12" ht="27.75" customHeight="1" thickBot="1" x14ac:dyDescent="0.35">
      <c r="A11" s="34" t="s">
        <v>82</v>
      </c>
      <c r="B11" s="35">
        <v>0.2</v>
      </c>
      <c r="C11" s="126" t="s">
        <v>84</v>
      </c>
      <c r="D11" s="133">
        <v>75</v>
      </c>
      <c r="E11" s="49">
        <f>D11/D12*100</f>
        <v>97.402597402597408</v>
      </c>
      <c r="F11" s="39">
        <v>3</v>
      </c>
      <c r="G11" s="58"/>
      <c r="H11" s="45"/>
      <c r="I11" s="51"/>
      <c r="J11" s="52"/>
      <c r="K11" s="52"/>
      <c r="L11" s="53"/>
    </row>
    <row r="12" spans="1:12" ht="23.25" customHeight="1" x14ac:dyDescent="0.25">
      <c r="A12" s="41"/>
      <c r="B12" s="7"/>
      <c r="C12" s="59" t="s">
        <v>43</v>
      </c>
      <c r="D12" s="60">
        <v>77</v>
      </c>
      <c r="E12" s="7"/>
      <c r="F12" s="61"/>
      <c r="G12" s="7"/>
      <c r="H12" s="62"/>
      <c r="I12" s="31" t="s">
        <v>42</v>
      </c>
      <c r="J12" s="32" t="s">
        <v>72</v>
      </c>
      <c r="K12" s="32" t="s">
        <v>73</v>
      </c>
      <c r="L12" s="33" t="s">
        <v>74</v>
      </c>
    </row>
    <row r="13" spans="1:12" x14ac:dyDescent="0.25">
      <c r="B13" s="7"/>
      <c r="C13" s="6"/>
      <c r="D13" s="63"/>
      <c r="E13" s="7"/>
      <c r="F13" s="63"/>
      <c r="G13" s="7"/>
      <c r="H13" s="41"/>
      <c r="I13" s="51"/>
      <c r="J13" s="52"/>
      <c r="K13" s="52"/>
      <c r="L13" s="53"/>
    </row>
    <row r="14" spans="1:12" ht="21.75" thickBot="1" x14ac:dyDescent="0.4">
      <c r="A14" s="64" t="s">
        <v>44</v>
      </c>
      <c r="B14" s="575"/>
      <c r="C14" s="576"/>
      <c r="D14" s="570"/>
      <c r="E14" s="576"/>
      <c r="F14" s="570"/>
      <c r="G14" s="576"/>
      <c r="H14" s="41"/>
      <c r="I14" s="51"/>
      <c r="J14" s="52"/>
      <c r="K14" s="52"/>
      <c r="L14" s="53"/>
    </row>
    <row r="15" spans="1:12" ht="31.5" thickBot="1" x14ac:dyDescent="0.35">
      <c r="A15" s="29" t="s">
        <v>2</v>
      </c>
      <c r="B15" s="7"/>
      <c r="C15" s="65" t="s">
        <v>45</v>
      </c>
      <c r="D15" s="37">
        <f>CES!$B$10</f>
        <v>57</v>
      </c>
      <c r="E15" s="38">
        <f>(D15/D12)*100</f>
        <v>74.025974025974023</v>
      </c>
      <c r="F15" s="39">
        <v>1</v>
      </c>
      <c r="G15" s="40"/>
      <c r="H15" s="30"/>
      <c r="I15" s="51"/>
      <c r="J15" s="52"/>
      <c r="K15" s="52"/>
      <c r="L15" s="53"/>
    </row>
    <row r="16" spans="1:12" ht="15.75" thickBot="1" x14ac:dyDescent="0.3">
      <c r="A16" s="69" t="s">
        <v>99</v>
      </c>
      <c r="B16" s="70"/>
      <c r="C16" s="71"/>
      <c r="D16" s="72"/>
      <c r="E16" s="70"/>
      <c r="F16" s="72"/>
      <c r="G16" s="73"/>
      <c r="H16" s="73"/>
      <c r="I16" s="66" t="s">
        <v>46</v>
      </c>
      <c r="J16" s="67" t="s">
        <v>72</v>
      </c>
      <c r="K16" s="67" t="s">
        <v>73</v>
      </c>
      <c r="L16" s="68" t="s">
        <v>74</v>
      </c>
    </row>
    <row r="17" spans="1:12" ht="15.75" thickBot="1" x14ac:dyDescent="0.3">
      <c r="A17" s="70"/>
      <c r="B17" s="74"/>
      <c r="C17" s="6"/>
      <c r="D17" s="63"/>
      <c r="E17" s="7"/>
      <c r="F17" s="7"/>
      <c r="G17" s="34"/>
      <c r="H17" s="41"/>
      <c r="I17" s="41"/>
      <c r="J17" s="75"/>
    </row>
    <row r="18" spans="1:12" ht="19.5" thickBot="1" x14ac:dyDescent="0.35">
      <c r="A18" s="76" t="s">
        <v>48</v>
      </c>
      <c r="B18" s="77">
        <f>B5*F5+B7*F7+B9*F9+B11*F11</f>
        <v>2.2000000000000002</v>
      </c>
      <c r="C18" s="40" t="s">
        <v>55</v>
      </c>
      <c r="D18" s="63"/>
      <c r="E18" s="7"/>
      <c r="G18" s="7"/>
      <c r="H18" s="7"/>
      <c r="I18" s="7"/>
      <c r="J18" s="75"/>
    </row>
    <row r="19" spans="1:12" ht="15.75" thickBot="1" x14ac:dyDescent="0.3">
      <c r="A19" s="50"/>
      <c r="B19" s="78"/>
      <c r="C19" s="6"/>
      <c r="D19" s="63"/>
      <c r="E19" s="7"/>
      <c r="F19" s="7"/>
      <c r="G19" s="34"/>
      <c r="H19" s="41"/>
      <c r="I19" s="41"/>
      <c r="J19" s="75"/>
    </row>
    <row r="20" spans="1:12" ht="21.75" thickBot="1" x14ac:dyDescent="0.4">
      <c r="A20" s="79" t="s">
        <v>50</v>
      </c>
      <c r="B20" s="80">
        <f>0.8*B18+0.2*F15</f>
        <v>1.9600000000000002</v>
      </c>
      <c r="C20" s="81" t="s">
        <v>51</v>
      </c>
      <c r="D20" s="82"/>
      <c r="E20" s="83"/>
      <c r="F20" s="83"/>
      <c r="G20" s="83"/>
      <c r="H20" s="83"/>
      <c r="I20" s="83"/>
      <c r="J20" s="84"/>
      <c r="K20" s="85"/>
      <c r="L20" s="85"/>
    </row>
    <row r="21" spans="1:12" s="87" customFormat="1" x14ac:dyDescent="0.25">
      <c r="A21" s="86"/>
      <c r="B21"/>
      <c r="C21" s="1"/>
      <c r="D21" s="14"/>
      <c r="E21"/>
      <c r="F21"/>
      <c r="G21"/>
      <c r="H21"/>
      <c r="I21"/>
      <c r="J21" s="16"/>
      <c r="K21" s="14"/>
      <c r="L21" s="14"/>
    </row>
    <row r="22" spans="1:12" x14ac:dyDescent="0.25">
      <c r="A22" s="41"/>
      <c r="B22" t="s">
        <v>88</v>
      </c>
    </row>
    <row r="23" spans="1:12" x14ac:dyDescent="0.25">
      <c r="B23" t="s">
        <v>87</v>
      </c>
      <c r="C23">
        <v>1.92</v>
      </c>
    </row>
    <row r="24" spans="1:12" x14ac:dyDescent="0.25">
      <c r="B24" t="s">
        <v>89</v>
      </c>
      <c r="C24" s="1">
        <v>1.8</v>
      </c>
    </row>
    <row r="25" spans="1:12" ht="18.75" x14ac:dyDescent="0.3">
      <c r="C25" s="131">
        <f>AVERAGE(C23:C24)</f>
        <v>1.8599999999999999</v>
      </c>
    </row>
    <row r="26" spans="1:12" x14ac:dyDescent="0.25">
      <c r="D26" s="45"/>
    </row>
  </sheetData>
  <mergeCells count="5">
    <mergeCell ref="I2:L2"/>
    <mergeCell ref="B4:G4"/>
    <mergeCell ref="B6:G6"/>
    <mergeCell ref="B8:G8"/>
    <mergeCell ref="B14:G14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14" workbookViewId="0">
      <selection activeCell="B20" sqref="B20"/>
    </sheetView>
  </sheetViews>
  <sheetFormatPr defaultRowHeight="15" x14ac:dyDescent="0.25"/>
  <cols>
    <col min="1" max="1" width="49.140625" customWidth="1"/>
    <col min="2" max="2" width="8" customWidth="1"/>
    <col min="3" max="3" width="17.85546875" style="1" customWidth="1"/>
    <col min="4" max="4" width="11.28515625" style="14" customWidth="1"/>
    <col min="5" max="5" width="11.28515625" customWidth="1"/>
    <col min="6" max="6" width="11.140625" customWidth="1"/>
    <col min="9" max="9" width="19.5703125" customWidth="1"/>
    <col min="10" max="10" width="13.7109375" style="16" customWidth="1"/>
    <col min="11" max="11" width="15.140625" style="14" customWidth="1"/>
    <col min="12" max="12" width="16.85546875" style="14" customWidth="1"/>
  </cols>
  <sheetData>
    <row r="1" spans="1:12" ht="15.75" thickBot="1" x14ac:dyDescent="0.3"/>
    <row r="2" spans="1:12" ht="36" customHeight="1" thickBot="1" x14ac:dyDescent="0.4">
      <c r="A2" s="17" t="s">
        <v>56</v>
      </c>
      <c r="B2" s="18" t="s">
        <v>23</v>
      </c>
      <c r="C2" s="18" t="s">
        <v>24</v>
      </c>
      <c r="D2" s="121" t="s">
        <v>68</v>
      </c>
      <c r="E2" s="18" t="s">
        <v>25</v>
      </c>
      <c r="F2" s="18" t="s">
        <v>26</v>
      </c>
      <c r="G2" s="19"/>
      <c r="H2" s="20"/>
      <c r="I2" s="566" t="s">
        <v>27</v>
      </c>
      <c r="J2" s="567"/>
      <c r="K2" s="567"/>
      <c r="L2" s="568"/>
    </row>
    <row r="3" spans="1:12" ht="21" x14ac:dyDescent="0.35">
      <c r="A3" s="21" t="s">
        <v>28</v>
      </c>
      <c r="B3" s="22"/>
      <c r="C3" s="23"/>
      <c r="D3" s="24"/>
      <c r="E3" s="22"/>
      <c r="F3" s="22"/>
      <c r="G3" s="22"/>
      <c r="H3" s="25"/>
      <c r="I3" s="26"/>
      <c r="J3" s="27" t="s">
        <v>29</v>
      </c>
      <c r="K3" s="27" t="s">
        <v>30</v>
      </c>
      <c r="L3" s="28" t="s">
        <v>31</v>
      </c>
    </row>
    <row r="4" spans="1:12" ht="19.5" thickBot="1" x14ac:dyDescent="0.35">
      <c r="A4" s="29" t="s">
        <v>57</v>
      </c>
      <c r="B4" s="569"/>
      <c r="C4" s="570"/>
      <c r="D4" s="570"/>
      <c r="E4" s="570"/>
      <c r="F4" s="570"/>
      <c r="G4" s="571"/>
      <c r="H4" s="30"/>
      <c r="I4" s="31" t="s">
        <v>32</v>
      </c>
      <c r="J4" s="32" t="s">
        <v>69</v>
      </c>
      <c r="K4" s="32" t="s">
        <v>70</v>
      </c>
      <c r="L4" s="33" t="s">
        <v>71</v>
      </c>
    </row>
    <row r="5" spans="1:12" ht="34.5" customHeight="1" thickBot="1" x14ac:dyDescent="0.35">
      <c r="A5" s="34" t="s">
        <v>79</v>
      </c>
      <c r="B5" s="35">
        <v>0.3</v>
      </c>
      <c r="C5" s="36" t="s">
        <v>54</v>
      </c>
      <c r="D5" s="37">
        <f>Progress!$E$85</f>
        <v>64</v>
      </c>
      <c r="E5" s="38">
        <f>D5/D12*100</f>
        <v>83.116883116883116</v>
      </c>
      <c r="F5" s="39">
        <v>3</v>
      </c>
      <c r="G5" s="40"/>
      <c r="H5" s="41"/>
      <c r="I5" s="42"/>
      <c r="J5" s="43"/>
      <c r="K5" s="43"/>
      <c r="L5" s="44"/>
    </row>
    <row r="6" spans="1:12" ht="19.5" thickBot="1" x14ac:dyDescent="0.35">
      <c r="A6" s="29" t="s">
        <v>58</v>
      </c>
      <c r="B6" s="572"/>
      <c r="C6" s="573"/>
      <c r="D6" s="573"/>
      <c r="E6" s="573"/>
      <c r="F6" s="573"/>
      <c r="G6" s="574"/>
      <c r="H6" s="45"/>
      <c r="I6" s="31" t="s">
        <v>60</v>
      </c>
      <c r="J6" s="32" t="s">
        <v>85</v>
      </c>
      <c r="K6" s="32" t="s">
        <v>86</v>
      </c>
      <c r="L6" s="33" t="s">
        <v>74</v>
      </c>
    </row>
    <row r="7" spans="1:12" ht="22.5" customHeight="1" thickBot="1" x14ac:dyDescent="0.35">
      <c r="A7" s="34" t="s">
        <v>34</v>
      </c>
      <c r="B7" s="35">
        <v>0.3</v>
      </c>
      <c r="C7" s="36" t="s">
        <v>35</v>
      </c>
      <c r="D7" s="37">
        <f>'Lab13-16_CO2'!$E$84</f>
        <v>68</v>
      </c>
      <c r="E7" s="38">
        <f>D7/D12*100</f>
        <v>88.311688311688314</v>
      </c>
      <c r="F7" s="46">
        <v>2</v>
      </c>
      <c r="G7" s="40"/>
      <c r="H7" s="41"/>
      <c r="I7" s="42"/>
      <c r="J7" s="43"/>
      <c r="K7" s="43"/>
      <c r="L7" s="44"/>
    </row>
    <row r="8" spans="1:12" ht="19.5" thickBot="1" x14ac:dyDescent="0.35">
      <c r="A8" s="29" t="s">
        <v>39</v>
      </c>
      <c r="B8" s="572"/>
      <c r="C8" s="573"/>
      <c r="D8" s="573"/>
      <c r="E8" s="573"/>
      <c r="F8" s="573"/>
      <c r="G8" s="574"/>
      <c r="H8" s="45"/>
      <c r="I8" s="123" t="s">
        <v>37</v>
      </c>
      <c r="J8" s="32" t="s">
        <v>72</v>
      </c>
      <c r="K8" s="32" t="s">
        <v>73</v>
      </c>
      <c r="L8" s="33" t="s">
        <v>74</v>
      </c>
    </row>
    <row r="9" spans="1:12" ht="28.5" customHeight="1" thickBot="1" x14ac:dyDescent="0.35">
      <c r="A9" s="34" t="s">
        <v>81</v>
      </c>
      <c r="B9" s="127">
        <v>0.2</v>
      </c>
      <c r="C9" s="128" t="s">
        <v>83</v>
      </c>
      <c r="D9" s="133">
        <v>57</v>
      </c>
      <c r="E9" s="49">
        <f>D9/D12*100</f>
        <v>74.025974025974023</v>
      </c>
      <c r="F9" s="39">
        <v>2</v>
      </c>
      <c r="G9" s="50"/>
      <c r="H9" s="41"/>
      <c r="I9" s="124"/>
      <c r="J9" s="43"/>
      <c r="K9" s="43"/>
      <c r="L9" s="44"/>
    </row>
    <row r="10" spans="1:12" ht="23.25" customHeight="1" thickBot="1" x14ac:dyDescent="0.35">
      <c r="A10" s="29" t="s">
        <v>40</v>
      </c>
      <c r="B10" s="54"/>
      <c r="C10" s="55"/>
      <c r="D10" s="88"/>
      <c r="E10" s="41"/>
      <c r="F10" s="56"/>
      <c r="G10" s="57"/>
      <c r="H10" s="41"/>
      <c r="I10" s="125" t="s">
        <v>75</v>
      </c>
      <c r="J10" s="32" t="s">
        <v>76</v>
      </c>
      <c r="K10" s="32" t="s">
        <v>77</v>
      </c>
      <c r="L10" s="47" t="s">
        <v>78</v>
      </c>
    </row>
    <row r="11" spans="1:12" ht="30.75" thickBot="1" x14ac:dyDescent="0.35">
      <c r="A11" s="34" t="s">
        <v>82</v>
      </c>
      <c r="B11" s="35">
        <v>0.2</v>
      </c>
      <c r="C11" s="126" t="s">
        <v>41</v>
      </c>
      <c r="D11" s="133">
        <v>75</v>
      </c>
      <c r="E11" s="49">
        <f>D11/D12*100</f>
        <v>97.402597402597408</v>
      </c>
      <c r="F11" s="39">
        <v>3</v>
      </c>
      <c r="G11" s="58"/>
      <c r="H11" s="45"/>
      <c r="I11" s="51"/>
      <c r="J11" s="52"/>
      <c r="K11" s="52"/>
      <c r="L11" s="53"/>
    </row>
    <row r="12" spans="1:12" ht="23.25" customHeight="1" x14ac:dyDescent="0.25">
      <c r="A12" s="41"/>
      <c r="B12" s="7"/>
      <c r="C12" s="59" t="s">
        <v>43</v>
      </c>
      <c r="D12" s="60">
        <v>77</v>
      </c>
      <c r="E12" s="7"/>
      <c r="F12" s="61"/>
      <c r="G12" s="7"/>
      <c r="H12" s="62"/>
      <c r="I12" s="31" t="s">
        <v>42</v>
      </c>
      <c r="J12" s="32" t="s">
        <v>72</v>
      </c>
      <c r="K12" s="32" t="s">
        <v>73</v>
      </c>
      <c r="L12" s="33" t="s">
        <v>74</v>
      </c>
    </row>
    <row r="13" spans="1:12" x14ac:dyDescent="0.25">
      <c r="B13" s="7"/>
      <c r="C13" s="6"/>
      <c r="D13" s="63"/>
      <c r="E13" s="7"/>
      <c r="F13" s="63"/>
      <c r="G13" s="7"/>
      <c r="H13" s="41"/>
      <c r="I13" s="51"/>
      <c r="J13" s="52"/>
      <c r="K13" s="52"/>
      <c r="L13" s="53"/>
    </row>
    <row r="14" spans="1:12" ht="21.75" thickBot="1" x14ac:dyDescent="0.4">
      <c r="A14" s="64" t="s">
        <v>44</v>
      </c>
      <c r="B14" s="575"/>
      <c r="C14" s="576"/>
      <c r="D14" s="570"/>
      <c r="E14" s="576"/>
      <c r="F14" s="570"/>
      <c r="G14" s="576"/>
      <c r="H14" s="41"/>
      <c r="I14" s="51"/>
      <c r="J14" s="52"/>
      <c r="K14" s="52"/>
      <c r="L14" s="53"/>
    </row>
    <row r="15" spans="1:12" ht="31.5" thickBot="1" x14ac:dyDescent="0.35">
      <c r="A15" s="29" t="s">
        <v>2</v>
      </c>
      <c r="B15" s="7"/>
      <c r="C15" s="65" t="s">
        <v>45</v>
      </c>
      <c r="D15" s="37">
        <f>CES!$B$11</f>
        <v>53</v>
      </c>
      <c r="E15" s="38">
        <f>(D15/D12)*100</f>
        <v>68.831168831168839</v>
      </c>
      <c r="F15" s="39">
        <v>0</v>
      </c>
      <c r="G15" s="40"/>
      <c r="H15" s="30"/>
      <c r="I15" s="51"/>
      <c r="J15" s="52"/>
      <c r="K15" s="52"/>
      <c r="L15" s="53"/>
    </row>
    <row r="16" spans="1:12" ht="15.75" thickBot="1" x14ac:dyDescent="0.3">
      <c r="A16" s="69" t="s">
        <v>99</v>
      </c>
      <c r="B16" s="70"/>
      <c r="C16" s="71"/>
      <c r="D16" s="72"/>
      <c r="E16" s="70"/>
      <c r="F16" s="72"/>
      <c r="G16" s="73"/>
      <c r="H16" s="73"/>
      <c r="I16" s="66" t="s">
        <v>46</v>
      </c>
      <c r="J16" s="67" t="s">
        <v>72</v>
      </c>
      <c r="K16" s="67" t="s">
        <v>73</v>
      </c>
      <c r="L16" s="68" t="s">
        <v>74</v>
      </c>
    </row>
    <row r="17" spans="1:12" ht="15.75" thickBot="1" x14ac:dyDescent="0.3">
      <c r="A17" s="70"/>
      <c r="B17" s="74"/>
      <c r="C17" s="6"/>
      <c r="D17" s="63"/>
      <c r="E17" s="7"/>
      <c r="F17" s="7"/>
      <c r="G17" s="34"/>
      <c r="H17" s="41"/>
      <c r="I17" s="41"/>
      <c r="J17" s="75"/>
    </row>
    <row r="18" spans="1:12" ht="19.5" thickBot="1" x14ac:dyDescent="0.35">
      <c r="A18" s="76" t="s">
        <v>48</v>
      </c>
      <c r="B18" s="77">
        <f>B5*F5+B7*F7+B9*F9+B11*F11</f>
        <v>2.5</v>
      </c>
      <c r="C18" s="40" t="s">
        <v>59</v>
      </c>
      <c r="D18" s="63"/>
      <c r="E18" s="7"/>
      <c r="G18" s="7"/>
      <c r="H18" s="7"/>
      <c r="I18" s="7"/>
      <c r="J18" s="75"/>
    </row>
    <row r="19" spans="1:12" ht="15.75" thickBot="1" x14ac:dyDescent="0.3">
      <c r="A19" s="50"/>
      <c r="B19" s="78"/>
      <c r="C19" s="6"/>
      <c r="D19" s="63"/>
      <c r="E19" s="7"/>
      <c r="F19" s="7"/>
      <c r="G19" s="34"/>
      <c r="H19" s="41"/>
      <c r="I19" s="41"/>
      <c r="J19" s="75"/>
    </row>
    <row r="20" spans="1:12" ht="21.75" thickBot="1" x14ac:dyDescent="0.4">
      <c r="A20" s="79" t="s">
        <v>50</v>
      </c>
      <c r="B20" s="80">
        <f>0.8*B18+0.2*F15</f>
        <v>2</v>
      </c>
      <c r="C20" s="81" t="s">
        <v>51</v>
      </c>
      <c r="D20" s="82"/>
      <c r="E20" s="83"/>
      <c r="F20" s="83"/>
      <c r="G20" s="83"/>
      <c r="H20" s="83"/>
      <c r="I20" s="83"/>
      <c r="J20" s="84"/>
      <c r="K20" s="85"/>
      <c r="L20" s="85"/>
    </row>
    <row r="21" spans="1:12" s="87" customFormat="1" x14ac:dyDescent="0.25">
      <c r="A21" s="86"/>
      <c r="B21"/>
      <c r="C21" s="1"/>
      <c r="D21" s="14"/>
      <c r="E21"/>
      <c r="F21"/>
      <c r="G21"/>
      <c r="H21"/>
      <c r="I21"/>
      <c r="J21" s="16"/>
      <c r="K21" s="14"/>
      <c r="L21" s="14"/>
    </row>
    <row r="22" spans="1:12" x14ac:dyDescent="0.25">
      <c r="A22" s="41"/>
    </row>
    <row r="23" spans="1:12" x14ac:dyDescent="0.25">
      <c r="B23" t="s">
        <v>88</v>
      </c>
    </row>
    <row r="24" spans="1:12" x14ac:dyDescent="0.25">
      <c r="B24" t="s">
        <v>90</v>
      </c>
      <c r="C24" s="1">
        <v>1.76</v>
      </c>
    </row>
    <row r="25" spans="1:12" x14ac:dyDescent="0.25">
      <c r="B25" t="s">
        <v>91</v>
      </c>
      <c r="C25" s="1">
        <v>1.92</v>
      </c>
    </row>
    <row r="26" spans="1:12" ht="18.75" x14ac:dyDescent="0.3">
      <c r="C26" s="132">
        <f>AVERAGE(C24:C25)</f>
        <v>1.8399999999999999</v>
      </c>
      <c r="D26" s="45"/>
    </row>
  </sheetData>
  <mergeCells count="5">
    <mergeCell ref="I2:L2"/>
    <mergeCell ref="B4:G4"/>
    <mergeCell ref="B6:G6"/>
    <mergeCell ref="B8:G8"/>
    <mergeCell ref="B14:G14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4" workbookViewId="0">
      <selection activeCell="B22" sqref="B22"/>
    </sheetView>
  </sheetViews>
  <sheetFormatPr defaultRowHeight="15" x14ac:dyDescent="0.25"/>
  <cols>
    <col min="1" max="1" width="49.140625" customWidth="1"/>
    <col min="2" max="2" width="8" customWidth="1"/>
    <col min="3" max="3" width="19.42578125" style="1" customWidth="1"/>
    <col min="4" max="4" width="11" style="14" customWidth="1"/>
    <col min="5" max="5" width="11.28515625" customWidth="1"/>
    <col min="6" max="6" width="11.140625" customWidth="1"/>
    <col min="9" max="9" width="19.5703125" customWidth="1"/>
    <col min="10" max="10" width="13.7109375" style="16" customWidth="1"/>
    <col min="11" max="11" width="15.140625" style="14" customWidth="1"/>
    <col min="12" max="12" width="16.85546875" style="14" customWidth="1"/>
  </cols>
  <sheetData>
    <row r="1" spans="1:12" ht="15.75" thickBot="1" x14ac:dyDescent="0.3"/>
    <row r="2" spans="1:12" ht="36" customHeight="1" thickBot="1" x14ac:dyDescent="0.4">
      <c r="A2" s="17" t="s">
        <v>95</v>
      </c>
      <c r="B2" s="18" t="s">
        <v>23</v>
      </c>
      <c r="C2" s="18" t="s">
        <v>24</v>
      </c>
      <c r="D2" s="121" t="s">
        <v>68</v>
      </c>
      <c r="E2" s="18" t="s">
        <v>25</v>
      </c>
      <c r="F2" s="18" t="s">
        <v>26</v>
      </c>
      <c r="G2" s="19"/>
      <c r="H2" s="20"/>
      <c r="I2" s="566" t="s">
        <v>27</v>
      </c>
      <c r="J2" s="567"/>
      <c r="K2" s="567"/>
      <c r="L2" s="568"/>
    </row>
    <row r="3" spans="1:12" ht="21" x14ac:dyDescent="0.35">
      <c r="A3" s="21" t="s">
        <v>28</v>
      </c>
      <c r="B3" s="22"/>
      <c r="C3" s="23"/>
      <c r="D3" s="24"/>
      <c r="E3" s="22"/>
      <c r="F3" s="22"/>
      <c r="G3" s="22"/>
      <c r="H3" s="25"/>
      <c r="I3" s="26"/>
      <c r="J3" s="27" t="s">
        <v>29</v>
      </c>
      <c r="K3" s="27" t="s">
        <v>30</v>
      </c>
      <c r="L3" s="28" t="s">
        <v>31</v>
      </c>
    </row>
    <row r="4" spans="1:12" ht="19.5" thickBot="1" x14ac:dyDescent="0.35">
      <c r="A4" s="29" t="s">
        <v>61</v>
      </c>
      <c r="B4" s="569"/>
      <c r="C4" s="570"/>
      <c r="D4" s="570"/>
      <c r="E4" s="570"/>
      <c r="F4" s="570"/>
      <c r="G4" s="571"/>
      <c r="H4" s="30"/>
      <c r="I4" s="31" t="s">
        <v>32</v>
      </c>
      <c r="J4" s="32" t="s">
        <v>69</v>
      </c>
      <c r="K4" s="32" t="s">
        <v>70</v>
      </c>
      <c r="L4" s="33" t="s">
        <v>71</v>
      </c>
    </row>
    <row r="5" spans="1:12" ht="23.25" customHeight="1" thickBot="1" x14ac:dyDescent="0.35">
      <c r="A5" s="34" t="s">
        <v>33</v>
      </c>
      <c r="B5" s="35">
        <v>0.3</v>
      </c>
      <c r="C5" s="36" t="s">
        <v>63</v>
      </c>
      <c r="D5" s="37">
        <f>Progress!$J$86</f>
        <v>38</v>
      </c>
      <c r="E5" s="38">
        <f>D5/D14*100</f>
        <v>49.350649350649348</v>
      </c>
      <c r="F5" s="39">
        <v>0</v>
      </c>
      <c r="G5" s="40"/>
      <c r="H5" s="41"/>
      <c r="I5" s="42"/>
      <c r="J5" s="43"/>
      <c r="K5" s="43"/>
      <c r="L5" s="44"/>
    </row>
    <row r="6" spans="1:12" ht="19.5" thickBot="1" x14ac:dyDescent="0.35">
      <c r="A6" s="29" t="s">
        <v>62</v>
      </c>
      <c r="B6" s="572"/>
      <c r="C6" s="573"/>
      <c r="D6" s="573"/>
      <c r="E6" s="573"/>
      <c r="F6" s="573"/>
      <c r="G6" s="574"/>
      <c r="H6" s="45"/>
      <c r="I6" s="31" t="s">
        <v>60</v>
      </c>
      <c r="J6" s="32" t="s">
        <v>72</v>
      </c>
      <c r="K6" s="32" t="s">
        <v>73</v>
      </c>
      <c r="L6" s="33" t="s">
        <v>74</v>
      </c>
    </row>
    <row r="7" spans="1:12" ht="22.5" customHeight="1" thickBot="1" x14ac:dyDescent="0.35">
      <c r="A7" s="34" t="s">
        <v>34</v>
      </c>
      <c r="B7" s="35">
        <v>0.1</v>
      </c>
      <c r="C7" s="36" t="s">
        <v>35</v>
      </c>
      <c r="D7" s="37">
        <f>Lab10_12_CO3!$D$84</f>
        <v>74</v>
      </c>
      <c r="E7" s="38">
        <f>D7/D14*100</f>
        <v>96.103896103896105</v>
      </c>
      <c r="F7" s="46">
        <v>3</v>
      </c>
      <c r="G7" s="40"/>
      <c r="H7" s="41"/>
      <c r="I7" s="42"/>
      <c r="J7" s="43"/>
      <c r="K7" s="43"/>
      <c r="L7" s="44"/>
    </row>
    <row r="8" spans="1:12" ht="19.5" thickBot="1" x14ac:dyDescent="0.35">
      <c r="A8" s="29" t="s">
        <v>36</v>
      </c>
      <c r="B8" s="572"/>
      <c r="C8" s="573"/>
      <c r="D8" s="573"/>
      <c r="E8" s="573"/>
      <c r="F8" s="573"/>
      <c r="G8" s="574"/>
      <c r="H8" s="45"/>
      <c r="I8" s="123" t="s">
        <v>37</v>
      </c>
      <c r="J8" s="32" t="s">
        <v>72</v>
      </c>
      <c r="K8" s="32" t="s">
        <v>73</v>
      </c>
      <c r="L8" s="33" t="s">
        <v>74</v>
      </c>
    </row>
    <row r="9" spans="1:12" ht="24" customHeight="1" thickBot="1" x14ac:dyDescent="0.35">
      <c r="A9" s="34" t="s">
        <v>38</v>
      </c>
      <c r="B9" s="35">
        <v>0.2</v>
      </c>
      <c r="C9" s="36" t="s">
        <v>35</v>
      </c>
      <c r="D9" s="37">
        <f>MPGRD_CO4!$E$112</f>
        <v>56</v>
      </c>
      <c r="E9" s="38">
        <f>D9/D14*100</f>
        <v>72.727272727272734</v>
      </c>
      <c r="F9" s="39">
        <v>1</v>
      </c>
      <c r="G9" s="40"/>
      <c r="H9" s="41"/>
      <c r="I9" s="124"/>
      <c r="J9" s="43"/>
      <c r="K9" s="43"/>
      <c r="L9" s="44"/>
    </row>
    <row r="10" spans="1:12" ht="19.5" thickBot="1" x14ac:dyDescent="0.35">
      <c r="A10" s="29" t="s">
        <v>39</v>
      </c>
      <c r="B10" s="572"/>
      <c r="C10" s="573"/>
      <c r="D10" s="573"/>
      <c r="E10" s="573"/>
      <c r="F10" s="573"/>
      <c r="G10" s="574"/>
      <c r="H10" s="45"/>
      <c r="I10" s="125" t="s">
        <v>75</v>
      </c>
      <c r="J10" s="32" t="s">
        <v>76</v>
      </c>
      <c r="K10" s="32" t="s">
        <v>77</v>
      </c>
      <c r="L10" s="47" t="s">
        <v>78</v>
      </c>
    </row>
    <row r="11" spans="1:12" ht="23.25" customHeight="1" thickBot="1" x14ac:dyDescent="0.35">
      <c r="A11" s="34" t="s">
        <v>81</v>
      </c>
      <c r="B11" s="35">
        <v>0.3</v>
      </c>
      <c r="C11" s="48" t="s">
        <v>83</v>
      </c>
      <c r="D11" s="133">
        <v>57</v>
      </c>
      <c r="E11" s="49">
        <f>D11/D14*100</f>
        <v>74.025974025974023</v>
      </c>
      <c r="F11" s="39">
        <v>2</v>
      </c>
      <c r="G11" s="50"/>
      <c r="H11" s="41"/>
      <c r="I11" s="51"/>
      <c r="J11" s="52"/>
      <c r="K11" s="52"/>
      <c r="L11" s="53"/>
    </row>
    <row r="12" spans="1:12" ht="23.25" customHeight="1" thickBot="1" x14ac:dyDescent="0.35">
      <c r="A12" s="29" t="s">
        <v>40</v>
      </c>
      <c r="B12" s="54"/>
      <c r="C12" s="55"/>
      <c r="D12" s="88"/>
      <c r="E12" s="41"/>
      <c r="F12" s="56"/>
      <c r="G12" s="57"/>
      <c r="H12" s="41"/>
      <c r="I12" s="31" t="s">
        <v>42</v>
      </c>
      <c r="J12" s="32" t="s">
        <v>72</v>
      </c>
      <c r="K12" s="32" t="s">
        <v>73</v>
      </c>
      <c r="L12" s="33" t="s">
        <v>74</v>
      </c>
    </row>
    <row r="13" spans="1:12" ht="19.5" thickBot="1" x14ac:dyDescent="0.35">
      <c r="A13" s="34" t="s">
        <v>82</v>
      </c>
      <c r="B13" s="35">
        <v>0.1</v>
      </c>
      <c r="C13" s="48" t="s">
        <v>84</v>
      </c>
      <c r="D13" s="133">
        <v>75</v>
      </c>
      <c r="E13" s="49">
        <f>D13/D14*100</f>
        <v>97.402597402597408</v>
      </c>
      <c r="F13" s="39">
        <v>3</v>
      </c>
      <c r="G13" s="58"/>
      <c r="H13" s="45"/>
      <c r="I13" s="51"/>
      <c r="J13" s="52"/>
      <c r="K13" s="52"/>
      <c r="L13" s="53"/>
    </row>
    <row r="14" spans="1:12" ht="23.25" customHeight="1" x14ac:dyDescent="0.25">
      <c r="A14" s="41"/>
      <c r="B14" s="7"/>
      <c r="C14" s="59" t="s">
        <v>43</v>
      </c>
      <c r="D14" s="60">
        <v>77</v>
      </c>
      <c r="E14" s="7"/>
      <c r="F14" s="61"/>
      <c r="G14" s="7"/>
      <c r="H14" s="62"/>
      <c r="I14" s="51"/>
      <c r="J14" s="52"/>
      <c r="K14" s="52"/>
      <c r="L14" s="53"/>
    </row>
    <row r="15" spans="1:12" x14ac:dyDescent="0.25">
      <c r="B15" s="7"/>
      <c r="C15" s="6"/>
      <c r="D15" s="63"/>
      <c r="E15" s="7"/>
      <c r="F15" s="63"/>
      <c r="G15" s="7"/>
      <c r="H15" s="41"/>
      <c r="I15" s="51"/>
      <c r="J15" s="52"/>
      <c r="K15" s="52"/>
      <c r="L15" s="53"/>
    </row>
    <row r="16" spans="1:12" ht="21.75" thickBot="1" x14ac:dyDescent="0.4">
      <c r="A16" s="64" t="s">
        <v>44</v>
      </c>
      <c r="B16" s="575"/>
      <c r="C16" s="576"/>
      <c r="D16" s="570"/>
      <c r="E16" s="576"/>
      <c r="F16" s="570"/>
      <c r="G16" s="576"/>
      <c r="H16" s="41"/>
      <c r="I16" s="66" t="s">
        <v>46</v>
      </c>
      <c r="J16" s="67" t="s">
        <v>72</v>
      </c>
      <c r="K16" s="67" t="s">
        <v>73</v>
      </c>
      <c r="L16" s="68" t="s">
        <v>74</v>
      </c>
    </row>
    <row r="17" spans="1:12" ht="31.5" thickBot="1" x14ac:dyDescent="0.35">
      <c r="A17" s="29" t="s">
        <v>2</v>
      </c>
      <c r="B17" s="7"/>
      <c r="C17" s="65" t="s">
        <v>45</v>
      </c>
      <c r="D17" s="37">
        <f>CES!$B$12</f>
        <v>42</v>
      </c>
      <c r="E17" s="38">
        <f>(D17/D14)*100</f>
        <v>54.54545454545454</v>
      </c>
      <c r="F17" s="39">
        <v>0</v>
      </c>
      <c r="G17" s="40"/>
      <c r="H17" s="30"/>
      <c r="I17" s="66"/>
      <c r="J17" s="67"/>
      <c r="K17" s="67"/>
      <c r="L17" s="68"/>
    </row>
    <row r="18" spans="1:12" x14ac:dyDescent="0.25">
      <c r="A18" s="69" t="s">
        <v>47</v>
      </c>
      <c r="B18" s="70"/>
      <c r="C18" s="71"/>
      <c r="D18" s="72"/>
      <c r="E18" s="70"/>
      <c r="F18" s="72"/>
      <c r="G18" s="73"/>
      <c r="H18" s="73"/>
      <c r="I18" s="73"/>
      <c r="J18" s="73"/>
      <c r="K18" s="73"/>
      <c r="L18" s="73"/>
    </row>
    <row r="19" spans="1:12" ht="15.75" thickBot="1" x14ac:dyDescent="0.3">
      <c r="A19" s="70"/>
      <c r="B19" s="74"/>
      <c r="C19" s="6"/>
      <c r="D19" s="63"/>
      <c r="E19" s="7"/>
      <c r="F19" s="7"/>
      <c r="G19" s="34"/>
      <c r="H19" s="41"/>
      <c r="I19" s="41"/>
      <c r="J19" s="75"/>
    </row>
    <row r="20" spans="1:12" ht="19.5" thickBot="1" x14ac:dyDescent="0.35">
      <c r="A20" s="76" t="s">
        <v>48</v>
      </c>
      <c r="B20" s="77">
        <f>B5*F5+B7*F7+B9*F9+B11*F11+B13*F13</f>
        <v>1.4000000000000001</v>
      </c>
      <c r="C20" s="40" t="s">
        <v>49</v>
      </c>
      <c r="D20" s="63"/>
      <c r="E20" s="7"/>
      <c r="G20" s="7"/>
      <c r="H20" s="7"/>
      <c r="I20" s="7"/>
      <c r="J20" s="75"/>
    </row>
    <row r="21" spans="1:12" ht="15.75" thickBot="1" x14ac:dyDescent="0.3">
      <c r="A21" s="50"/>
      <c r="B21" s="78"/>
      <c r="C21" s="6"/>
      <c r="D21" s="63"/>
      <c r="E21" s="7"/>
      <c r="F21" s="7"/>
      <c r="G21" s="34"/>
      <c r="H21" s="41"/>
      <c r="I21" s="41"/>
      <c r="J21" s="75"/>
    </row>
    <row r="22" spans="1:12" ht="21.75" thickBot="1" x14ac:dyDescent="0.4">
      <c r="A22" s="79" t="s">
        <v>50</v>
      </c>
      <c r="B22" s="80">
        <f>0.8*B20+0.2*F17</f>
        <v>1.1200000000000001</v>
      </c>
      <c r="C22" s="81" t="s">
        <v>51</v>
      </c>
      <c r="D22" s="82"/>
      <c r="E22" s="83"/>
      <c r="F22" s="83"/>
      <c r="G22" s="83"/>
      <c r="H22" s="83"/>
      <c r="I22" s="83"/>
      <c r="J22" s="84"/>
      <c r="K22" s="85"/>
      <c r="L22" s="85"/>
    </row>
    <row r="23" spans="1:12" s="87" customFormat="1" x14ac:dyDescent="0.25">
      <c r="A23" s="86"/>
      <c r="B23"/>
      <c r="C23" s="1"/>
      <c r="D23" s="14"/>
      <c r="E23"/>
      <c r="F23"/>
      <c r="G23"/>
      <c r="H23"/>
      <c r="I23"/>
      <c r="J23" s="16"/>
      <c r="K23" s="14"/>
      <c r="L23" s="14"/>
    </row>
    <row r="24" spans="1:12" x14ac:dyDescent="0.25">
      <c r="A24" s="41"/>
    </row>
    <row r="25" spans="1:12" x14ac:dyDescent="0.25">
      <c r="B25" t="s">
        <v>88</v>
      </c>
    </row>
    <row r="26" spans="1:12" x14ac:dyDescent="0.25">
      <c r="B26" t="s">
        <v>92</v>
      </c>
      <c r="C26" s="1">
        <v>1.68</v>
      </c>
    </row>
    <row r="27" spans="1:12" x14ac:dyDescent="0.25">
      <c r="B27" t="s">
        <v>93</v>
      </c>
      <c r="C27" s="1">
        <v>1.32</v>
      </c>
    </row>
    <row r="28" spans="1:12" x14ac:dyDescent="0.25">
      <c r="B28" t="s">
        <v>94</v>
      </c>
      <c r="C28" s="1">
        <v>2.12</v>
      </c>
      <c r="D28" s="45"/>
    </row>
    <row r="29" spans="1:12" ht="18.75" x14ac:dyDescent="0.3">
      <c r="C29" s="132">
        <f>AVERAGE(C26:C28)</f>
        <v>1.7066666666666668</v>
      </c>
    </row>
  </sheetData>
  <mergeCells count="6">
    <mergeCell ref="B16:G16"/>
    <mergeCell ref="I2:L2"/>
    <mergeCell ref="B4:G4"/>
    <mergeCell ref="B6:G6"/>
    <mergeCell ref="B8:G8"/>
    <mergeCell ref="B10:G10"/>
  </mergeCell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B18" sqref="B18"/>
    </sheetView>
  </sheetViews>
  <sheetFormatPr defaultRowHeight="15" x14ac:dyDescent="0.25"/>
  <cols>
    <col min="1" max="1" width="49.140625" customWidth="1"/>
    <col min="2" max="2" width="8" customWidth="1"/>
    <col min="3" max="3" width="19.42578125" style="1" customWidth="1"/>
    <col min="4" max="4" width="10.42578125" style="14" customWidth="1"/>
    <col min="5" max="5" width="11.28515625" customWidth="1"/>
    <col min="6" max="6" width="11.140625" customWidth="1"/>
    <col min="9" max="9" width="19.5703125" customWidth="1"/>
    <col min="10" max="10" width="13.7109375" style="16" customWidth="1"/>
    <col min="11" max="11" width="15.140625" style="14" customWidth="1"/>
    <col min="12" max="12" width="16.85546875" style="14" customWidth="1"/>
  </cols>
  <sheetData>
    <row r="1" spans="1:12" ht="15.75" thickBot="1" x14ac:dyDescent="0.3"/>
    <row r="2" spans="1:12" ht="36" customHeight="1" thickBot="1" x14ac:dyDescent="0.4">
      <c r="A2" s="17" t="s">
        <v>96</v>
      </c>
      <c r="B2" s="18" t="s">
        <v>23</v>
      </c>
      <c r="C2" s="18" t="s">
        <v>24</v>
      </c>
      <c r="D2" s="121" t="s">
        <v>68</v>
      </c>
      <c r="E2" s="18" t="s">
        <v>25</v>
      </c>
      <c r="F2" s="18" t="s">
        <v>26</v>
      </c>
      <c r="G2" s="19"/>
      <c r="H2" s="20"/>
      <c r="I2" s="566" t="s">
        <v>27</v>
      </c>
      <c r="J2" s="567"/>
      <c r="K2" s="567"/>
      <c r="L2" s="568"/>
    </row>
    <row r="3" spans="1:12" ht="21" x14ac:dyDescent="0.35">
      <c r="A3" s="21" t="s">
        <v>28</v>
      </c>
      <c r="B3" s="22"/>
      <c r="C3" s="23"/>
      <c r="D3" s="24"/>
      <c r="E3" s="22"/>
      <c r="F3" s="22"/>
      <c r="G3" s="22"/>
      <c r="H3" s="25"/>
      <c r="I3" s="26"/>
      <c r="J3" s="27" t="s">
        <v>29</v>
      </c>
      <c r="K3" s="27" t="s">
        <v>30</v>
      </c>
      <c r="L3" s="28" t="s">
        <v>31</v>
      </c>
    </row>
    <row r="4" spans="1:12" ht="19.5" thickBot="1" x14ac:dyDescent="0.35">
      <c r="A4" s="29" t="s">
        <v>36</v>
      </c>
      <c r="B4" s="572"/>
      <c r="C4" s="573"/>
      <c r="D4" s="573"/>
      <c r="E4" s="573"/>
      <c r="F4" s="573"/>
      <c r="G4" s="574"/>
      <c r="H4" s="45"/>
      <c r="I4" s="31" t="s">
        <v>32</v>
      </c>
      <c r="J4" s="32" t="s">
        <v>69</v>
      </c>
      <c r="K4" s="32" t="s">
        <v>70</v>
      </c>
      <c r="L4" s="33" t="s">
        <v>71</v>
      </c>
    </row>
    <row r="5" spans="1:12" ht="24" customHeight="1" thickBot="1" x14ac:dyDescent="0.35">
      <c r="A5" s="34" t="s">
        <v>38</v>
      </c>
      <c r="B5" s="35">
        <v>0.5</v>
      </c>
      <c r="C5" s="36" t="s">
        <v>35</v>
      </c>
      <c r="D5" s="37">
        <f>MPGRD_CO4!$E$112</f>
        <v>56</v>
      </c>
      <c r="E5" s="38">
        <f>D5/D10*100</f>
        <v>72.727272727272734</v>
      </c>
      <c r="F5" s="39">
        <v>1</v>
      </c>
      <c r="G5" s="40"/>
      <c r="H5" s="41"/>
      <c r="I5" s="42"/>
      <c r="J5" s="43"/>
      <c r="K5" s="43"/>
      <c r="L5" s="44"/>
    </row>
    <row r="6" spans="1:12" ht="19.5" thickBot="1" x14ac:dyDescent="0.35">
      <c r="A6" s="29" t="s">
        <v>39</v>
      </c>
      <c r="B6" s="572"/>
      <c r="C6" s="573"/>
      <c r="D6" s="573"/>
      <c r="E6" s="573"/>
      <c r="F6" s="573"/>
      <c r="G6" s="574"/>
      <c r="H6" s="45"/>
      <c r="I6" s="31" t="s">
        <v>60</v>
      </c>
      <c r="J6" s="32" t="s">
        <v>72</v>
      </c>
      <c r="K6" s="32" t="s">
        <v>73</v>
      </c>
      <c r="L6" s="33" t="s">
        <v>74</v>
      </c>
    </row>
    <row r="7" spans="1:12" ht="23.25" customHeight="1" thickBot="1" x14ac:dyDescent="0.35">
      <c r="A7" s="34" t="s">
        <v>81</v>
      </c>
      <c r="B7" s="35">
        <v>0.3</v>
      </c>
      <c r="C7" s="48" t="s">
        <v>83</v>
      </c>
      <c r="D7" s="133">
        <v>57</v>
      </c>
      <c r="E7" s="49">
        <f>D7/D10*100</f>
        <v>74.025974025974023</v>
      </c>
      <c r="F7" s="39">
        <v>2</v>
      </c>
      <c r="G7" s="50"/>
      <c r="H7" s="41"/>
      <c r="I7" s="42"/>
      <c r="J7" s="43"/>
      <c r="K7" s="43"/>
      <c r="L7" s="44"/>
    </row>
    <row r="8" spans="1:12" ht="23.25" customHeight="1" thickBot="1" x14ac:dyDescent="0.35">
      <c r="A8" s="29" t="s">
        <v>40</v>
      </c>
      <c r="B8" s="54"/>
      <c r="C8" s="55"/>
      <c r="D8" s="88"/>
      <c r="E8" s="41"/>
      <c r="F8" s="56"/>
      <c r="G8" s="57"/>
      <c r="H8" s="41"/>
      <c r="I8" s="123" t="s">
        <v>37</v>
      </c>
      <c r="J8" s="32" t="s">
        <v>72</v>
      </c>
      <c r="K8" s="32" t="s">
        <v>73</v>
      </c>
      <c r="L8" s="33" t="s">
        <v>74</v>
      </c>
    </row>
    <row r="9" spans="1:12" ht="19.5" thickBot="1" x14ac:dyDescent="0.35">
      <c r="A9" s="34" t="s">
        <v>82</v>
      </c>
      <c r="B9" s="35">
        <v>0.2</v>
      </c>
      <c r="C9" s="48" t="s">
        <v>84</v>
      </c>
      <c r="D9" s="133">
        <v>75</v>
      </c>
      <c r="E9" s="49">
        <f>D9/D10*100</f>
        <v>97.402597402597408</v>
      </c>
      <c r="F9" s="39">
        <v>3</v>
      </c>
      <c r="G9" s="58"/>
      <c r="H9" s="45"/>
      <c r="I9" s="124"/>
      <c r="J9" s="43"/>
      <c r="K9" s="43"/>
      <c r="L9" s="44"/>
    </row>
    <row r="10" spans="1:12" ht="23.25" customHeight="1" x14ac:dyDescent="0.25">
      <c r="A10" s="41"/>
      <c r="B10" s="7"/>
      <c r="C10" s="59" t="s">
        <v>43</v>
      </c>
      <c r="D10" s="60">
        <v>77</v>
      </c>
      <c r="E10" s="7"/>
      <c r="F10" s="61"/>
      <c r="G10" s="7"/>
      <c r="H10" s="62"/>
      <c r="I10" s="125" t="s">
        <v>75</v>
      </c>
      <c r="J10" s="32" t="s">
        <v>76</v>
      </c>
      <c r="K10" s="32" t="s">
        <v>77</v>
      </c>
      <c r="L10" s="47" t="s">
        <v>78</v>
      </c>
    </row>
    <row r="11" spans="1:12" x14ac:dyDescent="0.25">
      <c r="B11" s="7"/>
      <c r="C11" s="6"/>
      <c r="D11" s="63"/>
      <c r="E11" s="7"/>
      <c r="F11" s="63"/>
      <c r="G11" s="7"/>
      <c r="H11" s="41"/>
      <c r="I11" s="51"/>
      <c r="J11" s="52"/>
      <c r="K11" s="52"/>
      <c r="L11" s="53"/>
    </row>
    <row r="12" spans="1:12" ht="21.75" thickBot="1" x14ac:dyDescent="0.4">
      <c r="A12" s="64" t="s">
        <v>44</v>
      </c>
      <c r="B12" s="575"/>
      <c r="C12" s="576"/>
      <c r="D12" s="570"/>
      <c r="E12" s="576"/>
      <c r="F12" s="570"/>
      <c r="G12" s="576"/>
      <c r="H12" s="41"/>
      <c r="I12" s="31" t="s">
        <v>42</v>
      </c>
      <c r="J12" s="32" t="s">
        <v>72</v>
      </c>
      <c r="K12" s="32" t="s">
        <v>73</v>
      </c>
      <c r="L12" s="33" t="s">
        <v>74</v>
      </c>
    </row>
    <row r="13" spans="1:12" ht="31.5" thickBot="1" x14ac:dyDescent="0.35">
      <c r="A13" s="29" t="s">
        <v>2</v>
      </c>
      <c r="B13" s="7"/>
      <c r="C13" s="65" t="s">
        <v>45</v>
      </c>
      <c r="D13" s="37">
        <f>CES!$B$13</f>
        <v>42</v>
      </c>
      <c r="E13" s="38">
        <f>(D13/D10)*100</f>
        <v>54.54545454545454</v>
      </c>
      <c r="F13" s="39">
        <v>0</v>
      </c>
      <c r="G13" s="40"/>
      <c r="H13" s="30"/>
      <c r="I13" s="51"/>
      <c r="J13" s="52"/>
      <c r="K13" s="52"/>
      <c r="L13" s="53"/>
    </row>
    <row r="14" spans="1:12" x14ac:dyDescent="0.25">
      <c r="A14" s="69" t="s">
        <v>47</v>
      </c>
      <c r="B14" s="70"/>
      <c r="C14" s="71"/>
      <c r="D14" s="72"/>
      <c r="E14" s="70">
        <v>0</v>
      </c>
      <c r="F14" s="72"/>
      <c r="G14" s="73"/>
      <c r="H14" s="73"/>
      <c r="I14" s="51"/>
      <c r="J14" s="52"/>
      <c r="K14" s="52"/>
      <c r="L14" s="53"/>
    </row>
    <row r="15" spans="1:12" ht="15.75" thickBot="1" x14ac:dyDescent="0.3">
      <c r="A15" s="70"/>
      <c r="B15" s="74"/>
      <c r="C15" s="6"/>
      <c r="D15" s="63"/>
      <c r="E15" s="7"/>
      <c r="F15" s="7"/>
      <c r="G15" s="34"/>
      <c r="H15" s="41"/>
      <c r="I15" s="51"/>
      <c r="J15" s="52"/>
      <c r="K15" s="52"/>
      <c r="L15" s="53"/>
    </row>
    <row r="16" spans="1:12" ht="19.5" thickBot="1" x14ac:dyDescent="0.35">
      <c r="A16" s="76" t="s">
        <v>48</v>
      </c>
      <c r="B16" s="77">
        <f>B5*F5+B7*F7+B9*F9</f>
        <v>1.7000000000000002</v>
      </c>
      <c r="C16" s="40" t="s">
        <v>64</v>
      </c>
      <c r="D16" s="63"/>
      <c r="E16" s="7"/>
      <c r="G16" s="7"/>
      <c r="H16" s="7"/>
      <c r="I16" s="66" t="s">
        <v>46</v>
      </c>
      <c r="J16" s="67" t="s">
        <v>72</v>
      </c>
      <c r="K16" s="67" t="s">
        <v>73</v>
      </c>
      <c r="L16" s="68" t="s">
        <v>74</v>
      </c>
    </row>
    <row r="17" spans="1:12" ht="15.75" thickBot="1" x14ac:dyDescent="0.3">
      <c r="A17" s="50"/>
      <c r="B17" s="78"/>
      <c r="C17" s="6"/>
      <c r="D17" s="63"/>
      <c r="E17" s="7"/>
      <c r="F17" s="7"/>
      <c r="G17" s="34"/>
      <c r="H17" s="41"/>
      <c r="I17" s="41"/>
      <c r="J17" s="75"/>
    </row>
    <row r="18" spans="1:12" ht="21.75" thickBot="1" x14ac:dyDescent="0.4">
      <c r="A18" s="79" t="s">
        <v>50</v>
      </c>
      <c r="B18" s="80">
        <f>0.8*B16+0.2*F13</f>
        <v>1.3600000000000003</v>
      </c>
      <c r="C18" s="81" t="s">
        <v>51</v>
      </c>
      <c r="D18" s="82"/>
      <c r="E18" s="83"/>
      <c r="F18" s="83"/>
      <c r="G18" s="83"/>
      <c r="H18" s="83"/>
      <c r="I18" s="83"/>
      <c r="J18" s="84"/>
      <c r="K18" s="85"/>
      <c r="L18" s="85"/>
    </row>
    <row r="19" spans="1:12" s="87" customFormat="1" x14ac:dyDescent="0.25">
      <c r="A19" s="86"/>
      <c r="B19"/>
      <c r="C19" s="1"/>
      <c r="D19" s="14"/>
      <c r="E19"/>
      <c r="F19"/>
      <c r="G19"/>
      <c r="H19"/>
      <c r="I19"/>
      <c r="J19" s="16"/>
      <c r="K19" s="14"/>
      <c r="L19" s="14"/>
    </row>
    <row r="20" spans="1:12" x14ac:dyDescent="0.25">
      <c r="A20" s="41"/>
    </row>
    <row r="21" spans="1:12" x14ac:dyDescent="0.25">
      <c r="B21" t="s">
        <v>88</v>
      </c>
    </row>
    <row r="22" spans="1:12" x14ac:dyDescent="0.25">
      <c r="B22" t="s">
        <v>92</v>
      </c>
      <c r="C22" s="1">
        <v>1.68</v>
      </c>
    </row>
    <row r="23" spans="1:12" x14ac:dyDescent="0.25">
      <c r="B23" t="s">
        <v>93</v>
      </c>
      <c r="C23" s="1">
        <v>1.32</v>
      </c>
    </row>
    <row r="24" spans="1:12" x14ac:dyDescent="0.25">
      <c r="B24" t="s">
        <v>94</v>
      </c>
      <c r="C24" s="1">
        <v>2.12</v>
      </c>
      <c r="D24" s="45"/>
    </row>
    <row r="25" spans="1:12" ht="18.75" x14ac:dyDescent="0.3">
      <c r="C25" s="132">
        <f>AVERAGE(C22:C24)</f>
        <v>1.7066666666666668</v>
      </c>
    </row>
  </sheetData>
  <mergeCells count="4">
    <mergeCell ref="I2:L2"/>
    <mergeCell ref="B4:G4"/>
    <mergeCell ref="B6:G6"/>
    <mergeCell ref="B12:G12"/>
  </mergeCell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opLeftCell="A22" workbookViewId="0">
      <selection activeCell="B22" sqref="B22"/>
    </sheetView>
  </sheetViews>
  <sheetFormatPr defaultRowHeight="15" x14ac:dyDescent="0.25"/>
  <cols>
    <col min="1" max="1" width="12.85546875" customWidth="1"/>
    <col min="16" max="16" width="20" customWidth="1"/>
  </cols>
  <sheetData>
    <row r="1" spans="1:16" ht="18.75" x14ac:dyDescent="0.3">
      <c r="A1" s="451" t="s">
        <v>316</v>
      </c>
    </row>
    <row r="2" spans="1:16" ht="15.75" x14ac:dyDescent="0.25">
      <c r="A2" s="452" t="s">
        <v>317</v>
      </c>
    </row>
    <row r="3" spans="1:16" ht="15.75" x14ac:dyDescent="0.25">
      <c r="B3" s="458" t="s">
        <v>318</v>
      </c>
    </row>
    <row r="4" spans="1:16" ht="15.75" x14ac:dyDescent="0.25">
      <c r="A4" s="454" t="s">
        <v>319</v>
      </c>
    </row>
    <row r="5" spans="1:16" ht="15.75" x14ac:dyDescent="0.25">
      <c r="B5" s="455" t="s">
        <v>359</v>
      </c>
    </row>
    <row r="6" spans="1:16" ht="15.75" x14ac:dyDescent="0.25">
      <c r="B6" s="453" t="s">
        <v>320</v>
      </c>
    </row>
    <row r="8" spans="1:16" ht="18.75" x14ac:dyDescent="0.3">
      <c r="A8" s="456"/>
    </row>
    <row r="9" spans="1:16" ht="18.75" x14ac:dyDescent="0.3">
      <c r="A9" s="451" t="s">
        <v>321</v>
      </c>
    </row>
    <row r="10" spans="1:16" ht="15.75" x14ac:dyDescent="0.25">
      <c r="A10" s="457" t="s">
        <v>322</v>
      </c>
    </row>
    <row r="11" spans="1:16" ht="15.75" x14ac:dyDescent="0.25">
      <c r="A11" s="457"/>
    </row>
    <row r="12" spans="1:16" s="96" customFormat="1" ht="28.5" x14ac:dyDescent="0.25">
      <c r="A12" s="578"/>
      <c r="B12" s="463" t="s">
        <v>323</v>
      </c>
      <c r="C12" s="463" t="s">
        <v>326</v>
      </c>
      <c r="D12" s="463" t="s">
        <v>328</v>
      </c>
      <c r="E12" s="463" t="s">
        <v>331</v>
      </c>
      <c r="F12" s="463" t="s">
        <v>334</v>
      </c>
      <c r="G12" s="463" t="s">
        <v>336</v>
      </c>
      <c r="H12" s="463" t="s">
        <v>339</v>
      </c>
      <c r="I12" s="463" t="s">
        <v>341</v>
      </c>
      <c r="J12" s="463" t="s">
        <v>343</v>
      </c>
      <c r="K12" s="463" t="s">
        <v>346</v>
      </c>
      <c r="L12" s="463" t="s">
        <v>348</v>
      </c>
      <c r="M12" s="463" t="s">
        <v>350</v>
      </c>
      <c r="N12" s="206" t="s">
        <v>357</v>
      </c>
      <c r="O12" s="206" t="s">
        <v>358</v>
      </c>
      <c r="P12" s="464" t="s">
        <v>360</v>
      </c>
    </row>
    <row r="13" spans="1:16" x14ac:dyDescent="0.25">
      <c r="A13" s="578"/>
      <c r="B13" s="459" t="s">
        <v>324</v>
      </c>
      <c r="C13" s="459" t="s">
        <v>327</v>
      </c>
      <c r="D13" s="459" t="s">
        <v>329</v>
      </c>
      <c r="E13" s="459" t="s">
        <v>332</v>
      </c>
      <c r="F13" s="459" t="s">
        <v>335</v>
      </c>
      <c r="G13" s="459" t="s">
        <v>337</v>
      </c>
      <c r="H13" s="459" t="s">
        <v>340</v>
      </c>
      <c r="I13" s="459" t="s">
        <v>342</v>
      </c>
      <c r="J13" s="459" t="s">
        <v>344</v>
      </c>
      <c r="K13" s="459" t="s">
        <v>347</v>
      </c>
      <c r="L13" s="459" t="s">
        <v>349</v>
      </c>
      <c r="M13" s="459" t="s">
        <v>351</v>
      </c>
      <c r="N13" s="577"/>
      <c r="O13" s="577"/>
      <c r="P13" s="412"/>
    </row>
    <row r="14" spans="1:16" x14ac:dyDescent="0.25">
      <c r="A14" s="578"/>
      <c r="B14" s="459" t="s">
        <v>325</v>
      </c>
      <c r="C14" s="465"/>
      <c r="D14" s="459" t="s">
        <v>330</v>
      </c>
      <c r="E14" s="459" t="s">
        <v>333</v>
      </c>
      <c r="F14" s="465"/>
      <c r="G14" s="459" t="s">
        <v>338</v>
      </c>
      <c r="H14" s="465"/>
      <c r="I14" s="465"/>
      <c r="J14" s="459" t="s">
        <v>345</v>
      </c>
      <c r="K14" s="465"/>
      <c r="L14" s="465"/>
      <c r="M14" s="459" t="s">
        <v>352</v>
      </c>
      <c r="N14" s="577"/>
      <c r="O14" s="577"/>
      <c r="P14" s="412"/>
    </row>
    <row r="15" spans="1:16" ht="15.75" x14ac:dyDescent="0.25">
      <c r="A15" s="460" t="s">
        <v>353</v>
      </c>
      <c r="B15" s="461">
        <v>3</v>
      </c>
      <c r="C15" s="461"/>
      <c r="D15" s="461"/>
      <c r="E15" s="461"/>
      <c r="F15" s="461"/>
      <c r="G15" s="461"/>
      <c r="H15" s="461"/>
      <c r="I15" s="461"/>
      <c r="J15" s="461"/>
      <c r="K15" s="461"/>
      <c r="L15" s="461"/>
      <c r="M15" s="461"/>
      <c r="N15" s="462">
        <v>3</v>
      </c>
      <c r="O15" s="462"/>
      <c r="P15" s="206">
        <f>'CO1_A1&amp;2'!$B$20</f>
        <v>1.9600000000000002</v>
      </c>
    </row>
    <row r="16" spans="1:16" ht="15.75" x14ac:dyDescent="0.25">
      <c r="A16" s="460" t="s">
        <v>354</v>
      </c>
      <c r="B16" s="461">
        <v>3</v>
      </c>
      <c r="C16" s="461"/>
      <c r="D16" s="461"/>
      <c r="E16" s="461"/>
      <c r="F16" s="461"/>
      <c r="G16" s="461"/>
      <c r="H16" s="461"/>
      <c r="I16" s="461"/>
      <c r="J16" s="461"/>
      <c r="K16" s="461"/>
      <c r="L16" s="461"/>
      <c r="M16" s="461"/>
      <c r="N16" s="462">
        <v>3</v>
      </c>
      <c r="O16" s="462"/>
      <c r="P16" s="206">
        <f>'CO2 A6&amp;7 '!$B$20</f>
        <v>2</v>
      </c>
    </row>
    <row r="17" spans="1:16" ht="15.75" x14ac:dyDescent="0.25">
      <c r="A17" s="460" t="s">
        <v>355</v>
      </c>
      <c r="B17" s="461">
        <v>3</v>
      </c>
      <c r="C17" s="461">
        <v>3</v>
      </c>
      <c r="D17" s="461">
        <v>3</v>
      </c>
      <c r="E17" s="461"/>
      <c r="F17" s="461">
        <v>1</v>
      </c>
      <c r="G17" s="461"/>
      <c r="H17" s="461"/>
      <c r="I17" s="461"/>
      <c r="J17" s="461">
        <v>3</v>
      </c>
      <c r="K17" s="461">
        <v>2</v>
      </c>
      <c r="L17" s="461"/>
      <c r="M17" s="461"/>
      <c r="N17" s="462">
        <v>3</v>
      </c>
      <c r="O17" s="462">
        <v>3</v>
      </c>
      <c r="P17" s="206">
        <f>'CO3 A3&amp;4&amp;5'!$B$22</f>
        <v>1.1200000000000001</v>
      </c>
    </row>
    <row r="18" spans="1:16" ht="15.75" x14ac:dyDescent="0.25">
      <c r="A18" s="460" t="s">
        <v>356</v>
      </c>
      <c r="B18" s="461">
        <v>3</v>
      </c>
      <c r="C18" s="461">
        <v>3</v>
      </c>
      <c r="D18" s="461">
        <v>3</v>
      </c>
      <c r="E18" s="461"/>
      <c r="F18" s="461">
        <v>1</v>
      </c>
      <c r="G18" s="461"/>
      <c r="H18" s="461"/>
      <c r="I18" s="461"/>
      <c r="J18" s="461">
        <v>3</v>
      </c>
      <c r="K18" s="461">
        <v>2</v>
      </c>
      <c r="L18" s="461"/>
      <c r="M18" s="461"/>
      <c r="N18" s="462">
        <v>3</v>
      </c>
      <c r="O18" s="462">
        <v>3</v>
      </c>
      <c r="P18" s="206">
        <f>'CO4 A3&amp;4&amp;5'!$B$18</f>
        <v>1.3600000000000003</v>
      </c>
    </row>
    <row r="19" spans="1:16" ht="15.75" x14ac:dyDescent="0.25">
      <c r="A19" s="460"/>
      <c r="B19" s="461"/>
      <c r="C19" s="461"/>
      <c r="D19" s="461"/>
      <c r="E19" s="461"/>
      <c r="F19" s="461"/>
      <c r="G19" s="461"/>
      <c r="H19" s="461"/>
      <c r="I19" s="461"/>
      <c r="J19" s="461"/>
      <c r="K19" s="461"/>
      <c r="L19" s="461"/>
      <c r="M19" s="461"/>
      <c r="N19" s="462"/>
      <c r="O19" s="462"/>
      <c r="P19" s="412"/>
    </row>
    <row r="20" spans="1:16" ht="15.75" x14ac:dyDescent="0.25">
      <c r="A20" s="460" t="s">
        <v>361</v>
      </c>
      <c r="B20" s="461">
        <f>SUM(B15:B18)</f>
        <v>12</v>
      </c>
      <c r="C20" s="461">
        <f t="shared" ref="C20:O20" si="0">SUM(C15:C18)</f>
        <v>6</v>
      </c>
      <c r="D20" s="461">
        <f t="shared" si="0"/>
        <v>6</v>
      </c>
      <c r="E20" s="461">
        <f t="shared" si="0"/>
        <v>0</v>
      </c>
      <c r="F20" s="461">
        <f t="shared" si="0"/>
        <v>2</v>
      </c>
      <c r="G20" s="461">
        <f t="shared" si="0"/>
        <v>0</v>
      </c>
      <c r="H20" s="461">
        <f t="shared" si="0"/>
        <v>0</v>
      </c>
      <c r="I20" s="461">
        <f t="shared" si="0"/>
        <v>0</v>
      </c>
      <c r="J20" s="461">
        <f t="shared" si="0"/>
        <v>6</v>
      </c>
      <c r="K20" s="461">
        <f t="shared" si="0"/>
        <v>4</v>
      </c>
      <c r="L20" s="461">
        <f t="shared" si="0"/>
        <v>0</v>
      </c>
      <c r="M20" s="461">
        <f t="shared" si="0"/>
        <v>0</v>
      </c>
      <c r="N20" s="461">
        <f t="shared" si="0"/>
        <v>12</v>
      </c>
      <c r="O20" s="461">
        <f t="shared" si="0"/>
        <v>6</v>
      </c>
      <c r="P20" s="412"/>
    </row>
    <row r="21" spans="1:16" ht="31.5" x14ac:dyDescent="0.25">
      <c r="A21" s="460" t="s">
        <v>362</v>
      </c>
      <c r="B21" s="461">
        <v>3</v>
      </c>
      <c r="C21" s="461">
        <v>1.5</v>
      </c>
      <c r="D21" s="461">
        <v>1.5</v>
      </c>
      <c r="E21" s="461"/>
      <c r="F21" s="461">
        <v>0.5</v>
      </c>
      <c r="G21" s="461"/>
      <c r="H21" s="461"/>
      <c r="I21" s="461"/>
      <c r="J21" s="461">
        <v>1.5</v>
      </c>
      <c r="K21" s="461">
        <v>1</v>
      </c>
      <c r="L21" s="461"/>
      <c r="M21" s="461"/>
      <c r="N21" s="462">
        <v>3</v>
      </c>
      <c r="O21" s="462">
        <v>0.15</v>
      </c>
      <c r="P21" s="412"/>
    </row>
    <row r="22" spans="1:16" ht="47.25" x14ac:dyDescent="0.25">
      <c r="A22" s="460" t="s">
        <v>363</v>
      </c>
      <c r="B22" s="466">
        <f>AVERAGE(P15:P18)</f>
        <v>1.61</v>
      </c>
      <c r="C22" s="466">
        <f>AVERAGE(P17:P18)</f>
        <v>1.2400000000000002</v>
      </c>
      <c r="D22" s="466">
        <v>1.2400000000000002</v>
      </c>
      <c r="E22" s="466"/>
      <c r="F22" s="466">
        <v>1.2400000000000002</v>
      </c>
      <c r="G22" s="466"/>
      <c r="H22" s="466"/>
      <c r="I22" s="466"/>
      <c r="J22" s="466">
        <v>1.2400000000000002</v>
      </c>
      <c r="K22" s="466">
        <v>1.2400000000000002</v>
      </c>
      <c r="L22" s="466"/>
      <c r="M22" s="466"/>
      <c r="N22" s="466">
        <v>1.61</v>
      </c>
      <c r="O22" s="466">
        <v>1.2400000000000002</v>
      </c>
      <c r="P22" s="412"/>
    </row>
  </sheetData>
  <mergeCells count="3">
    <mergeCell ref="N13:N14"/>
    <mergeCell ref="O13:O14"/>
    <mergeCell ref="A12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6"/>
  <sheetViews>
    <sheetView topLeftCell="A61" workbookViewId="0">
      <selection activeCell="D85" sqref="D85"/>
    </sheetView>
  </sheetViews>
  <sheetFormatPr defaultRowHeight="15" x14ac:dyDescent="0.25"/>
  <cols>
    <col min="1" max="1" width="6.28515625" customWidth="1"/>
    <col min="2" max="2" width="12.140625" bestFit="1" customWidth="1"/>
    <col min="3" max="3" width="32.85546875" customWidth="1"/>
    <col min="4" max="4" width="10.42578125" style="315" customWidth="1"/>
    <col min="5" max="5" width="9.5703125" style="96" customWidth="1"/>
    <col min="6" max="6" width="5" customWidth="1"/>
    <col min="7" max="7" width="4.85546875" customWidth="1"/>
    <col min="8" max="8" width="5" customWidth="1"/>
    <col min="9" max="9" width="6.140625" customWidth="1"/>
    <col min="10" max="11" width="5.7109375" customWidth="1"/>
    <col min="12" max="12" width="5.5703125" customWidth="1"/>
    <col min="13" max="13" width="4.85546875" customWidth="1"/>
    <col min="14" max="14" width="6.28515625" customWidth="1"/>
    <col min="15" max="15" width="6.140625" customWidth="1"/>
    <col min="16" max="16" width="5.28515625" customWidth="1"/>
    <col min="17" max="17" width="6" customWidth="1"/>
    <col min="18" max="19" width="5.7109375" customWidth="1"/>
    <col min="20" max="20" width="5.28515625" customWidth="1"/>
    <col min="21" max="22" width="5.42578125" customWidth="1"/>
    <col min="23" max="23" width="6" customWidth="1"/>
    <col min="24" max="24" width="5.5703125" customWidth="1"/>
    <col min="25" max="25" width="5.28515625" customWidth="1"/>
    <col min="26" max="26" width="4.85546875" customWidth="1"/>
    <col min="27" max="27" width="5.42578125" customWidth="1"/>
    <col min="28" max="28" width="5.140625" customWidth="1"/>
    <col min="29" max="29" width="5.7109375" customWidth="1"/>
    <col min="30" max="30" width="5.140625" customWidth="1"/>
    <col min="31" max="31" width="6" customWidth="1"/>
    <col min="32" max="32" width="5.7109375" customWidth="1"/>
    <col min="33" max="33" width="5" customWidth="1"/>
    <col min="34" max="34" width="5.85546875" customWidth="1"/>
    <col min="35" max="35" width="5" customWidth="1"/>
    <col min="36" max="36" width="6.5703125" customWidth="1"/>
    <col min="37" max="37" width="5" customWidth="1"/>
    <col min="38" max="38" width="5.140625" customWidth="1"/>
    <col min="39" max="39" width="5" customWidth="1"/>
    <col min="40" max="40" width="5.5703125" customWidth="1"/>
    <col min="41" max="41" width="6.28515625" customWidth="1"/>
    <col min="42" max="42" width="6.5703125" customWidth="1"/>
    <col min="43" max="44" width="6.42578125" customWidth="1"/>
    <col min="45" max="45" width="6.7109375" customWidth="1"/>
    <col min="46" max="46" width="6" customWidth="1"/>
    <col min="47" max="48" width="5.85546875" customWidth="1"/>
    <col min="49" max="49" width="5.42578125" customWidth="1"/>
    <col min="50" max="50" width="6.5703125" customWidth="1"/>
    <col min="51" max="51" width="6.7109375" customWidth="1"/>
    <col min="52" max="52" width="5.85546875" customWidth="1"/>
    <col min="53" max="53" width="6.7109375" customWidth="1"/>
    <col min="54" max="54" width="7" customWidth="1"/>
    <col min="55" max="55" width="6.28515625" customWidth="1"/>
    <col min="56" max="56" width="6" customWidth="1"/>
    <col min="57" max="57" width="4.85546875" customWidth="1"/>
    <col min="58" max="58" width="5.42578125" customWidth="1"/>
    <col min="59" max="59" width="6.5703125" customWidth="1"/>
  </cols>
  <sheetData>
    <row r="1" spans="1:59" ht="21" x14ac:dyDescent="0.25">
      <c r="B1" s="365" t="s">
        <v>7</v>
      </c>
      <c r="C1" s="366"/>
      <c r="D1" s="367"/>
      <c r="E1" s="368"/>
    </row>
    <row r="2" spans="1:59" ht="15.75" x14ac:dyDescent="0.25">
      <c r="B2" s="369" t="s">
        <v>106</v>
      </c>
      <c r="C2" s="334"/>
      <c r="D2" s="370"/>
      <c r="E2" s="371"/>
    </row>
    <row r="3" spans="1:59" x14ac:dyDescent="0.25">
      <c r="B3" s="372" t="s">
        <v>9</v>
      </c>
      <c r="C3" s="373"/>
      <c r="D3" s="374"/>
      <c r="E3" s="308"/>
    </row>
    <row r="4" spans="1:59" ht="19.5" thickBot="1" x14ac:dyDescent="0.35">
      <c r="B4" s="509" t="s">
        <v>100</v>
      </c>
      <c r="C4" s="509"/>
      <c r="D4" s="312"/>
      <c r="E4" s="266"/>
    </row>
    <row r="5" spans="1:59" ht="75.75" thickBot="1" x14ac:dyDescent="0.3">
      <c r="A5" s="258" t="s">
        <v>11</v>
      </c>
      <c r="B5" s="144" t="s">
        <v>265</v>
      </c>
      <c r="C5" s="306" t="s">
        <v>1</v>
      </c>
      <c r="D5" s="314" t="s">
        <v>286</v>
      </c>
      <c r="E5" s="307" t="s">
        <v>287</v>
      </c>
      <c r="F5" s="148" t="s">
        <v>203</v>
      </c>
      <c r="G5" s="144" t="s">
        <v>204</v>
      </c>
      <c r="H5" s="144" t="s">
        <v>205</v>
      </c>
      <c r="I5" s="144" t="s">
        <v>206</v>
      </c>
      <c r="J5" s="146" t="s">
        <v>207</v>
      </c>
      <c r="K5" s="165" t="s">
        <v>208</v>
      </c>
      <c r="L5" s="148" t="s">
        <v>203</v>
      </c>
      <c r="M5" s="144" t="s">
        <v>204</v>
      </c>
      <c r="N5" s="144" t="s">
        <v>205</v>
      </c>
      <c r="O5" s="144" t="s">
        <v>206</v>
      </c>
      <c r="P5" s="146" t="s">
        <v>207</v>
      </c>
      <c r="Q5" s="167" t="s">
        <v>210</v>
      </c>
      <c r="R5" s="148" t="s">
        <v>203</v>
      </c>
      <c r="S5" s="144" t="s">
        <v>204</v>
      </c>
      <c r="T5" s="144" t="s">
        <v>205</v>
      </c>
      <c r="U5" s="144" t="s">
        <v>206</v>
      </c>
      <c r="V5" s="146" t="s">
        <v>207</v>
      </c>
      <c r="W5" s="165" t="s">
        <v>209</v>
      </c>
      <c r="X5" s="148" t="s">
        <v>203</v>
      </c>
      <c r="Y5" s="144" t="s">
        <v>204</v>
      </c>
      <c r="Z5" s="144" t="s">
        <v>205</v>
      </c>
      <c r="AA5" s="144" t="s">
        <v>206</v>
      </c>
      <c r="AB5" s="146" t="s">
        <v>207</v>
      </c>
      <c r="AC5" s="165" t="s">
        <v>211</v>
      </c>
      <c r="AD5" s="148" t="s">
        <v>203</v>
      </c>
      <c r="AE5" s="144" t="s">
        <v>204</v>
      </c>
      <c r="AF5" s="144" t="s">
        <v>205</v>
      </c>
      <c r="AG5" s="144" t="s">
        <v>206</v>
      </c>
      <c r="AH5" s="146" t="s">
        <v>207</v>
      </c>
      <c r="AI5" s="165" t="s">
        <v>214</v>
      </c>
      <c r="AJ5" s="148" t="s">
        <v>203</v>
      </c>
      <c r="AK5" s="144" t="s">
        <v>204</v>
      </c>
      <c r="AL5" s="144" t="s">
        <v>205</v>
      </c>
      <c r="AM5" s="144" t="s">
        <v>206</v>
      </c>
      <c r="AN5" s="146" t="s">
        <v>207</v>
      </c>
      <c r="AO5" s="165" t="s">
        <v>215</v>
      </c>
      <c r="AP5" s="148" t="s">
        <v>203</v>
      </c>
      <c r="AQ5" s="144" t="s">
        <v>204</v>
      </c>
      <c r="AR5" s="144" t="s">
        <v>205</v>
      </c>
      <c r="AS5" s="144" t="s">
        <v>206</v>
      </c>
      <c r="AT5" s="146" t="s">
        <v>207</v>
      </c>
      <c r="AU5" s="165" t="s">
        <v>216</v>
      </c>
      <c r="AV5" s="148" t="s">
        <v>203</v>
      </c>
      <c r="AW5" s="144" t="s">
        <v>204</v>
      </c>
      <c r="AX5" s="144" t="s">
        <v>205</v>
      </c>
      <c r="AY5" s="144" t="s">
        <v>206</v>
      </c>
      <c r="AZ5" s="146" t="s">
        <v>207</v>
      </c>
      <c r="BA5" s="165" t="s">
        <v>217</v>
      </c>
      <c r="BB5" s="148" t="s">
        <v>203</v>
      </c>
      <c r="BC5" s="144" t="s">
        <v>204</v>
      </c>
      <c r="BD5" s="144" t="s">
        <v>205</v>
      </c>
      <c r="BE5" s="144" t="s">
        <v>206</v>
      </c>
      <c r="BF5" s="146" t="s">
        <v>207</v>
      </c>
      <c r="BG5" s="165" t="s">
        <v>218</v>
      </c>
    </row>
    <row r="6" spans="1:59" x14ac:dyDescent="0.25">
      <c r="A6" s="259">
        <f>(ROW()-5)</f>
        <v>1</v>
      </c>
      <c r="B6" s="260">
        <v>5229</v>
      </c>
      <c r="C6" s="261" t="s">
        <v>142</v>
      </c>
      <c r="D6" s="313">
        <f>AVERAGE(K6,Q6,W6,AC6,AI6,AO6,AU6,BA6,BG6)</f>
        <v>6</v>
      </c>
      <c r="E6" s="305"/>
      <c r="F6" s="207">
        <v>1</v>
      </c>
      <c r="G6" s="90">
        <v>1</v>
      </c>
      <c r="H6" s="90">
        <v>2</v>
      </c>
      <c r="I6" s="90">
        <v>0</v>
      </c>
      <c r="J6" s="101">
        <v>2</v>
      </c>
      <c r="K6" s="166">
        <f>SUM(F6:J6)</f>
        <v>6</v>
      </c>
      <c r="L6" s="149">
        <v>1</v>
      </c>
      <c r="M6" s="137">
        <v>1</v>
      </c>
      <c r="N6" s="137">
        <v>2</v>
      </c>
      <c r="O6" s="137"/>
      <c r="P6" s="168">
        <v>2</v>
      </c>
      <c r="Q6" s="171">
        <f>SUM(L6:P6)</f>
        <v>6</v>
      </c>
      <c r="R6" s="151">
        <v>1</v>
      </c>
      <c r="S6" s="138">
        <v>1</v>
      </c>
      <c r="T6" s="138">
        <v>2</v>
      </c>
      <c r="U6" s="138"/>
      <c r="V6" s="172">
        <v>2</v>
      </c>
      <c r="W6" s="166">
        <f>SUM(R6:V6)</f>
        <v>6</v>
      </c>
      <c r="X6" s="151">
        <v>1</v>
      </c>
      <c r="Y6" s="138">
        <v>1</v>
      </c>
      <c r="Z6" s="138">
        <v>2</v>
      </c>
      <c r="AA6" s="138"/>
      <c r="AB6" s="172">
        <v>2</v>
      </c>
      <c r="AC6" s="166">
        <f>SUM(X6:AB6)</f>
        <v>6</v>
      </c>
      <c r="AD6" s="151">
        <v>1</v>
      </c>
      <c r="AE6" s="138">
        <v>1</v>
      </c>
      <c r="AF6" s="138">
        <v>2</v>
      </c>
      <c r="AG6" s="138"/>
      <c r="AH6" s="172">
        <v>2</v>
      </c>
      <c r="AI6" s="166">
        <f>SUM(AD6:AH6)</f>
        <v>6</v>
      </c>
      <c r="AJ6" s="151">
        <v>1</v>
      </c>
      <c r="AK6" s="138">
        <v>1</v>
      </c>
      <c r="AL6" s="138">
        <v>2</v>
      </c>
      <c r="AM6" s="138"/>
      <c r="AN6" s="172">
        <v>2</v>
      </c>
      <c r="AO6" s="166">
        <f>SUM(AJ6:AN6)</f>
        <v>6</v>
      </c>
      <c r="AP6" s="151">
        <v>1</v>
      </c>
      <c r="AQ6" s="138">
        <v>1</v>
      </c>
      <c r="AR6" s="138">
        <v>2</v>
      </c>
      <c r="AS6" s="138"/>
      <c r="AT6" s="172">
        <v>2</v>
      </c>
      <c r="AU6" s="166">
        <f>SUM(AP6:AT6)</f>
        <v>6</v>
      </c>
      <c r="AV6" s="151">
        <v>1</v>
      </c>
      <c r="AW6" s="138">
        <v>1</v>
      </c>
      <c r="AX6" s="138">
        <v>2</v>
      </c>
      <c r="AY6" s="138"/>
      <c r="AZ6" s="172">
        <v>2</v>
      </c>
      <c r="BA6" s="166">
        <f>SUM(AV6:AZ6)</f>
        <v>6</v>
      </c>
      <c r="BB6" s="151">
        <v>1</v>
      </c>
      <c r="BC6" s="138">
        <v>1</v>
      </c>
      <c r="BD6" s="138">
        <v>2</v>
      </c>
      <c r="BE6" s="138"/>
      <c r="BF6" s="172">
        <v>2</v>
      </c>
      <c r="BG6" s="166">
        <f>SUM(BB6:BF6)</f>
        <v>6</v>
      </c>
    </row>
    <row r="7" spans="1:59" x14ac:dyDescent="0.25">
      <c r="A7" s="259">
        <f t="shared" ref="A7:A69" si="0">(ROW()-5)</f>
        <v>2</v>
      </c>
      <c r="B7" s="260">
        <v>7359</v>
      </c>
      <c r="C7" s="261" t="s">
        <v>143</v>
      </c>
      <c r="D7" s="313">
        <f t="shared" ref="D7:D70" si="1">AVERAGE(K7,Q7,W7,AC7,AI7,AO7,AU7,BA7,BG7)</f>
        <v>6.7777777777777777</v>
      </c>
      <c r="E7" s="305"/>
      <c r="F7" s="154">
        <v>2</v>
      </c>
      <c r="G7" s="8">
        <v>1</v>
      </c>
      <c r="H7" s="8">
        <v>2</v>
      </c>
      <c r="I7" s="8">
        <v>0</v>
      </c>
      <c r="J7" s="91">
        <v>2</v>
      </c>
      <c r="K7" s="166">
        <f t="shared" ref="K7:K70" si="2">SUM(F7:J7)</f>
        <v>7</v>
      </c>
      <c r="L7" s="149">
        <v>2</v>
      </c>
      <c r="M7" s="137">
        <v>0</v>
      </c>
      <c r="N7" s="137">
        <v>2</v>
      </c>
      <c r="O7" s="137">
        <v>0</v>
      </c>
      <c r="P7" s="168">
        <v>2</v>
      </c>
      <c r="Q7" s="171">
        <f t="shared" ref="Q7:Q70" si="3">SUM(L7:P7)</f>
        <v>6</v>
      </c>
      <c r="R7" s="151">
        <v>2</v>
      </c>
      <c r="S7" s="138">
        <v>2</v>
      </c>
      <c r="T7" s="138">
        <v>2</v>
      </c>
      <c r="U7" s="138">
        <v>0</v>
      </c>
      <c r="V7" s="172">
        <v>1</v>
      </c>
      <c r="W7" s="166">
        <f t="shared" ref="W7:W70" si="4">SUM(R7:V7)</f>
        <v>7</v>
      </c>
      <c r="X7" s="151">
        <v>2</v>
      </c>
      <c r="Y7" s="138">
        <v>1</v>
      </c>
      <c r="Z7" s="138">
        <v>2</v>
      </c>
      <c r="AA7" s="138">
        <v>0</v>
      </c>
      <c r="AB7" s="172">
        <v>1</v>
      </c>
      <c r="AC7" s="166">
        <f t="shared" ref="AC7:AC70" si="5">SUM(X7:AB7)</f>
        <v>6</v>
      </c>
      <c r="AD7" s="151">
        <v>2</v>
      </c>
      <c r="AE7" s="138">
        <v>1</v>
      </c>
      <c r="AF7" s="138">
        <v>2</v>
      </c>
      <c r="AG7" s="138">
        <v>0</v>
      </c>
      <c r="AH7" s="172">
        <v>2</v>
      </c>
      <c r="AI7" s="166">
        <f t="shared" ref="AI7:AI70" si="6">SUM(AD7:AH7)</f>
        <v>7</v>
      </c>
      <c r="AJ7" s="151">
        <v>2</v>
      </c>
      <c r="AK7" s="138">
        <v>1</v>
      </c>
      <c r="AL7" s="138">
        <v>2</v>
      </c>
      <c r="AM7" s="138">
        <v>0</v>
      </c>
      <c r="AN7" s="172">
        <v>2</v>
      </c>
      <c r="AO7" s="166">
        <f t="shared" ref="AO7:AO70" si="7">SUM(AJ7:AN7)</f>
        <v>7</v>
      </c>
      <c r="AP7" s="151">
        <v>2</v>
      </c>
      <c r="AQ7" s="138">
        <v>1</v>
      </c>
      <c r="AR7" s="138">
        <v>2</v>
      </c>
      <c r="AS7" s="138">
        <v>0</v>
      </c>
      <c r="AT7" s="172">
        <v>2</v>
      </c>
      <c r="AU7" s="166">
        <f t="shared" ref="AU7:AU70" si="8">SUM(AP7:AT7)</f>
        <v>7</v>
      </c>
      <c r="AV7" s="151">
        <v>2</v>
      </c>
      <c r="AW7" s="138">
        <v>1</v>
      </c>
      <c r="AX7" s="138">
        <v>2</v>
      </c>
      <c r="AY7" s="138">
        <v>0</v>
      </c>
      <c r="AZ7" s="172">
        <v>2</v>
      </c>
      <c r="BA7" s="166">
        <f t="shared" ref="BA7:BA70" si="9">SUM(AV7:AZ7)</f>
        <v>7</v>
      </c>
      <c r="BB7" s="151">
        <v>2</v>
      </c>
      <c r="BC7" s="138">
        <v>1</v>
      </c>
      <c r="BD7" s="138">
        <v>2</v>
      </c>
      <c r="BE7" s="138">
        <v>0</v>
      </c>
      <c r="BF7" s="172">
        <v>2</v>
      </c>
      <c r="BG7" s="166">
        <f t="shared" ref="BG7:BG70" si="10">SUM(BB7:BF7)</f>
        <v>7</v>
      </c>
    </row>
    <row r="8" spans="1:59" x14ac:dyDescent="0.25">
      <c r="A8" s="259">
        <f t="shared" si="0"/>
        <v>3</v>
      </c>
      <c r="B8" s="260">
        <v>7613</v>
      </c>
      <c r="C8" s="261" t="s">
        <v>144</v>
      </c>
      <c r="D8" s="313">
        <f t="shared" si="1"/>
        <v>7.8888888888888893</v>
      </c>
      <c r="E8" s="305"/>
      <c r="F8" s="154">
        <v>2</v>
      </c>
      <c r="G8" s="8">
        <v>2</v>
      </c>
      <c r="H8" s="8">
        <v>2</v>
      </c>
      <c r="I8" s="8">
        <v>0</v>
      </c>
      <c r="J8" s="91">
        <v>2</v>
      </c>
      <c r="K8" s="166">
        <f t="shared" si="2"/>
        <v>8</v>
      </c>
      <c r="L8" s="149">
        <v>2</v>
      </c>
      <c r="M8" s="137">
        <v>2</v>
      </c>
      <c r="N8" s="137">
        <v>2</v>
      </c>
      <c r="O8" s="137">
        <v>0</v>
      </c>
      <c r="P8" s="169">
        <v>2</v>
      </c>
      <c r="Q8" s="171">
        <f t="shared" si="3"/>
        <v>8</v>
      </c>
      <c r="R8" s="151">
        <v>2</v>
      </c>
      <c r="S8" s="138">
        <v>2</v>
      </c>
      <c r="T8" s="138">
        <v>2</v>
      </c>
      <c r="U8" s="138">
        <v>0</v>
      </c>
      <c r="V8" s="172">
        <v>1</v>
      </c>
      <c r="W8" s="166">
        <f t="shared" si="4"/>
        <v>7</v>
      </c>
      <c r="X8" s="151">
        <v>2</v>
      </c>
      <c r="Y8" s="138">
        <v>2</v>
      </c>
      <c r="Z8" s="138">
        <v>3</v>
      </c>
      <c r="AA8" s="138">
        <v>0</v>
      </c>
      <c r="AB8" s="172">
        <v>1</v>
      </c>
      <c r="AC8" s="166">
        <f t="shared" si="5"/>
        <v>8</v>
      </c>
      <c r="AD8" s="151">
        <v>2</v>
      </c>
      <c r="AE8" s="138">
        <v>2</v>
      </c>
      <c r="AF8" s="138">
        <v>3</v>
      </c>
      <c r="AG8" s="138">
        <v>0</v>
      </c>
      <c r="AH8" s="172">
        <v>1</v>
      </c>
      <c r="AI8" s="166">
        <f t="shared" si="6"/>
        <v>8</v>
      </c>
      <c r="AJ8" s="151">
        <v>2</v>
      </c>
      <c r="AK8" s="138">
        <v>2</v>
      </c>
      <c r="AL8" s="138">
        <v>2</v>
      </c>
      <c r="AM8" s="138">
        <v>0</v>
      </c>
      <c r="AN8" s="172">
        <v>2</v>
      </c>
      <c r="AO8" s="166">
        <f t="shared" si="7"/>
        <v>8</v>
      </c>
      <c r="AP8" s="151">
        <v>2</v>
      </c>
      <c r="AQ8" s="138">
        <v>2</v>
      </c>
      <c r="AR8" s="138">
        <v>2</v>
      </c>
      <c r="AS8" s="138">
        <v>0</v>
      </c>
      <c r="AT8" s="172">
        <v>2</v>
      </c>
      <c r="AU8" s="166">
        <f t="shared" si="8"/>
        <v>8</v>
      </c>
      <c r="AV8" s="151">
        <v>2</v>
      </c>
      <c r="AW8" s="138">
        <v>2</v>
      </c>
      <c r="AX8" s="138">
        <v>2</v>
      </c>
      <c r="AY8" s="138">
        <v>0</v>
      </c>
      <c r="AZ8" s="172">
        <v>2</v>
      </c>
      <c r="BA8" s="166">
        <f t="shared" si="9"/>
        <v>8</v>
      </c>
      <c r="BB8" s="151">
        <v>2</v>
      </c>
      <c r="BC8" s="138">
        <v>2</v>
      </c>
      <c r="BD8" s="138">
        <v>2</v>
      </c>
      <c r="BE8" s="138">
        <v>0</v>
      </c>
      <c r="BF8" s="172">
        <v>2</v>
      </c>
      <c r="BG8" s="166">
        <f t="shared" si="10"/>
        <v>8</v>
      </c>
    </row>
    <row r="9" spans="1:59" x14ac:dyDescent="0.25">
      <c r="A9" s="259">
        <f t="shared" si="0"/>
        <v>4</v>
      </c>
      <c r="B9" s="260">
        <v>7614</v>
      </c>
      <c r="C9" s="261" t="s">
        <v>145</v>
      </c>
      <c r="D9" s="313">
        <f t="shared" si="1"/>
        <v>8.5555555555555554</v>
      </c>
      <c r="E9" s="305"/>
      <c r="F9" s="154">
        <v>2</v>
      </c>
      <c r="G9" s="8">
        <v>2</v>
      </c>
      <c r="H9" s="8">
        <v>2</v>
      </c>
      <c r="I9" s="8">
        <v>1</v>
      </c>
      <c r="J9" s="91">
        <v>2</v>
      </c>
      <c r="K9" s="166">
        <f t="shared" si="2"/>
        <v>9</v>
      </c>
      <c r="L9" s="149">
        <v>2</v>
      </c>
      <c r="M9" s="137">
        <v>2</v>
      </c>
      <c r="N9" s="137">
        <v>2</v>
      </c>
      <c r="O9" s="137">
        <v>1</v>
      </c>
      <c r="P9" s="169">
        <v>2</v>
      </c>
      <c r="Q9" s="171">
        <f t="shared" si="3"/>
        <v>9</v>
      </c>
      <c r="R9" s="151">
        <v>2</v>
      </c>
      <c r="S9" s="138">
        <v>2</v>
      </c>
      <c r="T9" s="138">
        <v>2</v>
      </c>
      <c r="U9" s="138">
        <v>1</v>
      </c>
      <c r="V9" s="172">
        <v>2</v>
      </c>
      <c r="W9" s="166">
        <f t="shared" si="4"/>
        <v>9</v>
      </c>
      <c r="X9" s="151">
        <v>2</v>
      </c>
      <c r="Y9" s="138">
        <v>2</v>
      </c>
      <c r="Z9" s="138">
        <v>2</v>
      </c>
      <c r="AA9" s="138">
        <v>0</v>
      </c>
      <c r="AB9" s="172">
        <v>2</v>
      </c>
      <c r="AC9" s="166">
        <f t="shared" si="5"/>
        <v>8</v>
      </c>
      <c r="AD9" s="151">
        <v>2</v>
      </c>
      <c r="AE9" s="138">
        <v>2</v>
      </c>
      <c r="AF9" s="138">
        <v>2</v>
      </c>
      <c r="AG9" s="138">
        <v>1</v>
      </c>
      <c r="AH9" s="172">
        <v>2</v>
      </c>
      <c r="AI9" s="166">
        <f t="shared" si="6"/>
        <v>9</v>
      </c>
      <c r="AJ9" s="151">
        <v>2</v>
      </c>
      <c r="AK9" s="138">
        <v>2</v>
      </c>
      <c r="AL9" s="138">
        <v>3</v>
      </c>
      <c r="AM9" s="138">
        <v>0</v>
      </c>
      <c r="AN9" s="172">
        <v>2</v>
      </c>
      <c r="AO9" s="166">
        <f t="shared" si="7"/>
        <v>9</v>
      </c>
      <c r="AP9" s="151">
        <v>2</v>
      </c>
      <c r="AQ9" s="138">
        <v>2</v>
      </c>
      <c r="AR9" s="138">
        <v>2</v>
      </c>
      <c r="AS9" s="138">
        <v>1</v>
      </c>
      <c r="AT9" s="172">
        <v>2</v>
      </c>
      <c r="AU9" s="166">
        <f t="shared" si="8"/>
        <v>9</v>
      </c>
      <c r="AV9" s="151">
        <v>2</v>
      </c>
      <c r="AW9" s="138">
        <v>2</v>
      </c>
      <c r="AX9" s="138">
        <v>3</v>
      </c>
      <c r="AY9" s="138">
        <v>0</v>
      </c>
      <c r="AZ9" s="172">
        <v>2</v>
      </c>
      <c r="BA9" s="166">
        <f t="shared" si="9"/>
        <v>9</v>
      </c>
      <c r="BB9" s="151">
        <v>2</v>
      </c>
      <c r="BC9" s="138">
        <v>1</v>
      </c>
      <c r="BD9" s="138">
        <v>1</v>
      </c>
      <c r="BE9" s="138">
        <v>0</v>
      </c>
      <c r="BF9" s="172">
        <v>2</v>
      </c>
      <c r="BG9" s="166">
        <f t="shared" si="10"/>
        <v>6</v>
      </c>
    </row>
    <row r="10" spans="1:59" x14ac:dyDescent="0.25">
      <c r="A10" s="259">
        <f t="shared" si="0"/>
        <v>5</v>
      </c>
      <c r="B10" s="260">
        <v>7615</v>
      </c>
      <c r="C10" s="262" t="s">
        <v>199</v>
      </c>
      <c r="D10" s="313">
        <f t="shared" si="1"/>
        <v>9.2222222222222214</v>
      </c>
      <c r="E10" s="305"/>
      <c r="F10" s="154">
        <v>2</v>
      </c>
      <c r="G10" s="8">
        <v>2</v>
      </c>
      <c r="H10" s="8">
        <v>3</v>
      </c>
      <c r="I10" s="8">
        <v>1</v>
      </c>
      <c r="J10" s="91">
        <v>2</v>
      </c>
      <c r="K10" s="166">
        <f t="shared" si="2"/>
        <v>10</v>
      </c>
      <c r="L10" s="149">
        <v>2</v>
      </c>
      <c r="M10" s="137">
        <v>2</v>
      </c>
      <c r="N10" s="137">
        <v>3</v>
      </c>
      <c r="O10" s="137">
        <v>1</v>
      </c>
      <c r="P10" s="169">
        <v>2</v>
      </c>
      <c r="Q10" s="171">
        <f t="shared" si="3"/>
        <v>10</v>
      </c>
      <c r="R10" s="151">
        <v>2</v>
      </c>
      <c r="S10" s="138">
        <v>2</v>
      </c>
      <c r="T10" s="138">
        <v>3</v>
      </c>
      <c r="U10" s="138">
        <v>1</v>
      </c>
      <c r="V10" s="172">
        <v>2</v>
      </c>
      <c r="W10" s="166">
        <f t="shared" si="4"/>
        <v>10</v>
      </c>
      <c r="X10" s="151">
        <v>2</v>
      </c>
      <c r="Y10" s="138">
        <v>2</v>
      </c>
      <c r="Z10" s="138">
        <v>3</v>
      </c>
      <c r="AA10" s="138">
        <v>1</v>
      </c>
      <c r="AB10" s="172">
        <v>2</v>
      </c>
      <c r="AC10" s="166">
        <f t="shared" si="5"/>
        <v>10</v>
      </c>
      <c r="AD10" s="151">
        <v>2</v>
      </c>
      <c r="AE10" s="138">
        <v>2</v>
      </c>
      <c r="AF10" s="138">
        <v>3</v>
      </c>
      <c r="AG10" s="138">
        <v>1</v>
      </c>
      <c r="AH10" s="172">
        <v>2</v>
      </c>
      <c r="AI10" s="166">
        <f t="shared" si="6"/>
        <v>10</v>
      </c>
      <c r="AJ10" s="151">
        <v>2</v>
      </c>
      <c r="AK10" s="138">
        <v>2</v>
      </c>
      <c r="AL10" s="138">
        <v>3</v>
      </c>
      <c r="AM10" s="138">
        <v>0</v>
      </c>
      <c r="AN10" s="172">
        <v>2</v>
      </c>
      <c r="AO10" s="166">
        <f t="shared" si="7"/>
        <v>9</v>
      </c>
      <c r="AP10" s="151">
        <v>2</v>
      </c>
      <c r="AQ10" s="138">
        <v>1</v>
      </c>
      <c r="AR10" s="138">
        <v>3</v>
      </c>
      <c r="AS10" s="138">
        <v>1</v>
      </c>
      <c r="AT10" s="172">
        <v>2</v>
      </c>
      <c r="AU10" s="166">
        <f t="shared" si="8"/>
        <v>9</v>
      </c>
      <c r="AV10" s="151">
        <v>2</v>
      </c>
      <c r="AW10" s="138">
        <v>2</v>
      </c>
      <c r="AX10" s="138">
        <v>2</v>
      </c>
      <c r="AY10" s="138">
        <v>1</v>
      </c>
      <c r="AZ10" s="172">
        <v>2</v>
      </c>
      <c r="BA10" s="166">
        <f t="shared" si="9"/>
        <v>9</v>
      </c>
      <c r="BB10" s="151">
        <v>2</v>
      </c>
      <c r="BC10" s="138">
        <v>1</v>
      </c>
      <c r="BD10" s="138">
        <v>2</v>
      </c>
      <c r="BE10" s="138">
        <v>0</v>
      </c>
      <c r="BF10" s="172">
        <v>1</v>
      </c>
      <c r="BG10" s="166">
        <f t="shared" si="10"/>
        <v>6</v>
      </c>
    </row>
    <row r="11" spans="1:59" x14ac:dyDescent="0.25">
      <c r="A11" s="259">
        <f t="shared" si="0"/>
        <v>6</v>
      </c>
      <c r="B11" s="260">
        <v>7616</v>
      </c>
      <c r="C11" s="261" t="s">
        <v>146</v>
      </c>
      <c r="D11" s="313">
        <f t="shared" si="1"/>
        <v>9.3333333333333339</v>
      </c>
      <c r="E11" s="305"/>
      <c r="F11" s="208">
        <v>2</v>
      </c>
      <c r="G11" s="15">
        <v>2</v>
      </c>
      <c r="H11" s="15">
        <v>2</v>
      </c>
      <c r="I11" s="15">
        <v>1</v>
      </c>
      <c r="J11" s="147">
        <v>2</v>
      </c>
      <c r="K11" s="166">
        <f t="shared" si="2"/>
        <v>9</v>
      </c>
      <c r="L11" s="149">
        <v>2</v>
      </c>
      <c r="M11" s="137">
        <v>2</v>
      </c>
      <c r="N11" s="137">
        <v>2</v>
      </c>
      <c r="O11" s="137">
        <v>1</v>
      </c>
      <c r="P11" s="169">
        <v>2</v>
      </c>
      <c r="Q11" s="171">
        <f t="shared" si="3"/>
        <v>9</v>
      </c>
      <c r="R11" s="151">
        <v>2</v>
      </c>
      <c r="S11" s="138">
        <v>2</v>
      </c>
      <c r="T11" s="138">
        <v>3</v>
      </c>
      <c r="U11" s="138">
        <v>1</v>
      </c>
      <c r="V11" s="172">
        <v>2</v>
      </c>
      <c r="W11" s="166">
        <f t="shared" si="4"/>
        <v>10</v>
      </c>
      <c r="X11" s="151">
        <v>2</v>
      </c>
      <c r="Y11" s="138">
        <v>2</v>
      </c>
      <c r="Z11" s="138">
        <v>2</v>
      </c>
      <c r="AA11" s="138">
        <v>1</v>
      </c>
      <c r="AB11" s="172">
        <v>2</v>
      </c>
      <c r="AC11" s="166">
        <f t="shared" si="5"/>
        <v>9</v>
      </c>
      <c r="AD11" s="151">
        <v>2</v>
      </c>
      <c r="AE11" s="138">
        <v>2</v>
      </c>
      <c r="AF11" s="138">
        <v>3</v>
      </c>
      <c r="AG11" s="138">
        <v>1</v>
      </c>
      <c r="AH11" s="172">
        <v>2</v>
      </c>
      <c r="AI11" s="166">
        <f t="shared" si="6"/>
        <v>10</v>
      </c>
      <c r="AJ11" s="151">
        <v>2</v>
      </c>
      <c r="AK11" s="138">
        <v>2</v>
      </c>
      <c r="AL11" s="138">
        <v>2</v>
      </c>
      <c r="AM11" s="138">
        <v>1</v>
      </c>
      <c r="AN11" s="172">
        <v>2</v>
      </c>
      <c r="AO11" s="166">
        <f t="shared" si="7"/>
        <v>9</v>
      </c>
      <c r="AP11" s="151">
        <v>2</v>
      </c>
      <c r="AQ11" s="138">
        <v>2</v>
      </c>
      <c r="AR11" s="138">
        <v>2</v>
      </c>
      <c r="AS11" s="138">
        <v>1</v>
      </c>
      <c r="AT11" s="172">
        <v>2</v>
      </c>
      <c r="AU11" s="166">
        <f t="shared" si="8"/>
        <v>9</v>
      </c>
      <c r="AV11" s="151">
        <v>2</v>
      </c>
      <c r="AW11" s="138">
        <v>2</v>
      </c>
      <c r="AX11" s="138">
        <v>2</v>
      </c>
      <c r="AY11" s="138">
        <v>1</v>
      </c>
      <c r="AZ11" s="172">
        <v>2</v>
      </c>
      <c r="BA11" s="166">
        <f t="shared" si="9"/>
        <v>9</v>
      </c>
      <c r="BB11" s="151">
        <v>2</v>
      </c>
      <c r="BC11" s="138">
        <v>2</v>
      </c>
      <c r="BD11" s="138">
        <v>3</v>
      </c>
      <c r="BE11" s="138">
        <v>1</v>
      </c>
      <c r="BF11" s="172">
        <v>2</v>
      </c>
      <c r="BG11" s="166">
        <f t="shared" si="10"/>
        <v>10</v>
      </c>
    </row>
    <row r="12" spans="1:59" x14ac:dyDescent="0.25">
      <c r="A12" s="259">
        <f t="shared" si="0"/>
        <v>7</v>
      </c>
      <c r="B12" s="260">
        <v>7617</v>
      </c>
      <c r="C12" s="261" t="s">
        <v>147</v>
      </c>
      <c r="D12" s="313">
        <f t="shared" si="1"/>
        <v>8.8888888888888893</v>
      </c>
      <c r="E12" s="305"/>
      <c r="F12" s="154">
        <v>2</v>
      </c>
      <c r="G12" s="8">
        <v>2</v>
      </c>
      <c r="H12" s="8">
        <v>3</v>
      </c>
      <c r="I12" s="8">
        <v>0</v>
      </c>
      <c r="J12" s="91">
        <v>2</v>
      </c>
      <c r="K12" s="166">
        <f t="shared" si="2"/>
        <v>9</v>
      </c>
      <c r="L12" s="149">
        <v>2</v>
      </c>
      <c r="M12" s="137">
        <v>2</v>
      </c>
      <c r="N12" s="137">
        <v>3</v>
      </c>
      <c r="O12" s="137">
        <v>0</v>
      </c>
      <c r="P12" s="168">
        <v>2</v>
      </c>
      <c r="Q12" s="171">
        <f t="shared" si="3"/>
        <v>9</v>
      </c>
      <c r="R12" s="151">
        <v>2</v>
      </c>
      <c r="S12" s="138">
        <v>2</v>
      </c>
      <c r="T12" s="138">
        <v>3</v>
      </c>
      <c r="U12" s="138">
        <v>0</v>
      </c>
      <c r="V12" s="172">
        <v>2</v>
      </c>
      <c r="W12" s="166">
        <f t="shared" si="4"/>
        <v>9</v>
      </c>
      <c r="X12" s="151">
        <v>2</v>
      </c>
      <c r="Y12" s="138">
        <v>2</v>
      </c>
      <c r="Z12" s="138">
        <v>2</v>
      </c>
      <c r="AA12" s="138">
        <v>1</v>
      </c>
      <c r="AB12" s="172">
        <v>2</v>
      </c>
      <c r="AC12" s="166">
        <f t="shared" si="5"/>
        <v>9</v>
      </c>
      <c r="AD12" s="151">
        <v>2</v>
      </c>
      <c r="AE12" s="138">
        <v>2</v>
      </c>
      <c r="AF12" s="138">
        <v>3</v>
      </c>
      <c r="AG12" s="138">
        <v>1</v>
      </c>
      <c r="AH12" s="172">
        <v>2</v>
      </c>
      <c r="AI12" s="166">
        <f t="shared" si="6"/>
        <v>10</v>
      </c>
      <c r="AJ12" s="151">
        <v>2</v>
      </c>
      <c r="AK12" s="138">
        <v>2</v>
      </c>
      <c r="AL12" s="138">
        <v>3</v>
      </c>
      <c r="AM12" s="138">
        <v>0</v>
      </c>
      <c r="AN12" s="172">
        <v>2</v>
      </c>
      <c r="AO12" s="166">
        <f t="shared" si="7"/>
        <v>9</v>
      </c>
      <c r="AP12" s="151">
        <v>2</v>
      </c>
      <c r="AQ12" s="138">
        <v>2</v>
      </c>
      <c r="AR12" s="138">
        <v>3</v>
      </c>
      <c r="AS12" s="138">
        <v>0</v>
      </c>
      <c r="AT12" s="172">
        <v>2</v>
      </c>
      <c r="AU12" s="166">
        <f t="shared" si="8"/>
        <v>9</v>
      </c>
      <c r="AV12" s="151">
        <v>2</v>
      </c>
      <c r="AW12" s="138">
        <v>2</v>
      </c>
      <c r="AX12" s="138">
        <v>2</v>
      </c>
      <c r="AY12" s="138">
        <v>0</v>
      </c>
      <c r="AZ12" s="172">
        <v>2</v>
      </c>
      <c r="BA12" s="166">
        <f t="shared" si="9"/>
        <v>8</v>
      </c>
      <c r="BB12" s="151">
        <v>2</v>
      </c>
      <c r="BC12" s="138">
        <v>2</v>
      </c>
      <c r="BD12" s="138">
        <v>2</v>
      </c>
      <c r="BE12" s="138">
        <v>0</v>
      </c>
      <c r="BF12" s="172">
        <v>2</v>
      </c>
      <c r="BG12" s="166">
        <f t="shared" si="10"/>
        <v>8</v>
      </c>
    </row>
    <row r="13" spans="1:59" ht="15" customHeight="1" x14ac:dyDescent="0.25">
      <c r="A13" s="259">
        <f t="shared" si="0"/>
        <v>8</v>
      </c>
      <c r="B13" s="260">
        <v>7618</v>
      </c>
      <c r="C13" s="262" t="s">
        <v>234</v>
      </c>
      <c r="D13" s="313">
        <f t="shared" si="1"/>
        <v>8.8888888888888893</v>
      </c>
      <c r="E13" s="305"/>
      <c r="F13" s="154">
        <v>2</v>
      </c>
      <c r="G13" s="8">
        <v>2</v>
      </c>
      <c r="H13" s="8">
        <v>3</v>
      </c>
      <c r="I13" s="8">
        <v>0</v>
      </c>
      <c r="J13" s="91">
        <v>2</v>
      </c>
      <c r="K13" s="166">
        <f t="shared" si="2"/>
        <v>9</v>
      </c>
      <c r="L13" s="149">
        <v>2</v>
      </c>
      <c r="M13" s="137">
        <v>2</v>
      </c>
      <c r="N13" s="137">
        <v>3</v>
      </c>
      <c r="O13" s="137">
        <v>0</v>
      </c>
      <c r="P13" s="169">
        <v>2</v>
      </c>
      <c r="Q13" s="171">
        <f t="shared" si="3"/>
        <v>9</v>
      </c>
      <c r="R13" s="151">
        <v>2</v>
      </c>
      <c r="S13" s="138">
        <v>2</v>
      </c>
      <c r="T13" s="138">
        <v>3</v>
      </c>
      <c r="U13" s="138">
        <v>1</v>
      </c>
      <c r="V13" s="172">
        <v>2</v>
      </c>
      <c r="W13" s="166">
        <f t="shared" si="4"/>
        <v>10</v>
      </c>
      <c r="X13" s="151">
        <v>2</v>
      </c>
      <c r="Y13" s="138">
        <v>2</v>
      </c>
      <c r="Z13" s="138">
        <v>3</v>
      </c>
      <c r="AA13" s="138">
        <v>0</v>
      </c>
      <c r="AB13" s="172">
        <v>2</v>
      </c>
      <c r="AC13" s="166">
        <f t="shared" si="5"/>
        <v>9</v>
      </c>
      <c r="AD13" s="151">
        <v>2</v>
      </c>
      <c r="AE13" s="138">
        <v>2</v>
      </c>
      <c r="AF13" s="138">
        <v>3</v>
      </c>
      <c r="AG13" s="138">
        <v>0</v>
      </c>
      <c r="AH13" s="172">
        <v>2</v>
      </c>
      <c r="AI13" s="166">
        <f t="shared" si="6"/>
        <v>9</v>
      </c>
      <c r="AJ13" s="151">
        <v>2</v>
      </c>
      <c r="AK13" s="138">
        <v>2</v>
      </c>
      <c r="AL13" s="138">
        <v>3</v>
      </c>
      <c r="AM13" s="138">
        <v>0</v>
      </c>
      <c r="AN13" s="172">
        <v>2</v>
      </c>
      <c r="AO13" s="166">
        <f t="shared" si="7"/>
        <v>9</v>
      </c>
      <c r="AP13" s="151">
        <v>2</v>
      </c>
      <c r="AQ13" s="138">
        <v>1</v>
      </c>
      <c r="AR13" s="138">
        <v>3</v>
      </c>
      <c r="AS13" s="138">
        <v>0</v>
      </c>
      <c r="AT13" s="172">
        <v>2</v>
      </c>
      <c r="AU13" s="166">
        <f t="shared" si="8"/>
        <v>8</v>
      </c>
      <c r="AV13" s="151">
        <v>2</v>
      </c>
      <c r="AW13" s="138">
        <v>2</v>
      </c>
      <c r="AX13" s="138">
        <v>3</v>
      </c>
      <c r="AY13" s="138">
        <v>0</v>
      </c>
      <c r="AZ13" s="172">
        <v>2</v>
      </c>
      <c r="BA13" s="166">
        <f t="shared" si="9"/>
        <v>9</v>
      </c>
      <c r="BB13" s="151">
        <v>2</v>
      </c>
      <c r="BC13" s="138">
        <v>2</v>
      </c>
      <c r="BD13" s="138">
        <v>3</v>
      </c>
      <c r="BE13" s="138">
        <v>0</v>
      </c>
      <c r="BF13" s="172">
        <v>1</v>
      </c>
      <c r="BG13" s="166">
        <f t="shared" si="10"/>
        <v>8</v>
      </c>
    </row>
    <row r="14" spans="1:59" x14ac:dyDescent="0.25">
      <c r="A14" s="259">
        <f t="shared" si="0"/>
        <v>9</v>
      </c>
      <c r="B14" s="260">
        <v>7619</v>
      </c>
      <c r="C14" s="261" t="s">
        <v>149</v>
      </c>
      <c r="D14" s="313">
        <f t="shared" si="1"/>
        <v>8.2222222222222214</v>
      </c>
      <c r="E14" s="305"/>
      <c r="F14" s="154">
        <v>2</v>
      </c>
      <c r="G14" s="8">
        <v>2</v>
      </c>
      <c r="H14" s="8">
        <v>2</v>
      </c>
      <c r="I14" s="8">
        <v>0</v>
      </c>
      <c r="J14" s="91">
        <v>2</v>
      </c>
      <c r="K14" s="166">
        <f t="shared" si="2"/>
        <v>8</v>
      </c>
      <c r="L14" s="149">
        <v>2</v>
      </c>
      <c r="M14" s="137">
        <v>2</v>
      </c>
      <c r="N14" s="137">
        <v>2</v>
      </c>
      <c r="O14" s="137">
        <v>0</v>
      </c>
      <c r="P14" s="168">
        <v>2</v>
      </c>
      <c r="Q14" s="171">
        <f t="shared" si="3"/>
        <v>8</v>
      </c>
      <c r="R14" s="151">
        <v>2</v>
      </c>
      <c r="S14" s="138">
        <v>2</v>
      </c>
      <c r="T14" s="138">
        <v>3</v>
      </c>
      <c r="U14" s="138">
        <v>0</v>
      </c>
      <c r="V14" s="172">
        <v>2</v>
      </c>
      <c r="W14" s="166">
        <f t="shared" si="4"/>
        <v>9</v>
      </c>
      <c r="X14" s="151">
        <v>2</v>
      </c>
      <c r="Y14" s="138">
        <v>2</v>
      </c>
      <c r="Z14" s="138">
        <v>3</v>
      </c>
      <c r="AA14" s="138">
        <v>0</v>
      </c>
      <c r="AB14" s="172">
        <v>2</v>
      </c>
      <c r="AC14" s="166">
        <f t="shared" si="5"/>
        <v>9</v>
      </c>
      <c r="AD14" s="151">
        <v>2</v>
      </c>
      <c r="AE14" s="138">
        <v>2</v>
      </c>
      <c r="AF14" s="138">
        <v>3</v>
      </c>
      <c r="AG14" s="138">
        <v>0</v>
      </c>
      <c r="AH14" s="172">
        <v>2</v>
      </c>
      <c r="AI14" s="166">
        <f t="shared" si="6"/>
        <v>9</v>
      </c>
      <c r="AJ14" s="151">
        <v>2</v>
      </c>
      <c r="AK14" s="138">
        <v>2</v>
      </c>
      <c r="AL14" s="138">
        <v>3</v>
      </c>
      <c r="AM14" s="138">
        <v>0</v>
      </c>
      <c r="AN14" s="172">
        <v>2</v>
      </c>
      <c r="AO14" s="166">
        <f t="shared" si="7"/>
        <v>9</v>
      </c>
      <c r="AP14" s="151">
        <v>2</v>
      </c>
      <c r="AQ14" s="138">
        <v>1</v>
      </c>
      <c r="AR14" s="138">
        <v>3</v>
      </c>
      <c r="AS14" s="138">
        <v>0</v>
      </c>
      <c r="AT14" s="172">
        <v>1</v>
      </c>
      <c r="AU14" s="166">
        <f t="shared" si="8"/>
        <v>7</v>
      </c>
      <c r="AV14" s="151">
        <v>2</v>
      </c>
      <c r="AW14" s="138">
        <v>1</v>
      </c>
      <c r="AX14" s="138">
        <v>2</v>
      </c>
      <c r="AY14" s="138">
        <v>0</v>
      </c>
      <c r="AZ14" s="172">
        <v>2</v>
      </c>
      <c r="BA14" s="166">
        <f t="shared" si="9"/>
        <v>7</v>
      </c>
      <c r="BB14" s="151">
        <v>2</v>
      </c>
      <c r="BC14" s="138">
        <v>2</v>
      </c>
      <c r="BD14" s="138">
        <v>2</v>
      </c>
      <c r="BE14" s="138">
        <v>0</v>
      </c>
      <c r="BF14" s="172">
        <v>2</v>
      </c>
      <c r="BG14" s="166">
        <f t="shared" si="10"/>
        <v>8</v>
      </c>
    </row>
    <row r="15" spans="1:59" x14ac:dyDescent="0.25">
      <c r="A15" s="259">
        <f t="shared" si="0"/>
        <v>10</v>
      </c>
      <c r="B15" s="260">
        <v>7620</v>
      </c>
      <c r="C15" s="261" t="s">
        <v>150</v>
      </c>
      <c r="D15" s="313">
        <f t="shared" si="1"/>
        <v>7.8888888888888893</v>
      </c>
      <c r="E15" s="305"/>
      <c r="F15" s="154">
        <v>2</v>
      </c>
      <c r="G15" s="8">
        <v>2</v>
      </c>
      <c r="H15" s="8">
        <v>2</v>
      </c>
      <c r="I15" s="8">
        <v>0</v>
      </c>
      <c r="J15" s="91">
        <v>2</v>
      </c>
      <c r="K15" s="166">
        <v>8</v>
      </c>
      <c r="L15" s="149">
        <v>2</v>
      </c>
      <c r="M15" s="137">
        <v>2</v>
      </c>
      <c r="N15" s="137">
        <v>2</v>
      </c>
      <c r="O15" s="137">
        <v>0</v>
      </c>
      <c r="P15" s="169">
        <v>2</v>
      </c>
      <c r="Q15" s="171">
        <f t="shared" si="3"/>
        <v>8</v>
      </c>
      <c r="R15" s="151">
        <v>2</v>
      </c>
      <c r="S15" s="138">
        <v>2</v>
      </c>
      <c r="T15" s="138">
        <v>2</v>
      </c>
      <c r="U15" s="138">
        <v>0</v>
      </c>
      <c r="V15" s="172">
        <v>2</v>
      </c>
      <c r="W15" s="166">
        <f t="shared" si="4"/>
        <v>8</v>
      </c>
      <c r="X15" s="151">
        <v>2</v>
      </c>
      <c r="Y15" s="138">
        <v>2</v>
      </c>
      <c r="Z15" s="138">
        <v>2</v>
      </c>
      <c r="AA15" s="138">
        <v>0</v>
      </c>
      <c r="AB15" s="172">
        <v>2</v>
      </c>
      <c r="AC15" s="166">
        <v>8</v>
      </c>
      <c r="AD15" s="151">
        <v>2</v>
      </c>
      <c r="AE15" s="138">
        <v>2</v>
      </c>
      <c r="AF15" s="138">
        <v>2</v>
      </c>
      <c r="AG15" s="138">
        <v>0</v>
      </c>
      <c r="AH15" s="172">
        <v>2</v>
      </c>
      <c r="AI15" s="166">
        <f t="shared" si="6"/>
        <v>8</v>
      </c>
      <c r="AJ15" s="151">
        <v>2</v>
      </c>
      <c r="AK15" s="138">
        <v>2</v>
      </c>
      <c r="AL15" s="138">
        <v>2</v>
      </c>
      <c r="AM15" s="138">
        <v>0</v>
      </c>
      <c r="AN15" s="172">
        <v>2</v>
      </c>
      <c r="AO15" s="166">
        <f t="shared" si="7"/>
        <v>8</v>
      </c>
      <c r="AP15" s="151">
        <v>2</v>
      </c>
      <c r="AQ15" s="138">
        <v>1</v>
      </c>
      <c r="AR15" s="138">
        <v>2</v>
      </c>
      <c r="AS15" s="138">
        <v>0</v>
      </c>
      <c r="AT15" s="172">
        <v>2</v>
      </c>
      <c r="AU15" s="166">
        <f t="shared" si="8"/>
        <v>7</v>
      </c>
      <c r="AV15" s="151">
        <v>2</v>
      </c>
      <c r="AW15" s="138">
        <v>2</v>
      </c>
      <c r="AX15" s="138">
        <v>2</v>
      </c>
      <c r="AY15" s="138">
        <v>0</v>
      </c>
      <c r="AZ15" s="172">
        <v>2</v>
      </c>
      <c r="BA15" s="166">
        <f t="shared" si="9"/>
        <v>8</v>
      </c>
      <c r="BB15" s="151">
        <v>2</v>
      </c>
      <c r="BC15" s="138">
        <v>2</v>
      </c>
      <c r="BD15" s="138">
        <v>2</v>
      </c>
      <c r="BE15" s="138">
        <v>0</v>
      </c>
      <c r="BF15" s="172">
        <v>2</v>
      </c>
      <c r="BG15" s="166">
        <f t="shared" si="10"/>
        <v>8</v>
      </c>
    </row>
    <row r="16" spans="1:59" x14ac:dyDescent="0.25">
      <c r="A16" s="259">
        <f t="shared" si="0"/>
        <v>11</v>
      </c>
      <c r="B16" s="260">
        <v>7621</v>
      </c>
      <c r="C16" s="261" t="s">
        <v>151</v>
      </c>
      <c r="D16" s="313">
        <f t="shared" si="1"/>
        <v>8</v>
      </c>
      <c r="E16" s="305"/>
      <c r="F16" s="154">
        <v>2</v>
      </c>
      <c r="G16" s="8">
        <v>2</v>
      </c>
      <c r="H16" s="8">
        <v>2</v>
      </c>
      <c r="I16" s="8">
        <v>1</v>
      </c>
      <c r="J16" s="91">
        <v>2</v>
      </c>
      <c r="K16" s="166">
        <f t="shared" si="2"/>
        <v>9</v>
      </c>
      <c r="L16" s="149">
        <v>2</v>
      </c>
      <c r="M16" s="137">
        <v>2</v>
      </c>
      <c r="N16" s="137">
        <v>2</v>
      </c>
      <c r="O16" s="137">
        <v>1</v>
      </c>
      <c r="P16" s="170">
        <v>2</v>
      </c>
      <c r="Q16" s="171">
        <f t="shared" si="3"/>
        <v>9</v>
      </c>
      <c r="R16" s="151">
        <v>1</v>
      </c>
      <c r="S16" s="138">
        <v>2</v>
      </c>
      <c r="T16" s="138">
        <v>2</v>
      </c>
      <c r="U16" s="138">
        <v>0</v>
      </c>
      <c r="V16" s="172">
        <v>2</v>
      </c>
      <c r="W16" s="166">
        <f t="shared" si="4"/>
        <v>7</v>
      </c>
      <c r="X16" s="151">
        <v>2</v>
      </c>
      <c r="Y16" s="138">
        <v>2</v>
      </c>
      <c r="Z16" s="138">
        <v>2</v>
      </c>
      <c r="AA16" s="138">
        <v>0</v>
      </c>
      <c r="AB16" s="172">
        <v>2</v>
      </c>
      <c r="AC16" s="166">
        <f t="shared" si="5"/>
        <v>8</v>
      </c>
      <c r="AD16" s="151">
        <v>2</v>
      </c>
      <c r="AE16" s="138">
        <v>1</v>
      </c>
      <c r="AF16" s="138">
        <v>2</v>
      </c>
      <c r="AG16" s="138">
        <v>0</v>
      </c>
      <c r="AH16" s="172">
        <v>2</v>
      </c>
      <c r="AI16" s="166">
        <f t="shared" si="6"/>
        <v>7</v>
      </c>
      <c r="AJ16" s="151">
        <v>2</v>
      </c>
      <c r="AK16" s="138">
        <v>2</v>
      </c>
      <c r="AL16" s="138">
        <v>2</v>
      </c>
      <c r="AM16" s="138">
        <v>1</v>
      </c>
      <c r="AN16" s="172">
        <v>2</v>
      </c>
      <c r="AO16" s="166">
        <f t="shared" si="7"/>
        <v>9</v>
      </c>
      <c r="AP16" s="151">
        <v>2</v>
      </c>
      <c r="AQ16" s="138">
        <v>1</v>
      </c>
      <c r="AR16" s="138">
        <v>2</v>
      </c>
      <c r="AS16" s="138">
        <v>0</v>
      </c>
      <c r="AT16" s="172">
        <v>2</v>
      </c>
      <c r="AU16" s="166">
        <f t="shared" si="8"/>
        <v>7</v>
      </c>
      <c r="AV16" s="151">
        <v>2</v>
      </c>
      <c r="AW16" s="138">
        <v>2</v>
      </c>
      <c r="AX16" s="138">
        <v>2</v>
      </c>
      <c r="AY16" s="138">
        <v>0</v>
      </c>
      <c r="AZ16" s="172">
        <v>2</v>
      </c>
      <c r="BA16" s="166">
        <f t="shared" si="9"/>
        <v>8</v>
      </c>
      <c r="BB16" s="151">
        <v>2</v>
      </c>
      <c r="BC16" s="138">
        <v>2</v>
      </c>
      <c r="BD16" s="138">
        <v>2</v>
      </c>
      <c r="BE16" s="138">
        <v>1</v>
      </c>
      <c r="BF16" s="172">
        <v>1</v>
      </c>
      <c r="BG16" s="166">
        <f t="shared" si="10"/>
        <v>8</v>
      </c>
    </row>
    <row r="17" spans="1:59" x14ac:dyDescent="0.25">
      <c r="A17" s="259">
        <f t="shared" si="0"/>
        <v>12</v>
      </c>
      <c r="B17" s="260">
        <v>7622</v>
      </c>
      <c r="C17" s="261" t="s">
        <v>152</v>
      </c>
      <c r="D17" s="313">
        <f t="shared" si="1"/>
        <v>9.1111111111111107</v>
      </c>
      <c r="E17" s="305"/>
      <c r="F17" s="154">
        <v>2</v>
      </c>
      <c r="G17" s="8">
        <v>2</v>
      </c>
      <c r="H17" s="8">
        <v>3</v>
      </c>
      <c r="I17" s="8">
        <v>0</v>
      </c>
      <c r="J17" s="91">
        <v>2</v>
      </c>
      <c r="K17" s="166">
        <f t="shared" si="2"/>
        <v>9</v>
      </c>
      <c r="L17" s="149">
        <v>2</v>
      </c>
      <c r="M17" s="137">
        <v>2</v>
      </c>
      <c r="N17" s="137">
        <v>3</v>
      </c>
      <c r="O17" s="137">
        <v>0</v>
      </c>
      <c r="P17" s="169">
        <v>2</v>
      </c>
      <c r="Q17" s="171">
        <f t="shared" si="3"/>
        <v>9</v>
      </c>
      <c r="R17" s="151">
        <v>2</v>
      </c>
      <c r="S17" s="138">
        <v>2</v>
      </c>
      <c r="T17" s="138">
        <v>3</v>
      </c>
      <c r="U17" s="138">
        <v>0</v>
      </c>
      <c r="V17" s="172">
        <v>2</v>
      </c>
      <c r="W17" s="166">
        <f t="shared" si="4"/>
        <v>9</v>
      </c>
      <c r="X17" s="151">
        <v>2</v>
      </c>
      <c r="Y17" s="138">
        <v>2</v>
      </c>
      <c r="Z17" s="138">
        <v>3</v>
      </c>
      <c r="AA17" s="138">
        <v>1</v>
      </c>
      <c r="AB17" s="172">
        <v>2</v>
      </c>
      <c r="AC17" s="166">
        <f t="shared" si="5"/>
        <v>10</v>
      </c>
      <c r="AD17" s="151">
        <v>2</v>
      </c>
      <c r="AE17" s="138">
        <v>2</v>
      </c>
      <c r="AF17" s="138">
        <v>3</v>
      </c>
      <c r="AG17" s="138">
        <v>0</v>
      </c>
      <c r="AH17" s="172">
        <v>2</v>
      </c>
      <c r="AI17" s="166">
        <f t="shared" si="6"/>
        <v>9</v>
      </c>
      <c r="AJ17" s="151">
        <v>2</v>
      </c>
      <c r="AK17" s="138">
        <v>2</v>
      </c>
      <c r="AL17" s="138">
        <v>3</v>
      </c>
      <c r="AM17" s="138">
        <v>0</v>
      </c>
      <c r="AN17" s="172">
        <v>2</v>
      </c>
      <c r="AO17" s="166">
        <f t="shared" si="7"/>
        <v>9</v>
      </c>
      <c r="AP17" s="151">
        <v>2</v>
      </c>
      <c r="AQ17" s="138">
        <v>2</v>
      </c>
      <c r="AR17" s="138">
        <v>2</v>
      </c>
      <c r="AS17" s="138">
        <v>1</v>
      </c>
      <c r="AT17" s="172">
        <v>2</v>
      </c>
      <c r="AU17" s="166">
        <f t="shared" si="8"/>
        <v>9</v>
      </c>
      <c r="AV17" s="151">
        <v>2</v>
      </c>
      <c r="AW17" s="138">
        <v>2</v>
      </c>
      <c r="AX17" s="138">
        <v>3</v>
      </c>
      <c r="AY17" s="138">
        <v>0</v>
      </c>
      <c r="AZ17" s="172">
        <v>2</v>
      </c>
      <c r="BA17" s="166">
        <f t="shared" si="9"/>
        <v>9</v>
      </c>
      <c r="BB17" s="151">
        <v>2</v>
      </c>
      <c r="BC17" s="138">
        <v>2</v>
      </c>
      <c r="BD17" s="138">
        <v>3</v>
      </c>
      <c r="BE17" s="138">
        <v>0</v>
      </c>
      <c r="BF17" s="172">
        <v>2</v>
      </c>
      <c r="BG17" s="166">
        <f t="shared" si="10"/>
        <v>9</v>
      </c>
    </row>
    <row r="18" spans="1:59" x14ac:dyDescent="0.25">
      <c r="A18" s="259"/>
      <c r="B18" s="260">
        <v>7623</v>
      </c>
      <c r="C18" s="262" t="s">
        <v>261</v>
      </c>
      <c r="D18" s="313">
        <f t="shared" si="1"/>
        <v>7</v>
      </c>
      <c r="E18" s="305"/>
      <c r="F18" s="154">
        <v>2</v>
      </c>
      <c r="G18" s="8">
        <v>1</v>
      </c>
      <c r="H18" s="8">
        <v>2</v>
      </c>
      <c r="I18" s="8">
        <v>0</v>
      </c>
      <c r="J18" s="91">
        <v>2</v>
      </c>
      <c r="K18" s="166">
        <f t="shared" si="2"/>
        <v>7</v>
      </c>
      <c r="L18" s="149">
        <v>2</v>
      </c>
      <c r="M18" s="137">
        <v>1</v>
      </c>
      <c r="N18" s="137">
        <v>2</v>
      </c>
      <c r="O18" s="137">
        <v>0</v>
      </c>
      <c r="P18" s="169">
        <v>2</v>
      </c>
      <c r="Q18" s="171">
        <f t="shared" si="3"/>
        <v>7</v>
      </c>
      <c r="R18" s="151">
        <v>2</v>
      </c>
      <c r="S18" s="138">
        <v>1</v>
      </c>
      <c r="T18" s="138">
        <v>2</v>
      </c>
      <c r="U18" s="138">
        <v>0</v>
      </c>
      <c r="V18" s="172">
        <v>2</v>
      </c>
      <c r="W18" s="166">
        <f t="shared" si="4"/>
        <v>7</v>
      </c>
      <c r="X18" s="151">
        <v>2</v>
      </c>
      <c r="Y18" s="138">
        <v>1</v>
      </c>
      <c r="Z18" s="138">
        <v>2</v>
      </c>
      <c r="AA18" s="138">
        <v>0</v>
      </c>
      <c r="AB18" s="172">
        <v>2</v>
      </c>
      <c r="AC18" s="166">
        <v>7</v>
      </c>
      <c r="AD18" s="151">
        <v>2</v>
      </c>
      <c r="AE18" s="138">
        <v>1</v>
      </c>
      <c r="AF18" s="138">
        <v>2</v>
      </c>
      <c r="AG18" s="138">
        <v>0</v>
      </c>
      <c r="AH18" s="172">
        <v>2</v>
      </c>
      <c r="AI18" s="166">
        <f t="shared" si="6"/>
        <v>7</v>
      </c>
      <c r="AJ18" s="151">
        <v>2</v>
      </c>
      <c r="AK18" s="138">
        <v>2</v>
      </c>
      <c r="AL18" s="138">
        <v>2</v>
      </c>
      <c r="AM18" s="138">
        <v>0</v>
      </c>
      <c r="AN18" s="172">
        <v>2</v>
      </c>
      <c r="AO18" s="166">
        <f t="shared" si="7"/>
        <v>8</v>
      </c>
      <c r="AP18" s="151">
        <v>2</v>
      </c>
      <c r="AQ18" s="138">
        <v>1</v>
      </c>
      <c r="AR18" s="138">
        <v>2</v>
      </c>
      <c r="AS18" s="138">
        <v>0</v>
      </c>
      <c r="AT18" s="172">
        <v>2</v>
      </c>
      <c r="AU18" s="166">
        <f t="shared" si="8"/>
        <v>7</v>
      </c>
      <c r="AV18" s="151">
        <v>2</v>
      </c>
      <c r="AW18" s="138">
        <v>1</v>
      </c>
      <c r="AX18" s="138">
        <v>2</v>
      </c>
      <c r="AY18" s="138">
        <v>0</v>
      </c>
      <c r="AZ18" s="172">
        <v>1</v>
      </c>
      <c r="BA18" s="166">
        <v>6</v>
      </c>
      <c r="BB18" s="151">
        <v>2</v>
      </c>
      <c r="BC18" s="138">
        <v>1</v>
      </c>
      <c r="BD18" s="138">
        <v>2</v>
      </c>
      <c r="BE18" s="138">
        <v>0</v>
      </c>
      <c r="BF18" s="172">
        <v>2</v>
      </c>
      <c r="BG18" s="166">
        <f t="shared" si="10"/>
        <v>7</v>
      </c>
    </row>
    <row r="19" spans="1:59" x14ac:dyDescent="0.25">
      <c r="A19" s="259">
        <f t="shared" si="0"/>
        <v>14</v>
      </c>
      <c r="B19" s="260">
        <v>7624</v>
      </c>
      <c r="C19" s="261" t="s">
        <v>153</v>
      </c>
      <c r="D19" s="313">
        <f t="shared" si="1"/>
        <v>9.2222222222222214</v>
      </c>
      <c r="E19" s="305"/>
      <c r="F19" s="154">
        <v>2</v>
      </c>
      <c r="G19" s="8">
        <v>2</v>
      </c>
      <c r="H19" s="8">
        <v>3</v>
      </c>
      <c r="I19" s="8">
        <v>0</v>
      </c>
      <c r="J19" s="91">
        <v>2</v>
      </c>
      <c r="K19" s="166">
        <f t="shared" si="2"/>
        <v>9</v>
      </c>
      <c r="L19" s="149">
        <v>2</v>
      </c>
      <c r="M19" s="137">
        <v>2</v>
      </c>
      <c r="N19" s="137">
        <v>3</v>
      </c>
      <c r="O19" s="137">
        <v>0</v>
      </c>
      <c r="P19" s="169">
        <v>2</v>
      </c>
      <c r="Q19" s="171">
        <f t="shared" si="3"/>
        <v>9</v>
      </c>
      <c r="R19" s="151">
        <v>2</v>
      </c>
      <c r="S19" s="138">
        <v>2</v>
      </c>
      <c r="T19" s="138">
        <v>3</v>
      </c>
      <c r="U19" s="138">
        <v>0</v>
      </c>
      <c r="V19" s="172">
        <v>1</v>
      </c>
      <c r="W19" s="166">
        <f t="shared" si="4"/>
        <v>8</v>
      </c>
      <c r="X19" s="151">
        <v>2</v>
      </c>
      <c r="Y19" s="138">
        <v>2</v>
      </c>
      <c r="Z19" s="138">
        <v>3</v>
      </c>
      <c r="AA19" s="138">
        <v>0</v>
      </c>
      <c r="AB19" s="172">
        <v>2</v>
      </c>
      <c r="AC19" s="166">
        <f t="shared" si="5"/>
        <v>9</v>
      </c>
      <c r="AD19" s="151">
        <v>2</v>
      </c>
      <c r="AE19" s="138">
        <v>2</v>
      </c>
      <c r="AF19" s="138">
        <v>3</v>
      </c>
      <c r="AG19" s="138">
        <v>1</v>
      </c>
      <c r="AH19" s="172">
        <v>2</v>
      </c>
      <c r="AI19" s="166">
        <f t="shared" si="6"/>
        <v>10</v>
      </c>
      <c r="AJ19" s="151">
        <v>2</v>
      </c>
      <c r="AK19" s="138">
        <v>2</v>
      </c>
      <c r="AL19" s="138">
        <v>3</v>
      </c>
      <c r="AM19" s="138">
        <v>1</v>
      </c>
      <c r="AN19" s="172">
        <v>2</v>
      </c>
      <c r="AO19" s="166">
        <f t="shared" si="7"/>
        <v>10</v>
      </c>
      <c r="AP19" s="151">
        <v>2</v>
      </c>
      <c r="AQ19" s="138">
        <v>2</v>
      </c>
      <c r="AR19" s="138">
        <v>3</v>
      </c>
      <c r="AS19" s="138">
        <v>0</v>
      </c>
      <c r="AT19" s="172">
        <v>2</v>
      </c>
      <c r="AU19" s="166">
        <f t="shared" si="8"/>
        <v>9</v>
      </c>
      <c r="AV19" s="151">
        <v>2</v>
      </c>
      <c r="AW19" s="138">
        <v>2</v>
      </c>
      <c r="AX19" s="138">
        <v>3</v>
      </c>
      <c r="AY19" s="138">
        <v>1</v>
      </c>
      <c r="AZ19" s="172">
        <v>2</v>
      </c>
      <c r="BA19" s="166">
        <f t="shared" si="9"/>
        <v>10</v>
      </c>
      <c r="BB19" s="151">
        <v>2</v>
      </c>
      <c r="BC19" s="138">
        <v>2</v>
      </c>
      <c r="BD19" s="138">
        <v>3</v>
      </c>
      <c r="BE19" s="138">
        <v>0</v>
      </c>
      <c r="BF19" s="172">
        <v>2</v>
      </c>
      <c r="BG19" s="166">
        <f t="shared" si="10"/>
        <v>9</v>
      </c>
    </row>
    <row r="20" spans="1:59" x14ac:dyDescent="0.25">
      <c r="A20" s="259">
        <f t="shared" si="0"/>
        <v>15</v>
      </c>
      <c r="B20" s="260">
        <v>7625</v>
      </c>
      <c r="C20" s="261" t="s">
        <v>154</v>
      </c>
      <c r="D20" s="313">
        <f t="shared" si="1"/>
        <v>8.4444444444444446</v>
      </c>
      <c r="E20" s="305"/>
      <c r="F20" s="154">
        <v>2</v>
      </c>
      <c r="G20" s="8">
        <v>2</v>
      </c>
      <c r="H20" s="8">
        <v>2</v>
      </c>
      <c r="I20" s="8">
        <v>0</v>
      </c>
      <c r="J20" s="91">
        <v>2</v>
      </c>
      <c r="K20" s="166">
        <f t="shared" si="2"/>
        <v>8</v>
      </c>
      <c r="L20" s="149">
        <v>2</v>
      </c>
      <c r="M20" s="137">
        <v>2</v>
      </c>
      <c r="N20" s="137">
        <v>3</v>
      </c>
      <c r="O20" s="137">
        <v>0</v>
      </c>
      <c r="P20" s="168">
        <v>2</v>
      </c>
      <c r="Q20" s="171">
        <f t="shared" si="3"/>
        <v>9</v>
      </c>
      <c r="R20" s="151">
        <v>2</v>
      </c>
      <c r="S20" s="138">
        <v>2</v>
      </c>
      <c r="T20" s="138">
        <v>3</v>
      </c>
      <c r="U20" s="138">
        <v>0</v>
      </c>
      <c r="V20" s="172">
        <v>2</v>
      </c>
      <c r="W20" s="166">
        <f t="shared" si="4"/>
        <v>9</v>
      </c>
      <c r="X20" s="151">
        <v>2</v>
      </c>
      <c r="Y20" s="138">
        <v>2</v>
      </c>
      <c r="Z20" s="138">
        <v>2</v>
      </c>
      <c r="AA20" s="138">
        <v>0</v>
      </c>
      <c r="AB20" s="172">
        <v>2</v>
      </c>
      <c r="AC20" s="166">
        <f t="shared" si="5"/>
        <v>8</v>
      </c>
      <c r="AD20" s="151">
        <v>2</v>
      </c>
      <c r="AE20" s="138">
        <v>2</v>
      </c>
      <c r="AF20" s="138">
        <v>3</v>
      </c>
      <c r="AG20" s="138">
        <v>0</v>
      </c>
      <c r="AH20" s="172">
        <v>2</v>
      </c>
      <c r="AI20" s="166">
        <f t="shared" si="6"/>
        <v>9</v>
      </c>
      <c r="AJ20" s="151">
        <v>2</v>
      </c>
      <c r="AK20" s="138">
        <v>2</v>
      </c>
      <c r="AL20" s="138">
        <v>3</v>
      </c>
      <c r="AM20" s="138">
        <v>0</v>
      </c>
      <c r="AN20" s="172">
        <v>2</v>
      </c>
      <c r="AO20" s="166">
        <f t="shared" si="7"/>
        <v>9</v>
      </c>
      <c r="AP20" s="151">
        <v>2</v>
      </c>
      <c r="AQ20" s="138">
        <v>2</v>
      </c>
      <c r="AR20" s="138">
        <v>2</v>
      </c>
      <c r="AS20" s="138">
        <v>0</v>
      </c>
      <c r="AT20" s="172">
        <v>2</v>
      </c>
      <c r="AU20" s="166">
        <f t="shared" si="8"/>
        <v>8</v>
      </c>
      <c r="AV20" s="151">
        <v>2</v>
      </c>
      <c r="AW20" s="138">
        <v>2</v>
      </c>
      <c r="AX20" s="138">
        <v>2</v>
      </c>
      <c r="AY20" s="138">
        <v>0</v>
      </c>
      <c r="AZ20" s="172">
        <v>2</v>
      </c>
      <c r="BA20" s="166">
        <f t="shared" si="9"/>
        <v>8</v>
      </c>
      <c r="BB20" s="151">
        <v>2</v>
      </c>
      <c r="BC20" s="138">
        <v>2</v>
      </c>
      <c r="BD20" s="138">
        <v>2</v>
      </c>
      <c r="BE20" s="138">
        <v>0</v>
      </c>
      <c r="BF20" s="172">
        <v>2</v>
      </c>
      <c r="BG20" s="166">
        <f t="shared" si="10"/>
        <v>8</v>
      </c>
    </row>
    <row r="21" spans="1:59" x14ac:dyDescent="0.25">
      <c r="A21" s="259">
        <f t="shared" si="0"/>
        <v>16</v>
      </c>
      <c r="B21" s="260">
        <v>7626</v>
      </c>
      <c r="C21" s="261" t="s">
        <v>155</v>
      </c>
      <c r="D21" s="313">
        <f t="shared" si="1"/>
        <v>8.6666666666666661</v>
      </c>
      <c r="E21" s="305"/>
      <c r="F21" s="154">
        <v>2</v>
      </c>
      <c r="G21" s="8">
        <v>2</v>
      </c>
      <c r="H21" s="8">
        <v>3</v>
      </c>
      <c r="I21" s="8">
        <v>0</v>
      </c>
      <c r="J21" s="91">
        <v>2</v>
      </c>
      <c r="K21" s="166">
        <f t="shared" si="2"/>
        <v>9</v>
      </c>
      <c r="L21" s="149">
        <v>2</v>
      </c>
      <c r="M21" s="137">
        <v>2</v>
      </c>
      <c r="N21" s="137">
        <v>3</v>
      </c>
      <c r="O21" s="137">
        <v>0</v>
      </c>
      <c r="P21" s="168">
        <v>2</v>
      </c>
      <c r="Q21" s="171">
        <f t="shared" si="3"/>
        <v>9</v>
      </c>
      <c r="R21" s="151">
        <v>2</v>
      </c>
      <c r="S21" s="138">
        <v>2</v>
      </c>
      <c r="T21" s="138">
        <v>3</v>
      </c>
      <c r="U21" s="138">
        <v>0</v>
      </c>
      <c r="V21" s="172">
        <v>2</v>
      </c>
      <c r="W21" s="166">
        <f t="shared" si="4"/>
        <v>9</v>
      </c>
      <c r="X21" s="151">
        <v>2</v>
      </c>
      <c r="Y21" s="138">
        <v>2</v>
      </c>
      <c r="Z21" s="138">
        <v>3</v>
      </c>
      <c r="AA21" s="138">
        <v>0</v>
      </c>
      <c r="AB21" s="172">
        <v>2</v>
      </c>
      <c r="AC21" s="166">
        <f t="shared" si="5"/>
        <v>9</v>
      </c>
      <c r="AD21" s="151">
        <v>2</v>
      </c>
      <c r="AE21" s="138">
        <v>2</v>
      </c>
      <c r="AF21" s="138">
        <v>3</v>
      </c>
      <c r="AG21" s="138">
        <v>0</v>
      </c>
      <c r="AH21" s="172">
        <v>2</v>
      </c>
      <c r="AI21" s="166">
        <f t="shared" si="6"/>
        <v>9</v>
      </c>
      <c r="AJ21" s="151">
        <v>2</v>
      </c>
      <c r="AK21" s="138">
        <v>2</v>
      </c>
      <c r="AL21" s="138">
        <v>2</v>
      </c>
      <c r="AM21" s="138">
        <v>0</v>
      </c>
      <c r="AN21" s="172">
        <v>2</v>
      </c>
      <c r="AO21" s="166">
        <f t="shared" si="7"/>
        <v>8</v>
      </c>
      <c r="AP21" s="151">
        <v>2</v>
      </c>
      <c r="AQ21" s="138">
        <v>2</v>
      </c>
      <c r="AR21" s="138">
        <v>3</v>
      </c>
      <c r="AS21" s="138">
        <v>0</v>
      </c>
      <c r="AT21" s="172">
        <v>2</v>
      </c>
      <c r="AU21" s="166">
        <f t="shared" si="8"/>
        <v>9</v>
      </c>
      <c r="AV21" s="151">
        <v>2</v>
      </c>
      <c r="AW21" s="138">
        <v>2</v>
      </c>
      <c r="AX21" s="138">
        <v>2</v>
      </c>
      <c r="AY21" s="138">
        <v>0</v>
      </c>
      <c r="AZ21" s="172">
        <v>2</v>
      </c>
      <c r="BA21" s="166">
        <f t="shared" si="9"/>
        <v>8</v>
      </c>
      <c r="BB21" s="151">
        <v>2</v>
      </c>
      <c r="BC21" s="138">
        <v>2</v>
      </c>
      <c r="BD21" s="138">
        <v>3</v>
      </c>
      <c r="BE21" s="138">
        <v>0</v>
      </c>
      <c r="BF21" s="172">
        <v>1</v>
      </c>
      <c r="BG21" s="166">
        <f t="shared" si="10"/>
        <v>8</v>
      </c>
    </row>
    <row r="22" spans="1:59" ht="16.5" customHeight="1" x14ac:dyDescent="0.25">
      <c r="A22" s="259">
        <f t="shared" si="0"/>
        <v>17</v>
      </c>
      <c r="B22" s="260">
        <v>7627</v>
      </c>
      <c r="C22" s="262" t="s">
        <v>248</v>
      </c>
      <c r="D22" s="313">
        <f t="shared" si="1"/>
        <v>7.8888888888888893</v>
      </c>
      <c r="E22" s="305"/>
      <c r="F22" s="208">
        <v>2</v>
      </c>
      <c r="G22" s="15">
        <v>2</v>
      </c>
      <c r="H22" s="15">
        <v>2</v>
      </c>
      <c r="I22" s="15">
        <v>0</v>
      </c>
      <c r="J22" s="147">
        <v>2</v>
      </c>
      <c r="K22" s="166">
        <f t="shared" si="2"/>
        <v>8</v>
      </c>
      <c r="L22" s="149">
        <v>2</v>
      </c>
      <c r="M22" s="137">
        <v>2</v>
      </c>
      <c r="N22" s="137">
        <v>2</v>
      </c>
      <c r="O22" s="137">
        <v>0</v>
      </c>
      <c r="P22" s="169">
        <v>2</v>
      </c>
      <c r="Q22" s="171">
        <f t="shared" si="3"/>
        <v>8</v>
      </c>
      <c r="R22" s="151">
        <v>2</v>
      </c>
      <c r="S22" s="138">
        <v>2</v>
      </c>
      <c r="T22" s="138">
        <v>2</v>
      </c>
      <c r="U22" s="138">
        <v>0</v>
      </c>
      <c r="V22" s="172">
        <v>2</v>
      </c>
      <c r="W22" s="166">
        <f t="shared" si="4"/>
        <v>8</v>
      </c>
      <c r="X22" s="151">
        <v>2</v>
      </c>
      <c r="Y22" s="138">
        <v>2</v>
      </c>
      <c r="Z22" s="138">
        <v>3</v>
      </c>
      <c r="AA22" s="138">
        <v>0</v>
      </c>
      <c r="AB22" s="172">
        <v>2</v>
      </c>
      <c r="AC22" s="166">
        <f t="shared" si="5"/>
        <v>9</v>
      </c>
      <c r="AD22" s="151">
        <v>2</v>
      </c>
      <c r="AE22" s="138">
        <v>2</v>
      </c>
      <c r="AF22" s="138">
        <v>2</v>
      </c>
      <c r="AG22" s="138">
        <v>0</v>
      </c>
      <c r="AH22" s="172">
        <v>2</v>
      </c>
      <c r="AI22" s="166">
        <f t="shared" si="6"/>
        <v>8</v>
      </c>
      <c r="AJ22" s="151">
        <v>2</v>
      </c>
      <c r="AK22" s="138">
        <v>2</v>
      </c>
      <c r="AL22" s="138">
        <v>2</v>
      </c>
      <c r="AM22" s="138">
        <v>0</v>
      </c>
      <c r="AN22" s="172">
        <v>2</v>
      </c>
      <c r="AO22" s="166">
        <f t="shared" si="7"/>
        <v>8</v>
      </c>
      <c r="AP22" s="151">
        <v>2</v>
      </c>
      <c r="AQ22" s="138">
        <v>1</v>
      </c>
      <c r="AR22" s="138">
        <v>2</v>
      </c>
      <c r="AS22" s="138">
        <v>0</v>
      </c>
      <c r="AT22" s="172">
        <v>2</v>
      </c>
      <c r="AU22" s="166">
        <f t="shared" si="8"/>
        <v>7</v>
      </c>
      <c r="AV22" s="151">
        <v>2</v>
      </c>
      <c r="AW22" s="138">
        <v>1</v>
      </c>
      <c r="AX22" s="138">
        <v>2</v>
      </c>
      <c r="AY22" s="138">
        <v>0</v>
      </c>
      <c r="AZ22" s="172">
        <v>2</v>
      </c>
      <c r="BA22" s="166">
        <f t="shared" si="9"/>
        <v>7</v>
      </c>
      <c r="BB22" s="151">
        <v>2</v>
      </c>
      <c r="BC22" s="138">
        <v>2</v>
      </c>
      <c r="BD22" s="138">
        <v>2</v>
      </c>
      <c r="BE22" s="138">
        <v>0</v>
      </c>
      <c r="BF22" s="172">
        <v>2</v>
      </c>
      <c r="BG22" s="166">
        <f t="shared" si="10"/>
        <v>8</v>
      </c>
    </row>
    <row r="23" spans="1:59" x14ac:dyDescent="0.25">
      <c r="A23" s="259">
        <f t="shared" si="0"/>
        <v>18</v>
      </c>
      <c r="B23" s="260">
        <v>7628</v>
      </c>
      <c r="C23" s="261" t="s">
        <v>157</v>
      </c>
      <c r="D23" s="313">
        <f t="shared" si="1"/>
        <v>8.5555555555555554</v>
      </c>
      <c r="E23" s="305"/>
      <c r="F23" s="154">
        <v>2</v>
      </c>
      <c r="G23" s="8">
        <v>2</v>
      </c>
      <c r="H23" s="8">
        <v>3</v>
      </c>
      <c r="I23" s="8">
        <v>0</v>
      </c>
      <c r="J23" s="91">
        <v>2</v>
      </c>
      <c r="K23" s="166">
        <f t="shared" si="2"/>
        <v>9</v>
      </c>
      <c r="L23" s="149">
        <v>2</v>
      </c>
      <c r="M23" s="137">
        <v>2</v>
      </c>
      <c r="N23" s="137">
        <v>3</v>
      </c>
      <c r="O23" s="137">
        <v>0</v>
      </c>
      <c r="P23" s="169">
        <v>2</v>
      </c>
      <c r="Q23" s="171">
        <f t="shared" si="3"/>
        <v>9</v>
      </c>
      <c r="R23" s="151">
        <v>2</v>
      </c>
      <c r="S23" s="138">
        <v>2</v>
      </c>
      <c r="T23" s="138">
        <v>2</v>
      </c>
      <c r="U23" s="138">
        <v>0</v>
      </c>
      <c r="V23" s="172">
        <v>2</v>
      </c>
      <c r="W23" s="166">
        <f t="shared" si="4"/>
        <v>8</v>
      </c>
      <c r="X23" s="151">
        <v>2</v>
      </c>
      <c r="Y23" s="138">
        <v>2</v>
      </c>
      <c r="Z23" s="138">
        <v>3</v>
      </c>
      <c r="AA23" s="138">
        <v>0</v>
      </c>
      <c r="AB23" s="172">
        <v>2</v>
      </c>
      <c r="AC23" s="166">
        <f t="shared" si="5"/>
        <v>9</v>
      </c>
      <c r="AD23" s="151">
        <v>2</v>
      </c>
      <c r="AE23" s="138">
        <v>2</v>
      </c>
      <c r="AF23" s="138">
        <v>2</v>
      </c>
      <c r="AG23" s="138">
        <v>0</v>
      </c>
      <c r="AH23" s="172">
        <v>2</v>
      </c>
      <c r="AI23" s="166">
        <f t="shared" si="6"/>
        <v>8</v>
      </c>
      <c r="AJ23" s="151">
        <v>2</v>
      </c>
      <c r="AK23" s="138">
        <v>2</v>
      </c>
      <c r="AL23" s="138">
        <v>2</v>
      </c>
      <c r="AM23" s="138">
        <v>0</v>
      </c>
      <c r="AN23" s="172">
        <v>2</v>
      </c>
      <c r="AO23" s="166">
        <f t="shared" si="7"/>
        <v>8</v>
      </c>
      <c r="AP23" s="151">
        <v>2</v>
      </c>
      <c r="AQ23" s="138">
        <v>2</v>
      </c>
      <c r="AR23" s="138">
        <v>3</v>
      </c>
      <c r="AS23" s="138">
        <v>0</v>
      </c>
      <c r="AT23" s="172">
        <v>2</v>
      </c>
      <c r="AU23" s="166">
        <f t="shared" si="8"/>
        <v>9</v>
      </c>
      <c r="AV23" s="151">
        <v>2</v>
      </c>
      <c r="AW23" s="138">
        <v>2</v>
      </c>
      <c r="AX23" s="138">
        <v>3</v>
      </c>
      <c r="AY23" s="138">
        <v>0</v>
      </c>
      <c r="AZ23" s="172">
        <v>2</v>
      </c>
      <c r="BA23" s="166">
        <f t="shared" si="9"/>
        <v>9</v>
      </c>
      <c r="BB23" s="151">
        <v>2</v>
      </c>
      <c r="BC23" s="138">
        <v>2</v>
      </c>
      <c r="BD23" s="138">
        <v>2</v>
      </c>
      <c r="BE23" s="138">
        <v>0</v>
      </c>
      <c r="BF23" s="172">
        <v>2</v>
      </c>
      <c r="BG23" s="166">
        <f t="shared" si="10"/>
        <v>8</v>
      </c>
    </row>
    <row r="24" spans="1:59" x14ac:dyDescent="0.25">
      <c r="A24" s="259">
        <f t="shared" si="0"/>
        <v>19</v>
      </c>
      <c r="B24" s="260">
        <v>7629</v>
      </c>
      <c r="C24" s="261" t="s">
        <v>158</v>
      </c>
      <c r="D24" s="313">
        <f t="shared" si="1"/>
        <v>8.2222222222222214</v>
      </c>
      <c r="E24" s="305"/>
      <c r="F24" s="154">
        <v>2</v>
      </c>
      <c r="G24" s="8">
        <v>2</v>
      </c>
      <c r="H24" s="8">
        <v>3</v>
      </c>
      <c r="I24" s="8">
        <v>0</v>
      </c>
      <c r="J24" s="91">
        <v>2</v>
      </c>
      <c r="K24" s="166">
        <f t="shared" si="2"/>
        <v>9</v>
      </c>
      <c r="L24" s="149">
        <v>2</v>
      </c>
      <c r="M24" s="137">
        <v>2</v>
      </c>
      <c r="N24" s="137">
        <v>3</v>
      </c>
      <c r="O24" s="137">
        <v>0</v>
      </c>
      <c r="P24" s="169">
        <v>2</v>
      </c>
      <c r="Q24" s="171">
        <f t="shared" si="3"/>
        <v>9</v>
      </c>
      <c r="R24" s="151">
        <v>2</v>
      </c>
      <c r="S24" s="138">
        <v>2</v>
      </c>
      <c r="T24" s="138">
        <v>2</v>
      </c>
      <c r="U24" s="138">
        <v>0</v>
      </c>
      <c r="V24" s="172">
        <v>2</v>
      </c>
      <c r="W24" s="166">
        <f t="shared" si="4"/>
        <v>8</v>
      </c>
      <c r="X24" s="151">
        <v>2</v>
      </c>
      <c r="Y24" s="138">
        <v>2</v>
      </c>
      <c r="Z24" s="138">
        <v>3</v>
      </c>
      <c r="AA24" s="138">
        <v>0</v>
      </c>
      <c r="AB24" s="172">
        <v>2</v>
      </c>
      <c r="AC24" s="166">
        <f t="shared" si="5"/>
        <v>9</v>
      </c>
      <c r="AD24" s="151">
        <v>2</v>
      </c>
      <c r="AE24" s="138">
        <v>2</v>
      </c>
      <c r="AF24" s="138">
        <v>3</v>
      </c>
      <c r="AG24" s="138">
        <v>0</v>
      </c>
      <c r="AH24" s="172">
        <v>2</v>
      </c>
      <c r="AI24" s="166">
        <f t="shared" si="6"/>
        <v>9</v>
      </c>
      <c r="AJ24" s="151">
        <v>2</v>
      </c>
      <c r="AK24" s="138">
        <v>2</v>
      </c>
      <c r="AL24" s="138">
        <v>2</v>
      </c>
      <c r="AM24" s="138">
        <v>0</v>
      </c>
      <c r="AN24" s="172">
        <v>2</v>
      </c>
      <c r="AO24" s="166">
        <f t="shared" si="7"/>
        <v>8</v>
      </c>
      <c r="AP24" s="151">
        <v>2</v>
      </c>
      <c r="AQ24" s="138">
        <v>1</v>
      </c>
      <c r="AR24" s="138">
        <v>2</v>
      </c>
      <c r="AS24" s="138">
        <v>0</v>
      </c>
      <c r="AT24" s="172">
        <v>2</v>
      </c>
      <c r="AU24" s="166">
        <f t="shared" si="8"/>
        <v>7</v>
      </c>
      <c r="AV24" s="151">
        <v>2</v>
      </c>
      <c r="AW24" s="138">
        <v>2</v>
      </c>
      <c r="AX24" s="138">
        <v>2</v>
      </c>
      <c r="AY24" s="138">
        <v>0</v>
      </c>
      <c r="AZ24" s="172">
        <v>2</v>
      </c>
      <c r="BA24" s="166">
        <f t="shared" si="9"/>
        <v>8</v>
      </c>
      <c r="BB24" s="151">
        <v>2</v>
      </c>
      <c r="BC24" s="138">
        <v>1</v>
      </c>
      <c r="BD24" s="138">
        <v>2</v>
      </c>
      <c r="BE24" s="138">
        <v>0</v>
      </c>
      <c r="BF24" s="172">
        <v>2</v>
      </c>
      <c r="BG24" s="166">
        <f t="shared" si="10"/>
        <v>7</v>
      </c>
    </row>
    <row r="25" spans="1:59" x14ac:dyDescent="0.25">
      <c r="A25" s="259">
        <f t="shared" si="0"/>
        <v>20</v>
      </c>
      <c r="B25" s="260">
        <v>7630</v>
      </c>
      <c r="C25" s="261" t="s">
        <v>159</v>
      </c>
      <c r="D25" s="313">
        <f t="shared" si="1"/>
        <v>8.5555555555555554</v>
      </c>
      <c r="E25" s="305"/>
      <c r="F25" s="251">
        <v>2</v>
      </c>
      <c r="G25" s="223">
        <v>2</v>
      </c>
      <c r="H25" s="223">
        <v>2</v>
      </c>
      <c r="I25" s="223">
        <v>1</v>
      </c>
      <c r="J25" s="223">
        <v>1</v>
      </c>
      <c r="K25" s="224">
        <f>SUM(F25:J25)</f>
        <v>8</v>
      </c>
      <c r="L25" s="223">
        <v>2</v>
      </c>
      <c r="M25" s="223">
        <v>2</v>
      </c>
      <c r="N25" s="223">
        <v>2</v>
      </c>
      <c r="O25" s="223">
        <v>1</v>
      </c>
      <c r="P25" s="223">
        <v>2</v>
      </c>
      <c r="Q25" s="224">
        <f>SUM(L25:P25)</f>
        <v>9</v>
      </c>
      <c r="R25" s="223">
        <v>2</v>
      </c>
      <c r="S25" s="223">
        <v>2</v>
      </c>
      <c r="T25" s="223">
        <v>2</v>
      </c>
      <c r="U25" s="223">
        <v>1</v>
      </c>
      <c r="V25" s="223">
        <v>2</v>
      </c>
      <c r="W25" s="224">
        <f>SUM(R25:V25)</f>
        <v>9</v>
      </c>
      <c r="X25" s="223">
        <v>2</v>
      </c>
      <c r="Y25" s="223">
        <v>2</v>
      </c>
      <c r="Z25" s="223">
        <v>2</v>
      </c>
      <c r="AA25" s="223">
        <v>1</v>
      </c>
      <c r="AB25" s="223">
        <v>2</v>
      </c>
      <c r="AC25" s="224">
        <f>SUM(X25:AB25)</f>
        <v>9</v>
      </c>
      <c r="AD25" s="223">
        <v>2</v>
      </c>
      <c r="AE25" s="223">
        <v>2</v>
      </c>
      <c r="AF25" s="223">
        <v>2</v>
      </c>
      <c r="AG25" s="223">
        <v>1</v>
      </c>
      <c r="AH25" s="223">
        <v>1</v>
      </c>
      <c r="AI25" s="224">
        <f>SUM(AD25:AH25)</f>
        <v>8</v>
      </c>
      <c r="AJ25" s="223">
        <v>2</v>
      </c>
      <c r="AK25" s="223">
        <v>2</v>
      </c>
      <c r="AL25" s="223">
        <v>2</v>
      </c>
      <c r="AM25" s="223">
        <v>1</v>
      </c>
      <c r="AN25" s="223">
        <v>1</v>
      </c>
      <c r="AO25" s="224">
        <f>SUM(AJ25:AN25)</f>
        <v>8</v>
      </c>
      <c r="AP25" s="223">
        <v>2</v>
      </c>
      <c r="AQ25" s="223">
        <v>1</v>
      </c>
      <c r="AR25" s="223">
        <v>2</v>
      </c>
      <c r="AS25" s="223">
        <v>1</v>
      </c>
      <c r="AT25" s="223">
        <v>2</v>
      </c>
      <c r="AU25" s="224">
        <f>SUM(AP25:AT25)</f>
        <v>8</v>
      </c>
      <c r="AV25" s="223">
        <v>2</v>
      </c>
      <c r="AW25" s="223">
        <v>2</v>
      </c>
      <c r="AX25" s="223">
        <v>2</v>
      </c>
      <c r="AY25" s="223">
        <v>0</v>
      </c>
      <c r="AZ25" s="223">
        <v>2</v>
      </c>
      <c r="BA25" s="224">
        <f>SUM(AV25:AZ25)</f>
        <v>8</v>
      </c>
      <c r="BB25" s="223">
        <v>2</v>
      </c>
      <c r="BC25" s="223">
        <v>2</v>
      </c>
      <c r="BD25" s="223">
        <v>3</v>
      </c>
      <c r="BE25" s="223">
        <v>1</v>
      </c>
      <c r="BF25" s="223">
        <v>2</v>
      </c>
      <c r="BG25" s="224">
        <f>SUM(BB25:BF25)</f>
        <v>10</v>
      </c>
    </row>
    <row r="26" spans="1:59" x14ac:dyDescent="0.25">
      <c r="A26" s="259">
        <f t="shared" si="0"/>
        <v>21</v>
      </c>
      <c r="B26" s="260">
        <v>7631</v>
      </c>
      <c r="C26" s="261" t="s">
        <v>160</v>
      </c>
      <c r="D26" s="313">
        <f t="shared" si="1"/>
        <v>8.5555555555555554</v>
      </c>
      <c r="E26" s="305"/>
      <c r="F26" s="251">
        <v>2</v>
      </c>
      <c r="G26" s="223">
        <v>2</v>
      </c>
      <c r="H26" s="223">
        <v>3</v>
      </c>
      <c r="I26" s="223">
        <v>1</v>
      </c>
      <c r="J26" s="223">
        <v>2</v>
      </c>
      <c r="K26" s="224">
        <f t="shared" ref="K26:K43" si="11">SUM(F26:J26)</f>
        <v>10</v>
      </c>
      <c r="L26" s="223">
        <v>2</v>
      </c>
      <c r="M26" s="223">
        <v>2</v>
      </c>
      <c r="N26" s="223">
        <v>3</v>
      </c>
      <c r="O26" s="223">
        <v>1</v>
      </c>
      <c r="P26" s="223">
        <v>2</v>
      </c>
      <c r="Q26" s="224">
        <f t="shared" ref="Q26:Q43" si="12">SUM(L26:P26)</f>
        <v>10</v>
      </c>
      <c r="R26" s="223">
        <v>2</v>
      </c>
      <c r="S26" s="223">
        <v>2</v>
      </c>
      <c r="T26" s="223">
        <v>2</v>
      </c>
      <c r="U26" s="223">
        <v>1</v>
      </c>
      <c r="V26" s="223">
        <v>2</v>
      </c>
      <c r="W26" s="224">
        <f t="shared" ref="W26:W43" si="13">SUM(R26:V26)</f>
        <v>9</v>
      </c>
      <c r="X26" s="223">
        <v>2</v>
      </c>
      <c r="Y26" s="223">
        <v>2</v>
      </c>
      <c r="Z26" s="223">
        <v>1</v>
      </c>
      <c r="AA26" s="223">
        <v>0</v>
      </c>
      <c r="AB26" s="223">
        <v>2</v>
      </c>
      <c r="AC26" s="224">
        <f t="shared" ref="AC26:AC43" si="14">SUM(X26:AB26)</f>
        <v>7</v>
      </c>
      <c r="AD26" s="223">
        <v>2</v>
      </c>
      <c r="AE26" s="223">
        <v>1</v>
      </c>
      <c r="AF26" s="223">
        <v>2</v>
      </c>
      <c r="AG26" s="223">
        <v>1</v>
      </c>
      <c r="AH26" s="223">
        <v>1</v>
      </c>
      <c r="AI26" s="224">
        <f t="shared" ref="AI26:AI43" si="15">SUM(AD26:AH26)</f>
        <v>7</v>
      </c>
      <c r="AJ26" s="223">
        <v>2</v>
      </c>
      <c r="AK26" s="223">
        <v>2</v>
      </c>
      <c r="AL26" s="223">
        <v>2</v>
      </c>
      <c r="AM26" s="223">
        <v>1</v>
      </c>
      <c r="AN26" s="223">
        <v>1</v>
      </c>
      <c r="AO26" s="224">
        <f t="shared" ref="AO26:AO43" si="16">SUM(AJ26:AN26)</f>
        <v>8</v>
      </c>
      <c r="AP26" s="223">
        <v>2</v>
      </c>
      <c r="AQ26" s="223">
        <v>2</v>
      </c>
      <c r="AR26" s="223">
        <v>2</v>
      </c>
      <c r="AS26" s="223">
        <v>1</v>
      </c>
      <c r="AT26" s="223">
        <v>2</v>
      </c>
      <c r="AU26" s="224">
        <f t="shared" ref="AU26:AU43" si="17">SUM(AP26:AT26)</f>
        <v>9</v>
      </c>
      <c r="AV26" s="223">
        <v>2</v>
      </c>
      <c r="AW26" s="223">
        <v>2</v>
      </c>
      <c r="AX26" s="223">
        <v>2</v>
      </c>
      <c r="AY26" s="223">
        <v>1</v>
      </c>
      <c r="AZ26" s="223">
        <v>2</v>
      </c>
      <c r="BA26" s="224">
        <f t="shared" ref="BA26:BA43" si="18">SUM(AV26:AZ26)</f>
        <v>9</v>
      </c>
      <c r="BB26" s="223">
        <v>2</v>
      </c>
      <c r="BC26" s="223">
        <v>1</v>
      </c>
      <c r="BD26" s="223">
        <v>2</v>
      </c>
      <c r="BE26" s="223">
        <v>1</v>
      </c>
      <c r="BF26" s="223">
        <v>2</v>
      </c>
      <c r="BG26" s="224">
        <f t="shared" ref="BG26:BG43" si="19">SUM(BB26:BF26)</f>
        <v>8</v>
      </c>
    </row>
    <row r="27" spans="1:59" x14ac:dyDescent="0.25">
      <c r="A27" s="259">
        <f t="shared" si="0"/>
        <v>22</v>
      </c>
      <c r="B27" s="260">
        <v>7632</v>
      </c>
      <c r="C27" s="261" t="s">
        <v>161</v>
      </c>
      <c r="D27" s="313">
        <f t="shared" si="1"/>
        <v>7.5555555555555554</v>
      </c>
      <c r="E27" s="305"/>
      <c r="F27" s="251">
        <v>2</v>
      </c>
      <c r="G27" s="223">
        <v>1</v>
      </c>
      <c r="H27" s="223">
        <v>2</v>
      </c>
      <c r="I27" s="223">
        <v>1</v>
      </c>
      <c r="J27" s="223">
        <v>1</v>
      </c>
      <c r="K27" s="224">
        <f t="shared" si="11"/>
        <v>7</v>
      </c>
      <c r="L27" s="223">
        <v>2</v>
      </c>
      <c r="M27" s="223">
        <v>1</v>
      </c>
      <c r="N27" s="223">
        <v>2</v>
      </c>
      <c r="O27" s="223">
        <v>1</v>
      </c>
      <c r="P27" s="223">
        <v>1</v>
      </c>
      <c r="Q27" s="224">
        <f t="shared" si="12"/>
        <v>7</v>
      </c>
      <c r="R27" s="223">
        <v>2</v>
      </c>
      <c r="S27" s="223">
        <v>2</v>
      </c>
      <c r="T27" s="223">
        <v>2</v>
      </c>
      <c r="U27" s="223">
        <v>0</v>
      </c>
      <c r="V27" s="223">
        <v>2</v>
      </c>
      <c r="W27" s="224">
        <f t="shared" si="13"/>
        <v>8</v>
      </c>
      <c r="X27" s="223">
        <v>2</v>
      </c>
      <c r="Y27" s="223">
        <v>2</v>
      </c>
      <c r="Z27" s="223">
        <v>2</v>
      </c>
      <c r="AA27" s="223">
        <v>1</v>
      </c>
      <c r="AB27" s="223">
        <v>2</v>
      </c>
      <c r="AC27" s="224">
        <f t="shared" si="14"/>
        <v>9</v>
      </c>
      <c r="AD27" s="223">
        <v>2</v>
      </c>
      <c r="AE27" s="223">
        <v>1</v>
      </c>
      <c r="AF27" s="223">
        <v>2</v>
      </c>
      <c r="AG27" s="223">
        <v>0</v>
      </c>
      <c r="AH27" s="223">
        <v>1</v>
      </c>
      <c r="AI27" s="224">
        <f t="shared" si="15"/>
        <v>6</v>
      </c>
      <c r="AJ27" s="223">
        <v>2</v>
      </c>
      <c r="AK27" s="223">
        <v>2</v>
      </c>
      <c r="AL27" s="223">
        <v>2</v>
      </c>
      <c r="AM27" s="223">
        <v>1</v>
      </c>
      <c r="AN27" s="223">
        <v>1</v>
      </c>
      <c r="AO27" s="224">
        <f t="shared" si="16"/>
        <v>8</v>
      </c>
      <c r="AP27" s="223">
        <v>2</v>
      </c>
      <c r="AQ27" s="223">
        <v>2</v>
      </c>
      <c r="AR27" s="223">
        <v>2</v>
      </c>
      <c r="AS27" s="223">
        <v>1</v>
      </c>
      <c r="AT27" s="223">
        <v>1</v>
      </c>
      <c r="AU27" s="224">
        <f t="shared" si="17"/>
        <v>8</v>
      </c>
      <c r="AV27" s="223">
        <v>2</v>
      </c>
      <c r="AW27" s="223">
        <v>1</v>
      </c>
      <c r="AX27" s="223">
        <v>2</v>
      </c>
      <c r="AY27" s="223">
        <v>0</v>
      </c>
      <c r="AZ27" s="223">
        <v>2</v>
      </c>
      <c r="BA27" s="224">
        <f t="shared" si="18"/>
        <v>7</v>
      </c>
      <c r="BB27" s="223">
        <v>2</v>
      </c>
      <c r="BC27" s="223">
        <v>1</v>
      </c>
      <c r="BD27" s="223">
        <v>2</v>
      </c>
      <c r="BE27" s="223">
        <v>1</v>
      </c>
      <c r="BF27" s="223">
        <v>2</v>
      </c>
      <c r="BG27" s="224">
        <f t="shared" si="19"/>
        <v>8</v>
      </c>
    </row>
    <row r="28" spans="1:59" x14ac:dyDescent="0.25">
      <c r="A28" s="259">
        <f t="shared" si="0"/>
        <v>23</v>
      </c>
      <c r="B28" s="260">
        <v>7634</v>
      </c>
      <c r="C28" s="261" t="s">
        <v>162</v>
      </c>
      <c r="D28" s="313">
        <f t="shared" si="1"/>
        <v>9.1111111111111107</v>
      </c>
      <c r="E28" s="305"/>
      <c r="F28" s="251">
        <v>2</v>
      </c>
      <c r="G28" s="223">
        <v>2</v>
      </c>
      <c r="H28" s="223">
        <v>2</v>
      </c>
      <c r="I28" s="223">
        <v>1</v>
      </c>
      <c r="J28" s="223">
        <v>2</v>
      </c>
      <c r="K28" s="224">
        <f t="shared" si="11"/>
        <v>9</v>
      </c>
      <c r="L28" s="223">
        <v>2</v>
      </c>
      <c r="M28" s="223">
        <v>2</v>
      </c>
      <c r="N28" s="223">
        <v>3</v>
      </c>
      <c r="O28" s="223">
        <v>1</v>
      </c>
      <c r="P28" s="223">
        <v>2</v>
      </c>
      <c r="Q28" s="224">
        <f t="shared" si="12"/>
        <v>10</v>
      </c>
      <c r="R28" s="223">
        <v>2</v>
      </c>
      <c r="S28" s="223">
        <v>1</v>
      </c>
      <c r="T28" s="223">
        <v>3</v>
      </c>
      <c r="U28" s="223">
        <v>1</v>
      </c>
      <c r="V28" s="223">
        <v>2</v>
      </c>
      <c r="W28" s="224">
        <f t="shared" si="13"/>
        <v>9</v>
      </c>
      <c r="X28" s="223">
        <v>2</v>
      </c>
      <c r="Y28" s="223">
        <v>1</v>
      </c>
      <c r="Z28" s="223">
        <v>3</v>
      </c>
      <c r="AA28" s="223">
        <v>1</v>
      </c>
      <c r="AB28" s="223">
        <v>2</v>
      </c>
      <c r="AC28" s="224">
        <f t="shared" si="14"/>
        <v>9</v>
      </c>
      <c r="AD28" s="223">
        <v>2</v>
      </c>
      <c r="AE28" s="223">
        <v>2</v>
      </c>
      <c r="AF28" s="223">
        <v>3</v>
      </c>
      <c r="AG28" s="223">
        <v>1</v>
      </c>
      <c r="AH28" s="223">
        <v>2</v>
      </c>
      <c r="AI28" s="224">
        <f t="shared" si="15"/>
        <v>10</v>
      </c>
      <c r="AJ28" s="223">
        <v>2</v>
      </c>
      <c r="AK28" s="223">
        <v>0</v>
      </c>
      <c r="AL28" s="223">
        <v>3</v>
      </c>
      <c r="AM28" s="223">
        <v>1</v>
      </c>
      <c r="AN28" s="223">
        <v>1</v>
      </c>
      <c r="AO28" s="224">
        <f t="shared" si="16"/>
        <v>7</v>
      </c>
      <c r="AP28" s="223">
        <v>2</v>
      </c>
      <c r="AQ28" s="223">
        <v>2</v>
      </c>
      <c r="AR28" s="223">
        <v>3</v>
      </c>
      <c r="AS28" s="223">
        <v>1</v>
      </c>
      <c r="AT28" s="223">
        <v>2</v>
      </c>
      <c r="AU28" s="224">
        <f t="shared" si="17"/>
        <v>10</v>
      </c>
      <c r="AV28" s="223">
        <v>2</v>
      </c>
      <c r="AW28" s="223">
        <v>1</v>
      </c>
      <c r="AX28" s="223">
        <v>3</v>
      </c>
      <c r="AY28" s="223">
        <v>1</v>
      </c>
      <c r="AZ28" s="223">
        <v>2</v>
      </c>
      <c r="BA28" s="224">
        <f t="shared" si="18"/>
        <v>9</v>
      </c>
      <c r="BB28" s="223">
        <v>2</v>
      </c>
      <c r="BC28" s="223">
        <v>2</v>
      </c>
      <c r="BD28" s="223">
        <v>2</v>
      </c>
      <c r="BE28" s="223">
        <v>1</v>
      </c>
      <c r="BF28" s="223">
        <v>2</v>
      </c>
      <c r="BG28" s="224">
        <f t="shared" si="19"/>
        <v>9</v>
      </c>
    </row>
    <row r="29" spans="1:59" x14ac:dyDescent="0.25">
      <c r="A29" s="259">
        <f t="shared" si="0"/>
        <v>24</v>
      </c>
      <c r="B29" s="260">
        <v>7635</v>
      </c>
      <c r="C29" s="261" t="s">
        <v>163</v>
      </c>
      <c r="D29" s="313">
        <f t="shared" si="1"/>
        <v>8.8888888888888893</v>
      </c>
      <c r="E29" s="305"/>
      <c r="F29" s="251">
        <v>2</v>
      </c>
      <c r="G29" s="223">
        <v>2</v>
      </c>
      <c r="H29" s="223">
        <v>2</v>
      </c>
      <c r="I29" s="223">
        <v>1</v>
      </c>
      <c r="J29" s="223">
        <v>2</v>
      </c>
      <c r="K29" s="224">
        <f t="shared" si="11"/>
        <v>9</v>
      </c>
      <c r="L29" s="223">
        <v>2</v>
      </c>
      <c r="M29" s="223">
        <v>2</v>
      </c>
      <c r="N29" s="223">
        <v>2</v>
      </c>
      <c r="O29" s="223">
        <v>1</v>
      </c>
      <c r="P29" s="223">
        <v>2</v>
      </c>
      <c r="Q29" s="224">
        <f t="shared" si="12"/>
        <v>9</v>
      </c>
      <c r="R29" s="223">
        <v>2</v>
      </c>
      <c r="S29" s="223">
        <v>2</v>
      </c>
      <c r="T29" s="223">
        <v>2</v>
      </c>
      <c r="U29" s="223">
        <v>1</v>
      </c>
      <c r="V29" s="223">
        <v>2</v>
      </c>
      <c r="W29" s="224">
        <f t="shared" si="13"/>
        <v>9</v>
      </c>
      <c r="X29" s="223">
        <v>2</v>
      </c>
      <c r="Y29" s="223">
        <v>2</v>
      </c>
      <c r="Z29" s="223">
        <v>2</v>
      </c>
      <c r="AA29" s="223">
        <v>1</v>
      </c>
      <c r="AB29" s="223">
        <v>2</v>
      </c>
      <c r="AC29" s="224">
        <f t="shared" si="14"/>
        <v>9</v>
      </c>
      <c r="AD29" s="223">
        <v>2</v>
      </c>
      <c r="AE29" s="223">
        <v>2</v>
      </c>
      <c r="AF29" s="223">
        <v>2</v>
      </c>
      <c r="AG29" s="223">
        <v>1</v>
      </c>
      <c r="AH29" s="223">
        <v>2</v>
      </c>
      <c r="AI29" s="224">
        <f t="shared" si="15"/>
        <v>9</v>
      </c>
      <c r="AJ29" s="223">
        <v>2</v>
      </c>
      <c r="AK29" s="223">
        <v>2</v>
      </c>
      <c r="AL29" s="223">
        <v>2</v>
      </c>
      <c r="AM29" s="223">
        <v>1</v>
      </c>
      <c r="AN29" s="223">
        <v>2</v>
      </c>
      <c r="AO29" s="224">
        <f t="shared" si="16"/>
        <v>9</v>
      </c>
      <c r="AP29" s="223">
        <v>2</v>
      </c>
      <c r="AQ29" s="223">
        <v>2</v>
      </c>
      <c r="AR29" s="223">
        <v>2</v>
      </c>
      <c r="AS29" s="223">
        <v>1</v>
      </c>
      <c r="AT29" s="223">
        <v>2</v>
      </c>
      <c r="AU29" s="224">
        <f t="shared" si="17"/>
        <v>9</v>
      </c>
      <c r="AV29" s="223">
        <v>2</v>
      </c>
      <c r="AW29" s="223">
        <v>2</v>
      </c>
      <c r="AX29" s="223">
        <v>2</v>
      </c>
      <c r="AY29" s="223">
        <v>1</v>
      </c>
      <c r="AZ29" s="223">
        <v>2</v>
      </c>
      <c r="BA29" s="224">
        <f t="shared" si="18"/>
        <v>9</v>
      </c>
      <c r="BB29" s="223">
        <v>2</v>
      </c>
      <c r="BC29" s="223">
        <v>1</v>
      </c>
      <c r="BD29" s="223">
        <v>2</v>
      </c>
      <c r="BE29" s="223">
        <v>1</v>
      </c>
      <c r="BF29" s="223">
        <v>2</v>
      </c>
      <c r="BG29" s="224">
        <f t="shared" si="19"/>
        <v>8</v>
      </c>
    </row>
    <row r="30" spans="1:59" x14ac:dyDescent="0.25">
      <c r="A30" s="259">
        <f t="shared" si="0"/>
        <v>25</v>
      </c>
      <c r="B30" s="260">
        <v>7636</v>
      </c>
      <c r="C30" s="261" t="s">
        <v>164</v>
      </c>
      <c r="D30" s="313">
        <f t="shared" si="1"/>
        <v>9.1111111111111107</v>
      </c>
      <c r="E30" s="305"/>
      <c r="F30" s="251">
        <v>2</v>
      </c>
      <c r="G30" s="223">
        <v>2</v>
      </c>
      <c r="H30" s="223">
        <v>2</v>
      </c>
      <c r="I30" s="223">
        <v>1</v>
      </c>
      <c r="J30" s="223">
        <v>2</v>
      </c>
      <c r="K30" s="224">
        <f t="shared" si="11"/>
        <v>9</v>
      </c>
      <c r="L30" s="223">
        <v>2</v>
      </c>
      <c r="M30" s="223">
        <v>2</v>
      </c>
      <c r="N30" s="223">
        <v>2</v>
      </c>
      <c r="O30" s="223">
        <v>1</v>
      </c>
      <c r="P30" s="223">
        <v>2</v>
      </c>
      <c r="Q30" s="224">
        <f t="shared" si="12"/>
        <v>9</v>
      </c>
      <c r="R30" s="223">
        <v>2</v>
      </c>
      <c r="S30" s="223">
        <v>2</v>
      </c>
      <c r="T30" s="223">
        <v>2</v>
      </c>
      <c r="U30" s="223">
        <v>1</v>
      </c>
      <c r="V30" s="223">
        <v>2</v>
      </c>
      <c r="W30" s="224">
        <f t="shared" si="13"/>
        <v>9</v>
      </c>
      <c r="X30" s="223">
        <v>2</v>
      </c>
      <c r="Y30" s="223">
        <v>2</v>
      </c>
      <c r="Z30" s="223">
        <v>2</v>
      </c>
      <c r="AA30" s="223">
        <v>1</v>
      </c>
      <c r="AB30" s="223">
        <v>2</v>
      </c>
      <c r="AC30" s="224">
        <f t="shared" si="14"/>
        <v>9</v>
      </c>
      <c r="AD30" s="223">
        <v>2</v>
      </c>
      <c r="AE30" s="223">
        <v>2</v>
      </c>
      <c r="AF30" s="223">
        <v>2</v>
      </c>
      <c r="AG30" s="223">
        <v>1</v>
      </c>
      <c r="AH30" s="223">
        <v>2</v>
      </c>
      <c r="AI30" s="224">
        <f t="shared" si="15"/>
        <v>9</v>
      </c>
      <c r="AJ30" s="223">
        <v>2</v>
      </c>
      <c r="AK30" s="223">
        <v>2</v>
      </c>
      <c r="AL30" s="223">
        <v>2</v>
      </c>
      <c r="AM30" s="223">
        <v>1</v>
      </c>
      <c r="AN30" s="223">
        <v>2</v>
      </c>
      <c r="AO30" s="224">
        <f t="shared" si="16"/>
        <v>9</v>
      </c>
      <c r="AP30" s="223">
        <v>2</v>
      </c>
      <c r="AQ30" s="223">
        <v>2</v>
      </c>
      <c r="AR30" s="223">
        <v>2</v>
      </c>
      <c r="AS30" s="223">
        <v>1</v>
      </c>
      <c r="AT30" s="223">
        <v>2</v>
      </c>
      <c r="AU30" s="224">
        <f t="shared" si="17"/>
        <v>9</v>
      </c>
      <c r="AV30" s="223">
        <v>2</v>
      </c>
      <c r="AW30" s="223">
        <v>2</v>
      </c>
      <c r="AX30" s="223">
        <v>2</v>
      </c>
      <c r="AY30" s="223">
        <v>1</v>
      </c>
      <c r="AZ30" s="223">
        <v>2</v>
      </c>
      <c r="BA30" s="224">
        <f t="shared" si="18"/>
        <v>9</v>
      </c>
      <c r="BB30" s="223">
        <v>2</v>
      </c>
      <c r="BC30" s="223">
        <v>2</v>
      </c>
      <c r="BD30" s="223">
        <v>3</v>
      </c>
      <c r="BE30" s="223">
        <v>1</v>
      </c>
      <c r="BF30" s="223">
        <v>2</v>
      </c>
      <c r="BG30" s="224">
        <f t="shared" si="19"/>
        <v>10</v>
      </c>
    </row>
    <row r="31" spans="1:59" ht="18" customHeight="1" x14ac:dyDescent="0.25">
      <c r="A31" s="259">
        <f t="shared" si="0"/>
        <v>26</v>
      </c>
      <c r="B31" s="260">
        <v>7638</v>
      </c>
      <c r="C31" s="262" t="s">
        <v>233</v>
      </c>
      <c r="D31" s="313">
        <f t="shared" si="1"/>
        <v>7.333333333333333</v>
      </c>
      <c r="E31" s="305"/>
      <c r="F31" s="251">
        <v>0</v>
      </c>
      <c r="G31" s="223">
        <v>2</v>
      </c>
      <c r="H31" s="223">
        <v>2</v>
      </c>
      <c r="I31" s="223">
        <v>0</v>
      </c>
      <c r="J31" s="223">
        <v>2</v>
      </c>
      <c r="K31" s="224">
        <f t="shared" si="11"/>
        <v>6</v>
      </c>
      <c r="L31" s="223">
        <v>0</v>
      </c>
      <c r="M31" s="223">
        <v>2</v>
      </c>
      <c r="N31" s="223">
        <v>2</v>
      </c>
      <c r="O31" s="223">
        <v>1</v>
      </c>
      <c r="P31" s="223">
        <v>2</v>
      </c>
      <c r="Q31" s="224">
        <f t="shared" si="12"/>
        <v>7</v>
      </c>
      <c r="R31" s="223">
        <v>0</v>
      </c>
      <c r="S31" s="223">
        <v>2</v>
      </c>
      <c r="T31" s="223">
        <v>2</v>
      </c>
      <c r="U31" s="223">
        <v>1</v>
      </c>
      <c r="V31" s="223">
        <v>1</v>
      </c>
      <c r="W31" s="224">
        <f t="shared" si="13"/>
        <v>6</v>
      </c>
      <c r="X31" s="223">
        <v>1</v>
      </c>
      <c r="Y31" s="223">
        <v>2</v>
      </c>
      <c r="Z31" s="223">
        <v>2</v>
      </c>
      <c r="AA31" s="223">
        <v>1</v>
      </c>
      <c r="AB31" s="223">
        <v>2</v>
      </c>
      <c r="AC31" s="224">
        <f t="shared" si="14"/>
        <v>8</v>
      </c>
      <c r="AD31" s="223">
        <v>1</v>
      </c>
      <c r="AE31" s="223">
        <v>2</v>
      </c>
      <c r="AF31" s="223">
        <v>2</v>
      </c>
      <c r="AG31" s="223">
        <v>1</v>
      </c>
      <c r="AH31" s="223">
        <v>2</v>
      </c>
      <c r="AI31" s="224">
        <f t="shared" si="15"/>
        <v>8</v>
      </c>
      <c r="AJ31" s="223">
        <v>1</v>
      </c>
      <c r="AK31" s="223">
        <v>1</v>
      </c>
      <c r="AL31" s="223">
        <v>2</v>
      </c>
      <c r="AM31" s="223">
        <v>1</v>
      </c>
      <c r="AN31" s="223">
        <v>2</v>
      </c>
      <c r="AO31" s="224">
        <f t="shared" si="16"/>
        <v>7</v>
      </c>
      <c r="AP31" s="223">
        <v>2</v>
      </c>
      <c r="AQ31" s="223">
        <v>1</v>
      </c>
      <c r="AR31" s="223">
        <v>2</v>
      </c>
      <c r="AS31" s="223">
        <v>1</v>
      </c>
      <c r="AT31" s="223">
        <v>2</v>
      </c>
      <c r="AU31" s="224">
        <f t="shared" si="17"/>
        <v>8</v>
      </c>
      <c r="AV31" s="223">
        <v>2</v>
      </c>
      <c r="AW31" s="223">
        <v>1</v>
      </c>
      <c r="AX31" s="223">
        <v>2</v>
      </c>
      <c r="AY31" s="223">
        <v>1</v>
      </c>
      <c r="AZ31" s="223">
        <v>2</v>
      </c>
      <c r="BA31" s="224">
        <f t="shared" si="18"/>
        <v>8</v>
      </c>
      <c r="BB31" s="223">
        <v>2</v>
      </c>
      <c r="BC31" s="223">
        <v>1</v>
      </c>
      <c r="BD31" s="223">
        <v>2</v>
      </c>
      <c r="BE31" s="223">
        <v>1</v>
      </c>
      <c r="BF31" s="223">
        <v>2</v>
      </c>
      <c r="BG31" s="224">
        <f t="shared" si="19"/>
        <v>8</v>
      </c>
    </row>
    <row r="32" spans="1:59" x14ac:dyDescent="0.25">
      <c r="A32" s="259">
        <f t="shared" si="0"/>
        <v>27</v>
      </c>
      <c r="B32" s="260">
        <v>7639</v>
      </c>
      <c r="C32" s="261" t="s">
        <v>166</v>
      </c>
      <c r="D32" s="313">
        <f t="shared" si="1"/>
        <v>8.3333333333333339</v>
      </c>
      <c r="E32" s="305"/>
      <c r="F32" s="251">
        <v>2</v>
      </c>
      <c r="G32" s="223">
        <v>2</v>
      </c>
      <c r="H32" s="223">
        <v>2</v>
      </c>
      <c r="I32" s="223">
        <v>1</v>
      </c>
      <c r="J32" s="223">
        <v>2</v>
      </c>
      <c r="K32" s="224">
        <f t="shared" si="11"/>
        <v>9</v>
      </c>
      <c r="L32" s="223">
        <v>2</v>
      </c>
      <c r="M32" s="223">
        <v>1</v>
      </c>
      <c r="N32" s="223">
        <v>2</v>
      </c>
      <c r="O32" s="223">
        <v>1</v>
      </c>
      <c r="P32" s="223">
        <v>2</v>
      </c>
      <c r="Q32" s="224">
        <f t="shared" si="12"/>
        <v>8</v>
      </c>
      <c r="R32" s="223">
        <v>2</v>
      </c>
      <c r="S32" s="223">
        <v>2</v>
      </c>
      <c r="T32" s="223">
        <v>2</v>
      </c>
      <c r="U32" s="223">
        <v>1</v>
      </c>
      <c r="V32" s="223">
        <v>2</v>
      </c>
      <c r="W32" s="224">
        <f t="shared" si="13"/>
        <v>9</v>
      </c>
      <c r="X32" s="223">
        <v>2</v>
      </c>
      <c r="Y32" s="223">
        <v>1</v>
      </c>
      <c r="Z32" s="223">
        <v>2</v>
      </c>
      <c r="AA32" s="223">
        <v>1</v>
      </c>
      <c r="AB32" s="223">
        <v>2</v>
      </c>
      <c r="AC32" s="224">
        <f t="shared" si="14"/>
        <v>8</v>
      </c>
      <c r="AD32" s="223">
        <v>2</v>
      </c>
      <c r="AE32" s="223">
        <v>2</v>
      </c>
      <c r="AF32" s="223">
        <v>2</v>
      </c>
      <c r="AG32" s="223">
        <v>0</v>
      </c>
      <c r="AH32" s="223">
        <v>2</v>
      </c>
      <c r="AI32" s="224">
        <f t="shared" si="15"/>
        <v>8</v>
      </c>
      <c r="AJ32" s="223">
        <v>2</v>
      </c>
      <c r="AK32" s="223">
        <v>2</v>
      </c>
      <c r="AL32" s="223">
        <v>2</v>
      </c>
      <c r="AM32" s="223">
        <v>0</v>
      </c>
      <c r="AN32" s="223">
        <v>2</v>
      </c>
      <c r="AO32" s="224">
        <f t="shared" si="16"/>
        <v>8</v>
      </c>
      <c r="AP32" s="223">
        <v>2</v>
      </c>
      <c r="AQ32" s="223">
        <v>1</v>
      </c>
      <c r="AR32" s="223">
        <v>2</v>
      </c>
      <c r="AS32" s="223">
        <v>0</v>
      </c>
      <c r="AT32" s="223">
        <v>2</v>
      </c>
      <c r="AU32" s="224">
        <f t="shared" si="17"/>
        <v>7</v>
      </c>
      <c r="AV32" s="223">
        <v>2</v>
      </c>
      <c r="AW32" s="223">
        <v>2</v>
      </c>
      <c r="AX32" s="223">
        <v>2</v>
      </c>
      <c r="AY32" s="223">
        <v>1</v>
      </c>
      <c r="AZ32" s="223">
        <v>2</v>
      </c>
      <c r="BA32" s="224">
        <f t="shared" si="18"/>
        <v>9</v>
      </c>
      <c r="BB32" s="223">
        <v>2</v>
      </c>
      <c r="BC32" s="223">
        <v>2</v>
      </c>
      <c r="BD32" s="223">
        <v>2</v>
      </c>
      <c r="BE32" s="223">
        <v>1</v>
      </c>
      <c r="BF32" s="223">
        <v>2</v>
      </c>
      <c r="BG32" s="224">
        <f t="shared" si="19"/>
        <v>9</v>
      </c>
    </row>
    <row r="33" spans="1:59" x14ac:dyDescent="0.25">
      <c r="A33" s="259">
        <f t="shared" si="0"/>
        <v>28</v>
      </c>
      <c r="B33" s="260">
        <v>7640</v>
      </c>
      <c r="C33" s="261" t="s">
        <v>167</v>
      </c>
      <c r="D33" s="313">
        <f t="shared" si="1"/>
        <v>8.3333333333333339</v>
      </c>
      <c r="E33" s="305"/>
      <c r="F33" s="251">
        <v>2</v>
      </c>
      <c r="G33" s="223">
        <v>2</v>
      </c>
      <c r="H33" s="223">
        <v>2</v>
      </c>
      <c r="I33" s="223">
        <v>0</v>
      </c>
      <c r="J33" s="223">
        <v>2</v>
      </c>
      <c r="K33" s="224">
        <f t="shared" si="11"/>
        <v>8</v>
      </c>
      <c r="L33" s="223">
        <v>2</v>
      </c>
      <c r="M33" s="223">
        <v>2</v>
      </c>
      <c r="N33" s="223">
        <v>2</v>
      </c>
      <c r="O33" s="223">
        <v>0</v>
      </c>
      <c r="P33" s="223">
        <v>2</v>
      </c>
      <c r="Q33" s="224">
        <f t="shared" si="12"/>
        <v>8</v>
      </c>
      <c r="R33" s="223">
        <v>2</v>
      </c>
      <c r="S33" s="223">
        <v>2</v>
      </c>
      <c r="T33" s="223">
        <v>2</v>
      </c>
      <c r="U33" s="223">
        <v>1</v>
      </c>
      <c r="V33" s="223">
        <v>2</v>
      </c>
      <c r="W33" s="224">
        <f t="shared" si="13"/>
        <v>9</v>
      </c>
      <c r="X33" s="223">
        <v>2</v>
      </c>
      <c r="Y33" s="223">
        <v>2</v>
      </c>
      <c r="Z33" s="223">
        <v>2</v>
      </c>
      <c r="AA33" s="223">
        <v>0</v>
      </c>
      <c r="AB33" s="223">
        <v>2</v>
      </c>
      <c r="AC33" s="224">
        <f t="shared" si="14"/>
        <v>8</v>
      </c>
      <c r="AD33" s="223">
        <v>2</v>
      </c>
      <c r="AE33" s="223">
        <v>2</v>
      </c>
      <c r="AF33" s="223">
        <v>2</v>
      </c>
      <c r="AG33" s="223">
        <v>0</v>
      </c>
      <c r="AH33" s="223">
        <v>2</v>
      </c>
      <c r="AI33" s="224">
        <f t="shared" si="15"/>
        <v>8</v>
      </c>
      <c r="AJ33" s="223">
        <v>2</v>
      </c>
      <c r="AK33" s="223">
        <v>2</v>
      </c>
      <c r="AL33" s="223">
        <v>2</v>
      </c>
      <c r="AM33" s="223">
        <v>0</v>
      </c>
      <c r="AN33" s="223">
        <v>2</v>
      </c>
      <c r="AO33" s="224">
        <f t="shared" si="16"/>
        <v>8</v>
      </c>
      <c r="AP33" s="223">
        <v>2</v>
      </c>
      <c r="AQ33" s="223">
        <v>2</v>
      </c>
      <c r="AR33" s="223">
        <v>2</v>
      </c>
      <c r="AS33" s="223">
        <v>0</v>
      </c>
      <c r="AT33" s="223">
        <v>2</v>
      </c>
      <c r="AU33" s="224">
        <f t="shared" si="17"/>
        <v>8</v>
      </c>
      <c r="AV33" s="223">
        <v>2</v>
      </c>
      <c r="AW33" s="223">
        <v>2</v>
      </c>
      <c r="AX33" s="223">
        <v>2</v>
      </c>
      <c r="AY33" s="223">
        <v>1</v>
      </c>
      <c r="AZ33" s="223">
        <v>2</v>
      </c>
      <c r="BA33" s="224">
        <f t="shared" si="18"/>
        <v>9</v>
      </c>
      <c r="BB33" s="223">
        <v>2</v>
      </c>
      <c r="BC33" s="223">
        <v>2</v>
      </c>
      <c r="BD33" s="223">
        <v>2</v>
      </c>
      <c r="BE33" s="223">
        <v>1</v>
      </c>
      <c r="BF33" s="223">
        <v>2</v>
      </c>
      <c r="BG33" s="224">
        <f t="shared" si="19"/>
        <v>9</v>
      </c>
    </row>
    <row r="34" spans="1:59" x14ac:dyDescent="0.25">
      <c r="A34" s="259">
        <f t="shared" si="0"/>
        <v>29</v>
      </c>
      <c r="B34" s="260">
        <v>7641</v>
      </c>
      <c r="C34" s="261" t="s">
        <v>168</v>
      </c>
      <c r="D34" s="313">
        <f t="shared" si="1"/>
        <v>9</v>
      </c>
      <c r="E34" s="305"/>
      <c r="F34" s="251">
        <v>2</v>
      </c>
      <c r="G34" s="223">
        <v>2</v>
      </c>
      <c r="H34" s="223">
        <v>2</v>
      </c>
      <c r="I34" s="223">
        <v>1</v>
      </c>
      <c r="J34" s="223">
        <v>2</v>
      </c>
      <c r="K34" s="224">
        <f t="shared" si="11"/>
        <v>9</v>
      </c>
      <c r="L34" s="223">
        <v>2</v>
      </c>
      <c r="M34" s="223">
        <v>2</v>
      </c>
      <c r="N34" s="223">
        <v>2</v>
      </c>
      <c r="O34" s="223">
        <v>1</v>
      </c>
      <c r="P34" s="223">
        <v>2</v>
      </c>
      <c r="Q34" s="224">
        <f t="shared" si="12"/>
        <v>9</v>
      </c>
      <c r="R34" s="223">
        <v>2</v>
      </c>
      <c r="S34" s="223">
        <v>2</v>
      </c>
      <c r="T34" s="223">
        <v>2</v>
      </c>
      <c r="U34" s="223">
        <v>1</v>
      </c>
      <c r="V34" s="223">
        <v>2</v>
      </c>
      <c r="W34" s="224">
        <f t="shared" si="13"/>
        <v>9</v>
      </c>
      <c r="X34" s="223">
        <v>2</v>
      </c>
      <c r="Y34" s="223">
        <v>2</v>
      </c>
      <c r="Z34" s="223">
        <v>2</v>
      </c>
      <c r="AA34" s="223">
        <v>1</v>
      </c>
      <c r="AB34" s="223">
        <v>2</v>
      </c>
      <c r="AC34" s="224">
        <f t="shared" si="14"/>
        <v>9</v>
      </c>
      <c r="AD34" s="223">
        <v>2</v>
      </c>
      <c r="AE34" s="223">
        <v>2</v>
      </c>
      <c r="AF34" s="223">
        <v>2</v>
      </c>
      <c r="AG34" s="223">
        <v>1</v>
      </c>
      <c r="AH34" s="223">
        <v>2</v>
      </c>
      <c r="AI34" s="224">
        <f t="shared" si="15"/>
        <v>9</v>
      </c>
      <c r="AJ34" s="223">
        <v>2</v>
      </c>
      <c r="AK34" s="223">
        <v>2</v>
      </c>
      <c r="AL34" s="223">
        <v>2</v>
      </c>
      <c r="AM34" s="223">
        <v>1</v>
      </c>
      <c r="AN34" s="223">
        <v>2</v>
      </c>
      <c r="AO34" s="224">
        <f t="shared" si="16"/>
        <v>9</v>
      </c>
      <c r="AP34" s="223">
        <v>2</v>
      </c>
      <c r="AQ34" s="223">
        <v>2</v>
      </c>
      <c r="AR34" s="223">
        <v>2</v>
      </c>
      <c r="AS34" s="223">
        <v>1</v>
      </c>
      <c r="AT34" s="223">
        <v>2</v>
      </c>
      <c r="AU34" s="224">
        <f t="shared" si="17"/>
        <v>9</v>
      </c>
      <c r="AV34" s="223">
        <v>2</v>
      </c>
      <c r="AW34" s="223">
        <v>2</v>
      </c>
      <c r="AX34" s="223">
        <v>2</v>
      </c>
      <c r="AY34" s="223">
        <v>1</v>
      </c>
      <c r="AZ34" s="223">
        <v>2</v>
      </c>
      <c r="BA34" s="224">
        <f t="shared" si="18"/>
        <v>9</v>
      </c>
      <c r="BB34" s="223">
        <v>2</v>
      </c>
      <c r="BC34" s="223">
        <v>2</v>
      </c>
      <c r="BD34" s="223">
        <v>2</v>
      </c>
      <c r="BE34" s="223">
        <v>1</v>
      </c>
      <c r="BF34" s="223">
        <v>2</v>
      </c>
      <c r="BG34" s="224">
        <f t="shared" si="19"/>
        <v>9</v>
      </c>
    </row>
    <row r="35" spans="1:59" x14ac:dyDescent="0.25">
      <c r="A35" s="259">
        <f t="shared" si="0"/>
        <v>30</v>
      </c>
      <c r="B35" s="260">
        <v>7642</v>
      </c>
      <c r="C35" s="261" t="s">
        <v>169</v>
      </c>
      <c r="D35" s="313">
        <f t="shared" si="1"/>
        <v>8</v>
      </c>
      <c r="E35" s="305"/>
      <c r="F35" s="251">
        <v>2</v>
      </c>
      <c r="G35" s="223">
        <v>2</v>
      </c>
      <c r="H35" s="223">
        <v>2</v>
      </c>
      <c r="I35" s="223">
        <v>1</v>
      </c>
      <c r="J35" s="223">
        <v>1</v>
      </c>
      <c r="K35" s="224">
        <f t="shared" si="11"/>
        <v>8</v>
      </c>
      <c r="L35" s="223">
        <v>2</v>
      </c>
      <c r="M35" s="223">
        <v>2</v>
      </c>
      <c r="N35" s="223">
        <v>2</v>
      </c>
      <c r="O35" s="223">
        <v>1</v>
      </c>
      <c r="P35" s="223">
        <v>2</v>
      </c>
      <c r="Q35" s="224">
        <f t="shared" si="12"/>
        <v>9</v>
      </c>
      <c r="R35" s="223">
        <v>2</v>
      </c>
      <c r="S35" s="223">
        <v>2</v>
      </c>
      <c r="T35" s="223">
        <v>2</v>
      </c>
      <c r="U35" s="223">
        <v>1</v>
      </c>
      <c r="V35" s="223">
        <v>2</v>
      </c>
      <c r="W35" s="224">
        <f t="shared" si="13"/>
        <v>9</v>
      </c>
      <c r="X35" s="223">
        <v>2</v>
      </c>
      <c r="Y35" s="223">
        <v>2</v>
      </c>
      <c r="Z35" s="223">
        <v>2</v>
      </c>
      <c r="AA35" s="223">
        <v>0</v>
      </c>
      <c r="AB35" s="223">
        <v>2</v>
      </c>
      <c r="AC35" s="224">
        <f t="shared" si="14"/>
        <v>8</v>
      </c>
      <c r="AD35" s="223">
        <v>2</v>
      </c>
      <c r="AE35" s="223">
        <v>2</v>
      </c>
      <c r="AF35" s="223">
        <v>2</v>
      </c>
      <c r="AG35" s="223">
        <v>0</v>
      </c>
      <c r="AH35" s="223">
        <v>2</v>
      </c>
      <c r="AI35" s="224">
        <f t="shared" si="15"/>
        <v>8</v>
      </c>
      <c r="AJ35" s="223">
        <v>2</v>
      </c>
      <c r="AK35" s="223">
        <v>2</v>
      </c>
      <c r="AL35" s="223">
        <v>2</v>
      </c>
      <c r="AM35" s="223">
        <v>0</v>
      </c>
      <c r="AN35" s="223">
        <v>2</v>
      </c>
      <c r="AO35" s="224">
        <f t="shared" si="16"/>
        <v>8</v>
      </c>
      <c r="AP35" s="223">
        <v>2</v>
      </c>
      <c r="AQ35" s="223">
        <v>2</v>
      </c>
      <c r="AR35" s="223">
        <v>2</v>
      </c>
      <c r="AS35" s="223">
        <v>0</v>
      </c>
      <c r="AT35" s="223">
        <v>2</v>
      </c>
      <c r="AU35" s="224">
        <f t="shared" si="17"/>
        <v>8</v>
      </c>
      <c r="AV35" s="223">
        <v>2</v>
      </c>
      <c r="AW35" s="223">
        <v>1</v>
      </c>
      <c r="AX35" s="223">
        <v>2</v>
      </c>
      <c r="AY35" s="223">
        <v>0</v>
      </c>
      <c r="AZ35" s="223">
        <v>2</v>
      </c>
      <c r="BA35" s="224">
        <f t="shared" si="18"/>
        <v>7</v>
      </c>
      <c r="BB35" s="223">
        <v>2</v>
      </c>
      <c r="BC35" s="223">
        <v>1</v>
      </c>
      <c r="BD35" s="223">
        <v>2</v>
      </c>
      <c r="BE35" s="223">
        <v>0</v>
      </c>
      <c r="BF35" s="223">
        <v>2</v>
      </c>
      <c r="BG35" s="224">
        <f t="shared" si="19"/>
        <v>7</v>
      </c>
    </row>
    <row r="36" spans="1:59" x14ac:dyDescent="0.25">
      <c r="A36" s="259">
        <f t="shared" si="0"/>
        <v>31</v>
      </c>
      <c r="B36" s="260">
        <v>7643</v>
      </c>
      <c r="C36" s="261" t="s">
        <v>170</v>
      </c>
      <c r="D36" s="313">
        <f t="shared" si="1"/>
        <v>8.7777777777777786</v>
      </c>
      <c r="E36" s="305"/>
      <c r="F36" s="251">
        <v>2</v>
      </c>
      <c r="G36" s="223">
        <v>2</v>
      </c>
      <c r="H36" s="223">
        <v>3</v>
      </c>
      <c r="I36" s="223">
        <v>1</v>
      </c>
      <c r="J36" s="223">
        <v>2</v>
      </c>
      <c r="K36" s="224">
        <f t="shared" si="11"/>
        <v>10</v>
      </c>
      <c r="L36" s="223">
        <v>2</v>
      </c>
      <c r="M36" s="223">
        <v>2</v>
      </c>
      <c r="N36" s="223">
        <v>3</v>
      </c>
      <c r="O36" s="223">
        <v>1</v>
      </c>
      <c r="P36" s="223">
        <v>2</v>
      </c>
      <c r="Q36" s="224">
        <f t="shared" si="12"/>
        <v>10</v>
      </c>
      <c r="R36" s="223">
        <v>2</v>
      </c>
      <c r="S36" s="223">
        <v>2</v>
      </c>
      <c r="T36" s="223">
        <v>2</v>
      </c>
      <c r="U36" s="223">
        <v>0</v>
      </c>
      <c r="V36" s="223">
        <v>2</v>
      </c>
      <c r="W36" s="224">
        <f t="shared" si="13"/>
        <v>8</v>
      </c>
      <c r="X36" s="223">
        <v>2</v>
      </c>
      <c r="Y36" s="223">
        <v>2</v>
      </c>
      <c r="Z36" s="223">
        <v>2</v>
      </c>
      <c r="AA36" s="223">
        <v>1</v>
      </c>
      <c r="AB36" s="223">
        <v>2</v>
      </c>
      <c r="AC36" s="224">
        <f t="shared" si="14"/>
        <v>9</v>
      </c>
      <c r="AD36" s="223">
        <v>2</v>
      </c>
      <c r="AE36" s="223">
        <v>2</v>
      </c>
      <c r="AF36" s="223">
        <v>3</v>
      </c>
      <c r="AG36" s="223">
        <v>1</v>
      </c>
      <c r="AH36" s="223">
        <v>2</v>
      </c>
      <c r="AI36" s="224">
        <f t="shared" si="15"/>
        <v>10</v>
      </c>
      <c r="AJ36" s="223">
        <v>2</v>
      </c>
      <c r="AK36" s="223">
        <v>2</v>
      </c>
      <c r="AL36" s="223">
        <v>2</v>
      </c>
      <c r="AM36" s="223">
        <v>0</v>
      </c>
      <c r="AN36" s="223">
        <v>2</v>
      </c>
      <c r="AO36" s="224">
        <f t="shared" si="16"/>
        <v>8</v>
      </c>
      <c r="AP36" s="223">
        <v>2</v>
      </c>
      <c r="AQ36" s="223">
        <v>2</v>
      </c>
      <c r="AR36" s="223">
        <v>2</v>
      </c>
      <c r="AS36" s="223">
        <v>0</v>
      </c>
      <c r="AT36" s="223">
        <v>2</v>
      </c>
      <c r="AU36" s="224">
        <f t="shared" si="17"/>
        <v>8</v>
      </c>
      <c r="AV36" s="223">
        <v>1</v>
      </c>
      <c r="AW36" s="223">
        <v>2</v>
      </c>
      <c r="AX36" s="223">
        <v>2</v>
      </c>
      <c r="AY36" s="223">
        <v>0</v>
      </c>
      <c r="AZ36" s="223">
        <v>2</v>
      </c>
      <c r="BA36" s="224">
        <f t="shared" si="18"/>
        <v>7</v>
      </c>
      <c r="BB36" s="223">
        <v>2</v>
      </c>
      <c r="BC36" s="223">
        <v>1</v>
      </c>
      <c r="BD36" s="223">
        <v>2</v>
      </c>
      <c r="BE36" s="223">
        <v>2</v>
      </c>
      <c r="BF36" s="223">
        <v>2</v>
      </c>
      <c r="BG36" s="224">
        <f t="shared" si="19"/>
        <v>9</v>
      </c>
    </row>
    <row r="37" spans="1:59" x14ac:dyDescent="0.25">
      <c r="A37" s="259">
        <f t="shared" si="0"/>
        <v>32</v>
      </c>
      <c r="B37" s="260">
        <v>7644</v>
      </c>
      <c r="C37" s="261" t="s">
        <v>171</v>
      </c>
      <c r="D37" s="313">
        <f t="shared" si="1"/>
        <v>10</v>
      </c>
      <c r="E37" s="305"/>
      <c r="F37" s="251">
        <v>2</v>
      </c>
      <c r="G37" s="223">
        <v>2</v>
      </c>
      <c r="H37" s="223">
        <v>3</v>
      </c>
      <c r="I37" s="223">
        <v>1</v>
      </c>
      <c r="J37" s="223">
        <v>2</v>
      </c>
      <c r="K37" s="224">
        <f t="shared" si="11"/>
        <v>10</v>
      </c>
      <c r="L37" s="223">
        <v>2</v>
      </c>
      <c r="M37" s="223">
        <v>2</v>
      </c>
      <c r="N37" s="223">
        <v>3</v>
      </c>
      <c r="O37" s="223">
        <v>1</v>
      </c>
      <c r="P37" s="223">
        <v>2</v>
      </c>
      <c r="Q37" s="224">
        <f t="shared" si="12"/>
        <v>10</v>
      </c>
      <c r="R37" s="223">
        <v>2</v>
      </c>
      <c r="S37" s="223">
        <v>2</v>
      </c>
      <c r="T37" s="223">
        <v>3</v>
      </c>
      <c r="U37" s="223">
        <v>1</v>
      </c>
      <c r="V37" s="223">
        <v>2</v>
      </c>
      <c r="W37" s="224">
        <f t="shared" si="13"/>
        <v>10</v>
      </c>
      <c r="X37" s="223">
        <v>2</v>
      </c>
      <c r="Y37" s="223">
        <v>2</v>
      </c>
      <c r="Z37" s="223">
        <v>3</v>
      </c>
      <c r="AA37" s="223">
        <v>1</v>
      </c>
      <c r="AB37" s="223">
        <v>2</v>
      </c>
      <c r="AC37" s="224">
        <f t="shared" si="14"/>
        <v>10</v>
      </c>
      <c r="AD37" s="223">
        <v>2</v>
      </c>
      <c r="AE37" s="223">
        <v>2</v>
      </c>
      <c r="AF37" s="223">
        <v>3</v>
      </c>
      <c r="AG37" s="223">
        <v>1</v>
      </c>
      <c r="AH37" s="223">
        <v>2</v>
      </c>
      <c r="AI37" s="224">
        <f t="shared" si="15"/>
        <v>10</v>
      </c>
      <c r="AJ37" s="223">
        <v>2</v>
      </c>
      <c r="AK37" s="223">
        <v>2</v>
      </c>
      <c r="AL37" s="223">
        <v>3</v>
      </c>
      <c r="AM37" s="223">
        <v>1</v>
      </c>
      <c r="AN37" s="223">
        <v>2</v>
      </c>
      <c r="AO37" s="224">
        <f t="shared" si="16"/>
        <v>10</v>
      </c>
      <c r="AP37" s="223">
        <v>2</v>
      </c>
      <c r="AQ37" s="223">
        <v>2</v>
      </c>
      <c r="AR37" s="223">
        <v>3</v>
      </c>
      <c r="AS37" s="223">
        <v>1</v>
      </c>
      <c r="AT37" s="223">
        <v>2</v>
      </c>
      <c r="AU37" s="224">
        <f t="shared" si="17"/>
        <v>10</v>
      </c>
      <c r="AV37" s="223">
        <v>2</v>
      </c>
      <c r="AW37" s="223">
        <v>2</v>
      </c>
      <c r="AX37" s="223">
        <v>3</v>
      </c>
      <c r="AY37" s="223">
        <v>1</v>
      </c>
      <c r="AZ37" s="223">
        <v>2</v>
      </c>
      <c r="BA37" s="224">
        <f t="shared" si="18"/>
        <v>10</v>
      </c>
      <c r="BB37" s="223">
        <v>2</v>
      </c>
      <c r="BC37" s="223">
        <v>2</v>
      </c>
      <c r="BD37" s="223">
        <v>3</v>
      </c>
      <c r="BE37" s="223">
        <v>1</v>
      </c>
      <c r="BF37" s="223">
        <v>2</v>
      </c>
      <c r="BG37" s="224">
        <f t="shared" si="19"/>
        <v>10</v>
      </c>
    </row>
    <row r="38" spans="1:59" x14ac:dyDescent="0.25">
      <c r="A38" s="259">
        <f t="shared" si="0"/>
        <v>33</v>
      </c>
      <c r="B38" s="260">
        <v>7645</v>
      </c>
      <c r="C38" s="261" t="s">
        <v>172</v>
      </c>
      <c r="D38" s="313">
        <f t="shared" si="1"/>
        <v>8.8888888888888893</v>
      </c>
      <c r="E38" s="305"/>
      <c r="F38" s="251">
        <v>2</v>
      </c>
      <c r="G38" s="223">
        <v>2</v>
      </c>
      <c r="H38" s="223">
        <v>2</v>
      </c>
      <c r="I38" s="223">
        <v>0</v>
      </c>
      <c r="J38" s="223">
        <v>2</v>
      </c>
      <c r="K38" s="224">
        <f t="shared" si="11"/>
        <v>8</v>
      </c>
      <c r="L38" s="223">
        <v>2</v>
      </c>
      <c r="M38" s="223">
        <v>2</v>
      </c>
      <c r="N38" s="223">
        <v>2</v>
      </c>
      <c r="O38" s="223">
        <v>1</v>
      </c>
      <c r="P38" s="223">
        <v>2</v>
      </c>
      <c r="Q38" s="224">
        <f t="shared" si="12"/>
        <v>9</v>
      </c>
      <c r="R38" s="223">
        <v>2</v>
      </c>
      <c r="S38" s="223">
        <v>2</v>
      </c>
      <c r="T38" s="223">
        <v>3</v>
      </c>
      <c r="U38" s="223">
        <v>1</v>
      </c>
      <c r="V38" s="223">
        <v>2</v>
      </c>
      <c r="W38" s="224">
        <f t="shared" si="13"/>
        <v>10</v>
      </c>
      <c r="X38" s="223">
        <v>2</v>
      </c>
      <c r="Y38" s="223">
        <v>2</v>
      </c>
      <c r="Z38" s="223">
        <v>2</v>
      </c>
      <c r="AA38" s="223">
        <v>1</v>
      </c>
      <c r="AB38" s="223">
        <v>2</v>
      </c>
      <c r="AC38" s="224">
        <f t="shared" si="14"/>
        <v>9</v>
      </c>
      <c r="AD38" s="223">
        <v>2</v>
      </c>
      <c r="AE38" s="223">
        <v>2</v>
      </c>
      <c r="AF38" s="223">
        <v>2</v>
      </c>
      <c r="AG38" s="223">
        <v>1</v>
      </c>
      <c r="AH38" s="223">
        <v>2</v>
      </c>
      <c r="AI38" s="224">
        <f t="shared" si="15"/>
        <v>9</v>
      </c>
      <c r="AJ38" s="223">
        <v>2</v>
      </c>
      <c r="AK38" s="223">
        <v>2</v>
      </c>
      <c r="AL38" s="223">
        <v>2</v>
      </c>
      <c r="AM38" s="223">
        <v>1</v>
      </c>
      <c r="AN38" s="223">
        <v>2</v>
      </c>
      <c r="AO38" s="224">
        <f t="shared" si="16"/>
        <v>9</v>
      </c>
      <c r="AP38" s="223">
        <v>2</v>
      </c>
      <c r="AQ38" s="223">
        <v>2</v>
      </c>
      <c r="AR38" s="223">
        <v>2</v>
      </c>
      <c r="AS38" s="223">
        <v>1</v>
      </c>
      <c r="AT38" s="223">
        <v>1</v>
      </c>
      <c r="AU38" s="224">
        <f t="shared" si="17"/>
        <v>8</v>
      </c>
      <c r="AV38" s="223">
        <v>2</v>
      </c>
      <c r="AW38" s="223">
        <v>2</v>
      </c>
      <c r="AX38" s="223">
        <v>2</v>
      </c>
      <c r="AY38" s="223">
        <v>1</v>
      </c>
      <c r="AZ38" s="223">
        <v>1</v>
      </c>
      <c r="BA38" s="224">
        <f t="shared" si="18"/>
        <v>8</v>
      </c>
      <c r="BB38" s="223">
        <v>2</v>
      </c>
      <c r="BC38" s="225">
        <v>2</v>
      </c>
      <c r="BD38" s="225">
        <v>3</v>
      </c>
      <c r="BE38" s="225">
        <v>1</v>
      </c>
      <c r="BF38" s="223">
        <v>2</v>
      </c>
      <c r="BG38" s="224">
        <f t="shared" si="19"/>
        <v>10</v>
      </c>
    </row>
    <row r="39" spans="1:59" x14ac:dyDescent="0.25">
      <c r="A39" s="259">
        <f t="shared" si="0"/>
        <v>34</v>
      </c>
      <c r="B39" s="260">
        <v>7646</v>
      </c>
      <c r="C39" s="262" t="s">
        <v>200</v>
      </c>
      <c r="D39" s="313">
        <f t="shared" si="1"/>
        <v>9.3333333333333339</v>
      </c>
      <c r="E39" s="305"/>
      <c r="F39" s="251">
        <v>2</v>
      </c>
      <c r="G39" s="223">
        <v>2</v>
      </c>
      <c r="H39" s="223">
        <v>2</v>
      </c>
      <c r="I39" s="223">
        <v>1</v>
      </c>
      <c r="J39" s="223">
        <v>2</v>
      </c>
      <c r="K39" s="224">
        <f t="shared" si="11"/>
        <v>9</v>
      </c>
      <c r="L39" s="223">
        <v>2</v>
      </c>
      <c r="M39" s="223">
        <v>2</v>
      </c>
      <c r="N39" s="223">
        <v>2</v>
      </c>
      <c r="O39" s="223">
        <v>1</v>
      </c>
      <c r="P39" s="223">
        <v>2</v>
      </c>
      <c r="Q39" s="224">
        <f t="shared" si="12"/>
        <v>9</v>
      </c>
      <c r="R39" s="223">
        <v>2</v>
      </c>
      <c r="S39" s="223">
        <v>2</v>
      </c>
      <c r="T39" s="223">
        <v>3</v>
      </c>
      <c r="U39" s="223">
        <v>1</v>
      </c>
      <c r="V39" s="223">
        <v>2</v>
      </c>
      <c r="W39" s="224">
        <f t="shared" si="13"/>
        <v>10</v>
      </c>
      <c r="X39" s="223">
        <v>2</v>
      </c>
      <c r="Y39" s="223">
        <v>2</v>
      </c>
      <c r="Z39" s="223">
        <v>3</v>
      </c>
      <c r="AA39" s="223">
        <v>1</v>
      </c>
      <c r="AB39" s="223">
        <v>2</v>
      </c>
      <c r="AC39" s="224">
        <f t="shared" si="14"/>
        <v>10</v>
      </c>
      <c r="AD39" s="223">
        <v>2</v>
      </c>
      <c r="AE39" s="223">
        <v>2</v>
      </c>
      <c r="AF39" s="223">
        <v>2</v>
      </c>
      <c r="AG39" s="223">
        <v>1</v>
      </c>
      <c r="AH39" s="223">
        <v>2</v>
      </c>
      <c r="AI39" s="224">
        <f t="shared" si="15"/>
        <v>9</v>
      </c>
      <c r="AJ39" s="223">
        <v>2</v>
      </c>
      <c r="AK39" s="223">
        <v>2</v>
      </c>
      <c r="AL39" s="223">
        <v>2</v>
      </c>
      <c r="AM39" s="223">
        <v>1</v>
      </c>
      <c r="AN39" s="223">
        <v>2</v>
      </c>
      <c r="AO39" s="224">
        <f t="shared" si="16"/>
        <v>9</v>
      </c>
      <c r="AP39" s="223">
        <v>2</v>
      </c>
      <c r="AQ39" s="223">
        <v>2</v>
      </c>
      <c r="AR39" s="223">
        <v>2</v>
      </c>
      <c r="AS39" s="223">
        <v>1</v>
      </c>
      <c r="AT39" s="223">
        <v>2</v>
      </c>
      <c r="AU39" s="224">
        <f t="shared" si="17"/>
        <v>9</v>
      </c>
      <c r="AV39" s="223">
        <v>2</v>
      </c>
      <c r="AW39" s="223">
        <v>2</v>
      </c>
      <c r="AX39" s="223">
        <v>2</v>
      </c>
      <c r="AY39" s="223">
        <v>1</v>
      </c>
      <c r="AZ39" s="223">
        <v>2</v>
      </c>
      <c r="BA39" s="224">
        <f t="shared" si="18"/>
        <v>9</v>
      </c>
      <c r="BB39" s="223">
        <v>2</v>
      </c>
      <c r="BC39" s="223">
        <v>2</v>
      </c>
      <c r="BD39" s="223">
        <v>3</v>
      </c>
      <c r="BE39" s="223">
        <v>1</v>
      </c>
      <c r="BF39" s="223">
        <v>2</v>
      </c>
      <c r="BG39" s="224">
        <f t="shared" si="19"/>
        <v>10</v>
      </c>
    </row>
    <row r="40" spans="1:59" x14ac:dyDescent="0.25">
      <c r="A40" s="259">
        <f t="shared" si="0"/>
        <v>35</v>
      </c>
      <c r="B40" s="260">
        <v>7647</v>
      </c>
      <c r="C40" s="261" t="s">
        <v>173</v>
      </c>
      <c r="D40" s="313">
        <f t="shared" si="1"/>
        <v>7.666666666666667</v>
      </c>
      <c r="E40" s="305"/>
      <c r="F40" s="251">
        <v>2</v>
      </c>
      <c r="G40" s="223">
        <v>1</v>
      </c>
      <c r="H40" s="223">
        <v>2</v>
      </c>
      <c r="I40" s="223">
        <v>0</v>
      </c>
      <c r="J40" s="223">
        <v>1</v>
      </c>
      <c r="K40" s="224">
        <f t="shared" si="11"/>
        <v>6</v>
      </c>
      <c r="L40" s="223">
        <v>2</v>
      </c>
      <c r="M40" s="223">
        <v>2</v>
      </c>
      <c r="N40" s="223">
        <v>2</v>
      </c>
      <c r="O40" s="223">
        <v>1</v>
      </c>
      <c r="P40" s="223">
        <v>1</v>
      </c>
      <c r="Q40" s="224">
        <f t="shared" si="12"/>
        <v>8</v>
      </c>
      <c r="R40" s="223">
        <v>0</v>
      </c>
      <c r="S40" s="223">
        <v>2</v>
      </c>
      <c r="T40" s="223">
        <v>2</v>
      </c>
      <c r="U40" s="223">
        <v>1</v>
      </c>
      <c r="V40" s="223">
        <v>2</v>
      </c>
      <c r="W40" s="224">
        <f t="shared" si="13"/>
        <v>7</v>
      </c>
      <c r="X40" s="223">
        <v>2</v>
      </c>
      <c r="Y40" s="223">
        <v>1</v>
      </c>
      <c r="Z40" s="223">
        <v>2</v>
      </c>
      <c r="AA40" s="223">
        <v>0</v>
      </c>
      <c r="AB40" s="223">
        <v>2</v>
      </c>
      <c r="AC40" s="224">
        <f t="shared" si="14"/>
        <v>7</v>
      </c>
      <c r="AD40" s="223">
        <v>2</v>
      </c>
      <c r="AE40" s="223">
        <v>2</v>
      </c>
      <c r="AF40" s="223">
        <v>2</v>
      </c>
      <c r="AG40" s="223">
        <v>0</v>
      </c>
      <c r="AH40" s="223">
        <v>2</v>
      </c>
      <c r="AI40" s="224">
        <f t="shared" si="15"/>
        <v>8</v>
      </c>
      <c r="AJ40" s="223">
        <v>2</v>
      </c>
      <c r="AK40" s="223">
        <v>2</v>
      </c>
      <c r="AL40" s="223">
        <v>3</v>
      </c>
      <c r="AM40" s="223">
        <v>0</v>
      </c>
      <c r="AN40" s="223">
        <v>2</v>
      </c>
      <c r="AO40" s="224">
        <f t="shared" si="16"/>
        <v>9</v>
      </c>
      <c r="AP40" s="223">
        <v>2</v>
      </c>
      <c r="AQ40" s="223">
        <v>2</v>
      </c>
      <c r="AR40" s="223">
        <v>2</v>
      </c>
      <c r="AS40" s="223">
        <v>0</v>
      </c>
      <c r="AT40" s="223">
        <v>2</v>
      </c>
      <c r="AU40" s="224">
        <f t="shared" si="17"/>
        <v>8</v>
      </c>
      <c r="AV40" s="223">
        <v>2</v>
      </c>
      <c r="AW40" s="223">
        <v>0</v>
      </c>
      <c r="AX40" s="223">
        <v>2</v>
      </c>
      <c r="AY40" s="223">
        <v>0</v>
      </c>
      <c r="AZ40" s="223">
        <v>2</v>
      </c>
      <c r="BA40" s="224">
        <f t="shared" si="18"/>
        <v>6</v>
      </c>
      <c r="BB40" s="223">
        <v>2</v>
      </c>
      <c r="BC40" s="223">
        <v>2</v>
      </c>
      <c r="BD40" s="223">
        <v>3</v>
      </c>
      <c r="BE40" s="223">
        <v>1</v>
      </c>
      <c r="BF40" s="223">
        <v>2</v>
      </c>
      <c r="BG40" s="224">
        <f t="shared" si="19"/>
        <v>10</v>
      </c>
    </row>
    <row r="41" spans="1:59" x14ac:dyDescent="0.25">
      <c r="A41" s="259">
        <f t="shared" si="0"/>
        <v>36</v>
      </c>
      <c r="B41" s="260">
        <v>7648</v>
      </c>
      <c r="C41" s="261" t="s">
        <v>174</v>
      </c>
      <c r="D41" s="313">
        <f t="shared" si="1"/>
        <v>9.3333333333333339</v>
      </c>
      <c r="E41" s="305"/>
      <c r="F41" s="251">
        <v>2</v>
      </c>
      <c r="G41" s="223">
        <v>2</v>
      </c>
      <c r="H41" s="223">
        <v>2</v>
      </c>
      <c r="I41" s="223">
        <v>1</v>
      </c>
      <c r="J41" s="223">
        <v>2</v>
      </c>
      <c r="K41" s="224">
        <f t="shared" si="11"/>
        <v>9</v>
      </c>
      <c r="L41" s="223">
        <v>2</v>
      </c>
      <c r="M41" s="223">
        <v>2</v>
      </c>
      <c r="N41" s="223">
        <v>3</v>
      </c>
      <c r="O41" s="223">
        <v>1</v>
      </c>
      <c r="P41" s="223">
        <v>2</v>
      </c>
      <c r="Q41" s="224">
        <f t="shared" si="12"/>
        <v>10</v>
      </c>
      <c r="R41" s="223">
        <v>2</v>
      </c>
      <c r="S41" s="223">
        <v>2</v>
      </c>
      <c r="T41" s="223">
        <v>2</v>
      </c>
      <c r="U41" s="223">
        <v>1</v>
      </c>
      <c r="V41" s="223">
        <v>1</v>
      </c>
      <c r="W41" s="224">
        <f t="shared" si="13"/>
        <v>8</v>
      </c>
      <c r="X41" s="223">
        <v>2</v>
      </c>
      <c r="Y41" s="223">
        <v>2</v>
      </c>
      <c r="Z41" s="223">
        <v>2</v>
      </c>
      <c r="AA41" s="223">
        <v>1</v>
      </c>
      <c r="AB41" s="223">
        <v>2</v>
      </c>
      <c r="AC41" s="224">
        <f t="shared" si="14"/>
        <v>9</v>
      </c>
      <c r="AD41" s="223">
        <v>2</v>
      </c>
      <c r="AE41" s="223">
        <v>2</v>
      </c>
      <c r="AF41" s="223">
        <v>2</v>
      </c>
      <c r="AG41" s="223">
        <v>1</v>
      </c>
      <c r="AH41" s="223">
        <v>2</v>
      </c>
      <c r="AI41" s="224">
        <f t="shared" si="15"/>
        <v>9</v>
      </c>
      <c r="AJ41" s="223">
        <v>2</v>
      </c>
      <c r="AK41" s="223">
        <v>2</v>
      </c>
      <c r="AL41" s="223">
        <v>3</v>
      </c>
      <c r="AM41" s="223">
        <v>1</v>
      </c>
      <c r="AN41" s="223">
        <v>1</v>
      </c>
      <c r="AO41" s="224">
        <f t="shared" si="16"/>
        <v>9</v>
      </c>
      <c r="AP41" s="223">
        <v>2</v>
      </c>
      <c r="AQ41" s="223">
        <v>2</v>
      </c>
      <c r="AR41" s="223">
        <v>3</v>
      </c>
      <c r="AS41" s="223">
        <v>1</v>
      </c>
      <c r="AT41" s="223">
        <v>2</v>
      </c>
      <c r="AU41" s="224">
        <f t="shared" si="17"/>
        <v>10</v>
      </c>
      <c r="AV41" s="223">
        <v>2</v>
      </c>
      <c r="AW41" s="223">
        <v>2</v>
      </c>
      <c r="AX41" s="223">
        <v>3</v>
      </c>
      <c r="AY41" s="223">
        <v>1</v>
      </c>
      <c r="AZ41" s="223">
        <v>2</v>
      </c>
      <c r="BA41" s="224">
        <f t="shared" si="18"/>
        <v>10</v>
      </c>
      <c r="BB41" s="223">
        <v>2</v>
      </c>
      <c r="BC41" s="223">
        <v>2</v>
      </c>
      <c r="BD41" s="223">
        <v>3</v>
      </c>
      <c r="BE41" s="223">
        <v>1</v>
      </c>
      <c r="BF41" s="223">
        <v>2</v>
      </c>
      <c r="BG41" s="224">
        <f t="shared" si="19"/>
        <v>10</v>
      </c>
    </row>
    <row r="42" spans="1:59" x14ac:dyDescent="0.25">
      <c r="A42" s="259">
        <f t="shared" si="0"/>
        <v>37</v>
      </c>
      <c r="B42" s="260">
        <v>7649</v>
      </c>
      <c r="C42" s="261" t="s">
        <v>175</v>
      </c>
      <c r="D42" s="313">
        <f t="shared" si="1"/>
        <v>9.1111111111111107</v>
      </c>
      <c r="E42" s="305"/>
      <c r="F42" s="251">
        <v>2</v>
      </c>
      <c r="G42" s="223">
        <v>2</v>
      </c>
      <c r="H42" s="223">
        <v>3</v>
      </c>
      <c r="I42" s="223">
        <v>1</v>
      </c>
      <c r="J42" s="223">
        <v>2</v>
      </c>
      <c r="K42" s="224">
        <f t="shared" si="11"/>
        <v>10</v>
      </c>
      <c r="L42" s="223">
        <v>2</v>
      </c>
      <c r="M42" s="223">
        <v>2</v>
      </c>
      <c r="N42" s="223">
        <v>3</v>
      </c>
      <c r="O42" s="223">
        <v>1</v>
      </c>
      <c r="P42" s="223">
        <v>2</v>
      </c>
      <c r="Q42" s="224">
        <f t="shared" si="12"/>
        <v>10</v>
      </c>
      <c r="R42" s="223">
        <v>2</v>
      </c>
      <c r="S42" s="223">
        <v>2</v>
      </c>
      <c r="T42" s="223">
        <v>2</v>
      </c>
      <c r="U42" s="223">
        <v>1</v>
      </c>
      <c r="V42" s="223">
        <v>1</v>
      </c>
      <c r="W42" s="224">
        <f t="shared" si="13"/>
        <v>8</v>
      </c>
      <c r="X42" s="223">
        <v>2</v>
      </c>
      <c r="Y42" s="223">
        <v>2</v>
      </c>
      <c r="Z42" s="223">
        <v>2</v>
      </c>
      <c r="AA42" s="223">
        <v>1</v>
      </c>
      <c r="AB42" s="223">
        <v>1</v>
      </c>
      <c r="AC42" s="224">
        <f t="shared" si="14"/>
        <v>8</v>
      </c>
      <c r="AD42" s="223">
        <v>2</v>
      </c>
      <c r="AE42" s="223">
        <v>2</v>
      </c>
      <c r="AF42" s="223">
        <v>2</v>
      </c>
      <c r="AG42" s="223">
        <v>1</v>
      </c>
      <c r="AH42" s="223">
        <v>2</v>
      </c>
      <c r="AI42" s="224">
        <f t="shared" si="15"/>
        <v>9</v>
      </c>
      <c r="AJ42" s="223">
        <v>2</v>
      </c>
      <c r="AK42" s="223">
        <v>2</v>
      </c>
      <c r="AL42" s="223">
        <v>2</v>
      </c>
      <c r="AM42" s="223">
        <v>1</v>
      </c>
      <c r="AN42" s="223">
        <v>2</v>
      </c>
      <c r="AO42" s="224">
        <f t="shared" si="16"/>
        <v>9</v>
      </c>
      <c r="AP42" s="223">
        <v>2</v>
      </c>
      <c r="AQ42" s="223">
        <v>2</v>
      </c>
      <c r="AR42" s="223">
        <v>3</v>
      </c>
      <c r="AS42" s="223">
        <v>1</v>
      </c>
      <c r="AT42" s="223">
        <v>2</v>
      </c>
      <c r="AU42" s="224">
        <f t="shared" si="17"/>
        <v>10</v>
      </c>
      <c r="AV42" s="223">
        <v>2</v>
      </c>
      <c r="AW42" s="223">
        <v>2</v>
      </c>
      <c r="AX42" s="223">
        <v>2</v>
      </c>
      <c r="AY42" s="223">
        <v>1</v>
      </c>
      <c r="AZ42" s="223">
        <v>2</v>
      </c>
      <c r="BA42" s="224">
        <f t="shared" si="18"/>
        <v>9</v>
      </c>
      <c r="BB42" s="223">
        <v>2</v>
      </c>
      <c r="BC42" s="223">
        <v>2</v>
      </c>
      <c r="BD42" s="223">
        <v>2</v>
      </c>
      <c r="BE42" s="223">
        <v>1</v>
      </c>
      <c r="BF42" s="223">
        <v>2</v>
      </c>
      <c r="BG42" s="224">
        <f t="shared" si="19"/>
        <v>9</v>
      </c>
    </row>
    <row r="43" spans="1:59" x14ac:dyDescent="0.25">
      <c r="A43" s="259">
        <f t="shared" si="0"/>
        <v>38</v>
      </c>
      <c r="B43" s="260">
        <v>7650</v>
      </c>
      <c r="C43" s="261" t="s">
        <v>176</v>
      </c>
      <c r="D43" s="313">
        <f t="shared" si="1"/>
        <v>8.4444444444444446</v>
      </c>
      <c r="E43" s="305"/>
      <c r="F43" s="251">
        <v>2</v>
      </c>
      <c r="G43" s="223">
        <v>1</v>
      </c>
      <c r="H43" s="223">
        <v>2</v>
      </c>
      <c r="I43" s="223">
        <v>0</v>
      </c>
      <c r="J43" s="223">
        <v>2</v>
      </c>
      <c r="K43" s="224">
        <f t="shared" si="11"/>
        <v>7</v>
      </c>
      <c r="L43" s="223">
        <v>2</v>
      </c>
      <c r="M43" s="223">
        <v>2</v>
      </c>
      <c r="N43" s="223">
        <v>3</v>
      </c>
      <c r="O43" s="223">
        <v>1</v>
      </c>
      <c r="P43" s="223">
        <v>2</v>
      </c>
      <c r="Q43" s="224">
        <f t="shared" si="12"/>
        <v>10</v>
      </c>
      <c r="R43" s="223">
        <v>2</v>
      </c>
      <c r="S43" s="223">
        <v>2</v>
      </c>
      <c r="T43" s="223">
        <v>3</v>
      </c>
      <c r="U43" s="223">
        <v>0</v>
      </c>
      <c r="V43" s="223">
        <v>2</v>
      </c>
      <c r="W43" s="224">
        <f t="shared" si="13"/>
        <v>9</v>
      </c>
      <c r="X43" s="223">
        <v>2</v>
      </c>
      <c r="Y43" s="223">
        <v>2</v>
      </c>
      <c r="Z43" s="223">
        <v>3</v>
      </c>
      <c r="AA43" s="223">
        <v>1</v>
      </c>
      <c r="AB43" s="223">
        <v>2</v>
      </c>
      <c r="AC43" s="224">
        <f t="shared" si="14"/>
        <v>10</v>
      </c>
      <c r="AD43" s="223">
        <v>2</v>
      </c>
      <c r="AE43" s="223">
        <v>2</v>
      </c>
      <c r="AF43" s="223">
        <v>3</v>
      </c>
      <c r="AG43" s="223">
        <v>1</v>
      </c>
      <c r="AH43" s="223">
        <v>2</v>
      </c>
      <c r="AI43" s="224">
        <f t="shared" si="15"/>
        <v>10</v>
      </c>
      <c r="AJ43" s="223">
        <v>2</v>
      </c>
      <c r="AK43" s="223">
        <v>2</v>
      </c>
      <c r="AL43" s="223">
        <v>2</v>
      </c>
      <c r="AM43" s="223">
        <v>1</v>
      </c>
      <c r="AN43" s="223">
        <v>1</v>
      </c>
      <c r="AO43" s="224">
        <f t="shared" si="16"/>
        <v>8</v>
      </c>
      <c r="AP43" s="223">
        <v>2</v>
      </c>
      <c r="AQ43" s="223">
        <v>2</v>
      </c>
      <c r="AR43" s="223">
        <v>2</v>
      </c>
      <c r="AS43" s="223">
        <v>0</v>
      </c>
      <c r="AT43" s="223">
        <v>1</v>
      </c>
      <c r="AU43" s="224">
        <f t="shared" si="17"/>
        <v>7</v>
      </c>
      <c r="AV43" s="223">
        <v>2</v>
      </c>
      <c r="AW43" s="223">
        <v>1</v>
      </c>
      <c r="AX43" s="223">
        <v>2</v>
      </c>
      <c r="AY43" s="223">
        <v>0</v>
      </c>
      <c r="AZ43" s="223">
        <v>2</v>
      </c>
      <c r="BA43" s="224">
        <f t="shared" si="18"/>
        <v>7</v>
      </c>
      <c r="BB43" s="223">
        <v>2</v>
      </c>
      <c r="BC43" s="223">
        <v>1</v>
      </c>
      <c r="BD43" s="223">
        <v>2</v>
      </c>
      <c r="BE43" s="223">
        <v>1</v>
      </c>
      <c r="BF43" s="223">
        <v>2</v>
      </c>
      <c r="BG43" s="224">
        <f t="shared" si="19"/>
        <v>8</v>
      </c>
    </row>
    <row r="44" spans="1:59" x14ac:dyDescent="0.25">
      <c r="A44" s="259">
        <f t="shared" si="0"/>
        <v>39</v>
      </c>
      <c r="B44" s="260">
        <v>7651</v>
      </c>
      <c r="C44" s="261" t="s">
        <v>177</v>
      </c>
      <c r="D44" s="313">
        <f t="shared" si="1"/>
        <v>7.5555555555555554</v>
      </c>
      <c r="E44" s="308"/>
      <c r="F44" s="213">
        <v>2</v>
      </c>
      <c r="G44" s="214">
        <v>2</v>
      </c>
      <c r="H44" s="214">
        <v>3</v>
      </c>
      <c r="I44" s="214">
        <v>0</v>
      </c>
      <c r="J44" s="215">
        <v>2</v>
      </c>
      <c r="K44" s="171">
        <f t="shared" si="2"/>
        <v>9</v>
      </c>
      <c r="L44" s="216">
        <v>2</v>
      </c>
      <c r="M44" s="217">
        <v>2</v>
      </c>
      <c r="N44" s="217">
        <v>2</v>
      </c>
      <c r="O44" s="217">
        <v>0</v>
      </c>
      <c r="P44" s="218">
        <v>2</v>
      </c>
      <c r="Q44" s="171">
        <f t="shared" si="3"/>
        <v>8</v>
      </c>
      <c r="R44" s="219">
        <v>2</v>
      </c>
      <c r="S44" s="220">
        <v>2</v>
      </c>
      <c r="T44" s="220">
        <v>2</v>
      </c>
      <c r="U44" s="220">
        <v>0</v>
      </c>
      <c r="V44" s="221">
        <v>2</v>
      </c>
      <c r="W44" s="171">
        <f t="shared" si="4"/>
        <v>8</v>
      </c>
      <c r="X44" s="219">
        <v>2</v>
      </c>
      <c r="Y44" s="220">
        <v>2</v>
      </c>
      <c r="Z44" s="220">
        <v>2</v>
      </c>
      <c r="AA44" s="220">
        <v>0</v>
      </c>
      <c r="AB44" s="221">
        <v>2</v>
      </c>
      <c r="AC44" s="171">
        <f t="shared" si="5"/>
        <v>8</v>
      </c>
      <c r="AD44" s="219">
        <v>2</v>
      </c>
      <c r="AE44" s="220">
        <v>2</v>
      </c>
      <c r="AF44" s="220">
        <v>2</v>
      </c>
      <c r="AG44" s="220">
        <v>0</v>
      </c>
      <c r="AH44" s="221">
        <v>2</v>
      </c>
      <c r="AI44" s="171">
        <f t="shared" si="6"/>
        <v>8</v>
      </c>
      <c r="AJ44" s="219">
        <v>2</v>
      </c>
      <c r="AK44" s="220">
        <v>1</v>
      </c>
      <c r="AL44" s="220">
        <v>2</v>
      </c>
      <c r="AM44" s="220">
        <v>0</v>
      </c>
      <c r="AN44" s="221">
        <v>2</v>
      </c>
      <c r="AO44" s="171">
        <f t="shared" si="7"/>
        <v>7</v>
      </c>
      <c r="AP44" s="219">
        <v>2</v>
      </c>
      <c r="AQ44" s="220">
        <v>1</v>
      </c>
      <c r="AR44" s="220">
        <v>2</v>
      </c>
      <c r="AS44" s="220">
        <v>0</v>
      </c>
      <c r="AT44" s="221">
        <v>2</v>
      </c>
      <c r="AU44" s="171">
        <f t="shared" si="8"/>
        <v>7</v>
      </c>
      <c r="AV44" s="219">
        <v>2</v>
      </c>
      <c r="AW44" s="220">
        <v>1</v>
      </c>
      <c r="AX44" s="220">
        <v>2</v>
      </c>
      <c r="AY44" s="220">
        <v>0</v>
      </c>
      <c r="AZ44" s="221">
        <v>2</v>
      </c>
      <c r="BA44" s="171">
        <f t="shared" si="9"/>
        <v>7</v>
      </c>
      <c r="BB44" s="219">
        <v>2</v>
      </c>
      <c r="BC44" s="220">
        <v>1</v>
      </c>
      <c r="BD44" s="220">
        <v>1</v>
      </c>
      <c r="BE44" s="220">
        <v>0</v>
      </c>
      <c r="BF44" s="221">
        <v>2</v>
      </c>
      <c r="BG44" s="171">
        <f t="shared" si="10"/>
        <v>6</v>
      </c>
    </row>
    <row r="45" spans="1:59" x14ac:dyDescent="0.25">
      <c r="A45" s="259">
        <f t="shared" si="0"/>
        <v>40</v>
      </c>
      <c r="B45" s="260">
        <v>7652</v>
      </c>
      <c r="C45" s="261" t="s">
        <v>178</v>
      </c>
      <c r="D45" s="313">
        <f t="shared" si="1"/>
        <v>9.2222222222222214</v>
      </c>
      <c r="E45" s="305"/>
      <c r="F45" s="154">
        <v>2</v>
      </c>
      <c r="G45" s="8">
        <v>2</v>
      </c>
      <c r="H45" s="8">
        <v>3</v>
      </c>
      <c r="I45" s="8">
        <v>0</v>
      </c>
      <c r="J45" s="91">
        <v>2</v>
      </c>
      <c r="K45" s="166">
        <f t="shared" si="2"/>
        <v>9</v>
      </c>
      <c r="L45" s="149">
        <v>2</v>
      </c>
      <c r="M45" s="137">
        <v>2</v>
      </c>
      <c r="N45" s="137">
        <v>3</v>
      </c>
      <c r="O45" s="137">
        <v>1</v>
      </c>
      <c r="P45" s="169">
        <v>2</v>
      </c>
      <c r="Q45" s="171">
        <f t="shared" si="3"/>
        <v>10</v>
      </c>
      <c r="R45" s="151">
        <v>2</v>
      </c>
      <c r="S45" s="138">
        <v>2</v>
      </c>
      <c r="T45" s="138">
        <v>3</v>
      </c>
      <c r="U45" s="138">
        <v>1</v>
      </c>
      <c r="V45" s="172">
        <v>2</v>
      </c>
      <c r="W45" s="166">
        <f t="shared" si="4"/>
        <v>10</v>
      </c>
      <c r="X45" s="151">
        <v>2</v>
      </c>
      <c r="Y45" s="138">
        <v>2</v>
      </c>
      <c r="Z45" s="138">
        <v>3</v>
      </c>
      <c r="AA45" s="138">
        <v>1</v>
      </c>
      <c r="AB45" s="172">
        <v>2</v>
      </c>
      <c r="AC45" s="166">
        <f t="shared" si="5"/>
        <v>10</v>
      </c>
      <c r="AD45" s="151">
        <v>2</v>
      </c>
      <c r="AE45" s="138">
        <v>2</v>
      </c>
      <c r="AF45" s="138">
        <v>2</v>
      </c>
      <c r="AG45" s="138">
        <v>1</v>
      </c>
      <c r="AH45" s="172">
        <v>2</v>
      </c>
      <c r="AI45" s="166">
        <f t="shared" si="6"/>
        <v>9</v>
      </c>
      <c r="AJ45" s="151">
        <v>2</v>
      </c>
      <c r="AK45" s="138">
        <v>2</v>
      </c>
      <c r="AL45" s="138">
        <v>2</v>
      </c>
      <c r="AM45" s="138">
        <v>1</v>
      </c>
      <c r="AN45" s="172">
        <v>2</v>
      </c>
      <c r="AO45" s="166">
        <f t="shared" si="7"/>
        <v>9</v>
      </c>
      <c r="AP45" s="151">
        <v>2</v>
      </c>
      <c r="AQ45" s="138">
        <v>2</v>
      </c>
      <c r="AR45" s="138">
        <v>2</v>
      </c>
      <c r="AS45" s="138">
        <v>1</v>
      </c>
      <c r="AT45" s="172">
        <v>2</v>
      </c>
      <c r="AU45" s="166">
        <f t="shared" si="8"/>
        <v>9</v>
      </c>
      <c r="AV45" s="151">
        <v>2</v>
      </c>
      <c r="AW45" s="138">
        <v>2</v>
      </c>
      <c r="AX45" s="138">
        <v>2</v>
      </c>
      <c r="AY45" s="138">
        <v>0</v>
      </c>
      <c r="AZ45" s="172">
        <v>2</v>
      </c>
      <c r="BA45" s="166">
        <f t="shared" si="9"/>
        <v>8</v>
      </c>
      <c r="BB45" s="151">
        <v>2</v>
      </c>
      <c r="BC45" s="138">
        <v>2</v>
      </c>
      <c r="BD45" s="138">
        <v>3</v>
      </c>
      <c r="BE45" s="138">
        <v>0</v>
      </c>
      <c r="BF45" s="172">
        <v>2</v>
      </c>
      <c r="BG45" s="166">
        <f t="shared" si="10"/>
        <v>9</v>
      </c>
    </row>
    <row r="46" spans="1:59" x14ac:dyDescent="0.25">
      <c r="A46" s="259">
        <f t="shared" si="0"/>
        <v>41</v>
      </c>
      <c r="B46" s="260">
        <v>7653</v>
      </c>
      <c r="C46" s="262" t="s">
        <v>201</v>
      </c>
      <c r="D46" s="313">
        <f t="shared" si="1"/>
        <v>8.5555555555555554</v>
      </c>
      <c r="E46" s="305"/>
      <c r="F46" s="154">
        <v>2</v>
      </c>
      <c r="G46" s="8">
        <v>2</v>
      </c>
      <c r="H46" s="8">
        <v>2</v>
      </c>
      <c r="I46" s="8">
        <v>1</v>
      </c>
      <c r="J46" s="91">
        <v>2</v>
      </c>
      <c r="K46" s="166">
        <f t="shared" si="2"/>
        <v>9</v>
      </c>
      <c r="L46" s="149">
        <v>2</v>
      </c>
      <c r="M46" s="137">
        <v>2</v>
      </c>
      <c r="N46" s="137">
        <v>2</v>
      </c>
      <c r="O46" s="137">
        <v>1</v>
      </c>
      <c r="P46" s="169">
        <v>2</v>
      </c>
      <c r="Q46" s="171">
        <f t="shared" si="3"/>
        <v>9</v>
      </c>
      <c r="R46" s="151">
        <v>2</v>
      </c>
      <c r="S46" s="138">
        <v>2</v>
      </c>
      <c r="T46" s="138">
        <v>2</v>
      </c>
      <c r="U46" s="138">
        <v>1</v>
      </c>
      <c r="V46" s="172">
        <v>2</v>
      </c>
      <c r="W46" s="166">
        <f t="shared" si="4"/>
        <v>9</v>
      </c>
      <c r="X46" s="151">
        <v>2</v>
      </c>
      <c r="Y46" s="138">
        <v>2</v>
      </c>
      <c r="Z46" s="138">
        <v>3</v>
      </c>
      <c r="AA46" s="138">
        <v>1</v>
      </c>
      <c r="AB46" s="172">
        <v>1</v>
      </c>
      <c r="AC46" s="166">
        <f t="shared" si="5"/>
        <v>9</v>
      </c>
      <c r="AD46" s="151">
        <v>2</v>
      </c>
      <c r="AE46" s="138">
        <v>2</v>
      </c>
      <c r="AF46" s="138">
        <v>2</v>
      </c>
      <c r="AG46" s="138">
        <v>1</v>
      </c>
      <c r="AH46" s="172">
        <v>2</v>
      </c>
      <c r="AI46" s="166">
        <f t="shared" si="6"/>
        <v>9</v>
      </c>
      <c r="AJ46" s="151">
        <v>2</v>
      </c>
      <c r="AK46" s="138">
        <v>2</v>
      </c>
      <c r="AL46" s="138">
        <v>2</v>
      </c>
      <c r="AM46" s="138">
        <v>0</v>
      </c>
      <c r="AN46" s="172">
        <v>2</v>
      </c>
      <c r="AO46" s="166">
        <f t="shared" si="7"/>
        <v>8</v>
      </c>
      <c r="AP46" s="151">
        <v>2</v>
      </c>
      <c r="AQ46" s="138">
        <v>2</v>
      </c>
      <c r="AR46" s="138">
        <v>3</v>
      </c>
      <c r="AS46" s="138">
        <v>0</v>
      </c>
      <c r="AT46" s="172">
        <v>2</v>
      </c>
      <c r="AU46" s="166">
        <f t="shared" si="8"/>
        <v>9</v>
      </c>
      <c r="AV46" s="151">
        <v>2</v>
      </c>
      <c r="AW46" s="138">
        <v>2</v>
      </c>
      <c r="AX46" s="138">
        <v>2</v>
      </c>
      <c r="AY46" s="138">
        <v>0</v>
      </c>
      <c r="AZ46" s="172">
        <v>2</v>
      </c>
      <c r="BA46" s="166">
        <f t="shared" si="9"/>
        <v>8</v>
      </c>
      <c r="BB46" s="151">
        <v>2</v>
      </c>
      <c r="BC46" s="138">
        <v>1</v>
      </c>
      <c r="BD46" s="138">
        <v>2</v>
      </c>
      <c r="BE46" s="138">
        <v>1</v>
      </c>
      <c r="BF46" s="172">
        <v>1</v>
      </c>
      <c r="BG46" s="166">
        <f t="shared" si="10"/>
        <v>7</v>
      </c>
    </row>
    <row r="47" spans="1:59" x14ac:dyDescent="0.25">
      <c r="A47" s="259">
        <f t="shared" si="0"/>
        <v>42</v>
      </c>
      <c r="B47" s="260">
        <v>7654</v>
      </c>
      <c r="C47" s="261" t="s">
        <v>179</v>
      </c>
      <c r="D47" s="313">
        <f t="shared" si="1"/>
        <v>7.5555555555555554</v>
      </c>
      <c r="E47" s="305"/>
      <c r="F47" s="154">
        <v>2</v>
      </c>
      <c r="G47" s="8">
        <v>2</v>
      </c>
      <c r="H47" s="8">
        <v>1</v>
      </c>
      <c r="I47" s="8">
        <v>0</v>
      </c>
      <c r="J47" s="91">
        <v>2</v>
      </c>
      <c r="K47" s="166">
        <f t="shared" si="2"/>
        <v>7</v>
      </c>
      <c r="L47" s="149">
        <v>2</v>
      </c>
      <c r="M47" s="137">
        <v>2</v>
      </c>
      <c r="N47" s="137">
        <v>2</v>
      </c>
      <c r="O47" s="137">
        <v>0</v>
      </c>
      <c r="P47" s="169">
        <v>2</v>
      </c>
      <c r="Q47" s="171">
        <f t="shared" si="3"/>
        <v>8</v>
      </c>
      <c r="R47" s="151">
        <v>1</v>
      </c>
      <c r="S47" s="138">
        <v>2</v>
      </c>
      <c r="T47" s="138">
        <v>2</v>
      </c>
      <c r="U47" s="138">
        <v>0</v>
      </c>
      <c r="V47" s="172">
        <v>2</v>
      </c>
      <c r="W47" s="166">
        <f t="shared" si="4"/>
        <v>7</v>
      </c>
      <c r="X47" s="151">
        <v>2</v>
      </c>
      <c r="Y47" s="138">
        <v>2</v>
      </c>
      <c r="Z47" s="138">
        <v>2</v>
      </c>
      <c r="AA47" s="138">
        <v>0</v>
      </c>
      <c r="AB47" s="172">
        <v>2</v>
      </c>
      <c r="AC47" s="166">
        <f t="shared" si="5"/>
        <v>8</v>
      </c>
      <c r="AD47" s="151">
        <v>2</v>
      </c>
      <c r="AE47" s="138">
        <v>2</v>
      </c>
      <c r="AF47" s="138">
        <v>2</v>
      </c>
      <c r="AG47" s="138">
        <v>0</v>
      </c>
      <c r="AH47" s="172">
        <v>2</v>
      </c>
      <c r="AI47" s="166">
        <f t="shared" si="6"/>
        <v>8</v>
      </c>
      <c r="AJ47" s="151">
        <v>2</v>
      </c>
      <c r="AK47" s="138">
        <v>2</v>
      </c>
      <c r="AL47" s="138">
        <v>2</v>
      </c>
      <c r="AM47" s="138">
        <v>0</v>
      </c>
      <c r="AN47" s="172">
        <v>2</v>
      </c>
      <c r="AO47" s="166">
        <f t="shared" si="7"/>
        <v>8</v>
      </c>
      <c r="AP47" s="151">
        <v>2</v>
      </c>
      <c r="AQ47" s="138">
        <v>2</v>
      </c>
      <c r="AR47" s="138">
        <v>2</v>
      </c>
      <c r="AS47" s="138">
        <v>0</v>
      </c>
      <c r="AT47" s="172">
        <v>2</v>
      </c>
      <c r="AU47" s="166">
        <f t="shared" si="8"/>
        <v>8</v>
      </c>
      <c r="AV47" s="151">
        <v>2</v>
      </c>
      <c r="AW47" s="138">
        <v>1</v>
      </c>
      <c r="AX47" s="138">
        <v>2</v>
      </c>
      <c r="AY47" s="138">
        <v>0</v>
      </c>
      <c r="AZ47" s="172">
        <v>2</v>
      </c>
      <c r="BA47" s="166">
        <f t="shared" si="9"/>
        <v>7</v>
      </c>
      <c r="BB47" s="151">
        <v>1</v>
      </c>
      <c r="BC47" s="138">
        <v>2</v>
      </c>
      <c r="BD47" s="138">
        <v>2</v>
      </c>
      <c r="BE47" s="138">
        <v>0</v>
      </c>
      <c r="BF47" s="172">
        <v>2</v>
      </c>
      <c r="BG47" s="166">
        <f t="shared" si="10"/>
        <v>7</v>
      </c>
    </row>
    <row r="48" spans="1:59" x14ac:dyDescent="0.25">
      <c r="A48" s="259">
        <f t="shared" si="0"/>
        <v>43</v>
      </c>
      <c r="B48" s="260">
        <v>7655</v>
      </c>
      <c r="C48" s="261" t="s">
        <v>180</v>
      </c>
      <c r="D48" s="313">
        <f t="shared" si="1"/>
        <v>8.1111111111111107</v>
      </c>
      <c r="E48" s="305"/>
      <c r="F48" s="154">
        <v>2</v>
      </c>
      <c r="G48" s="8">
        <v>2</v>
      </c>
      <c r="H48" s="8">
        <v>3</v>
      </c>
      <c r="I48" s="8">
        <f>-J482</f>
        <v>0</v>
      </c>
      <c r="J48" s="91">
        <v>2</v>
      </c>
      <c r="K48" s="166">
        <f t="shared" si="2"/>
        <v>9</v>
      </c>
      <c r="L48" s="149">
        <v>2</v>
      </c>
      <c r="M48" s="137">
        <v>2</v>
      </c>
      <c r="N48" s="137">
        <v>3</v>
      </c>
      <c r="O48" s="137">
        <v>0</v>
      </c>
      <c r="P48" s="169">
        <v>2</v>
      </c>
      <c r="Q48" s="171">
        <f t="shared" si="3"/>
        <v>9</v>
      </c>
      <c r="R48" s="151">
        <v>2</v>
      </c>
      <c r="S48" s="138">
        <v>2</v>
      </c>
      <c r="T48" s="138">
        <v>3</v>
      </c>
      <c r="U48" s="138">
        <v>0</v>
      </c>
      <c r="V48" s="172">
        <v>2</v>
      </c>
      <c r="W48" s="166">
        <f t="shared" si="4"/>
        <v>9</v>
      </c>
      <c r="X48" s="151">
        <v>2</v>
      </c>
      <c r="Y48" s="138">
        <v>2</v>
      </c>
      <c r="Z48" s="138">
        <v>3</v>
      </c>
      <c r="AA48" s="138">
        <v>0</v>
      </c>
      <c r="AB48" s="172">
        <v>2</v>
      </c>
      <c r="AC48" s="166">
        <f t="shared" si="5"/>
        <v>9</v>
      </c>
      <c r="AD48" s="151">
        <v>2</v>
      </c>
      <c r="AE48" s="138">
        <v>2</v>
      </c>
      <c r="AF48" s="138">
        <v>3</v>
      </c>
      <c r="AG48" s="138">
        <v>0</v>
      </c>
      <c r="AH48" s="172">
        <v>2</v>
      </c>
      <c r="AI48" s="166">
        <f t="shared" si="6"/>
        <v>9</v>
      </c>
      <c r="AJ48" s="151">
        <v>2</v>
      </c>
      <c r="AK48" s="138">
        <v>2</v>
      </c>
      <c r="AL48" s="138">
        <v>2</v>
      </c>
      <c r="AM48" s="138">
        <v>0</v>
      </c>
      <c r="AN48" s="172">
        <v>2</v>
      </c>
      <c r="AO48" s="166">
        <f t="shared" si="7"/>
        <v>8</v>
      </c>
      <c r="AP48" s="151">
        <v>2</v>
      </c>
      <c r="AQ48" s="138">
        <v>2</v>
      </c>
      <c r="AR48" s="138">
        <v>2</v>
      </c>
      <c r="AS48" s="138">
        <v>0</v>
      </c>
      <c r="AT48" s="172">
        <v>1</v>
      </c>
      <c r="AU48" s="166">
        <f t="shared" si="8"/>
        <v>7</v>
      </c>
      <c r="AV48" s="151">
        <v>2</v>
      </c>
      <c r="AW48" s="138">
        <v>1</v>
      </c>
      <c r="AX48" s="138">
        <v>2</v>
      </c>
      <c r="AY48" s="138">
        <v>0</v>
      </c>
      <c r="AZ48" s="172">
        <v>1</v>
      </c>
      <c r="BA48" s="166">
        <f t="shared" si="9"/>
        <v>6</v>
      </c>
      <c r="BB48" s="151">
        <v>2</v>
      </c>
      <c r="BC48" s="138">
        <v>2</v>
      </c>
      <c r="BD48" s="138">
        <v>2</v>
      </c>
      <c r="BE48" s="138">
        <v>0</v>
      </c>
      <c r="BF48" s="172">
        <v>1</v>
      </c>
      <c r="BG48" s="166">
        <f t="shared" si="10"/>
        <v>7</v>
      </c>
    </row>
    <row r="49" spans="1:59" x14ac:dyDescent="0.25">
      <c r="A49" s="259">
        <f t="shared" si="0"/>
        <v>44</v>
      </c>
      <c r="B49" s="260">
        <v>7656</v>
      </c>
      <c r="C49" s="261" t="s">
        <v>181</v>
      </c>
      <c r="D49" s="313">
        <f t="shared" si="1"/>
        <v>8</v>
      </c>
      <c r="E49" s="305"/>
      <c r="F49" s="154">
        <v>2</v>
      </c>
      <c r="G49" s="8">
        <v>2</v>
      </c>
      <c r="H49" s="8">
        <v>2</v>
      </c>
      <c r="I49" s="8">
        <v>0</v>
      </c>
      <c r="J49" s="91">
        <v>2</v>
      </c>
      <c r="K49" s="166">
        <f t="shared" si="2"/>
        <v>8</v>
      </c>
      <c r="L49" s="149">
        <v>2</v>
      </c>
      <c r="M49" s="137">
        <v>2</v>
      </c>
      <c r="N49" s="137">
        <v>2</v>
      </c>
      <c r="O49" s="137">
        <v>0</v>
      </c>
      <c r="P49" s="168">
        <v>2</v>
      </c>
      <c r="Q49" s="171">
        <f t="shared" si="3"/>
        <v>8</v>
      </c>
      <c r="R49" s="151">
        <v>2</v>
      </c>
      <c r="S49" s="138">
        <v>2</v>
      </c>
      <c r="T49" s="138">
        <v>2</v>
      </c>
      <c r="U49" s="138">
        <v>0</v>
      </c>
      <c r="V49" s="172">
        <v>2</v>
      </c>
      <c r="W49" s="166">
        <v>8</v>
      </c>
      <c r="X49" s="151">
        <v>2</v>
      </c>
      <c r="Y49" s="138">
        <v>2</v>
      </c>
      <c r="Z49" s="138">
        <v>2</v>
      </c>
      <c r="AA49" s="138">
        <v>0</v>
      </c>
      <c r="AB49" s="172">
        <v>2</v>
      </c>
      <c r="AC49" s="166">
        <f t="shared" si="5"/>
        <v>8</v>
      </c>
      <c r="AD49" s="151">
        <v>2</v>
      </c>
      <c r="AE49" s="138">
        <v>2</v>
      </c>
      <c r="AF49" s="138">
        <v>2</v>
      </c>
      <c r="AG49" s="138">
        <v>0</v>
      </c>
      <c r="AH49" s="172">
        <v>2</v>
      </c>
      <c r="AI49" s="166">
        <f t="shared" si="6"/>
        <v>8</v>
      </c>
      <c r="AJ49" s="151">
        <v>2</v>
      </c>
      <c r="AK49" s="138">
        <v>2</v>
      </c>
      <c r="AL49" s="138">
        <v>2</v>
      </c>
      <c r="AM49" s="138">
        <v>0</v>
      </c>
      <c r="AN49" s="172">
        <v>2</v>
      </c>
      <c r="AO49" s="166">
        <f t="shared" si="7"/>
        <v>8</v>
      </c>
      <c r="AP49" s="151">
        <v>2</v>
      </c>
      <c r="AQ49" s="138">
        <v>2</v>
      </c>
      <c r="AR49" s="138">
        <v>2</v>
      </c>
      <c r="AS49" s="138">
        <v>0</v>
      </c>
      <c r="AT49" s="172">
        <v>2</v>
      </c>
      <c r="AU49" s="166">
        <f t="shared" si="8"/>
        <v>8</v>
      </c>
      <c r="AV49" s="151">
        <v>2</v>
      </c>
      <c r="AW49" s="138">
        <v>2</v>
      </c>
      <c r="AX49" s="138">
        <v>2</v>
      </c>
      <c r="AY49" s="138">
        <v>0</v>
      </c>
      <c r="AZ49" s="172">
        <v>2</v>
      </c>
      <c r="BA49" s="166">
        <f t="shared" si="9"/>
        <v>8</v>
      </c>
      <c r="BB49" s="151">
        <v>2</v>
      </c>
      <c r="BC49" s="138">
        <v>2</v>
      </c>
      <c r="BD49" s="138">
        <v>2</v>
      </c>
      <c r="BE49" s="138">
        <v>0</v>
      </c>
      <c r="BF49" s="172">
        <v>2</v>
      </c>
      <c r="BG49" s="166">
        <f t="shared" si="10"/>
        <v>8</v>
      </c>
    </row>
    <row r="50" spans="1:59" x14ac:dyDescent="0.25">
      <c r="A50" s="259">
        <f t="shared" si="0"/>
        <v>45</v>
      </c>
      <c r="B50" s="260">
        <v>7657</v>
      </c>
      <c r="C50" s="261" t="s">
        <v>182</v>
      </c>
      <c r="D50" s="313">
        <f t="shared" si="1"/>
        <v>9.5555555555555554</v>
      </c>
      <c r="E50" s="305"/>
      <c r="F50" s="154">
        <v>2</v>
      </c>
      <c r="G50" s="8">
        <v>2</v>
      </c>
      <c r="H50" s="8">
        <v>3</v>
      </c>
      <c r="I50" s="8">
        <v>1</v>
      </c>
      <c r="J50" s="91">
        <v>2</v>
      </c>
      <c r="K50" s="166">
        <f t="shared" si="2"/>
        <v>10</v>
      </c>
      <c r="L50" s="149">
        <v>2</v>
      </c>
      <c r="M50" s="137">
        <v>2</v>
      </c>
      <c r="N50" s="137">
        <v>3</v>
      </c>
      <c r="O50" s="137">
        <v>1</v>
      </c>
      <c r="P50" s="169">
        <v>2</v>
      </c>
      <c r="Q50" s="171">
        <f t="shared" si="3"/>
        <v>10</v>
      </c>
      <c r="R50" s="151">
        <v>2</v>
      </c>
      <c r="S50" s="138">
        <v>2</v>
      </c>
      <c r="T50" s="138">
        <v>3</v>
      </c>
      <c r="U50" s="138">
        <v>1</v>
      </c>
      <c r="V50" s="172">
        <v>2</v>
      </c>
      <c r="W50" s="166">
        <f t="shared" si="4"/>
        <v>10</v>
      </c>
      <c r="X50" s="151">
        <v>2</v>
      </c>
      <c r="Y50" s="138">
        <v>2</v>
      </c>
      <c r="Z50" s="138">
        <v>3</v>
      </c>
      <c r="AA50" s="138">
        <v>0</v>
      </c>
      <c r="AB50" s="172">
        <v>2</v>
      </c>
      <c r="AC50" s="166">
        <f t="shared" si="5"/>
        <v>9</v>
      </c>
      <c r="AD50" s="151">
        <v>2</v>
      </c>
      <c r="AE50" s="138">
        <v>2</v>
      </c>
      <c r="AF50" s="138">
        <v>3</v>
      </c>
      <c r="AG50" s="138">
        <v>1</v>
      </c>
      <c r="AH50" s="172">
        <v>2</v>
      </c>
      <c r="AI50" s="166">
        <f t="shared" si="6"/>
        <v>10</v>
      </c>
      <c r="AJ50" s="151">
        <v>2</v>
      </c>
      <c r="AK50" s="138">
        <v>2</v>
      </c>
      <c r="AL50" s="138">
        <v>3</v>
      </c>
      <c r="AM50" s="138">
        <v>0</v>
      </c>
      <c r="AN50" s="172">
        <v>2</v>
      </c>
      <c r="AO50" s="166">
        <f t="shared" si="7"/>
        <v>9</v>
      </c>
      <c r="AP50" s="151">
        <v>2</v>
      </c>
      <c r="AQ50" s="138">
        <v>2</v>
      </c>
      <c r="AR50" s="138">
        <v>3</v>
      </c>
      <c r="AS50" s="138">
        <v>1</v>
      </c>
      <c r="AT50" s="172">
        <v>2</v>
      </c>
      <c r="AU50" s="166">
        <f t="shared" si="8"/>
        <v>10</v>
      </c>
      <c r="AV50" s="151">
        <v>2</v>
      </c>
      <c r="AW50" s="138">
        <v>2</v>
      </c>
      <c r="AX50" s="138">
        <v>2</v>
      </c>
      <c r="AY50" s="138">
        <v>1</v>
      </c>
      <c r="AZ50" s="172">
        <v>2</v>
      </c>
      <c r="BA50" s="166">
        <f t="shared" si="9"/>
        <v>9</v>
      </c>
      <c r="BB50" s="151">
        <v>2</v>
      </c>
      <c r="BC50" s="138">
        <v>2</v>
      </c>
      <c r="BD50" s="138">
        <v>3</v>
      </c>
      <c r="BE50" s="138">
        <v>0</v>
      </c>
      <c r="BF50" s="172">
        <v>2</v>
      </c>
      <c r="BG50" s="166">
        <f t="shared" si="10"/>
        <v>9</v>
      </c>
    </row>
    <row r="51" spans="1:59" x14ac:dyDescent="0.25">
      <c r="A51" s="259">
        <f t="shared" si="0"/>
        <v>46</v>
      </c>
      <c r="B51" s="260">
        <v>7658</v>
      </c>
      <c r="C51" s="261" t="s">
        <v>183</v>
      </c>
      <c r="D51" s="313">
        <f t="shared" si="1"/>
        <v>6</v>
      </c>
      <c r="E51" s="305"/>
      <c r="F51" s="154">
        <v>1</v>
      </c>
      <c r="G51" s="8">
        <v>1</v>
      </c>
      <c r="H51" s="8">
        <v>2</v>
      </c>
      <c r="I51" s="8"/>
      <c r="J51" s="91">
        <v>2</v>
      </c>
      <c r="K51" s="166">
        <f t="shared" si="2"/>
        <v>6</v>
      </c>
      <c r="L51" s="149">
        <v>1</v>
      </c>
      <c r="M51" s="137">
        <v>1</v>
      </c>
      <c r="N51" s="137">
        <v>2</v>
      </c>
      <c r="O51" s="137"/>
      <c r="P51" s="169">
        <v>2</v>
      </c>
      <c r="Q51" s="171">
        <f t="shared" si="3"/>
        <v>6</v>
      </c>
      <c r="R51" s="151">
        <v>1</v>
      </c>
      <c r="S51" s="138">
        <v>1</v>
      </c>
      <c r="T51" s="138">
        <v>2</v>
      </c>
      <c r="U51" s="138"/>
      <c r="V51" s="172">
        <v>2</v>
      </c>
      <c r="W51" s="166">
        <f t="shared" si="4"/>
        <v>6</v>
      </c>
      <c r="X51" s="151">
        <v>1</v>
      </c>
      <c r="Y51" s="138">
        <v>1</v>
      </c>
      <c r="Z51" s="138">
        <v>2</v>
      </c>
      <c r="AA51" s="138"/>
      <c r="AB51" s="172">
        <v>2</v>
      </c>
      <c r="AC51" s="166">
        <f t="shared" si="5"/>
        <v>6</v>
      </c>
      <c r="AD51" s="151">
        <v>1</v>
      </c>
      <c r="AE51" s="138">
        <v>1</v>
      </c>
      <c r="AF51" s="138">
        <v>2</v>
      </c>
      <c r="AG51" s="138"/>
      <c r="AH51" s="172">
        <v>2</v>
      </c>
      <c r="AI51" s="166">
        <f t="shared" si="6"/>
        <v>6</v>
      </c>
      <c r="AJ51" s="151">
        <v>1</v>
      </c>
      <c r="AK51" s="138">
        <v>1</v>
      </c>
      <c r="AL51" s="138">
        <v>2</v>
      </c>
      <c r="AM51" s="138"/>
      <c r="AN51" s="172">
        <v>2</v>
      </c>
      <c r="AO51" s="166">
        <f t="shared" si="7"/>
        <v>6</v>
      </c>
      <c r="AP51" s="151">
        <v>1</v>
      </c>
      <c r="AQ51" s="138">
        <v>1</v>
      </c>
      <c r="AR51" s="138">
        <v>2</v>
      </c>
      <c r="AS51" s="138"/>
      <c r="AT51" s="172">
        <v>2</v>
      </c>
      <c r="AU51" s="166">
        <f t="shared" si="8"/>
        <v>6</v>
      </c>
      <c r="AV51" s="151">
        <v>1</v>
      </c>
      <c r="AW51" s="138">
        <v>1</v>
      </c>
      <c r="AX51" s="138">
        <v>2</v>
      </c>
      <c r="AY51" s="138"/>
      <c r="AZ51" s="172">
        <v>2</v>
      </c>
      <c r="BA51" s="166">
        <f t="shared" si="9"/>
        <v>6</v>
      </c>
      <c r="BB51" s="151">
        <v>1</v>
      </c>
      <c r="BC51" s="138">
        <v>1</v>
      </c>
      <c r="BD51" s="138">
        <v>2</v>
      </c>
      <c r="BE51" s="138"/>
      <c r="BF51" s="172">
        <v>2</v>
      </c>
      <c r="BG51" s="166">
        <f t="shared" si="10"/>
        <v>6</v>
      </c>
    </row>
    <row r="52" spans="1:59" x14ac:dyDescent="0.25">
      <c r="A52" s="259">
        <f t="shared" si="0"/>
        <v>47</v>
      </c>
      <c r="B52" s="260">
        <v>7659</v>
      </c>
      <c r="C52" s="261" t="s">
        <v>184</v>
      </c>
      <c r="D52" s="313">
        <f t="shared" si="1"/>
        <v>8.3333333333333339</v>
      </c>
      <c r="E52" s="305"/>
      <c r="F52" s="154">
        <v>2</v>
      </c>
      <c r="G52" s="8">
        <v>2</v>
      </c>
      <c r="H52" s="8">
        <v>3</v>
      </c>
      <c r="I52" s="8">
        <v>0</v>
      </c>
      <c r="J52" s="91">
        <v>2</v>
      </c>
      <c r="K52" s="166">
        <f t="shared" si="2"/>
        <v>9</v>
      </c>
      <c r="L52" s="149">
        <v>2</v>
      </c>
      <c r="M52" s="137">
        <v>2</v>
      </c>
      <c r="N52" s="137">
        <v>3</v>
      </c>
      <c r="O52" s="137">
        <v>0</v>
      </c>
      <c r="P52" s="169">
        <v>2</v>
      </c>
      <c r="Q52" s="171">
        <f t="shared" si="3"/>
        <v>9</v>
      </c>
      <c r="R52" s="151">
        <v>2</v>
      </c>
      <c r="S52" s="138">
        <v>2</v>
      </c>
      <c r="T52" s="138">
        <v>3</v>
      </c>
      <c r="U52" s="138">
        <v>0</v>
      </c>
      <c r="V52" s="172">
        <v>2</v>
      </c>
      <c r="W52" s="166">
        <f t="shared" si="4"/>
        <v>9</v>
      </c>
      <c r="X52" s="151">
        <v>2</v>
      </c>
      <c r="Y52" s="138">
        <v>2</v>
      </c>
      <c r="Z52" s="138">
        <v>3</v>
      </c>
      <c r="AA52" s="138">
        <v>0</v>
      </c>
      <c r="AB52" s="172">
        <v>2</v>
      </c>
      <c r="AC52" s="166">
        <f t="shared" si="5"/>
        <v>9</v>
      </c>
      <c r="AD52" s="151">
        <v>2</v>
      </c>
      <c r="AE52" s="138">
        <v>2</v>
      </c>
      <c r="AF52" s="138">
        <v>3</v>
      </c>
      <c r="AG52" s="138">
        <v>1</v>
      </c>
      <c r="AH52" s="172">
        <v>2</v>
      </c>
      <c r="AI52" s="166">
        <f t="shared" si="6"/>
        <v>10</v>
      </c>
      <c r="AJ52" s="151">
        <v>2</v>
      </c>
      <c r="AK52" s="138">
        <v>2</v>
      </c>
      <c r="AL52" s="138">
        <v>3</v>
      </c>
      <c r="AM52" s="138">
        <v>1</v>
      </c>
      <c r="AN52" s="172">
        <v>2</v>
      </c>
      <c r="AO52" s="166">
        <f t="shared" si="7"/>
        <v>10</v>
      </c>
      <c r="AP52" s="151">
        <v>2</v>
      </c>
      <c r="AQ52" s="138">
        <v>2</v>
      </c>
      <c r="AR52" s="138">
        <v>3</v>
      </c>
      <c r="AS52" s="138">
        <v>0</v>
      </c>
      <c r="AT52" s="172">
        <v>2</v>
      </c>
      <c r="AU52" s="166">
        <v>2</v>
      </c>
      <c r="AV52" s="151">
        <v>2</v>
      </c>
      <c r="AW52" s="138">
        <v>2</v>
      </c>
      <c r="AX52" s="138">
        <v>3</v>
      </c>
      <c r="AY52" s="138">
        <v>0</v>
      </c>
      <c r="AZ52" s="172">
        <v>2</v>
      </c>
      <c r="BA52" s="166">
        <f t="shared" si="9"/>
        <v>9</v>
      </c>
      <c r="BB52" s="151">
        <v>2</v>
      </c>
      <c r="BC52" s="138">
        <v>2</v>
      </c>
      <c r="BD52" s="138">
        <v>3</v>
      </c>
      <c r="BE52" s="138">
        <v>0</v>
      </c>
      <c r="BF52" s="172">
        <v>1</v>
      </c>
      <c r="BG52" s="166">
        <f t="shared" si="10"/>
        <v>8</v>
      </c>
    </row>
    <row r="53" spans="1:59" x14ac:dyDescent="0.25">
      <c r="A53" s="259">
        <f t="shared" si="0"/>
        <v>48</v>
      </c>
      <c r="B53" s="260">
        <v>7660</v>
      </c>
      <c r="C53" s="261" t="s">
        <v>185</v>
      </c>
      <c r="D53" s="313">
        <f t="shared" si="1"/>
        <v>8.1111111111111107</v>
      </c>
      <c r="E53" s="305"/>
      <c r="F53" s="154">
        <v>2</v>
      </c>
      <c r="G53" s="8">
        <v>2</v>
      </c>
      <c r="H53" s="8">
        <v>2</v>
      </c>
      <c r="I53" s="8">
        <v>0</v>
      </c>
      <c r="J53" s="91">
        <v>2</v>
      </c>
      <c r="K53" s="166">
        <f t="shared" si="2"/>
        <v>8</v>
      </c>
      <c r="L53" s="149">
        <v>2</v>
      </c>
      <c r="M53" s="137">
        <v>2</v>
      </c>
      <c r="N53" s="137">
        <v>2</v>
      </c>
      <c r="O53" s="137">
        <v>0</v>
      </c>
      <c r="P53" s="169">
        <v>2</v>
      </c>
      <c r="Q53" s="171">
        <f t="shared" si="3"/>
        <v>8</v>
      </c>
      <c r="R53" s="151">
        <v>2</v>
      </c>
      <c r="S53" s="138">
        <v>2</v>
      </c>
      <c r="T53" s="138">
        <v>2</v>
      </c>
      <c r="U53" s="138">
        <v>0</v>
      </c>
      <c r="V53" s="172">
        <v>3</v>
      </c>
      <c r="W53" s="166">
        <f t="shared" si="4"/>
        <v>9</v>
      </c>
      <c r="X53" s="151">
        <v>2</v>
      </c>
      <c r="Y53" s="138">
        <v>2</v>
      </c>
      <c r="Z53" s="138">
        <v>2</v>
      </c>
      <c r="AA53" s="138">
        <v>0</v>
      </c>
      <c r="AB53" s="172">
        <v>2</v>
      </c>
      <c r="AC53" s="166">
        <f t="shared" si="5"/>
        <v>8</v>
      </c>
      <c r="AD53" s="151">
        <v>2</v>
      </c>
      <c r="AE53" s="138">
        <v>2</v>
      </c>
      <c r="AF53" s="138">
        <v>2</v>
      </c>
      <c r="AG53" s="138">
        <v>0</v>
      </c>
      <c r="AH53" s="172">
        <v>2</v>
      </c>
      <c r="AI53" s="166">
        <f t="shared" si="6"/>
        <v>8</v>
      </c>
      <c r="AJ53" s="151">
        <v>2</v>
      </c>
      <c r="AK53" s="138">
        <v>2</v>
      </c>
      <c r="AL53" s="138">
        <v>2</v>
      </c>
      <c r="AM53" s="138">
        <v>0</v>
      </c>
      <c r="AN53" s="172">
        <v>2</v>
      </c>
      <c r="AO53" s="166">
        <f t="shared" si="7"/>
        <v>8</v>
      </c>
      <c r="AP53" s="151">
        <v>2</v>
      </c>
      <c r="AQ53" s="138">
        <v>2</v>
      </c>
      <c r="AR53" s="138">
        <v>2</v>
      </c>
      <c r="AS53" s="138">
        <v>0</v>
      </c>
      <c r="AT53" s="172">
        <v>2</v>
      </c>
      <c r="AU53" s="166">
        <f t="shared" si="8"/>
        <v>8</v>
      </c>
      <c r="AV53" s="151">
        <v>2</v>
      </c>
      <c r="AW53" s="138">
        <v>2</v>
      </c>
      <c r="AX53" s="138">
        <v>2</v>
      </c>
      <c r="AY53" s="138">
        <v>0</v>
      </c>
      <c r="AZ53" s="172">
        <v>2</v>
      </c>
      <c r="BA53" s="166">
        <f t="shared" si="9"/>
        <v>8</v>
      </c>
      <c r="BB53" s="151">
        <v>2</v>
      </c>
      <c r="BC53" s="138">
        <v>2</v>
      </c>
      <c r="BD53" s="138">
        <v>2</v>
      </c>
      <c r="BE53" s="138">
        <v>0</v>
      </c>
      <c r="BF53" s="172">
        <v>2</v>
      </c>
      <c r="BG53" s="166">
        <f t="shared" si="10"/>
        <v>8</v>
      </c>
    </row>
    <row r="54" spans="1:59" x14ac:dyDescent="0.25">
      <c r="A54" s="259">
        <f t="shared" si="0"/>
        <v>49</v>
      </c>
      <c r="B54" s="260">
        <v>7661</v>
      </c>
      <c r="C54" s="261" t="s">
        <v>186</v>
      </c>
      <c r="D54" s="313">
        <f t="shared" si="1"/>
        <v>7.4444444444444446</v>
      </c>
      <c r="E54" s="305"/>
      <c r="F54" s="154">
        <v>2</v>
      </c>
      <c r="G54" s="8">
        <v>2</v>
      </c>
      <c r="H54" s="8">
        <v>2</v>
      </c>
      <c r="I54" s="8">
        <v>0</v>
      </c>
      <c r="J54" s="91">
        <v>2</v>
      </c>
      <c r="K54" s="166">
        <f t="shared" si="2"/>
        <v>8</v>
      </c>
      <c r="L54" s="149">
        <v>2</v>
      </c>
      <c r="M54" s="137">
        <v>2</v>
      </c>
      <c r="N54" s="137">
        <v>3</v>
      </c>
      <c r="O54" s="137">
        <v>0</v>
      </c>
      <c r="P54" s="169">
        <v>2</v>
      </c>
      <c r="Q54" s="171">
        <f t="shared" si="3"/>
        <v>9</v>
      </c>
      <c r="R54" s="151">
        <v>2</v>
      </c>
      <c r="S54" s="138">
        <v>1</v>
      </c>
      <c r="T54" s="138">
        <v>2</v>
      </c>
      <c r="U54" s="138">
        <v>0</v>
      </c>
      <c r="V54" s="172">
        <v>2</v>
      </c>
      <c r="W54" s="166">
        <f t="shared" si="4"/>
        <v>7</v>
      </c>
      <c r="X54" s="151">
        <v>2</v>
      </c>
      <c r="Y54" s="138">
        <v>2</v>
      </c>
      <c r="Z54" s="138">
        <v>3</v>
      </c>
      <c r="AA54" s="138">
        <v>0</v>
      </c>
      <c r="AB54" s="172">
        <v>1</v>
      </c>
      <c r="AC54" s="166">
        <f t="shared" si="5"/>
        <v>8</v>
      </c>
      <c r="AD54" s="151">
        <v>2</v>
      </c>
      <c r="AE54" s="138">
        <v>2</v>
      </c>
      <c r="AF54" s="138">
        <v>2</v>
      </c>
      <c r="AG54" s="138">
        <v>0</v>
      </c>
      <c r="AH54" s="172">
        <v>2</v>
      </c>
      <c r="AI54" s="166">
        <f t="shared" si="6"/>
        <v>8</v>
      </c>
      <c r="AJ54" s="151">
        <v>2</v>
      </c>
      <c r="AK54" s="138">
        <v>2</v>
      </c>
      <c r="AL54" s="138">
        <v>2</v>
      </c>
      <c r="AM54" s="138">
        <v>0</v>
      </c>
      <c r="AN54" s="172">
        <v>1</v>
      </c>
      <c r="AO54" s="166">
        <f t="shared" si="7"/>
        <v>7</v>
      </c>
      <c r="AP54" s="151">
        <v>2</v>
      </c>
      <c r="AQ54" s="138">
        <v>2</v>
      </c>
      <c r="AR54" s="138">
        <v>2</v>
      </c>
      <c r="AS54" s="138">
        <v>0</v>
      </c>
      <c r="AT54" s="172">
        <v>1</v>
      </c>
      <c r="AU54" s="166">
        <f t="shared" si="8"/>
        <v>7</v>
      </c>
      <c r="AV54" s="151">
        <v>2</v>
      </c>
      <c r="AW54" s="138">
        <v>2</v>
      </c>
      <c r="AX54" s="138">
        <v>2</v>
      </c>
      <c r="AY54" s="138">
        <v>0</v>
      </c>
      <c r="AZ54" s="172">
        <v>1</v>
      </c>
      <c r="BA54" s="166">
        <f t="shared" si="9"/>
        <v>7</v>
      </c>
      <c r="BB54" s="151">
        <v>2</v>
      </c>
      <c r="BC54" s="138">
        <v>1</v>
      </c>
      <c r="BD54" s="138">
        <v>2</v>
      </c>
      <c r="BE54" s="138">
        <v>0</v>
      </c>
      <c r="BF54" s="172">
        <v>1</v>
      </c>
      <c r="BG54" s="166">
        <f t="shared" si="10"/>
        <v>6</v>
      </c>
    </row>
    <row r="55" spans="1:59" ht="17.25" customHeight="1" x14ac:dyDescent="0.25">
      <c r="A55" s="259">
        <f t="shared" si="0"/>
        <v>50</v>
      </c>
      <c r="B55" s="260">
        <v>7662</v>
      </c>
      <c r="C55" s="261" t="s">
        <v>187</v>
      </c>
      <c r="D55" s="313">
        <f t="shared" si="1"/>
        <v>9.2222222222222214</v>
      </c>
      <c r="E55" s="305"/>
      <c r="F55" s="154">
        <v>2</v>
      </c>
      <c r="G55" s="8">
        <v>2</v>
      </c>
      <c r="H55" s="8">
        <v>3</v>
      </c>
      <c r="I55" s="8">
        <v>1</v>
      </c>
      <c r="J55" s="91">
        <v>2</v>
      </c>
      <c r="K55" s="166">
        <f t="shared" si="2"/>
        <v>10</v>
      </c>
      <c r="L55" s="149">
        <v>2</v>
      </c>
      <c r="M55" s="137">
        <v>2</v>
      </c>
      <c r="N55" s="137">
        <v>3</v>
      </c>
      <c r="O55" s="137">
        <v>0</v>
      </c>
      <c r="P55" s="169">
        <v>2</v>
      </c>
      <c r="Q55" s="171">
        <f t="shared" si="3"/>
        <v>9</v>
      </c>
      <c r="R55" s="151">
        <v>2</v>
      </c>
      <c r="S55" s="138">
        <v>2</v>
      </c>
      <c r="T55" s="138">
        <v>3</v>
      </c>
      <c r="U55" s="138">
        <v>1</v>
      </c>
      <c r="V55" s="172">
        <v>2</v>
      </c>
      <c r="W55" s="166">
        <f t="shared" si="4"/>
        <v>10</v>
      </c>
      <c r="X55" s="151">
        <v>2</v>
      </c>
      <c r="Y55" s="138">
        <v>2</v>
      </c>
      <c r="Z55" s="138">
        <v>3</v>
      </c>
      <c r="AA55" s="138">
        <v>1</v>
      </c>
      <c r="AB55" s="172">
        <v>2</v>
      </c>
      <c r="AC55" s="166">
        <f t="shared" si="5"/>
        <v>10</v>
      </c>
      <c r="AD55" s="151">
        <v>2</v>
      </c>
      <c r="AE55" s="138">
        <v>2</v>
      </c>
      <c r="AF55" s="138">
        <v>3</v>
      </c>
      <c r="AG55" s="138">
        <v>0</v>
      </c>
      <c r="AH55" s="172">
        <v>2</v>
      </c>
      <c r="AI55" s="166">
        <f t="shared" si="6"/>
        <v>9</v>
      </c>
      <c r="AJ55" s="151">
        <v>2</v>
      </c>
      <c r="AK55" s="138">
        <v>2</v>
      </c>
      <c r="AL55" s="138">
        <v>3</v>
      </c>
      <c r="AM55" s="138">
        <v>1</v>
      </c>
      <c r="AN55" s="172">
        <v>2</v>
      </c>
      <c r="AO55" s="166">
        <f t="shared" si="7"/>
        <v>10</v>
      </c>
      <c r="AP55" s="151">
        <v>2</v>
      </c>
      <c r="AQ55" s="138">
        <v>2</v>
      </c>
      <c r="AR55" s="138">
        <v>2</v>
      </c>
      <c r="AS55" s="138">
        <v>1</v>
      </c>
      <c r="AT55" s="172">
        <v>2</v>
      </c>
      <c r="AU55" s="166">
        <f t="shared" si="8"/>
        <v>9</v>
      </c>
      <c r="AV55" s="151">
        <v>2</v>
      </c>
      <c r="AW55" s="138">
        <v>2</v>
      </c>
      <c r="AX55" s="138">
        <v>3</v>
      </c>
      <c r="AY55" s="138">
        <v>0</v>
      </c>
      <c r="AZ55" s="172">
        <v>2</v>
      </c>
      <c r="BA55" s="166">
        <f t="shared" si="9"/>
        <v>9</v>
      </c>
      <c r="BB55" s="151">
        <v>2</v>
      </c>
      <c r="BC55" s="138">
        <v>2</v>
      </c>
      <c r="BD55" s="138">
        <v>2</v>
      </c>
      <c r="BE55" s="138">
        <v>0</v>
      </c>
      <c r="BF55" s="172">
        <v>1</v>
      </c>
      <c r="BG55" s="166">
        <f t="shared" si="10"/>
        <v>7</v>
      </c>
    </row>
    <row r="56" spans="1:59" x14ac:dyDescent="0.25">
      <c r="A56" s="259">
        <f t="shared" si="0"/>
        <v>51</v>
      </c>
      <c r="B56" s="260">
        <v>7663</v>
      </c>
      <c r="C56" s="261" t="s">
        <v>188</v>
      </c>
      <c r="D56" s="313">
        <f t="shared" si="1"/>
        <v>8.4444444444444446</v>
      </c>
      <c r="E56" s="305"/>
      <c r="F56" s="154">
        <v>2</v>
      </c>
      <c r="G56" s="8">
        <v>2</v>
      </c>
      <c r="H56" s="8">
        <v>3</v>
      </c>
      <c r="I56" s="8">
        <v>0</v>
      </c>
      <c r="J56" s="91">
        <v>2</v>
      </c>
      <c r="K56" s="166">
        <f t="shared" si="2"/>
        <v>9</v>
      </c>
      <c r="L56" s="149">
        <v>2</v>
      </c>
      <c r="M56" s="137">
        <v>2</v>
      </c>
      <c r="N56" s="137">
        <v>3</v>
      </c>
      <c r="O56" s="137">
        <v>0</v>
      </c>
      <c r="P56" s="169">
        <v>2</v>
      </c>
      <c r="Q56" s="171">
        <f t="shared" si="3"/>
        <v>9</v>
      </c>
      <c r="R56" s="151">
        <v>2</v>
      </c>
      <c r="S56" s="138">
        <v>2</v>
      </c>
      <c r="T56" s="138">
        <v>2</v>
      </c>
      <c r="U56" s="138">
        <v>0</v>
      </c>
      <c r="V56" s="172">
        <v>2</v>
      </c>
      <c r="W56" s="166">
        <f t="shared" si="4"/>
        <v>8</v>
      </c>
      <c r="X56" s="151">
        <v>2</v>
      </c>
      <c r="Y56" s="138">
        <v>2</v>
      </c>
      <c r="Z56" s="138">
        <v>2</v>
      </c>
      <c r="AA56" s="138">
        <v>0</v>
      </c>
      <c r="AB56" s="172">
        <v>2</v>
      </c>
      <c r="AC56" s="166">
        <f t="shared" si="5"/>
        <v>8</v>
      </c>
      <c r="AD56" s="151">
        <v>2</v>
      </c>
      <c r="AE56" s="138">
        <v>2</v>
      </c>
      <c r="AF56" s="138">
        <v>3</v>
      </c>
      <c r="AG56" s="138">
        <v>0</v>
      </c>
      <c r="AH56" s="172">
        <v>2</v>
      </c>
      <c r="AI56" s="166">
        <f t="shared" si="6"/>
        <v>9</v>
      </c>
      <c r="AJ56" s="151">
        <v>2</v>
      </c>
      <c r="AK56" s="138">
        <v>2</v>
      </c>
      <c r="AL56" s="138">
        <v>2</v>
      </c>
      <c r="AM56" s="138">
        <v>0</v>
      </c>
      <c r="AN56" s="172">
        <v>2</v>
      </c>
      <c r="AO56" s="166">
        <f t="shared" si="7"/>
        <v>8</v>
      </c>
      <c r="AP56" s="151">
        <v>2</v>
      </c>
      <c r="AQ56" s="138">
        <v>2</v>
      </c>
      <c r="AR56" s="138">
        <v>2</v>
      </c>
      <c r="AS56" s="138">
        <v>0</v>
      </c>
      <c r="AT56" s="172">
        <v>2</v>
      </c>
      <c r="AU56" s="166">
        <f t="shared" si="8"/>
        <v>8</v>
      </c>
      <c r="AV56" s="151">
        <v>2</v>
      </c>
      <c r="AW56" s="138">
        <v>2</v>
      </c>
      <c r="AX56" s="138">
        <v>2</v>
      </c>
      <c r="AY56" s="138">
        <v>0</v>
      </c>
      <c r="AZ56" s="172">
        <v>2</v>
      </c>
      <c r="BA56" s="166">
        <f t="shared" si="9"/>
        <v>8</v>
      </c>
      <c r="BB56" s="151">
        <v>2</v>
      </c>
      <c r="BC56" s="138">
        <v>2</v>
      </c>
      <c r="BD56" s="138">
        <v>3</v>
      </c>
      <c r="BE56" s="138">
        <v>0</v>
      </c>
      <c r="BF56" s="172">
        <v>2</v>
      </c>
      <c r="BG56" s="166">
        <f t="shared" si="10"/>
        <v>9</v>
      </c>
    </row>
    <row r="57" spans="1:59" x14ac:dyDescent="0.25">
      <c r="A57" s="259">
        <f t="shared" si="0"/>
        <v>52</v>
      </c>
      <c r="B57" s="260">
        <v>7664</v>
      </c>
      <c r="C57" s="261" t="s">
        <v>189</v>
      </c>
      <c r="D57" s="313">
        <f t="shared" si="1"/>
        <v>8</v>
      </c>
      <c r="E57" s="305"/>
      <c r="F57" s="154">
        <v>2</v>
      </c>
      <c r="G57" s="8">
        <v>2</v>
      </c>
      <c r="H57" s="8">
        <v>3</v>
      </c>
      <c r="I57" s="8">
        <v>0</v>
      </c>
      <c r="J57" s="91">
        <v>2</v>
      </c>
      <c r="K57" s="166">
        <f t="shared" si="2"/>
        <v>9</v>
      </c>
      <c r="L57" s="149">
        <v>2</v>
      </c>
      <c r="M57" s="137">
        <v>2</v>
      </c>
      <c r="N57" s="137">
        <v>2</v>
      </c>
      <c r="O57" s="137">
        <v>0</v>
      </c>
      <c r="P57" s="169">
        <v>2</v>
      </c>
      <c r="Q57" s="171">
        <f t="shared" si="3"/>
        <v>8</v>
      </c>
      <c r="R57" s="151">
        <v>2</v>
      </c>
      <c r="S57" s="138">
        <v>2</v>
      </c>
      <c r="T57" s="138">
        <v>3</v>
      </c>
      <c r="U57" s="138">
        <v>0</v>
      </c>
      <c r="V57" s="172">
        <v>2</v>
      </c>
      <c r="W57" s="166">
        <f t="shared" si="4"/>
        <v>9</v>
      </c>
      <c r="X57" s="151">
        <v>2</v>
      </c>
      <c r="Y57" s="138">
        <v>2</v>
      </c>
      <c r="Z57" s="138">
        <v>2</v>
      </c>
      <c r="AA57" s="138">
        <v>0</v>
      </c>
      <c r="AB57" s="172">
        <v>2</v>
      </c>
      <c r="AC57" s="166">
        <f t="shared" si="5"/>
        <v>8</v>
      </c>
      <c r="AD57" s="151">
        <v>2</v>
      </c>
      <c r="AE57" s="138">
        <v>2</v>
      </c>
      <c r="AF57" s="138">
        <v>2</v>
      </c>
      <c r="AG57" s="138">
        <v>0</v>
      </c>
      <c r="AH57" s="172">
        <v>2</v>
      </c>
      <c r="AI57" s="166">
        <f t="shared" si="6"/>
        <v>8</v>
      </c>
      <c r="AJ57" s="151">
        <v>2</v>
      </c>
      <c r="AK57" s="138">
        <v>2</v>
      </c>
      <c r="AL57" s="138">
        <v>2</v>
      </c>
      <c r="AM57" s="138">
        <v>0</v>
      </c>
      <c r="AN57" s="172">
        <v>2</v>
      </c>
      <c r="AO57" s="166">
        <f t="shared" si="7"/>
        <v>8</v>
      </c>
      <c r="AP57" s="151">
        <v>2</v>
      </c>
      <c r="AQ57" s="138">
        <v>1</v>
      </c>
      <c r="AR57" s="138">
        <v>2</v>
      </c>
      <c r="AS57" s="138">
        <v>0</v>
      </c>
      <c r="AT57" s="172">
        <v>2</v>
      </c>
      <c r="AU57" s="166">
        <f t="shared" si="8"/>
        <v>7</v>
      </c>
      <c r="AV57" s="151">
        <v>2</v>
      </c>
      <c r="AW57" s="138">
        <v>2</v>
      </c>
      <c r="AX57" s="138">
        <v>2</v>
      </c>
      <c r="AY57" s="138">
        <v>0</v>
      </c>
      <c r="AZ57" s="172">
        <v>2</v>
      </c>
      <c r="BA57" s="166">
        <f t="shared" si="9"/>
        <v>8</v>
      </c>
      <c r="BB57" s="151">
        <v>2</v>
      </c>
      <c r="BC57" s="138">
        <v>1</v>
      </c>
      <c r="BD57" s="138">
        <v>2</v>
      </c>
      <c r="BE57" s="138">
        <v>0</v>
      </c>
      <c r="BF57" s="172">
        <v>2</v>
      </c>
      <c r="BG57" s="166">
        <f t="shared" si="10"/>
        <v>7</v>
      </c>
    </row>
    <row r="58" spans="1:59" ht="20.25" customHeight="1" x14ac:dyDescent="0.25">
      <c r="A58" s="259">
        <f t="shared" si="0"/>
        <v>53</v>
      </c>
      <c r="B58" s="260">
        <v>7665</v>
      </c>
      <c r="C58" s="262" t="s">
        <v>219</v>
      </c>
      <c r="D58" s="313">
        <f t="shared" si="1"/>
        <v>7.1111111111111107</v>
      </c>
      <c r="E58" s="305"/>
      <c r="F58" s="154">
        <v>2</v>
      </c>
      <c r="G58" s="8">
        <v>2</v>
      </c>
      <c r="H58" s="8">
        <v>0</v>
      </c>
      <c r="I58" s="8">
        <v>2</v>
      </c>
      <c r="J58" s="91">
        <v>2</v>
      </c>
      <c r="K58" s="166">
        <f t="shared" si="2"/>
        <v>8</v>
      </c>
      <c r="L58" s="149">
        <v>1</v>
      </c>
      <c r="M58" s="137">
        <v>2</v>
      </c>
      <c r="N58" s="137">
        <v>2</v>
      </c>
      <c r="O58" s="137">
        <v>0</v>
      </c>
      <c r="P58" s="168">
        <v>2</v>
      </c>
      <c r="Q58" s="171">
        <f t="shared" si="3"/>
        <v>7</v>
      </c>
      <c r="R58" s="151">
        <v>2</v>
      </c>
      <c r="S58" s="138">
        <v>1</v>
      </c>
      <c r="T58" s="138">
        <v>2</v>
      </c>
      <c r="U58" s="138">
        <v>0</v>
      </c>
      <c r="V58" s="172">
        <v>2</v>
      </c>
      <c r="W58" s="166">
        <f t="shared" si="4"/>
        <v>7</v>
      </c>
      <c r="X58" s="151">
        <v>2</v>
      </c>
      <c r="Y58" s="138">
        <v>1</v>
      </c>
      <c r="Z58" s="138">
        <v>2</v>
      </c>
      <c r="AA58" s="138">
        <v>0</v>
      </c>
      <c r="AB58" s="172">
        <v>2</v>
      </c>
      <c r="AC58" s="166">
        <f t="shared" si="5"/>
        <v>7</v>
      </c>
      <c r="AD58" s="151">
        <v>1</v>
      </c>
      <c r="AE58" s="138">
        <v>2</v>
      </c>
      <c r="AF58" s="138">
        <v>2</v>
      </c>
      <c r="AG58" s="138">
        <v>0</v>
      </c>
      <c r="AH58" s="172">
        <v>2</v>
      </c>
      <c r="AI58" s="166">
        <f t="shared" si="6"/>
        <v>7</v>
      </c>
      <c r="AJ58" s="151">
        <v>1</v>
      </c>
      <c r="AK58" s="138">
        <v>2</v>
      </c>
      <c r="AL58" s="138">
        <v>2</v>
      </c>
      <c r="AM58" s="138">
        <v>0</v>
      </c>
      <c r="AN58" s="172">
        <v>2</v>
      </c>
      <c r="AO58" s="166">
        <f t="shared" si="7"/>
        <v>7</v>
      </c>
      <c r="AP58" s="151">
        <v>1</v>
      </c>
      <c r="AQ58" s="138">
        <v>1</v>
      </c>
      <c r="AR58" s="138">
        <v>2</v>
      </c>
      <c r="AS58" s="138">
        <v>0</v>
      </c>
      <c r="AT58" s="172">
        <v>2</v>
      </c>
      <c r="AU58" s="166">
        <f t="shared" si="8"/>
        <v>6</v>
      </c>
      <c r="AV58" s="151">
        <v>2</v>
      </c>
      <c r="AW58" s="138">
        <v>2</v>
      </c>
      <c r="AX58" s="138">
        <v>2</v>
      </c>
      <c r="AY58" s="138">
        <v>0</v>
      </c>
      <c r="AZ58" s="172">
        <v>2</v>
      </c>
      <c r="BA58" s="166">
        <f t="shared" si="9"/>
        <v>8</v>
      </c>
      <c r="BB58" s="151">
        <v>2</v>
      </c>
      <c r="BC58" s="138">
        <v>1</v>
      </c>
      <c r="BD58" s="138">
        <v>2</v>
      </c>
      <c r="BE58" s="138">
        <v>0</v>
      </c>
      <c r="BF58" s="172">
        <v>2</v>
      </c>
      <c r="BG58" s="166">
        <f t="shared" si="10"/>
        <v>7</v>
      </c>
    </row>
    <row r="59" spans="1:59" x14ac:dyDescent="0.25">
      <c r="A59" s="259">
        <f t="shared" si="0"/>
        <v>54</v>
      </c>
      <c r="B59" s="260">
        <v>7666</v>
      </c>
      <c r="C59" s="261" t="s">
        <v>190</v>
      </c>
      <c r="D59" s="313">
        <f t="shared" si="1"/>
        <v>7.7777777777777777</v>
      </c>
      <c r="E59" s="305"/>
      <c r="F59" s="154">
        <v>2</v>
      </c>
      <c r="G59" s="8">
        <v>2</v>
      </c>
      <c r="H59" s="8">
        <v>2</v>
      </c>
      <c r="I59" s="8">
        <v>0</v>
      </c>
      <c r="J59" s="91">
        <v>2</v>
      </c>
      <c r="K59" s="166">
        <f t="shared" si="2"/>
        <v>8</v>
      </c>
      <c r="L59" s="149">
        <v>2</v>
      </c>
      <c r="M59" s="137">
        <v>2</v>
      </c>
      <c r="N59" s="137">
        <v>2</v>
      </c>
      <c r="O59" s="137">
        <v>0</v>
      </c>
      <c r="P59" s="168">
        <v>2</v>
      </c>
      <c r="Q59" s="171">
        <f t="shared" si="3"/>
        <v>8</v>
      </c>
      <c r="R59" s="151">
        <v>2</v>
      </c>
      <c r="S59" s="138">
        <v>2</v>
      </c>
      <c r="T59" s="138">
        <v>2</v>
      </c>
      <c r="U59" s="138">
        <v>0</v>
      </c>
      <c r="V59" s="172">
        <v>2</v>
      </c>
      <c r="W59" s="166">
        <f t="shared" si="4"/>
        <v>8</v>
      </c>
      <c r="X59" s="151">
        <v>2</v>
      </c>
      <c r="Y59" s="138">
        <v>2</v>
      </c>
      <c r="Z59" s="138">
        <v>2</v>
      </c>
      <c r="AA59" s="138">
        <v>0</v>
      </c>
      <c r="AB59" s="172">
        <v>2</v>
      </c>
      <c r="AC59" s="166">
        <f t="shared" si="5"/>
        <v>8</v>
      </c>
      <c r="AD59" s="151">
        <v>2</v>
      </c>
      <c r="AE59" s="138">
        <v>2</v>
      </c>
      <c r="AF59" s="138">
        <v>2</v>
      </c>
      <c r="AG59" s="138">
        <v>0</v>
      </c>
      <c r="AH59" s="172">
        <v>2</v>
      </c>
      <c r="AI59" s="166">
        <f t="shared" si="6"/>
        <v>8</v>
      </c>
      <c r="AJ59" s="151">
        <v>2</v>
      </c>
      <c r="AK59" s="138">
        <v>2</v>
      </c>
      <c r="AL59" s="138">
        <v>2</v>
      </c>
      <c r="AM59" s="138">
        <v>0</v>
      </c>
      <c r="AN59" s="172">
        <v>2</v>
      </c>
      <c r="AO59" s="166">
        <f t="shared" si="7"/>
        <v>8</v>
      </c>
      <c r="AP59" s="151">
        <v>2</v>
      </c>
      <c r="AQ59" s="138">
        <v>1</v>
      </c>
      <c r="AR59" s="138">
        <v>2</v>
      </c>
      <c r="AS59" s="138">
        <v>0</v>
      </c>
      <c r="AT59" s="172">
        <v>2</v>
      </c>
      <c r="AU59" s="166">
        <f t="shared" si="8"/>
        <v>7</v>
      </c>
      <c r="AV59" s="151">
        <v>2</v>
      </c>
      <c r="AW59" s="138">
        <v>1</v>
      </c>
      <c r="AX59" s="138">
        <v>2</v>
      </c>
      <c r="AY59" s="138">
        <v>0</v>
      </c>
      <c r="AZ59" s="172">
        <v>2</v>
      </c>
      <c r="BA59" s="166">
        <f t="shared" si="9"/>
        <v>7</v>
      </c>
      <c r="BB59" s="151">
        <v>2</v>
      </c>
      <c r="BC59" s="138">
        <v>2</v>
      </c>
      <c r="BD59" s="138">
        <v>2</v>
      </c>
      <c r="BE59" s="138">
        <v>0</v>
      </c>
      <c r="BF59" s="172">
        <v>2</v>
      </c>
      <c r="BG59" s="166">
        <f t="shared" si="10"/>
        <v>8</v>
      </c>
    </row>
    <row r="60" spans="1:59" x14ac:dyDescent="0.25">
      <c r="A60" s="259">
        <f t="shared" si="0"/>
        <v>55</v>
      </c>
      <c r="B60" s="260">
        <v>7667</v>
      </c>
      <c r="C60" s="262" t="s">
        <v>220</v>
      </c>
      <c r="D60" s="313">
        <f t="shared" si="1"/>
        <v>8</v>
      </c>
      <c r="E60" s="305"/>
      <c r="F60" s="154">
        <v>2</v>
      </c>
      <c r="G60" s="8">
        <v>2</v>
      </c>
      <c r="H60" s="8">
        <v>2</v>
      </c>
      <c r="I60" s="8">
        <v>0</v>
      </c>
      <c r="J60" s="91">
        <v>2</v>
      </c>
      <c r="K60" s="166">
        <f t="shared" si="2"/>
        <v>8</v>
      </c>
      <c r="L60" s="149">
        <v>2</v>
      </c>
      <c r="M60" s="137">
        <v>2</v>
      </c>
      <c r="N60" s="137">
        <v>2</v>
      </c>
      <c r="O60" s="137">
        <v>0</v>
      </c>
      <c r="P60" s="169">
        <v>2</v>
      </c>
      <c r="Q60" s="171">
        <f t="shared" si="3"/>
        <v>8</v>
      </c>
      <c r="R60" s="151">
        <v>2</v>
      </c>
      <c r="S60" s="138">
        <v>2</v>
      </c>
      <c r="T60" s="138">
        <v>3</v>
      </c>
      <c r="U60" s="138">
        <v>0</v>
      </c>
      <c r="V60" s="172">
        <v>2</v>
      </c>
      <c r="W60" s="166">
        <f t="shared" si="4"/>
        <v>9</v>
      </c>
      <c r="X60" s="151">
        <v>2</v>
      </c>
      <c r="Y60" s="138">
        <v>2</v>
      </c>
      <c r="Z60" s="138">
        <v>2</v>
      </c>
      <c r="AA60" s="138">
        <v>0</v>
      </c>
      <c r="AB60" s="172">
        <v>2</v>
      </c>
      <c r="AC60" s="166">
        <f t="shared" si="5"/>
        <v>8</v>
      </c>
      <c r="AD60" s="151">
        <v>2</v>
      </c>
      <c r="AE60" s="138">
        <v>1</v>
      </c>
      <c r="AF60" s="138">
        <v>2</v>
      </c>
      <c r="AG60" s="138">
        <v>0</v>
      </c>
      <c r="AH60" s="172">
        <v>2</v>
      </c>
      <c r="AI60" s="166">
        <f t="shared" si="6"/>
        <v>7</v>
      </c>
      <c r="AJ60" s="151">
        <v>2</v>
      </c>
      <c r="AK60" s="138">
        <v>2</v>
      </c>
      <c r="AL60" s="138">
        <v>3</v>
      </c>
      <c r="AM60" s="138">
        <v>0</v>
      </c>
      <c r="AN60" s="172">
        <v>2</v>
      </c>
      <c r="AO60" s="166">
        <f t="shared" si="7"/>
        <v>9</v>
      </c>
      <c r="AP60" s="151">
        <v>2</v>
      </c>
      <c r="AQ60" s="138">
        <v>1</v>
      </c>
      <c r="AR60" s="138">
        <v>2</v>
      </c>
      <c r="AS60" s="138">
        <v>0</v>
      </c>
      <c r="AT60" s="172">
        <v>2</v>
      </c>
      <c r="AU60" s="166">
        <f t="shared" si="8"/>
        <v>7</v>
      </c>
      <c r="AV60" s="151">
        <v>2</v>
      </c>
      <c r="AW60" s="138">
        <v>2</v>
      </c>
      <c r="AX60" s="138">
        <v>2</v>
      </c>
      <c r="AY60" s="138">
        <v>0</v>
      </c>
      <c r="AZ60" s="172">
        <v>2</v>
      </c>
      <c r="BA60" s="166">
        <f t="shared" si="9"/>
        <v>8</v>
      </c>
      <c r="BB60" s="151">
        <v>2</v>
      </c>
      <c r="BC60" s="138">
        <v>2</v>
      </c>
      <c r="BD60" s="138">
        <v>2</v>
      </c>
      <c r="BE60" s="138">
        <v>0</v>
      </c>
      <c r="BF60" s="172">
        <v>1</v>
      </c>
      <c r="BG60" s="166">
        <v>8</v>
      </c>
    </row>
    <row r="61" spans="1:59" x14ac:dyDescent="0.25">
      <c r="A61" s="259">
        <f t="shared" si="0"/>
        <v>56</v>
      </c>
      <c r="B61" s="260">
        <v>7668</v>
      </c>
      <c r="C61" s="261" t="s">
        <v>191</v>
      </c>
      <c r="D61" s="313">
        <f t="shared" si="1"/>
        <v>9.7777777777777786</v>
      </c>
      <c r="E61" s="305"/>
      <c r="F61" s="154">
        <v>2</v>
      </c>
      <c r="G61" s="8">
        <v>2</v>
      </c>
      <c r="H61" s="8">
        <v>3</v>
      </c>
      <c r="I61" s="8">
        <v>1</v>
      </c>
      <c r="J61" s="91">
        <v>2</v>
      </c>
      <c r="K61" s="166">
        <f t="shared" si="2"/>
        <v>10</v>
      </c>
      <c r="L61" s="149">
        <v>2</v>
      </c>
      <c r="M61" s="137">
        <v>2</v>
      </c>
      <c r="N61" s="137">
        <v>3</v>
      </c>
      <c r="O61" s="137">
        <v>1</v>
      </c>
      <c r="P61" s="168">
        <v>2</v>
      </c>
      <c r="Q61" s="171">
        <f t="shared" si="3"/>
        <v>10</v>
      </c>
      <c r="R61" s="151">
        <v>2</v>
      </c>
      <c r="S61" s="138">
        <v>2</v>
      </c>
      <c r="T61" s="138">
        <v>3</v>
      </c>
      <c r="U61" s="138">
        <v>1</v>
      </c>
      <c r="V61" s="172">
        <v>2</v>
      </c>
      <c r="W61" s="166">
        <f t="shared" si="4"/>
        <v>10</v>
      </c>
      <c r="X61" s="151">
        <v>2</v>
      </c>
      <c r="Y61" s="138">
        <v>2</v>
      </c>
      <c r="Z61" s="138">
        <v>3</v>
      </c>
      <c r="AA61" s="138">
        <v>0</v>
      </c>
      <c r="AB61" s="172">
        <v>2</v>
      </c>
      <c r="AC61" s="166">
        <f t="shared" si="5"/>
        <v>9</v>
      </c>
      <c r="AD61" s="151">
        <v>2</v>
      </c>
      <c r="AE61" s="138">
        <v>2</v>
      </c>
      <c r="AF61" s="138">
        <v>3</v>
      </c>
      <c r="AG61" s="138">
        <v>1</v>
      </c>
      <c r="AH61" s="172">
        <v>2</v>
      </c>
      <c r="AI61" s="166">
        <f t="shared" si="6"/>
        <v>10</v>
      </c>
      <c r="AJ61" s="151">
        <v>2</v>
      </c>
      <c r="AK61" s="138">
        <v>2</v>
      </c>
      <c r="AL61" s="138">
        <v>3</v>
      </c>
      <c r="AM61" s="138">
        <v>1</v>
      </c>
      <c r="AN61" s="172">
        <v>2</v>
      </c>
      <c r="AO61" s="166">
        <f t="shared" si="7"/>
        <v>10</v>
      </c>
      <c r="AP61" s="151">
        <v>2</v>
      </c>
      <c r="AQ61" s="138">
        <v>2</v>
      </c>
      <c r="AR61" s="138">
        <v>3</v>
      </c>
      <c r="AS61" s="138">
        <v>0</v>
      </c>
      <c r="AT61" s="172">
        <v>2</v>
      </c>
      <c r="AU61" s="166">
        <f t="shared" si="8"/>
        <v>9</v>
      </c>
      <c r="AV61" s="151">
        <v>2</v>
      </c>
      <c r="AW61" s="138">
        <v>2</v>
      </c>
      <c r="AX61" s="138">
        <v>3</v>
      </c>
      <c r="AY61" s="138">
        <v>1</v>
      </c>
      <c r="AZ61" s="172">
        <v>2</v>
      </c>
      <c r="BA61" s="166">
        <f t="shared" si="9"/>
        <v>10</v>
      </c>
      <c r="BB61" s="151">
        <v>2</v>
      </c>
      <c r="BC61" s="138">
        <v>2</v>
      </c>
      <c r="BD61" s="138">
        <v>3</v>
      </c>
      <c r="BE61" s="138">
        <v>1</v>
      </c>
      <c r="BF61" s="172">
        <v>2</v>
      </c>
      <c r="BG61" s="166">
        <f t="shared" si="10"/>
        <v>10</v>
      </c>
    </row>
    <row r="62" spans="1:59" x14ac:dyDescent="0.25">
      <c r="A62" s="259">
        <f t="shared" si="0"/>
        <v>57</v>
      </c>
      <c r="B62" s="260">
        <v>7669</v>
      </c>
      <c r="C62" s="261" t="s">
        <v>192</v>
      </c>
      <c r="D62" s="313">
        <f t="shared" si="1"/>
        <v>8.6666666666666661</v>
      </c>
      <c r="E62" s="305"/>
      <c r="F62" s="154">
        <v>2</v>
      </c>
      <c r="G62" s="8">
        <v>2</v>
      </c>
      <c r="H62" s="8">
        <v>2</v>
      </c>
      <c r="I62" s="8">
        <v>0</v>
      </c>
      <c r="J62" s="91">
        <v>2</v>
      </c>
      <c r="K62" s="166">
        <f t="shared" si="2"/>
        <v>8</v>
      </c>
      <c r="L62" s="149">
        <v>2</v>
      </c>
      <c r="M62" s="137">
        <v>2</v>
      </c>
      <c r="N62" s="137">
        <v>2</v>
      </c>
      <c r="O62" s="137">
        <v>1</v>
      </c>
      <c r="P62" s="169">
        <v>2</v>
      </c>
      <c r="Q62" s="171">
        <f t="shared" si="3"/>
        <v>9</v>
      </c>
      <c r="R62" s="151">
        <v>2</v>
      </c>
      <c r="S62" s="138">
        <v>2</v>
      </c>
      <c r="T62" s="138">
        <v>2</v>
      </c>
      <c r="U62" s="138">
        <v>1</v>
      </c>
      <c r="V62" s="172">
        <v>2</v>
      </c>
      <c r="W62" s="166">
        <f t="shared" si="4"/>
        <v>9</v>
      </c>
      <c r="X62" s="151">
        <v>2</v>
      </c>
      <c r="Y62" s="138">
        <v>2</v>
      </c>
      <c r="Z62" s="138">
        <v>2</v>
      </c>
      <c r="AA62" s="138">
        <v>1</v>
      </c>
      <c r="AB62" s="172">
        <v>2</v>
      </c>
      <c r="AC62" s="166">
        <f t="shared" si="5"/>
        <v>9</v>
      </c>
      <c r="AD62" s="151">
        <v>2</v>
      </c>
      <c r="AE62" s="138">
        <v>2</v>
      </c>
      <c r="AF62" s="138">
        <v>2</v>
      </c>
      <c r="AG62" s="138">
        <v>0</v>
      </c>
      <c r="AH62" s="172">
        <v>2</v>
      </c>
      <c r="AI62" s="166">
        <f t="shared" si="6"/>
        <v>8</v>
      </c>
      <c r="AJ62" s="151">
        <v>2</v>
      </c>
      <c r="AK62" s="138">
        <v>2</v>
      </c>
      <c r="AL62" s="138">
        <v>2</v>
      </c>
      <c r="AM62" s="138">
        <v>1</v>
      </c>
      <c r="AN62" s="172">
        <v>2</v>
      </c>
      <c r="AO62" s="166">
        <f t="shared" si="7"/>
        <v>9</v>
      </c>
      <c r="AP62" s="151">
        <v>2</v>
      </c>
      <c r="AQ62" s="138">
        <v>2</v>
      </c>
      <c r="AR62" s="138">
        <v>2</v>
      </c>
      <c r="AS62" s="138">
        <v>1</v>
      </c>
      <c r="AT62" s="172">
        <v>2</v>
      </c>
      <c r="AU62" s="166">
        <f t="shared" si="8"/>
        <v>9</v>
      </c>
      <c r="AV62" s="151">
        <v>2</v>
      </c>
      <c r="AW62" s="138">
        <v>2</v>
      </c>
      <c r="AX62" s="138">
        <v>2</v>
      </c>
      <c r="AY62" s="138">
        <v>1</v>
      </c>
      <c r="AZ62" s="172">
        <v>2</v>
      </c>
      <c r="BA62" s="166">
        <f t="shared" si="9"/>
        <v>9</v>
      </c>
      <c r="BB62" s="151">
        <v>2</v>
      </c>
      <c r="BC62" s="138">
        <v>2</v>
      </c>
      <c r="BD62" s="138">
        <v>2</v>
      </c>
      <c r="BE62" s="138">
        <v>0</v>
      </c>
      <c r="BF62" s="172">
        <v>2</v>
      </c>
      <c r="BG62" s="166">
        <f t="shared" si="10"/>
        <v>8</v>
      </c>
    </row>
    <row r="63" spans="1:59" x14ac:dyDescent="0.25">
      <c r="A63" s="259">
        <f t="shared" si="0"/>
        <v>58</v>
      </c>
      <c r="B63" s="260">
        <v>7670</v>
      </c>
      <c r="C63" s="261" t="s">
        <v>193</v>
      </c>
      <c r="D63" s="313">
        <f t="shared" si="1"/>
        <v>9</v>
      </c>
      <c r="E63" s="305"/>
      <c r="F63" s="154">
        <v>2</v>
      </c>
      <c r="G63" s="8">
        <v>2</v>
      </c>
      <c r="H63" s="8">
        <v>3</v>
      </c>
      <c r="I63" s="8">
        <v>0</v>
      </c>
      <c r="J63" s="91">
        <v>2</v>
      </c>
      <c r="K63" s="166">
        <f t="shared" si="2"/>
        <v>9</v>
      </c>
      <c r="L63" s="149">
        <v>2</v>
      </c>
      <c r="M63" s="137">
        <v>2</v>
      </c>
      <c r="N63" s="137">
        <v>3</v>
      </c>
      <c r="O63" s="137">
        <v>0</v>
      </c>
      <c r="P63" s="169">
        <v>2</v>
      </c>
      <c r="Q63" s="171">
        <f t="shared" si="3"/>
        <v>9</v>
      </c>
      <c r="R63" s="151">
        <v>2</v>
      </c>
      <c r="S63" s="138">
        <v>2</v>
      </c>
      <c r="T63" s="138">
        <v>3</v>
      </c>
      <c r="U63" s="138">
        <v>0</v>
      </c>
      <c r="V63" s="172">
        <v>2</v>
      </c>
      <c r="W63" s="166">
        <f t="shared" si="4"/>
        <v>9</v>
      </c>
      <c r="X63" s="151">
        <v>2</v>
      </c>
      <c r="Y63" s="138">
        <v>2</v>
      </c>
      <c r="Z63" s="138">
        <v>3</v>
      </c>
      <c r="AA63" s="138">
        <v>0</v>
      </c>
      <c r="AB63" s="172">
        <v>2</v>
      </c>
      <c r="AC63" s="166">
        <f t="shared" si="5"/>
        <v>9</v>
      </c>
      <c r="AD63" s="151">
        <v>2</v>
      </c>
      <c r="AE63" s="138">
        <v>2</v>
      </c>
      <c r="AF63" s="138">
        <v>3</v>
      </c>
      <c r="AG63" s="138">
        <v>0</v>
      </c>
      <c r="AH63" s="172">
        <v>2</v>
      </c>
      <c r="AI63" s="166">
        <f t="shared" si="6"/>
        <v>9</v>
      </c>
      <c r="AJ63" s="151">
        <v>2</v>
      </c>
      <c r="AK63" s="138">
        <v>2</v>
      </c>
      <c r="AL63" s="138">
        <v>3</v>
      </c>
      <c r="AM63" s="138">
        <v>0</v>
      </c>
      <c r="AN63" s="172">
        <v>2</v>
      </c>
      <c r="AO63" s="166">
        <f t="shared" si="7"/>
        <v>9</v>
      </c>
      <c r="AP63" s="151">
        <v>2</v>
      </c>
      <c r="AQ63" s="138">
        <v>2</v>
      </c>
      <c r="AR63" s="138">
        <v>3</v>
      </c>
      <c r="AS63" s="138">
        <v>0</v>
      </c>
      <c r="AT63" s="172">
        <v>2</v>
      </c>
      <c r="AU63" s="166">
        <f t="shared" si="8"/>
        <v>9</v>
      </c>
      <c r="AV63" s="151">
        <v>2</v>
      </c>
      <c r="AW63" s="138">
        <v>2</v>
      </c>
      <c r="AX63" s="138">
        <v>3</v>
      </c>
      <c r="AY63" s="138">
        <v>0</v>
      </c>
      <c r="AZ63" s="172">
        <v>2</v>
      </c>
      <c r="BA63" s="166">
        <f t="shared" si="9"/>
        <v>9</v>
      </c>
      <c r="BB63" s="151">
        <v>2</v>
      </c>
      <c r="BC63" s="138">
        <v>2</v>
      </c>
      <c r="BD63" s="138">
        <v>3</v>
      </c>
      <c r="BE63" s="138">
        <v>0</v>
      </c>
      <c r="BF63" s="172">
        <v>2</v>
      </c>
      <c r="BG63" s="166">
        <f t="shared" si="10"/>
        <v>9</v>
      </c>
    </row>
    <row r="64" spans="1:59" x14ac:dyDescent="0.25">
      <c r="A64" s="259">
        <f t="shared" si="0"/>
        <v>59</v>
      </c>
      <c r="B64" s="260">
        <v>7671</v>
      </c>
      <c r="C64" s="261" t="s">
        <v>194</v>
      </c>
      <c r="D64" s="313">
        <f t="shared" si="1"/>
        <v>7</v>
      </c>
      <c r="E64" s="305"/>
      <c r="F64" s="154">
        <v>2</v>
      </c>
      <c r="G64" s="8">
        <v>2</v>
      </c>
      <c r="H64" s="8">
        <v>2</v>
      </c>
      <c r="I64" s="8">
        <v>0</v>
      </c>
      <c r="J64" s="91">
        <v>2</v>
      </c>
      <c r="K64" s="166">
        <f t="shared" si="2"/>
        <v>8</v>
      </c>
      <c r="L64" s="149">
        <v>2</v>
      </c>
      <c r="M64" s="137">
        <v>2</v>
      </c>
      <c r="N64" s="137">
        <v>1</v>
      </c>
      <c r="O64" s="137">
        <v>0</v>
      </c>
      <c r="P64" s="169">
        <v>2</v>
      </c>
      <c r="Q64" s="171">
        <f t="shared" si="3"/>
        <v>7</v>
      </c>
      <c r="R64" s="151">
        <v>2</v>
      </c>
      <c r="S64" s="138">
        <v>2</v>
      </c>
      <c r="T64" s="138">
        <v>1</v>
      </c>
      <c r="U64" s="138">
        <v>0</v>
      </c>
      <c r="V64" s="172">
        <v>2</v>
      </c>
      <c r="W64" s="166">
        <f t="shared" si="4"/>
        <v>7</v>
      </c>
      <c r="X64" s="151">
        <v>2</v>
      </c>
      <c r="Y64" s="138">
        <v>2</v>
      </c>
      <c r="Z64" s="138">
        <v>1</v>
      </c>
      <c r="AA64" s="138">
        <v>0</v>
      </c>
      <c r="AB64" s="172">
        <v>2</v>
      </c>
      <c r="AC64" s="166">
        <f t="shared" si="5"/>
        <v>7</v>
      </c>
      <c r="AD64" s="151">
        <v>2</v>
      </c>
      <c r="AE64" s="138">
        <v>2</v>
      </c>
      <c r="AF64" s="138">
        <v>1</v>
      </c>
      <c r="AG64" s="138">
        <v>0</v>
      </c>
      <c r="AH64" s="172">
        <v>2</v>
      </c>
      <c r="AI64" s="166">
        <f t="shared" si="6"/>
        <v>7</v>
      </c>
      <c r="AJ64" s="151">
        <v>2</v>
      </c>
      <c r="AK64" s="138">
        <v>2</v>
      </c>
      <c r="AL64" s="138">
        <v>2</v>
      </c>
      <c r="AM64" s="138">
        <v>0</v>
      </c>
      <c r="AN64" s="172">
        <v>2</v>
      </c>
      <c r="AO64" s="166">
        <f t="shared" si="7"/>
        <v>8</v>
      </c>
      <c r="AP64" s="151">
        <v>2</v>
      </c>
      <c r="AQ64" s="138">
        <v>1</v>
      </c>
      <c r="AR64" s="138">
        <v>1</v>
      </c>
      <c r="AS64" s="138">
        <v>0</v>
      </c>
      <c r="AT64" s="172">
        <v>2</v>
      </c>
      <c r="AU64" s="166">
        <f t="shared" si="8"/>
        <v>6</v>
      </c>
      <c r="AV64" s="151">
        <v>2</v>
      </c>
      <c r="AW64" s="138">
        <v>1</v>
      </c>
      <c r="AX64" s="138">
        <v>1</v>
      </c>
      <c r="AY64" s="138">
        <v>0</v>
      </c>
      <c r="AZ64" s="172">
        <v>2</v>
      </c>
      <c r="BA64" s="166">
        <f t="shared" si="9"/>
        <v>6</v>
      </c>
      <c r="BB64" s="151">
        <v>2</v>
      </c>
      <c r="BC64" s="138">
        <v>2</v>
      </c>
      <c r="BD64" s="138">
        <v>1</v>
      </c>
      <c r="BE64" s="138">
        <v>0</v>
      </c>
      <c r="BF64" s="172">
        <v>2</v>
      </c>
      <c r="BG64" s="166">
        <f t="shared" si="10"/>
        <v>7</v>
      </c>
    </row>
    <row r="65" spans="1:59" x14ac:dyDescent="0.25">
      <c r="A65" s="259">
        <f t="shared" si="0"/>
        <v>60</v>
      </c>
      <c r="B65" s="260">
        <v>7672</v>
      </c>
      <c r="C65" s="261" t="s">
        <v>195</v>
      </c>
      <c r="D65" s="313">
        <f t="shared" si="1"/>
        <v>8.6666666666666661</v>
      </c>
      <c r="E65" s="305"/>
      <c r="F65" s="154">
        <v>2</v>
      </c>
      <c r="G65" s="8">
        <v>2</v>
      </c>
      <c r="H65" s="8">
        <v>3</v>
      </c>
      <c r="I65" s="8">
        <v>0</v>
      </c>
      <c r="J65" s="91">
        <v>2</v>
      </c>
      <c r="K65" s="166">
        <f t="shared" si="2"/>
        <v>9</v>
      </c>
      <c r="L65" s="149">
        <v>2</v>
      </c>
      <c r="M65" s="137">
        <v>3</v>
      </c>
      <c r="N65" s="137">
        <v>2</v>
      </c>
      <c r="O65" s="137">
        <v>2</v>
      </c>
      <c r="P65" s="168">
        <v>0</v>
      </c>
      <c r="Q65" s="171">
        <f t="shared" si="3"/>
        <v>9</v>
      </c>
      <c r="R65" s="151">
        <v>2</v>
      </c>
      <c r="S65" s="138">
        <v>2</v>
      </c>
      <c r="T65" s="138">
        <v>3</v>
      </c>
      <c r="U65" s="138">
        <v>2</v>
      </c>
      <c r="V65" s="172">
        <v>0</v>
      </c>
      <c r="W65" s="166">
        <f t="shared" si="4"/>
        <v>9</v>
      </c>
      <c r="X65" s="151">
        <v>2</v>
      </c>
      <c r="Y65" s="138">
        <v>2</v>
      </c>
      <c r="Z65" s="138">
        <v>2</v>
      </c>
      <c r="AA65" s="138">
        <v>0</v>
      </c>
      <c r="AB65" s="172">
        <v>2</v>
      </c>
      <c r="AC65" s="166">
        <f t="shared" si="5"/>
        <v>8</v>
      </c>
      <c r="AD65" s="151">
        <v>2</v>
      </c>
      <c r="AE65" s="138">
        <v>2</v>
      </c>
      <c r="AF65" s="138">
        <v>3</v>
      </c>
      <c r="AG65" s="138">
        <v>0</v>
      </c>
      <c r="AH65" s="172">
        <v>2</v>
      </c>
      <c r="AI65" s="166">
        <f t="shared" si="6"/>
        <v>9</v>
      </c>
      <c r="AJ65" s="151">
        <v>2</v>
      </c>
      <c r="AK65" s="138">
        <v>2</v>
      </c>
      <c r="AL65" s="138">
        <v>2</v>
      </c>
      <c r="AM65" s="138">
        <v>0</v>
      </c>
      <c r="AN65" s="172">
        <v>2</v>
      </c>
      <c r="AO65" s="166">
        <f t="shared" si="7"/>
        <v>8</v>
      </c>
      <c r="AP65" s="151">
        <v>2</v>
      </c>
      <c r="AQ65" s="138">
        <v>2</v>
      </c>
      <c r="AR65" s="138">
        <v>3</v>
      </c>
      <c r="AS65" s="138">
        <v>0</v>
      </c>
      <c r="AT65" s="172">
        <v>2</v>
      </c>
      <c r="AU65" s="166">
        <f t="shared" si="8"/>
        <v>9</v>
      </c>
      <c r="AV65" s="151">
        <v>2</v>
      </c>
      <c r="AW65" s="138">
        <v>2</v>
      </c>
      <c r="AX65" s="138">
        <v>3</v>
      </c>
      <c r="AY65" s="138">
        <v>0</v>
      </c>
      <c r="AZ65" s="172">
        <v>2</v>
      </c>
      <c r="BA65" s="166">
        <f t="shared" si="9"/>
        <v>9</v>
      </c>
      <c r="BB65" s="151">
        <v>2</v>
      </c>
      <c r="BC65" s="138">
        <v>3</v>
      </c>
      <c r="BD65" s="138">
        <v>2</v>
      </c>
      <c r="BE65" s="138">
        <v>1</v>
      </c>
      <c r="BF65" s="172">
        <v>0</v>
      </c>
      <c r="BG65" s="166">
        <f t="shared" si="10"/>
        <v>8</v>
      </c>
    </row>
    <row r="66" spans="1:59" x14ac:dyDescent="0.25">
      <c r="A66" s="259">
        <f t="shared" si="0"/>
        <v>61</v>
      </c>
      <c r="B66" s="260">
        <v>7673</v>
      </c>
      <c r="C66" s="262" t="s">
        <v>202</v>
      </c>
      <c r="D66" s="313">
        <f t="shared" si="1"/>
        <v>9.3333333333333339</v>
      </c>
      <c r="E66" s="305"/>
      <c r="F66" s="154">
        <v>2</v>
      </c>
      <c r="G66" s="8">
        <v>2</v>
      </c>
      <c r="H66" s="8">
        <v>3</v>
      </c>
      <c r="I66" s="8">
        <v>0</v>
      </c>
      <c r="J66" s="91">
        <v>2</v>
      </c>
      <c r="K66" s="166">
        <f t="shared" si="2"/>
        <v>9</v>
      </c>
      <c r="L66" s="149">
        <v>2</v>
      </c>
      <c r="M66" s="137">
        <v>2</v>
      </c>
      <c r="N66" s="137">
        <v>3</v>
      </c>
      <c r="O66" s="137">
        <v>1</v>
      </c>
      <c r="P66" s="169">
        <v>2</v>
      </c>
      <c r="Q66" s="171">
        <f t="shared" si="3"/>
        <v>10</v>
      </c>
      <c r="R66" s="151">
        <v>2</v>
      </c>
      <c r="S66" s="138">
        <v>2</v>
      </c>
      <c r="T66" s="138">
        <v>3</v>
      </c>
      <c r="U66" s="138">
        <v>0</v>
      </c>
      <c r="V66" s="172">
        <v>2</v>
      </c>
      <c r="W66" s="166">
        <f t="shared" si="4"/>
        <v>9</v>
      </c>
      <c r="X66" s="151">
        <v>2</v>
      </c>
      <c r="Y66" s="138">
        <v>2</v>
      </c>
      <c r="Z66" s="138">
        <v>3</v>
      </c>
      <c r="AA66" s="138">
        <v>0</v>
      </c>
      <c r="AB66" s="172">
        <v>2</v>
      </c>
      <c r="AC66" s="166">
        <f t="shared" si="5"/>
        <v>9</v>
      </c>
      <c r="AD66" s="151">
        <v>2</v>
      </c>
      <c r="AE66" s="138">
        <v>2</v>
      </c>
      <c r="AF66" s="138">
        <v>3</v>
      </c>
      <c r="AG66" s="138">
        <v>0</v>
      </c>
      <c r="AH66" s="172">
        <v>2</v>
      </c>
      <c r="AI66" s="166">
        <f t="shared" si="6"/>
        <v>9</v>
      </c>
      <c r="AJ66" s="151">
        <v>2</v>
      </c>
      <c r="AK66" s="138">
        <v>2</v>
      </c>
      <c r="AL66" s="138">
        <v>3</v>
      </c>
      <c r="AM66" s="138">
        <v>1</v>
      </c>
      <c r="AN66" s="172">
        <v>2</v>
      </c>
      <c r="AO66" s="166">
        <f t="shared" si="7"/>
        <v>10</v>
      </c>
      <c r="AP66" s="151">
        <v>2</v>
      </c>
      <c r="AQ66" s="138">
        <v>2</v>
      </c>
      <c r="AR66" s="138">
        <v>3</v>
      </c>
      <c r="AS66" s="138"/>
      <c r="AT66" s="172">
        <v>2</v>
      </c>
      <c r="AU66" s="166">
        <f t="shared" si="8"/>
        <v>9</v>
      </c>
      <c r="AV66" s="151">
        <v>2</v>
      </c>
      <c r="AW66" s="138">
        <v>2</v>
      </c>
      <c r="AX66" s="138">
        <v>3</v>
      </c>
      <c r="AY66" s="138"/>
      <c r="AZ66" s="172">
        <v>2</v>
      </c>
      <c r="BA66" s="166">
        <f t="shared" si="9"/>
        <v>9</v>
      </c>
      <c r="BB66" s="151">
        <v>2</v>
      </c>
      <c r="BC66" s="138">
        <v>2</v>
      </c>
      <c r="BD66" s="138">
        <v>3</v>
      </c>
      <c r="BE66" s="138">
        <v>1</v>
      </c>
      <c r="BF66" s="172">
        <v>2</v>
      </c>
      <c r="BG66" s="166">
        <f t="shared" si="10"/>
        <v>10</v>
      </c>
    </row>
    <row r="67" spans="1:59" x14ac:dyDescent="0.25">
      <c r="A67" s="259">
        <f t="shared" si="0"/>
        <v>62</v>
      </c>
      <c r="B67" s="260">
        <v>7674</v>
      </c>
      <c r="C67" s="261" t="s">
        <v>196</v>
      </c>
      <c r="D67" s="313">
        <f t="shared" si="1"/>
        <v>8.2222222222222214</v>
      </c>
      <c r="E67" s="305"/>
      <c r="F67" s="154">
        <v>2</v>
      </c>
      <c r="G67" s="8">
        <v>2</v>
      </c>
      <c r="H67" s="8">
        <v>2</v>
      </c>
      <c r="I67" s="8">
        <v>0</v>
      </c>
      <c r="J67" s="91">
        <v>2</v>
      </c>
      <c r="K67" s="166">
        <f t="shared" si="2"/>
        <v>8</v>
      </c>
      <c r="L67" s="149">
        <v>2</v>
      </c>
      <c r="M67" s="137">
        <v>2</v>
      </c>
      <c r="N67" s="137">
        <v>2</v>
      </c>
      <c r="O67" s="137">
        <v>0</v>
      </c>
      <c r="P67" s="168">
        <v>2</v>
      </c>
      <c r="Q67" s="171">
        <f t="shared" si="3"/>
        <v>8</v>
      </c>
      <c r="R67" s="151">
        <v>2</v>
      </c>
      <c r="S67" s="138">
        <v>2</v>
      </c>
      <c r="T67" s="138">
        <v>3</v>
      </c>
      <c r="U67" s="138">
        <v>0</v>
      </c>
      <c r="V67" s="172">
        <v>2</v>
      </c>
      <c r="W67" s="166">
        <f t="shared" si="4"/>
        <v>9</v>
      </c>
      <c r="X67" s="151">
        <v>2</v>
      </c>
      <c r="Y67" s="138">
        <v>2</v>
      </c>
      <c r="Z67" s="138">
        <v>2</v>
      </c>
      <c r="AA67" s="138">
        <v>0</v>
      </c>
      <c r="AB67" s="172">
        <v>2</v>
      </c>
      <c r="AC67" s="166">
        <f t="shared" si="5"/>
        <v>8</v>
      </c>
      <c r="AD67" s="151">
        <v>2</v>
      </c>
      <c r="AE67" s="138">
        <v>2</v>
      </c>
      <c r="AF67" s="138">
        <v>2</v>
      </c>
      <c r="AG67" s="138">
        <v>0</v>
      </c>
      <c r="AH67" s="172">
        <v>2</v>
      </c>
      <c r="AI67" s="166">
        <f t="shared" si="6"/>
        <v>8</v>
      </c>
      <c r="AJ67" s="151">
        <v>2</v>
      </c>
      <c r="AK67" s="138">
        <v>2</v>
      </c>
      <c r="AL67" s="138">
        <v>3</v>
      </c>
      <c r="AM67" s="138">
        <v>0</v>
      </c>
      <c r="AN67" s="172">
        <v>2</v>
      </c>
      <c r="AO67" s="166">
        <f t="shared" si="7"/>
        <v>9</v>
      </c>
      <c r="AP67" s="151">
        <v>2</v>
      </c>
      <c r="AQ67" s="138">
        <v>2</v>
      </c>
      <c r="AR67" s="138">
        <v>3</v>
      </c>
      <c r="AS67" s="138">
        <v>0</v>
      </c>
      <c r="AT67" s="172">
        <v>2</v>
      </c>
      <c r="AU67" s="166">
        <f t="shared" si="8"/>
        <v>9</v>
      </c>
      <c r="AV67" s="151">
        <v>2</v>
      </c>
      <c r="AW67" s="138">
        <v>2</v>
      </c>
      <c r="AX67" s="138">
        <v>2</v>
      </c>
      <c r="AY67" s="138">
        <v>0</v>
      </c>
      <c r="AZ67" s="172">
        <v>2</v>
      </c>
      <c r="BA67" s="166">
        <f t="shared" si="9"/>
        <v>8</v>
      </c>
      <c r="BB67" s="151">
        <v>2</v>
      </c>
      <c r="BC67" s="138">
        <v>1</v>
      </c>
      <c r="BD67" s="138">
        <v>2</v>
      </c>
      <c r="BE67" s="138">
        <v>0</v>
      </c>
      <c r="BF67" s="172">
        <v>2</v>
      </c>
      <c r="BG67" s="166">
        <f t="shared" si="10"/>
        <v>7</v>
      </c>
    </row>
    <row r="68" spans="1:59" x14ac:dyDescent="0.25">
      <c r="A68" s="259">
        <f t="shared" si="0"/>
        <v>63</v>
      </c>
      <c r="B68" s="260">
        <v>7675</v>
      </c>
      <c r="C68" s="261" t="s">
        <v>197</v>
      </c>
      <c r="D68" s="313">
        <f t="shared" si="1"/>
        <v>8.5555555555555554</v>
      </c>
      <c r="E68" s="305"/>
      <c r="F68" s="154">
        <v>2</v>
      </c>
      <c r="G68" s="8">
        <v>2</v>
      </c>
      <c r="H68" s="8">
        <v>3</v>
      </c>
      <c r="I68" s="8">
        <v>0</v>
      </c>
      <c r="J68" s="91">
        <v>2</v>
      </c>
      <c r="K68" s="166">
        <f t="shared" si="2"/>
        <v>9</v>
      </c>
      <c r="L68" s="149">
        <v>2</v>
      </c>
      <c r="M68" s="137">
        <v>2</v>
      </c>
      <c r="N68" s="137">
        <v>2</v>
      </c>
      <c r="O68" s="137">
        <v>0</v>
      </c>
      <c r="P68" s="169">
        <v>2</v>
      </c>
      <c r="Q68" s="171">
        <f t="shared" si="3"/>
        <v>8</v>
      </c>
      <c r="R68" s="151">
        <v>2</v>
      </c>
      <c r="S68" s="138">
        <v>2</v>
      </c>
      <c r="T68" s="138">
        <v>2</v>
      </c>
      <c r="U68" s="138">
        <v>0</v>
      </c>
      <c r="V68" s="172">
        <v>2</v>
      </c>
      <c r="W68" s="166">
        <f t="shared" si="4"/>
        <v>8</v>
      </c>
      <c r="X68" s="151">
        <v>2</v>
      </c>
      <c r="Y68" s="138">
        <v>2</v>
      </c>
      <c r="Z68" s="138">
        <v>3</v>
      </c>
      <c r="AA68" s="138">
        <v>0</v>
      </c>
      <c r="AB68" s="172">
        <v>2</v>
      </c>
      <c r="AC68" s="166">
        <f t="shared" si="5"/>
        <v>9</v>
      </c>
      <c r="AD68" s="151">
        <v>2</v>
      </c>
      <c r="AE68" s="138">
        <v>2</v>
      </c>
      <c r="AF68" s="138">
        <v>3</v>
      </c>
      <c r="AG68" s="138">
        <v>0</v>
      </c>
      <c r="AH68" s="172">
        <v>2</v>
      </c>
      <c r="AI68" s="166">
        <v>9</v>
      </c>
      <c r="AJ68" s="151">
        <v>2</v>
      </c>
      <c r="AK68" s="138">
        <v>2</v>
      </c>
      <c r="AL68" s="138">
        <v>3</v>
      </c>
      <c r="AM68" s="138">
        <v>0</v>
      </c>
      <c r="AN68" s="172">
        <v>2</v>
      </c>
      <c r="AO68" s="166">
        <f t="shared" si="7"/>
        <v>9</v>
      </c>
      <c r="AP68" s="151">
        <v>2</v>
      </c>
      <c r="AQ68" s="138">
        <v>2</v>
      </c>
      <c r="AR68" s="138">
        <v>2</v>
      </c>
      <c r="AS68" s="138">
        <v>0</v>
      </c>
      <c r="AT68" s="172">
        <v>2</v>
      </c>
      <c r="AU68" s="166">
        <f t="shared" si="8"/>
        <v>8</v>
      </c>
      <c r="AV68" s="151">
        <v>2</v>
      </c>
      <c r="AW68" s="138">
        <v>2</v>
      </c>
      <c r="AX68" s="138">
        <v>3</v>
      </c>
      <c r="AY68" s="138">
        <v>0</v>
      </c>
      <c r="AZ68" s="172">
        <v>2</v>
      </c>
      <c r="BA68" s="166">
        <f t="shared" si="9"/>
        <v>9</v>
      </c>
      <c r="BB68" s="151">
        <v>2</v>
      </c>
      <c r="BC68" s="138">
        <v>2</v>
      </c>
      <c r="BD68" s="138">
        <v>2</v>
      </c>
      <c r="BE68" s="138">
        <v>0</v>
      </c>
      <c r="BF68" s="172">
        <v>2</v>
      </c>
      <c r="BG68" s="166">
        <f t="shared" si="10"/>
        <v>8</v>
      </c>
    </row>
    <row r="69" spans="1:59" ht="15.75" customHeight="1" x14ac:dyDescent="0.25">
      <c r="A69" s="259">
        <f t="shared" si="0"/>
        <v>64</v>
      </c>
      <c r="B69" s="260">
        <v>7682</v>
      </c>
      <c r="C69" s="261" t="s">
        <v>198</v>
      </c>
      <c r="D69" s="313">
        <f t="shared" si="1"/>
        <v>9.7777777777777786</v>
      </c>
      <c r="E69" s="305"/>
      <c r="F69" s="154">
        <v>2</v>
      </c>
      <c r="G69" s="8">
        <v>2</v>
      </c>
      <c r="H69" s="8">
        <v>3</v>
      </c>
      <c r="I69" s="8">
        <v>1</v>
      </c>
      <c r="J69" s="91">
        <v>2</v>
      </c>
      <c r="K69" s="166">
        <f t="shared" si="2"/>
        <v>10</v>
      </c>
      <c r="L69" s="149">
        <v>2</v>
      </c>
      <c r="M69" s="137">
        <v>2</v>
      </c>
      <c r="N69" s="137">
        <v>3</v>
      </c>
      <c r="O69" s="137">
        <v>1</v>
      </c>
      <c r="P69" s="169">
        <v>2</v>
      </c>
      <c r="Q69" s="171">
        <f t="shared" si="3"/>
        <v>10</v>
      </c>
      <c r="R69" s="151">
        <v>2</v>
      </c>
      <c r="S69" s="138">
        <v>2</v>
      </c>
      <c r="T69" s="138">
        <v>3</v>
      </c>
      <c r="U69" s="138">
        <v>1</v>
      </c>
      <c r="V69" s="172">
        <v>2</v>
      </c>
      <c r="W69" s="166">
        <f t="shared" si="4"/>
        <v>10</v>
      </c>
      <c r="X69" s="151">
        <v>2</v>
      </c>
      <c r="Y69" s="138">
        <v>2</v>
      </c>
      <c r="Z69" s="138">
        <v>3</v>
      </c>
      <c r="AA69" s="138">
        <v>1</v>
      </c>
      <c r="AB69" s="172">
        <v>2</v>
      </c>
      <c r="AC69" s="166">
        <f t="shared" si="5"/>
        <v>10</v>
      </c>
      <c r="AD69" s="151">
        <v>2</v>
      </c>
      <c r="AE69" s="138">
        <v>2</v>
      </c>
      <c r="AF69" s="138">
        <v>3</v>
      </c>
      <c r="AG69" s="138">
        <v>1</v>
      </c>
      <c r="AH69" s="172">
        <v>2</v>
      </c>
      <c r="AI69" s="166">
        <f t="shared" si="6"/>
        <v>10</v>
      </c>
      <c r="AJ69" s="151">
        <v>2</v>
      </c>
      <c r="AK69" s="138">
        <v>2</v>
      </c>
      <c r="AL69" s="138">
        <v>3</v>
      </c>
      <c r="AM69" s="138">
        <v>1</v>
      </c>
      <c r="AN69" s="172">
        <v>2</v>
      </c>
      <c r="AO69" s="166">
        <f t="shared" si="7"/>
        <v>10</v>
      </c>
      <c r="AP69" s="151">
        <v>2</v>
      </c>
      <c r="AQ69" s="138">
        <v>2</v>
      </c>
      <c r="AR69" s="138">
        <v>3</v>
      </c>
      <c r="AS69" s="138">
        <v>0</v>
      </c>
      <c r="AT69" s="172">
        <v>2</v>
      </c>
      <c r="AU69" s="166">
        <f t="shared" si="8"/>
        <v>9</v>
      </c>
      <c r="AV69" s="151">
        <v>2</v>
      </c>
      <c r="AW69" s="138">
        <v>2</v>
      </c>
      <c r="AX69" s="138">
        <v>3</v>
      </c>
      <c r="AY69" s="138">
        <v>0</v>
      </c>
      <c r="AZ69" s="172">
        <v>2</v>
      </c>
      <c r="BA69" s="166">
        <f t="shared" si="9"/>
        <v>9</v>
      </c>
      <c r="BB69" s="151">
        <v>2</v>
      </c>
      <c r="BC69" s="138">
        <v>2</v>
      </c>
      <c r="BD69" s="138">
        <v>3</v>
      </c>
      <c r="BE69" s="138">
        <v>1</v>
      </c>
      <c r="BF69" s="172">
        <v>2</v>
      </c>
      <c r="BG69" s="166">
        <f t="shared" si="10"/>
        <v>10</v>
      </c>
    </row>
    <row r="70" spans="1:59" x14ac:dyDescent="0.25">
      <c r="A70" s="259">
        <v>64</v>
      </c>
      <c r="B70" s="228">
        <v>8094</v>
      </c>
      <c r="C70" s="229" t="s">
        <v>221</v>
      </c>
      <c r="D70" s="313">
        <f t="shared" si="1"/>
        <v>8.7777777777777786</v>
      </c>
      <c r="E70" s="309"/>
      <c r="F70" s="154">
        <v>2</v>
      </c>
      <c r="G70" s="8">
        <v>2</v>
      </c>
      <c r="H70" s="8">
        <v>3</v>
      </c>
      <c r="I70" s="8">
        <v>0</v>
      </c>
      <c r="J70" s="91">
        <v>2</v>
      </c>
      <c r="K70" s="166">
        <f t="shared" si="2"/>
        <v>9</v>
      </c>
      <c r="L70" s="149">
        <v>2</v>
      </c>
      <c r="M70" s="137">
        <v>2</v>
      </c>
      <c r="N70" s="137">
        <v>3</v>
      </c>
      <c r="O70" s="137">
        <v>0</v>
      </c>
      <c r="P70" s="169">
        <v>2</v>
      </c>
      <c r="Q70" s="171">
        <f t="shared" si="3"/>
        <v>9</v>
      </c>
      <c r="R70" s="151">
        <v>2</v>
      </c>
      <c r="S70" s="138">
        <v>2</v>
      </c>
      <c r="T70" s="138">
        <v>3</v>
      </c>
      <c r="U70" s="138">
        <v>0</v>
      </c>
      <c r="V70" s="172">
        <v>2</v>
      </c>
      <c r="W70" s="166">
        <f t="shared" si="4"/>
        <v>9</v>
      </c>
      <c r="X70" s="151">
        <v>2</v>
      </c>
      <c r="Y70" s="138">
        <v>2</v>
      </c>
      <c r="Z70" s="138">
        <v>3</v>
      </c>
      <c r="AA70" s="138">
        <v>0</v>
      </c>
      <c r="AB70" s="172">
        <v>2</v>
      </c>
      <c r="AC70" s="166">
        <f t="shared" si="5"/>
        <v>9</v>
      </c>
      <c r="AD70" s="151">
        <v>2</v>
      </c>
      <c r="AE70" s="138">
        <v>2</v>
      </c>
      <c r="AF70" s="138">
        <v>3</v>
      </c>
      <c r="AG70" s="138">
        <v>0</v>
      </c>
      <c r="AH70" s="172">
        <v>2</v>
      </c>
      <c r="AI70" s="166">
        <f t="shared" si="6"/>
        <v>9</v>
      </c>
      <c r="AJ70" s="151">
        <v>2</v>
      </c>
      <c r="AK70" s="138">
        <v>2</v>
      </c>
      <c r="AL70" s="138">
        <v>2</v>
      </c>
      <c r="AM70" s="138">
        <v>1</v>
      </c>
      <c r="AN70" s="172">
        <v>2</v>
      </c>
      <c r="AO70" s="166">
        <f t="shared" si="7"/>
        <v>9</v>
      </c>
      <c r="AP70" s="151">
        <v>2</v>
      </c>
      <c r="AQ70" s="138">
        <v>2</v>
      </c>
      <c r="AR70" s="138">
        <v>2</v>
      </c>
      <c r="AS70" s="138">
        <v>0</v>
      </c>
      <c r="AT70" s="172">
        <v>2</v>
      </c>
      <c r="AU70" s="166">
        <f t="shared" si="8"/>
        <v>8</v>
      </c>
      <c r="AV70" s="151">
        <v>2</v>
      </c>
      <c r="AW70" s="138">
        <v>2</v>
      </c>
      <c r="AX70" s="138">
        <v>3</v>
      </c>
      <c r="AY70" s="138">
        <v>0</v>
      </c>
      <c r="AZ70" s="172">
        <v>2</v>
      </c>
      <c r="BA70" s="166">
        <f t="shared" si="9"/>
        <v>9</v>
      </c>
      <c r="BB70" s="151">
        <v>2</v>
      </c>
      <c r="BC70" s="138">
        <v>2</v>
      </c>
      <c r="BD70" s="138">
        <v>2</v>
      </c>
      <c r="BE70" s="138">
        <v>0</v>
      </c>
      <c r="BF70" s="172">
        <v>2</v>
      </c>
      <c r="BG70" s="166">
        <f t="shared" si="10"/>
        <v>8</v>
      </c>
    </row>
    <row r="71" spans="1:59" x14ac:dyDescent="0.25">
      <c r="A71" s="259">
        <v>65</v>
      </c>
      <c r="B71" s="228">
        <v>8095</v>
      </c>
      <c r="C71" s="229" t="s">
        <v>222</v>
      </c>
      <c r="D71" s="313">
        <f t="shared" ref="D71:D82" si="20">AVERAGE(K71,Q71,W71,AC71,AI71,AO71,AU71,BA71,BG71)</f>
        <v>8.5555555555555554</v>
      </c>
      <c r="E71" s="309"/>
      <c r="F71" s="154">
        <v>2</v>
      </c>
      <c r="G71" s="8">
        <v>2</v>
      </c>
      <c r="H71" s="8">
        <v>3</v>
      </c>
      <c r="I71" s="8">
        <v>0</v>
      </c>
      <c r="J71" s="91">
        <v>2</v>
      </c>
      <c r="K71" s="166">
        <f t="shared" ref="K71:K81" si="21">SUM(F71:J71)</f>
        <v>9</v>
      </c>
      <c r="L71" s="149">
        <v>2</v>
      </c>
      <c r="M71" s="137">
        <v>2</v>
      </c>
      <c r="N71" s="137">
        <v>3</v>
      </c>
      <c r="O71" s="137">
        <v>0</v>
      </c>
      <c r="P71" s="169">
        <v>2</v>
      </c>
      <c r="Q71" s="171">
        <f t="shared" ref="Q71:Q81" si="22">SUM(L71:P71)</f>
        <v>9</v>
      </c>
      <c r="R71" s="151">
        <v>2</v>
      </c>
      <c r="S71" s="138">
        <v>2</v>
      </c>
      <c r="T71" s="138">
        <v>2</v>
      </c>
      <c r="U71" s="138">
        <v>0</v>
      </c>
      <c r="V71" s="172">
        <v>2</v>
      </c>
      <c r="W71" s="166">
        <f t="shared" ref="W71:W81" si="23">SUM(R71:V71)</f>
        <v>8</v>
      </c>
      <c r="X71" s="151">
        <v>2</v>
      </c>
      <c r="Y71" s="138">
        <v>2</v>
      </c>
      <c r="Z71" s="138">
        <v>3</v>
      </c>
      <c r="AA71" s="138">
        <v>0</v>
      </c>
      <c r="AB71" s="172">
        <v>2</v>
      </c>
      <c r="AC71" s="166">
        <f t="shared" ref="AC71:AC81" si="24">SUM(X71:AB71)</f>
        <v>9</v>
      </c>
      <c r="AD71" s="151">
        <v>2</v>
      </c>
      <c r="AE71" s="138">
        <v>2</v>
      </c>
      <c r="AF71" s="138">
        <v>2</v>
      </c>
      <c r="AG71" s="138">
        <v>0</v>
      </c>
      <c r="AH71" s="172">
        <v>2</v>
      </c>
      <c r="AI71" s="166">
        <f t="shared" ref="AI71:AI81" si="25">SUM(AD71:AH71)</f>
        <v>8</v>
      </c>
      <c r="AJ71" s="151">
        <v>2</v>
      </c>
      <c r="AK71" s="138">
        <v>2</v>
      </c>
      <c r="AL71" s="138">
        <v>3</v>
      </c>
      <c r="AM71" s="138">
        <v>0</v>
      </c>
      <c r="AN71" s="172">
        <v>2</v>
      </c>
      <c r="AO71" s="166">
        <f t="shared" ref="AO71:AO81" si="26">SUM(AJ71:AN71)</f>
        <v>9</v>
      </c>
      <c r="AP71" s="151">
        <v>2</v>
      </c>
      <c r="AQ71" s="138">
        <v>2</v>
      </c>
      <c r="AR71" s="138">
        <v>3</v>
      </c>
      <c r="AS71" s="138">
        <v>0</v>
      </c>
      <c r="AT71" s="172">
        <v>2</v>
      </c>
      <c r="AU71" s="166">
        <f t="shared" ref="AU71:AU81" si="27">SUM(AP71:AT71)</f>
        <v>9</v>
      </c>
      <c r="AV71" s="151">
        <v>2</v>
      </c>
      <c r="AW71" s="138">
        <v>2</v>
      </c>
      <c r="AX71" s="138">
        <v>2</v>
      </c>
      <c r="AY71" s="138">
        <v>0</v>
      </c>
      <c r="AZ71" s="172">
        <v>2</v>
      </c>
      <c r="BA71" s="166">
        <f t="shared" ref="BA71:BA81" si="28">SUM(AV71:AZ71)</f>
        <v>8</v>
      </c>
      <c r="BB71" s="151">
        <v>2</v>
      </c>
      <c r="BC71" s="138">
        <v>2</v>
      </c>
      <c r="BD71" s="138">
        <v>2</v>
      </c>
      <c r="BE71" s="138">
        <v>0</v>
      </c>
      <c r="BF71" s="172">
        <v>2</v>
      </c>
      <c r="BG71" s="166">
        <f t="shared" ref="BG71:BG81" si="29">SUM(BB71:BF71)</f>
        <v>8</v>
      </c>
    </row>
    <row r="72" spans="1:59" x14ac:dyDescent="0.25">
      <c r="A72" s="259">
        <v>66</v>
      </c>
      <c r="B72" s="228">
        <v>8096</v>
      </c>
      <c r="C72" s="229" t="s">
        <v>223</v>
      </c>
      <c r="D72" s="313">
        <f t="shared" si="20"/>
        <v>8</v>
      </c>
      <c r="E72" s="309"/>
      <c r="F72" s="154">
        <v>2</v>
      </c>
      <c r="G72" s="8">
        <v>2</v>
      </c>
      <c r="H72" s="8">
        <v>2</v>
      </c>
      <c r="I72" s="8">
        <v>0</v>
      </c>
      <c r="J72" s="91">
        <v>2</v>
      </c>
      <c r="K72" s="166">
        <f t="shared" si="21"/>
        <v>8</v>
      </c>
      <c r="L72" s="149">
        <v>2</v>
      </c>
      <c r="M72" s="137">
        <v>2</v>
      </c>
      <c r="N72" s="137">
        <v>2</v>
      </c>
      <c r="O72" s="137">
        <v>0</v>
      </c>
      <c r="P72" s="169">
        <v>2</v>
      </c>
      <c r="Q72" s="171">
        <f t="shared" si="22"/>
        <v>8</v>
      </c>
      <c r="R72" s="151">
        <v>2</v>
      </c>
      <c r="S72" s="138">
        <v>2</v>
      </c>
      <c r="T72" s="138">
        <v>2</v>
      </c>
      <c r="U72" s="138">
        <v>0</v>
      </c>
      <c r="V72" s="172">
        <v>2</v>
      </c>
      <c r="W72" s="166">
        <f t="shared" si="23"/>
        <v>8</v>
      </c>
      <c r="X72" s="151">
        <v>2</v>
      </c>
      <c r="Y72" s="138">
        <v>2</v>
      </c>
      <c r="Z72" s="138">
        <v>2</v>
      </c>
      <c r="AA72" s="138">
        <v>0</v>
      </c>
      <c r="AB72" s="172">
        <v>2</v>
      </c>
      <c r="AC72" s="166">
        <f t="shared" si="24"/>
        <v>8</v>
      </c>
      <c r="AD72" s="151">
        <v>2</v>
      </c>
      <c r="AE72" s="138">
        <v>2</v>
      </c>
      <c r="AF72" s="138">
        <v>2</v>
      </c>
      <c r="AG72" s="138">
        <v>0</v>
      </c>
      <c r="AH72" s="172">
        <v>2</v>
      </c>
      <c r="AI72" s="166">
        <f t="shared" si="25"/>
        <v>8</v>
      </c>
      <c r="AJ72" s="151">
        <v>2</v>
      </c>
      <c r="AK72" s="138">
        <v>2</v>
      </c>
      <c r="AL72" s="138">
        <v>2</v>
      </c>
      <c r="AM72" s="138">
        <v>0</v>
      </c>
      <c r="AN72" s="172">
        <v>2</v>
      </c>
      <c r="AO72" s="166">
        <f t="shared" si="26"/>
        <v>8</v>
      </c>
      <c r="AP72" s="151">
        <v>2</v>
      </c>
      <c r="AQ72" s="138">
        <v>2</v>
      </c>
      <c r="AR72" s="138">
        <v>2</v>
      </c>
      <c r="AS72" s="138">
        <v>0</v>
      </c>
      <c r="AT72" s="172">
        <v>2</v>
      </c>
      <c r="AU72" s="166">
        <f t="shared" si="27"/>
        <v>8</v>
      </c>
      <c r="AV72" s="151">
        <v>2</v>
      </c>
      <c r="AW72" s="138">
        <v>2</v>
      </c>
      <c r="AX72" s="138">
        <v>2</v>
      </c>
      <c r="AY72" s="138">
        <v>0</v>
      </c>
      <c r="AZ72" s="172">
        <v>2</v>
      </c>
      <c r="BA72" s="166">
        <f t="shared" si="28"/>
        <v>8</v>
      </c>
      <c r="BB72" s="151">
        <v>2</v>
      </c>
      <c r="BC72" s="138">
        <v>2</v>
      </c>
      <c r="BD72" s="138">
        <v>2</v>
      </c>
      <c r="BE72" s="138">
        <v>0</v>
      </c>
      <c r="BF72" s="172">
        <v>2</v>
      </c>
      <c r="BG72" s="166">
        <f t="shared" si="29"/>
        <v>8</v>
      </c>
    </row>
    <row r="73" spans="1:59" x14ac:dyDescent="0.25">
      <c r="A73" s="259">
        <v>67</v>
      </c>
      <c r="B73" s="228">
        <v>8097</v>
      </c>
      <c r="C73" s="229" t="s">
        <v>224</v>
      </c>
      <c r="D73" s="313">
        <f t="shared" si="20"/>
        <v>8.2222222222222214</v>
      </c>
      <c r="E73" s="309"/>
      <c r="F73" s="155">
        <v>2</v>
      </c>
      <c r="G73" s="89">
        <v>2</v>
      </c>
      <c r="H73" s="89">
        <v>2</v>
      </c>
      <c r="I73" s="89">
        <v>0</v>
      </c>
      <c r="J73" s="102">
        <v>2</v>
      </c>
      <c r="K73" s="166">
        <f t="shared" si="21"/>
        <v>8</v>
      </c>
      <c r="L73" s="149">
        <v>2</v>
      </c>
      <c r="M73" s="137">
        <v>2</v>
      </c>
      <c r="N73" s="137">
        <v>2</v>
      </c>
      <c r="O73" s="137">
        <v>0</v>
      </c>
      <c r="P73" s="168">
        <v>2</v>
      </c>
      <c r="Q73" s="171">
        <f t="shared" si="22"/>
        <v>8</v>
      </c>
      <c r="R73" s="151">
        <v>2</v>
      </c>
      <c r="S73" s="138">
        <v>2</v>
      </c>
      <c r="T73" s="138">
        <v>2</v>
      </c>
      <c r="U73" s="138">
        <v>0</v>
      </c>
      <c r="V73" s="172">
        <v>2</v>
      </c>
      <c r="W73" s="166">
        <f t="shared" si="23"/>
        <v>8</v>
      </c>
      <c r="X73" s="151">
        <v>2</v>
      </c>
      <c r="Y73" s="138">
        <v>2</v>
      </c>
      <c r="Z73" s="138">
        <v>2</v>
      </c>
      <c r="AA73" s="138">
        <v>0</v>
      </c>
      <c r="AB73" s="172">
        <v>2</v>
      </c>
      <c r="AC73" s="166">
        <f t="shared" si="24"/>
        <v>8</v>
      </c>
      <c r="AD73" s="151">
        <v>2</v>
      </c>
      <c r="AE73" s="138">
        <v>2</v>
      </c>
      <c r="AF73" s="138">
        <v>2</v>
      </c>
      <c r="AG73" s="138">
        <v>0</v>
      </c>
      <c r="AH73" s="172">
        <v>2</v>
      </c>
      <c r="AI73" s="166">
        <f t="shared" si="25"/>
        <v>8</v>
      </c>
      <c r="AJ73" s="151">
        <v>2</v>
      </c>
      <c r="AK73" s="138">
        <v>2</v>
      </c>
      <c r="AL73" s="138">
        <v>3</v>
      </c>
      <c r="AM73" s="138">
        <v>0</v>
      </c>
      <c r="AN73" s="172">
        <v>2</v>
      </c>
      <c r="AO73" s="166">
        <f t="shared" si="26"/>
        <v>9</v>
      </c>
      <c r="AP73" s="151">
        <v>2</v>
      </c>
      <c r="AQ73" s="138">
        <v>2</v>
      </c>
      <c r="AR73" s="138">
        <v>2</v>
      </c>
      <c r="AS73" s="138">
        <v>0</v>
      </c>
      <c r="AT73" s="172">
        <v>2</v>
      </c>
      <c r="AU73" s="166">
        <f t="shared" si="27"/>
        <v>8</v>
      </c>
      <c r="AV73" s="151">
        <v>2</v>
      </c>
      <c r="AW73" s="138">
        <v>2</v>
      </c>
      <c r="AX73" s="138">
        <v>2</v>
      </c>
      <c r="AY73" s="138">
        <v>0</v>
      </c>
      <c r="AZ73" s="172">
        <v>2</v>
      </c>
      <c r="BA73" s="166">
        <f t="shared" si="28"/>
        <v>8</v>
      </c>
      <c r="BB73" s="151">
        <v>2</v>
      </c>
      <c r="BC73" s="138">
        <v>2</v>
      </c>
      <c r="BD73" s="138">
        <v>3</v>
      </c>
      <c r="BE73" s="138">
        <v>0</v>
      </c>
      <c r="BF73" s="172">
        <v>2</v>
      </c>
      <c r="BG73" s="166">
        <f t="shared" si="29"/>
        <v>9</v>
      </c>
    </row>
    <row r="74" spans="1:59" x14ac:dyDescent="0.25">
      <c r="A74" s="259">
        <v>68</v>
      </c>
      <c r="B74" s="228">
        <v>8098</v>
      </c>
      <c r="C74" s="229" t="s">
        <v>225</v>
      </c>
      <c r="D74" s="313">
        <f t="shared" si="20"/>
        <v>8</v>
      </c>
      <c r="E74" s="309"/>
      <c r="F74" s="154">
        <v>2</v>
      </c>
      <c r="G74" s="8">
        <v>2</v>
      </c>
      <c r="H74" s="8">
        <v>2</v>
      </c>
      <c r="I74" s="8">
        <v>0</v>
      </c>
      <c r="J74" s="91">
        <v>2</v>
      </c>
      <c r="K74" s="166">
        <f t="shared" si="21"/>
        <v>8</v>
      </c>
      <c r="L74" s="149">
        <v>2</v>
      </c>
      <c r="M74" s="137">
        <v>2</v>
      </c>
      <c r="N74" s="137">
        <v>2</v>
      </c>
      <c r="O74" s="137">
        <v>0</v>
      </c>
      <c r="P74" s="169">
        <v>2</v>
      </c>
      <c r="Q74" s="171">
        <f t="shared" si="22"/>
        <v>8</v>
      </c>
      <c r="R74" s="151">
        <v>2</v>
      </c>
      <c r="S74" s="138">
        <v>2</v>
      </c>
      <c r="T74" s="138">
        <v>2</v>
      </c>
      <c r="U74" s="138">
        <v>0</v>
      </c>
      <c r="V74" s="172">
        <v>2</v>
      </c>
      <c r="W74" s="166">
        <f t="shared" si="23"/>
        <v>8</v>
      </c>
      <c r="X74" s="151">
        <v>2</v>
      </c>
      <c r="Y74" s="138">
        <v>2</v>
      </c>
      <c r="Z74" s="138">
        <v>2</v>
      </c>
      <c r="AA74" s="138">
        <v>0</v>
      </c>
      <c r="AB74" s="172">
        <v>2</v>
      </c>
      <c r="AC74" s="166">
        <f t="shared" si="24"/>
        <v>8</v>
      </c>
      <c r="AD74" s="151">
        <v>2</v>
      </c>
      <c r="AE74" s="138">
        <v>2</v>
      </c>
      <c r="AF74" s="138">
        <v>2</v>
      </c>
      <c r="AG74" s="138">
        <v>0</v>
      </c>
      <c r="AH74" s="172">
        <v>2</v>
      </c>
      <c r="AI74" s="166">
        <f t="shared" si="25"/>
        <v>8</v>
      </c>
      <c r="AJ74" s="151">
        <v>2</v>
      </c>
      <c r="AK74" s="138">
        <v>2</v>
      </c>
      <c r="AL74" s="138">
        <v>2</v>
      </c>
      <c r="AM74" s="138">
        <v>0</v>
      </c>
      <c r="AN74" s="172">
        <v>2</v>
      </c>
      <c r="AO74" s="166">
        <f t="shared" si="26"/>
        <v>8</v>
      </c>
      <c r="AP74" s="151">
        <v>2</v>
      </c>
      <c r="AQ74" s="138">
        <v>2</v>
      </c>
      <c r="AR74" s="138">
        <v>2</v>
      </c>
      <c r="AS74" s="138">
        <v>0</v>
      </c>
      <c r="AT74" s="172">
        <v>2</v>
      </c>
      <c r="AU74" s="166">
        <f t="shared" si="27"/>
        <v>8</v>
      </c>
      <c r="AV74" s="151">
        <v>2</v>
      </c>
      <c r="AW74" s="138">
        <v>2</v>
      </c>
      <c r="AX74" s="138">
        <v>2</v>
      </c>
      <c r="AY74" s="138">
        <v>0</v>
      </c>
      <c r="AZ74" s="172">
        <v>2</v>
      </c>
      <c r="BA74" s="166">
        <f t="shared" si="28"/>
        <v>8</v>
      </c>
      <c r="BB74" s="151">
        <v>2</v>
      </c>
      <c r="BC74" s="138">
        <v>2</v>
      </c>
      <c r="BD74" s="138">
        <v>2</v>
      </c>
      <c r="BE74" s="138">
        <v>0</v>
      </c>
      <c r="BF74" s="172">
        <v>2</v>
      </c>
      <c r="BG74" s="166">
        <f t="shared" si="29"/>
        <v>8</v>
      </c>
    </row>
    <row r="75" spans="1:59" x14ac:dyDescent="0.25">
      <c r="A75" s="259">
        <v>69</v>
      </c>
      <c r="B75" s="228">
        <v>8099</v>
      </c>
      <c r="C75" s="229" t="s">
        <v>226</v>
      </c>
      <c r="D75" s="313">
        <f t="shared" si="20"/>
        <v>8</v>
      </c>
      <c r="E75" s="309"/>
      <c r="F75" s="155">
        <v>2</v>
      </c>
      <c r="G75" s="89">
        <v>2</v>
      </c>
      <c r="H75" s="89">
        <v>2</v>
      </c>
      <c r="I75" s="89">
        <v>0</v>
      </c>
      <c r="J75" s="102">
        <v>2</v>
      </c>
      <c r="K75" s="166">
        <f t="shared" si="21"/>
        <v>8</v>
      </c>
      <c r="L75" s="149">
        <v>2</v>
      </c>
      <c r="M75" s="137">
        <v>2</v>
      </c>
      <c r="N75" s="137">
        <v>2</v>
      </c>
      <c r="O75" s="137">
        <v>0</v>
      </c>
      <c r="P75" s="169">
        <v>2</v>
      </c>
      <c r="Q75" s="171">
        <f t="shared" si="22"/>
        <v>8</v>
      </c>
      <c r="R75" s="151">
        <v>2</v>
      </c>
      <c r="S75" s="138">
        <v>2</v>
      </c>
      <c r="T75" s="138">
        <v>2</v>
      </c>
      <c r="U75" s="138">
        <v>0</v>
      </c>
      <c r="V75" s="172">
        <v>2</v>
      </c>
      <c r="W75" s="166">
        <f t="shared" si="23"/>
        <v>8</v>
      </c>
      <c r="X75" s="151">
        <v>2</v>
      </c>
      <c r="Y75" s="138">
        <v>2</v>
      </c>
      <c r="Z75" s="138">
        <v>2</v>
      </c>
      <c r="AA75" s="138">
        <v>0</v>
      </c>
      <c r="AB75" s="172">
        <v>2</v>
      </c>
      <c r="AC75" s="166">
        <f t="shared" si="24"/>
        <v>8</v>
      </c>
      <c r="AD75" s="151">
        <v>2</v>
      </c>
      <c r="AE75" s="138">
        <v>2</v>
      </c>
      <c r="AF75" s="138">
        <v>2</v>
      </c>
      <c r="AG75" s="138">
        <v>0</v>
      </c>
      <c r="AH75" s="172">
        <v>2</v>
      </c>
      <c r="AI75" s="166">
        <f t="shared" si="25"/>
        <v>8</v>
      </c>
      <c r="AJ75" s="151">
        <v>2</v>
      </c>
      <c r="AK75" s="138">
        <v>2</v>
      </c>
      <c r="AL75" s="138">
        <v>2</v>
      </c>
      <c r="AM75" s="138">
        <v>0</v>
      </c>
      <c r="AN75" s="172">
        <v>2</v>
      </c>
      <c r="AO75" s="166">
        <f t="shared" si="26"/>
        <v>8</v>
      </c>
      <c r="AP75" s="151">
        <v>2</v>
      </c>
      <c r="AQ75" s="138">
        <v>2</v>
      </c>
      <c r="AR75" s="138">
        <v>2</v>
      </c>
      <c r="AS75" s="138">
        <v>0</v>
      </c>
      <c r="AT75" s="172">
        <v>2</v>
      </c>
      <c r="AU75" s="166">
        <f t="shared" si="27"/>
        <v>8</v>
      </c>
      <c r="AV75" s="151">
        <v>2</v>
      </c>
      <c r="AW75" s="138">
        <v>2</v>
      </c>
      <c r="AX75" s="138">
        <v>2</v>
      </c>
      <c r="AY75" s="138">
        <v>0</v>
      </c>
      <c r="AZ75" s="172">
        <v>2</v>
      </c>
      <c r="BA75" s="166">
        <f t="shared" si="28"/>
        <v>8</v>
      </c>
      <c r="BB75" s="151">
        <v>2</v>
      </c>
      <c r="BC75" s="138">
        <v>2</v>
      </c>
      <c r="BD75" s="138">
        <v>2</v>
      </c>
      <c r="BE75" s="138">
        <v>0</v>
      </c>
      <c r="BF75" s="172">
        <v>2</v>
      </c>
      <c r="BG75" s="166">
        <f t="shared" si="29"/>
        <v>8</v>
      </c>
    </row>
    <row r="76" spans="1:59" x14ac:dyDescent="0.25">
      <c r="A76" s="259">
        <v>70</v>
      </c>
      <c r="B76" s="228">
        <v>8100</v>
      </c>
      <c r="C76" s="229" t="s">
        <v>227</v>
      </c>
      <c r="D76" s="313">
        <f t="shared" si="20"/>
        <v>8.2222222222222214</v>
      </c>
      <c r="E76" s="309"/>
      <c r="F76" s="155">
        <v>2</v>
      </c>
      <c r="G76" s="89">
        <v>2</v>
      </c>
      <c r="H76" s="89">
        <v>2</v>
      </c>
      <c r="I76" s="89">
        <v>0</v>
      </c>
      <c r="J76" s="102">
        <v>2</v>
      </c>
      <c r="K76" s="166">
        <f t="shared" si="21"/>
        <v>8</v>
      </c>
      <c r="L76" s="149">
        <v>2</v>
      </c>
      <c r="M76" s="137">
        <v>2</v>
      </c>
      <c r="N76" s="137">
        <v>2</v>
      </c>
      <c r="O76" s="137">
        <v>2</v>
      </c>
      <c r="P76" s="169">
        <v>2</v>
      </c>
      <c r="Q76" s="171">
        <f t="shared" si="22"/>
        <v>10</v>
      </c>
      <c r="R76" s="151">
        <v>2</v>
      </c>
      <c r="S76" s="138">
        <v>2</v>
      </c>
      <c r="T76" s="138">
        <v>2</v>
      </c>
      <c r="U76" s="138">
        <v>0</v>
      </c>
      <c r="V76" s="172">
        <v>2</v>
      </c>
      <c r="W76" s="166">
        <f t="shared" si="23"/>
        <v>8</v>
      </c>
      <c r="X76" s="151">
        <v>2</v>
      </c>
      <c r="Y76" s="138">
        <v>2</v>
      </c>
      <c r="Z76" s="138">
        <v>2</v>
      </c>
      <c r="AA76" s="138">
        <v>0</v>
      </c>
      <c r="AB76" s="172">
        <v>2</v>
      </c>
      <c r="AC76" s="166">
        <f t="shared" si="24"/>
        <v>8</v>
      </c>
      <c r="AD76" s="151">
        <v>2</v>
      </c>
      <c r="AE76" s="138">
        <v>2</v>
      </c>
      <c r="AF76" s="138">
        <v>2</v>
      </c>
      <c r="AG76" s="138">
        <v>0</v>
      </c>
      <c r="AH76" s="172">
        <v>2</v>
      </c>
      <c r="AI76" s="166">
        <f t="shared" si="25"/>
        <v>8</v>
      </c>
      <c r="AJ76" s="151">
        <v>2</v>
      </c>
      <c r="AK76" s="138">
        <v>2</v>
      </c>
      <c r="AL76" s="138">
        <v>2</v>
      </c>
      <c r="AM76" s="138">
        <v>0</v>
      </c>
      <c r="AN76" s="172">
        <v>2</v>
      </c>
      <c r="AO76" s="166">
        <f t="shared" si="26"/>
        <v>8</v>
      </c>
      <c r="AP76" s="151">
        <v>2</v>
      </c>
      <c r="AQ76" s="138">
        <v>2</v>
      </c>
      <c r="AR76" s="138">
        <v>2</v>
      </c>
      <c r="AS76" s="138">
        <v>0</v>
      </c>
      <c r="AT76" s="172">
        <v>2</v>
      </c>
      <c r="AU76" s="166">
        <f t="shared" si="27"/>
        <v>8</v>
      </c>
      <c r="AV76" s="151">
        <v>2</v>
      </c>
      <c r="AW76" s="138">
        <v>2</v>
      </c>
      <c r="AX76" s="138">
        <v>2</v>
      </c>
      <c r="AY76" s="138">
        <v>0</v>
      </c>
      <c r="AZ76" s="172">
        <v>2</v>
      </c>
      <c r="BA76" s="166">
        <f t="shared" si="28"/>
        <v>8</v>
      </c>
      <c r="BB76" s="151">
        <v>2</v>
      </c>
      <c r="BC76" s="138">
        <v>2</v>
      </c>
      <c r="BD76" s="138">
        <v>2</v>
      </c>
      <c r="BE76" s="138">
        <v>0</v>
      </c>
      <c r="BF76" s="172">
        <v>2</v>
      </c>
      <c r="BG76" s="166">
        <f t="shared" si="29"/>
        <v>8</v>
      </c>
    </row>
    <row r="77" spans="1:59" x14ac:dyDescent="0.25">
      <c r="A77" s="259">
        <v>71</v>
      </c>
      <c r="B77" s="228">
        <v>8101</v>
      </c>
      <c r="C77" s="229" t="s">
        <v>228</v>
      </c>
      <c r="D77" s="313">
        <f t="shared" si="20"/>
        <v>8.6666666666666661</v>
      </c>
      <c r="E77" s="309"/>
      <c r="F77" s="209">
        <v>2</v>
      </c>
      <c r="G77" s="163">
        <v>2</v>
      </c>
      <c r="H77" s="163">
        <v>3</v>
      </c>
      <c r="I77" s="163">
        <v>0</v>
      </c>
      <c r="J77" s="164">
        <v>2</v>
      </c>
      <c r="K77" s="166">
        <f t="shared" si="21"/>
        <v>9</v>
      </c>
      <c r="L77" s="149">
        <v>2</v>
      </c>
      <c r="M77" s="137">
        <v>2</v>
      </c>
      <c r="N77" s="137">
        <v>3</v>
      </c>
      <c r="O77" s="137">
        <v>0</v>
      </c>
      <c r="P77" s="169">
        <v>2</v>
      </c>
      <c r="Q77" s="171">
        <f t="shared" si="22"/>
        <v>9</v>
      </c>
      <c r="R77" s="151">
        <v>2</v>
      </c>
      <c r="S77" s="138">
        <v>2</v>
      </c>
      <c r="T77" s="138">
        <v>2</v>
      </c>
      <c r="U77" s="138">
        <v>0</v>
      </c>
      <c r="V77" s="172">
        <v>2</v>
      </c>
      <c r="W77" s="166">
        <f t="shared" si="23"/>
        <v>8</v>
      </c>
      <c r="X77" s="151">
        <v>2</v>
      </c>
      <c r="Y77" s="138">
        <v>2</v>
      </c>
      <c r="Z77" s="138">
        <v>3</v>
      </c>
      <c r="AA77" s="138">
        <v>0</v>
      </c>
      <c r="AB77" s="172">
        <v>2</v>
      </c>
      <c r="AC77" s="166">
        <f t="shared" si="24"/>
        <v>9</v>
      </c>
      <c r="AD77" s="151">
        <v>2</v>
      </c>
      <c r="AE77" s="138">
        <v>2</v>
      </c>
      <c r="AF77" s="138">
        <v>2</v>
      </c>
      <c r="AG77" s="138">
        <v>0</v>
      </c>
      <c r="AH77" s="172">
        <v>2</v>
      </c>
      <c r="AI77" s="166">
        <f t="shared" si="25"/>
        <v>8</v>
      </c>
      <c r="AJ77" s="151">
        <v>2</v>
      </c>
      <c r="AK77" s="138">
        <v>2</v>
      </c>
      <c r="AL77" s="138">
        <v>2</v>
      </c>
      <c r="AM77" s="138">
        <v>0</v>
      </c>
      <c r="AN77" s="172">
        <v>2</v>
      </c>
      <c r="AO77" s="166">
        <f t="shared" si="26"/>
        <v>8</v>
      </c>
      <c r="AP77" s="151">
        <v>2</v>
      </c>
      <c r="AQ77" s="138">
        <v>2</v>
      </c>
      <c r="AR77" s="138">
        <v>2</v>
      </c>
      <c r="AS77" s="138">
        <v>0</v>
      </c>
      <c r="AT77" s="172">
        <v>2</v>
      </c>
      <c r="AU77" s="166">
        <f t="shared" si="27"/>
        <v>8</v>
      </c>
      <c r="AV77" s="151">
        <v>2</v>
      </c>
      <c r="AW77" s="138">
        <v>2</v>
      </c>
      <c r="AX77" s="138">
        <v>3</v>
      </c>
      <c r="AY77" s="138">
        <v>0</v>
      </c>
      <c r="AZ77" s="172">
        <v>2</v>
      </c>
      <c r="BA77" s="166">
        <f t="shared" si="28"/>
        <v>9</v>
      </c>
      <c r="BB77" s="151">
        <v>2</v>
      </c>
      <c r="BC77" s="138">
        <v>2</v>
      </c>
      <c r="BD77" s="138">
        <v>3</v>
      </c>
      <c r="BE77" s="138">
        <v>1</v>
      </c>
      <c r="BF77" s="172">
        <v>2</v>
      </c>
      <c r="BG77" s="166">
        <f t="shared" si="29"/>
        <v>10</v>
      </c>
    </row>
    <row r="78" spans="1:59" x14ac:dyDescent="0.25">
      <c r="A78" s="259">
        <v>72</v>
      </c>
      <c r="B78" s="228">
        <v>8102</v>
      </c>
      <c r="C78" s="229" t="s">
        <v>232</v>
      </c>
      <c r="D78" s="313">
        <f t="shared" si="20"/>
        <v>8</v>
      </c>
      <c r="E78" s="310"/>
      <c r="F78" s="156">
        <v>2</v>
      </c>
      <c r="G78" s="94">
        <v>2</v>
      </c>
      <c r="H78" s="94">
        <v>2</v>
      </c>
      <c r="I78" s="94">
        <v>0</v>
      </c>
      <c r="J78" s="103">
        <v>2</v>
      </c>
      <c r="K78" s="166">
        <f t="shared" si="21"/>
        <v>8</v>
      </c>
      <c r="L78" s="149">
        <v>2</v>
      </c>
      <c r="M78" s="137">
        <v>2</v>
      </c>
      <c r="N78" s="137">
        <v>2</v>
      </c>
      <c r="O78" s="137">
        <v>0</v>
      </c>
      <c r="P78" s="169">
        <v>2</v>
      </c>
      <c r="Q78" s="171">
        <f t="shared" si="22"/>
        <v>8</v>
      </c>
      <c r="R78" s="151">
        <v>2</v>
      </c>
      <c r="S78" s="138">
        <v>2</v>
      </c>
      <c r="T78" s="138">
        <v>2</v>
      </c>
      <c r="U78" s="138">
        <v>0</v>
      </c>
      <c r="V78" s="172">
        <v>2</v>
      </c>
      <c r="W78" s="166">
        <f t="shared" si="23"/>
        <v>8</v>
      </c>
      <c r="X78" s="151">
        <v>2</v>
      </c>
      <c r="Y78" s="138">
        <v>2</v>
      </c>
      <c r="Z78" s="138">
        <v>2</v>
      </c>
      <c r="AA78" s="138">
        <v>0</v>
      </c>
      <c r="AB78" s="172">
        <v>2</v>
      </c>
      <c r="AC78" s="166">
        <f t="shared" si="24"/>
        <v>8</v>
      </c>
      <c r="AD78" s="151">
        <v>2</v>
      </c>
      <c r="AE78" s="138">
        <v>2</v>
      </c>
      <c r="AF78" s="138">
        <v>2</v>
      </c>
      <c r="AG78" s="138">
        <v>0</v>
      </c>
      <c r="AH78" s="172">
        <v>2</v>
      </c>
      <c r="AI78" s="166">
        <f t="shared" si="25"/>
        <v>8</v>
      </c>
      <c r="AJ78" s="151">
        <v>2</v>
      </c>
      <c r="AK78" s="138">
        <v>2</v>
      </c>
      <c r="AL78" s="138">
        <v>2</v>
      </c>
      <c r="AM78" s="138">
        <v>0</v>
      </c>
      <c r="AN78" s="172">
        <v>2</v>
      </c>
      <c r="AO78" s="166">
        <f t="shared" si="26"/>
        <v>8</v>
      </c>
      <c r="AP78" s="151">
        <v>2</v>
      </c>
      <c r="AQ78" s="138">
        <v>2</v>
      </c>
      <c r="AR78" s="138">
        <v>2</v>
      </c>
      <c r="AS78" s="138">
        <v>0</v>
      </c>
      <c r="AT78" s="172">
        <v>2</v>
      </c>
      <c r="AU78" s="166">
        <f t="shared" si="27"/>
        <v>8</v>
      </c>
      <c r="AV78" s="151">
        <v>2</v>
      </c>
      <c r="AW78" s="138">
        <v>2</v>
      </c>
      <c r="AX78" s="138">
        <v>2</v>
      </c>
      <c r="AY78" s="138">
        <v>0</v>
      </c>
      <c r="AZ78" s="172">
        <v>2</v>
      </c>
      <c r="BA78" s="166">
        <f t="shared" si="28"/>
        <v>8</v>
      </c>
      <c r="BB78" s="151">
        <v>2</v>
      </c>
      <c r="BC78" s="138">
        <v>2</v>
      </c>
      <c r="BD78" s="138">
        <v>2</v>
      </c>
      <c r="BE78" s="138">
        <v>0</v>
      </c>
      <c r="BF78" s="172">
        <v>2</v>
      </c>
      <c r="BG78" s="166">
        <f t="shared" si="29"/>
        <v>8</v>
      </c>
    </row>
    <row r="79" spans="1:59" x14ac:dyDescent="0.25">
      <c r="A79" s="259">
        <v>73</v>
      </c>
      <c r="B79" s="228">
        <v>8103</v>
      </c>
      <c r="C79" s="229" t="s">
        <v>229</v>
      </c>
      <c r="D79" s="313">
        <f t="shared" si="20"/>
        <v>8</v>
      </c>
      <c r="E79" s="309"/>
      <c r="F79" s="154">
        <v>2</v>
      </c>
      <c r="G79" s="8">
        <v>2</v>
      </c>
      <c r="H79" s="8">
        <v>2</v>
      </c>
      <c r="I79" s="8">
        <v>0</v>
      </c>
      <c r="J79" s="91">
        <v>2</v>
      </c>
      <c r="K79" s="166">
        <f t="shared" si="21"/>
        <v>8</v>
      </c>
      <c r="L79" s="154">
        <v>2</v>
      </c>
      <c r="M79" s="8">
        <v>2</v>
      </c>
      <c r="N79" s="8">
        <v>2</v>
      </c>
      <c r="O79" s="8">
        <v>0</v>
      </c>
      <c r="P79" s="91">
        <v>2</v>
      </c>
      <c r="Q79" s="171">
        <f t="shared" si="22"/>
        <v>8</v>
      </c>
      <c r="R79" s="154">
        <v>2</v>
      </c>
      <c r="S79" s="8">
        <v>2</v>
      </c>
      <c r="T79" s="8">
        <v>2</v>
      </c>
      <c r="U79" s="8">
        <v>0</v>
      </c>
      <c r="V79" s="91">
        <v>2</v>
      </c>
      <c r="W79" s="166">
        <f t="shared" si="23"/>
        <v>8</v>
      </c>
      <c r="X79" s="151">
        <v>2</v>
      </c>
      <c r="Y79" s="154">
        <v>2</v>
      </c>
      <c r="Z79" s="8">
        <v>2</v>
      </c>
      <c r="AA79" s="8">
        <v>2</v>
      </c>
      <c r="AB79" s="8">
        <v>0</v>
      </c>
      <c r="AC79" s="91">
        <v>8</v>
      </c>
      <c r="AD79" s="151">
        <v>2</v>
      </c>
      <c r="AE79" s="138">
        <v>2</v>
      </c>
      <c r="AF79" s="138">
        <v>2</v>
      </c>
      <c r="AG79" s="138">
        <v>0</v>
      </c>
      <c r="AH79" s="172">
        <v>2</v>
      </c>
      <c r="AI79" s="166">
        <f t="shared" si="25"/>
        <v>8</v>
      </c>
      <c r="AJ79" s="151">
        <v>2</v>
      </c>
      <c r="AK79" s="138">
        <v>2</v>
      </c>
      <c r="AL79" s="138">
        <v>2</v>
      </c>
      <c r="AM79" s="138">
        <v>0</v>
      </c>
      <c r="AN79" s="172">
        <v>2</v>
      </c>
      <c r="AO79" s="166">
        <f t="shared" si="26"/>
        <v>8</v>
      </c>
      <c r="AP79" s="151">
        <v>2</v>
      </c>
      <c r="AQ79" s="138">
        <v>2</v>
      </c>
      <c r="AR79" s="138">
        <v>2</v>
      </c>
      <c r="AS79" s="138">
        <v>0</v>
      </c>
      <c r="AT79" s="172">
        <v>2</v>
      </c>
      <c r="AU79" s="166">
        <f t="shared" si="27"/>
        <v>8</v>
      </c>
      <c r="AV79" s="151">
        <v>2</v>
      </c>
      <c r="AW79" s="138">
        <v>2</v>
      </c>
      <c r="AX79" s="138">
        <v>2</v>
      </c>
      <c r="AY79" s="138">
        <v>0</v>
      </c>
      <c r="AZ79" s="172">
        <v>2</v>
      </c>
      <c r="BA79" s="166">
        <f t="shared" si="28"/>
        <v>8</v>
      </c>
      <c r="BB79" s="151">
        <v>2</v>
      </c>
      <c r="BC79" s="138">
        <v>2</v>
      </c>
      <c r="BD79" s="138">
        <v>2</v>
      </c>
      <c r="BE79" s="138">
        <v>0</v>
      </c>
      <c r="BF79" s="172">
        <v>2</v>
      </c>
      <c r="BG79" s="166">
        <f t="shared" si="29"/>
        <v>8</v>
      </c>
    </row>
    <row r="80" spans="1:59" x14ac:dyDescent="0.25">
      <c r="A80" s="259">
        <v>74</v>
      </c>
      <c r="B80" s="228">
        <v>8104</v>
      </c>
      <c r="C80" s="229" t="s">
        <v>230</v>
      </c>
      <c r="D80" s="313">
        <f t="shared" si="20"/>
        <v>8</v>
      </c>
      <c r="E80" s="309"/>
      <c r="F80" s="154">
        <v>2</v>
      </c>
      <c r="G80" s="8">
        <v>2</v>
      </c>
      <c r="H80" s="8">
        <v>2</v>
      </c>
      <c r="I80" s="8">
        <v>0</v>
      </c>
      <c r="J80" s="91">
        <v>2</v>
      </c>
      <c r="K80" s="166">
        <f t="shared" si="21"/>
        <v>8</v>
      </c>
      <c r="L80" s="154">
        <v>2</v>
      </c>
      <c r="M80" s="8">
        <v>2</v>
      </c>
      <c r="N80" s="8">
        <v>2</v>
      </c>
      <c r="O80" s="8">
        <v>0</v>
      </c>
      <c r="P80" s="91">
        <v>2</v>
      </c>
      <c r="Q80" s="171">
        <f t="shared" si="22"/>
        <v>8</v>
      </c>
      <c r="R80" s="154">
        <v>2</v>
      </c>
      <c r="S80" s="8">
        <v>2</v>
      </c>
      <c r="T80" s="8">
        <v>2</v>
      </c>
      <c r="U80" s="8">
        <v>0</v>
      </c>
      <c r="V80" s="91">
        <v>2</v>
      </c>
      <c r="W80" s="166">
        <f t="shared" si="23"/>
        <v>8</v>
      </c>
      <c r="X80" s="154">
        <v>2</v>
      </c>
      <c r="Y80" s="8">
        <v>2</v>
      </c>
      <c r="Z80" s="8">
        <v>2</v>
      </c>
      <c r="AA80" s="8">
        <v>0</v>
      </c>
      <c r="AB80" s="91">
        <v>2</v>
      </c>
      <c r="AC80" s="166">
        <f t="shared" si="24"/>
        <v>8</v>
      </c>
      <c r="AD80" s="154">
        <v>2</v>
      </c>
      <c r="AE80" s="8">
        <v>2</v>
      </c>
      <c r="AF80" s="8">
        <v>2</v>
      </c>
      <c r="AG80" s="8">
        <v>0</v>
      </c>
      <c r="AH80" s="91">
        <v>2</v>
      </c>
      <c r="AI80" s="166">
        <f t="shared" si="25"/>
        <v>8</v>
      </c>
      <c r="AJ80" s="154">
        <v>2</v>
      </c>
      <c r="AK80" s="8">
        <v>2</v>
      </c>
      <c r="AL80" s="8">
        <v>2</v>
      </c>
      <c r="AM80" s="8">
        <v>0</v>
      </c>
      <c r="AN80" s="91">
        <v>2</v>
      </c>
      <c r="AO80" s="166">
        <f t="shared" si="26"/>
        <v>8</v>
      </c>
      <c r="AP80" s="154">
        <v>2</v>
      </c>
      <c r="AQ80" s="8">
        <v>2</v>
      </c>
      <c r="AR80" s="8">
        <v>2</v>
      </c>
      <c r="AS80" s="8">
        <v>0</v>
      </c>
      <c r="AT80" s="91">
        <v>2</v>
      </c>
      <c r="AU80" s="166">
        <f t="shared" si="27"/>
        <v>8</v>
      </c>
      <c r="AV80" s="154">
        <v>2</v>
      </c>
      <c r="AW80" s="8">
        <v>2</v>
      </c>
      <c r="AX80" s="8">
        <v>2</v>
      </c>
      <c r="AY80" s="8">
        <v>0</v>
      </c>
      <c r="AZ80" s="91">
        <v>2</v>
      </c>
      <c r="BA80" s="166">
        <f t="shared" si="28"/>
        <v>8</v>
      </c>
      <c r="BB80" s="154">
        <v>2</v>
      </c>
      <c r="BC80" s="8">
        <v>2</v>
      </c>
      <c r="BD80" s="8">
        <v>2</v>
      </c>
      <c r="BE80" s="8">
        <v>0</v>
      </c>
      <c r="BF80" s="91">
        <v>2</v>
      </c>
      <c r="BG80" s="166">
        <f t="shared" si="29"/>
        <v>8</v>
      </c>
    </row>
    <row r="81" spans="1:59" x14ac:dyDescent="0.25">
      <c r="A81" s="259">
        <v>75</v>
      </c>
      <c r="B81" s="228">
        <v>8105</v>
      </c>
      <c r="C81" s="229" t="s">
        <v>231</v>
      </c>
      <c r="D81" s="313">
        <f t="shared" si="20"/>
        <v>8</v>
      </c>
      <c r="E81" s="311"/>
      <c r="F81" s="241">
        <v>2</v>
      </c>
      <c r="G81" s="226">
        <v>2</v>
      </c>
      <c r="H81" s="226">
        <v>2</v>
      </c>
      <c r="I81" s="226">
        <v>0</v>
      </c>
      <c r="J81" s="227">
        <v>2</v>
      </c>
      <c r="K81" s="242">
        <f t="shared" si="21"/>
        <v>8</v>
      </c>
      <c r="L81" s="243">
        <v>2</v>
      </c>
      <c r="M81" s="244">
        <v>2</v>
      </c>
      <c r="N81" s="244">
        <v>2</v>
      </c>
      <c r="O81" s="244">
        <v>0</v>
      </c>
      <c r="P81" s="245">
        <v>2</v>
      </c>
      <c r="Q81" s="246">
        <f t="shared" si="22"/>
        <v>8</v>
      </c>
      <c r="R81" s="247">
        <v>2</v>
      </c>
      <c r="S81" s="248">
        <v>2</v>
      </c>
      <c r="T81" s="248">
        <v>2</v>
      </c>
      <c r="U81" s="248">
        <v>0</v>
      </c>
      <c r="V81" s="249">
        <v>2</v>
      </c>
      <c r="W81" s="242">
        <f t="shared" si="23"/>
        <v>8</v>
      </c>
      <c r="X81" s="247">
        <v>2</v>
      </c>
      <c r="Y81" s="248">
        <v>2</v>
      </c>
      <c r="Z81" s="248">
        <v>2</v>
      </c>
      <c r="AA81" s="248">
        <v>0</v>
      </c>
      <c r="AB81" s="249">
        <v>2</v>
      </c>
      <c r="AC81" s="242">
        <f t="shared" si="24"/>
        <v>8</v>
      </c>
      <c r="AD81" s="247">
        <v>2</v>
      </c>
      <c r="AE81" s="248">
        <v>2</v>
      </c>
      <c r="AF81" s="248">
        <v>2</v>
      </c>
      <c r="AG81" s="248">
        <v>0</v>
      </c>
      <c r="AH81" s="249">
        <v>2</v>
      </c>
      <c r="AI81" s="242">
        <f t="shared" si="25"/>
        <v>8</v>
      </c>
      <c r="AJ81" s="247">
        <v>2</v>
      </c>
      <c r="AK81" s="248">
        <v>2</v>
      </c>
      <c r="AL81" s="248">
        <v>2</v>
      </c>
      <c r="AM81" s="248">
        <v>0</v>
      </c>
      <c r="AN81" s="249">
        <v>2</v>
      </c>
      <c r="AO81" s="242">
        <f t="shared" si="26"/>
        <v>8</v>
      </c>
      <c r="AP81" s="247">
        <v>2</v>
      </c>
      <c r="AQ81" s="248">
        <v>2</v>
      </c>
      <c r="AR81" s="248">
        <v>2</v>
      </c>
      <c r="AS81" s="248">
        <v>0</v>
      </c>
      <c r="AT81" s="249">
        <v>2</v>
      </c>
      <c r="AU81" s="242">
        <f t="shared" si="27"/>
        <v>8</v>
      </c>
      <c r="AV81" s="247">
        <v>2</v>
      </c>
      <c r="AW81" s="248">
        <v>2</v>
      </c>
      <c r="AX81" s="248">
        <v>2</v>
      </c>
      <c r="AY81" s="248">
        <v>0</v>
      </c>
      <c r="AZ81" s="249">
        <v>2</v>
      </c>
      <c r="BA81" s="242">
        <f t="shared" si="28"/>
        <v>8</v>
      </c>
      <c r="BB81" s="247">
        <v>2</v>
      </c>
      <c r="BC81" s="248">
        <v>2</v>
      </c>
      <c r="BD81" s="248">
        <v>2</v>
      </c>
      <c r="BE81" s="248">
        <v>0</v>
      </c>
      <c r="BF81" s="249">
        <v>2</v>
      </c>
      <c r="BG81" s="242">
        <f t="shared" si="29"/>
        <v>8</v>
      </c>
    </row>
    <row r="82" spans="1:59" ht="15.75" x14ac:dyDescent="0.25">
      <c r="A82" s="7">
        <v>76</v>
      </c>
      <c r="B82" s="228">
        <v>8118</v>
      </c>
      <c r="C82" s="229" t="s">
        <v>264</v>
      </c>
      <c r="D82" s="313">
        <f t="shared" si="20"/>
        <v>8.2222222222222214</v>
      </c>
      <c r="E82" s="309"/>
      <c r="F82" s="40">
        <v>2</v>
      </c>
      <c r="G82" s="7">
        <v>2</v>
      </c>
      <c r="H82" s="7">
        <v>2</v>
      </c>
      <c r="I82" s="231">
        <v>0</v>
      </c>
      <c r="J82" s="231">
        <v>2</v>
      </c>
      <c r="K82" s="231">
        <v>8</v>
      </c>
      <c r="L82" s="231">
        <v>2</v>
      </c>
      <c r="M82" s="231">
        <v>2</v>
      </c>
      <c r="N82" s="231">
        <v>2</v>
      </c>
      <c r="O82" s="231">
        <v>0</v>
      </c>
      <c r="P82" s="231">
        <v>2</v>
      </c>
      <c r="Q82" s="231">
        <v>8</v>
      </c>
      <c r="R82" s="231">
        <v>2</v>
      </c>
      <c r="S82" s="231">
        <v>2</v>
      </c>
      <c r="T82" s="231">
        <v>2</v>
      </c>
      <c r="U82" s="231">
        <v>0</v>
      </c>
      <c r="V82" s="231">
        <v>2</v>
      </c>
      <c r="W82" s="231">
        <v>8</v>
      </c>
      <c r="X82" s="231">
        <v>2</v>
      </c>
      <c r="Y82" s="231">
        <v>2</v>
      </c>
      <c r="Z82" s="231">
        <v>2</v>
      </c>
      <c r="AA82" s="231">
        <v>0</v>
      </c>
      <c r="AB82" s="231">
        <v>2</v>
      </c>
      <c r="AC82" s="231">
        <v>8</v>
      </c>
      <c r="AD82" s="231">
        <v>2</v>
      </c>
      <c r="AE82" s="231">
        <v>2</v>
      </c>
      <c r="AF82" s="231">
        <v>3</v>
      </c>
      <c r="AG82" s="231">
        <v>0</v>
      </c>
      <c r="AH82" s="231">
        <v>2</v>
      </c>
      <c r="AI82" s="231">
        <v>9</v>
      </c>
      <c r="AJ82" s="231">
        <v>2</v>
      </c>
      <c r="AK82" s="231">
        <v>2</v>
      </c>
      <c r="AL82" s="231">
        <v>2</v>
      </c>
      <c r="AM82" s="231">
        <v>0</v>
      </c>
      <c r="AN82" s="231">
        <v>2</v>
      </c>
      <c r="AO82" s="231">
        <v>8</v>
      </c>
      <c r="AP82" s="231">
        <v>2</v>
      </c>
      <c r="AQ82" s="231">
        <v>2</v>
      </c>
      <c r="AR82" s="231">
        <v>2</v>
      </c>
      <c r="AS82" s="231">
        <v>1</v>
      </c>
      <c r="AT82" s="231">
        <v>2</v>
      </c>
      <c r="AU82" s="231">
        <v>9</v>
      </c>
      <c r="AV82" s="231">
        <v>2</v>
      </c>
      <c r="AW82" s="231">
        <v>2</v>
      </c>
      <c r="AX82" s="231">
        <v>2</v>
      </c>
      <c r="AY82" s="231">
        <v>0</v>
      </c>
      <c r="AZ82" s="231">
        <v>2</v>
      </c>
      <c r="BA82" s="231">
        <v>8</v>
      </c>
      <c r="BB82" s="231">
        <v>2</v>
      </c>
      <c r="BC82" s="231">
        <v>2</v>
      </c>
      <c r="BD82" s="231">
        <v>2</v>
      </c>
      <c r="BE82" s="231">
        <v>0</v>
      </c>
      <c r="BF82" s="231">
        <v>2</v>
      </c>
      <c r="BG82" s="231">
        <v>8</v>
      </c>
    </row>
    <row r="84" spans="1:59" ht="17.25" x14ac:dyDescent="0.3">
      <c r="C84" s="353" t="s">
        <v>290</v>
      </c>
      <c r="D84" s="354" t="s">
        <v>3</v>
      </c>
    </row>
    <row r="85" spans="1:59" ht="17.25" x14ac:dyDescent="0.3">
      <c r="C85" s="355" t="s">
        <v>306</v>
      </c>
      <c r="D85" s="354">
        <f>COUNTIF(D6:D82,"&gt;=7")</f>
        <v>74</v>
      </c>
    </row>
    <row r="86" spans="1:59" ht="17.25" x14ac:dyDescent="0.3">
      <c r="C86" s="299" t="s">
        <v>292</v>
      </c>
      <c r="D86" s="364">
        <f>COUNT(D6:D82)</f>
        <v>77</v>
      </c>
    </row>
  </sheetData>
  <mergeCells count="1">
    <mergeCell ref="B4:C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4"/>
  <sheetViews>
    <sheetView topLeftCell="A61" workbookViewId="0">
      <selection activeCell="D84" sqref="D84"/>
    </sheetView>
  </sheetViews>
  <sheetFormatPr defaultRowHeight="15" x14ac:dyDescent="0.25"/>
  <cols>
    <col min="1" max="1" width="6.28515625" customWidth="1"/>
    <col min="2" max="2" width="8.7109375" customWidth="1"/>
    <col min="3" max="3" width="30.28515625" customWidth="1"/>
    <col min="4" max="4" width="12.28515625" style="318" customWidth="1"/>
    <col min="5" max="5" width="11.42578125" customWidth="1"/>
    <col min="6" max="6" width="6.140625" customWidth="1"/>
    <col min="7" max="7" width="7" customWidth="1"/>
    <col min="8" max="8" width="6.85546875" customWidth="1"/>
    <col min="9" max="9" width="6.5703125" customWidth="1"/>
    <col min="10" max="10" width="5.85546875" customWidth="1"/>
    <col min="11" max="11" width="7.140625" customWidth="1"/>
    <col min="12" max="12" width="6.140625" customWidth="1"/>
    <col min="13" max="13" width="7" customWidth="1"/>
    <col min="14" max="14" width="6.85546875" customWidth="1"/>
    <col min="15" max="15" width="6.5703125" customWidth="1"/>
    <col min="16" max="16" width="5.85546875" customWidth="1"/>
    <col min="17" max="17" width="7.140625" customWidth="1"/>
    <col min="18" max="18" width="6.140625" customWidth="1"/>
    <col min="19" max="19" width="7" customWidth="1"/>
    <col min="20" max="20" width="6.85546875" customWidth="1"/>
    <col min="21" max="21" width="6.5703125" customWidth="1"/>
    <col min="22" max="22" width="5.85546875" customWidth="1"/>
    <col min="23" max="23" width="7.140625" customWidth="1"/>
  </cols>
  <sheetData>
    <row r="1" spans="1:23" ht="21" x14ac:dyDescent="0.25">
      <c r="B1" s="510" t="s">
        <v>7</v>
      </c>
      <c r="C1" s="511"/>
      <c r="D1" s="511"/>
      <c r="E1" s="50"/>
    </row>
    <row r="2" spans="1:23" ht="15.75" x14ac:dyDescent="0.25">
      <c r="B2" s="512" t="s">
        <v>106</v>
      </c>
      <c r="C2" s="513"/>
      <c r="D2" s="513"/>
      <c r="E2" s="57"/>
    </row>
    <row r="3" spans="1:23" x14ac:dyDescent="0.25">
      <c r="B3" s="514" t="s">
        <v>9</v>
      </c>
      <c r="C3" s="515"/>
      <c r="D3" s="515"/>
      <c r="E3" s="375"/>
    </row>
    <row r="4" spans="1:23" ht="19.5" thickBot="1" x14ac:dyDescent="0.35">
      <c r="B4" s="509" t="s">
        <v>102</v>
      </c>
      <c r="C4" s="509"/>
      <c r="D4" s="509"/>
    </row>
    <row r="5" spans="1:23" ht="45.75" thickBot="1" x14ac:dyDescent="0.3">
      <c r="A5" s="158" t="s">
        <v>11</v>
      </c>
      <c r="B5" s="150" t="s">
        <v>0</v>
      </c>
      <c r="C5" s="150" t="s">
        <v>1</v>
      </c>
      <c r="D5" s="316" t="s">
        <v>288</v>
      </c>
      <c r="E5" s="13" t="s">
        <v>254</v>
      </c>
      <c r="F5" s="148" t="s">
        <v>203</v>
      </c>
      <c r="G5" s="144" t="s">
        <v>204</v>
      </c>
      <c r="H5" s="144" t="s">
        <v>205</v>
      </c>
      <c r="I5" s="144" t="s">
        <v>206</v>
      </c>
      <c r="J5" s="146" t="s">
        <v>207</v>
      </c>
      <c r="K5" s="165" t="s">
        <v>235</v>
      </c>
      <c r="L5" s="148" t="s">
        <v>203</v>
      </c>
      <c r="M5" s="144" t="s">
        <v>204</v>
      </c>
      <c r="N5" s="144" t="s">
        <v>205</v>
      </c>
      <c r="O5" s="144" t="s">
        <v>206</v>
      </c>
      <c r="P5" s="146" t="s">
        <v>207</v>
      </c>
      <c r="Q5" s="165" t="s">
        <v>236</v>
      </c>
      <c r="R5" s="148" t="s">
        <v>203</v>
      </c>
      <c r="S5" s="144" t="s">
        <v>204</v>
      </c>
      <c r="T5" s="144" t="s">
        <v>205</v>
      </c>
      <c r="U5" s="144" t="s">
        <v>206</v>
      </c>
      <c r="V5" s="146" t="s">
        <v>207</v>
      </c>
      <c r="W5" s="165" t="s">
        <v>237</v>
      </c>
    </row>
    <row r="6" spans="1:23" ht="15.75" thickBot="1" x14ac:dyDescent="0.3">
      <c r="A6" s="152">
        <f>(ROW()-5)</f>
        <v>1</v>
      </c>
      <c r="B6" s="159">
        <v>5229</v>
      </c>
      <c r="C6" s="143" t="s">
        <v>142</v>
      </c>
      <c r="D6" s="317">
        <f>AVERAGE(K6,Q6,W6)</f>
        <v>6</v>
      </c>
      <c r="E6" s="7"/>
      <c r="F6" s="151">
        <v>1</v>
      </c>
      <c r="G6" s="138">
        <v>1</v>
      </c>
      <c r="H6" s="138">
        <v>2</v>
      </c>
      <c r="I6" s="138"/>
      <c r="J6" s="172">
        <v>2</v>
      </c>
      <c r="K6" s="166">
        <f>SUM(F6:J6)</f>
        <v>6</v>
      </c>
      <c r="L6" s="151">
        <v>1</v>
      </c>
      <c r="M6" s="138">
        <v>1</v>
      </c>
      <c r="N6" s="138">
        <v>2</v>
      </c>
      <c r="O6" s="138"/>
      <c r="P6" s="172">
        <v>2</v>
      </c>
      <c r="Q6" s="166">
        <f>SUM(L6:P6)</f>
        <v>6</v>
      </c>
      <c r="R6" s="151">
        <v>1</v>
      </c>
      <c r="S6" s="138">
        <v>1</v>
      </c>
      <c r="T6" s="138">
        <v>2</v>
      </c>
      <c r="U6" s="138"/>
      <c r="V6" s="172">
        <v>2</v>
      </c>
      <c r="W6" s="166">
        <f>SUM(R6:V6)</f>
        <v>6</v>
      </c>
    </row>
    <row r="7" spans="1:23" ht="15.75" thickBot="1" x14ac:dyDescent="0.3">
      <c r="A7" s="152">
        <f t="shared" ref="A7:A69" si="0">(ROW()-5)</f>
        <v>2</v>
      </c>
      <c r="B7" s="160">
        <v>7359</v>
      </c>
      <c r="C7" s="143" t="s">
        <v>143</v>
      </c>
      <c r="D7" s="317">
        <f t="shared" ref="D7:D70" si="1">AVERAGE(K7,Q7,W7)</f>
        <v>7</v>
      </c>
      <c r="E7" s="7"/>
      <c r="F7" s="151">
        <v>2</v>
      </c>
      <c r="G7" s="138">
        <v>1</v>
      </c>
      <c r="H7" s="138">
        <v>2</v>
      </c>
      <c r="I7" s="138">
        <v>0</v>
      </c>
      <c r="J7" s="172">
        <v>2</v>
      </c>
      <c r="K7" s="166">
        <f t="shared" ref="K7:K70" si="2">SUM(F7:J7)</f>
        <v>7</v>
      </c>
      <c r="L7" s="151">
        <v>2</v>
      </c>
      <c r="M7" s="138">
        <v>1</v>
      </c>
      <c r="N7" s="138">
        <v>2</v>
      </c>
      <c r="O7" s="138">
        <v>0</v>
      </c>
      <c r="P7" s="172">
        <v>2</v>
      </c>
      <c r="Q7" s="166">
        <f t="shared" ref="Q7:Q70" si="3">SUM(L7:P7)</f>
        <v>7</v>
      </c>
      <c r="R7" s="151">
        <v>2</v>
      </c>
      <c r="S7" s="138">
        <v>1</v>
      </c>
      <c r="T7" s="138">
        <v>2</v>
      </c>
      <c r="U7" s="138">
        <v>0</v>
      </c>
      <c r="V7" s="172">
        <v>2</v>
      </c>
      <c r="W7" s="166">
        <f t="shared" ref="W7:W70" si="4">SUM(R7:V7)</f>
        <v>7</v>
      </c>
    </row>
    <row r="8" spans="1:23" ht="15.75" thickBot="1" x14ac:dyDescent="0.3">
      <c r="A8" s="152">
        <f t="shared" si="0"/>
        <v>3</v>
      </c>
      <c r="B8" s="160">
        <v>7613</v>
      </c>
      <c r="C8" s="143" t="s">
        <v>144</v>
      </c>
      <c r="D8" s="317">
        <f t="shared" si="1"/>
        <v>8.3333333333333339</v>
      </c>
      <c r="E8" s="7"/>
      <c r="F8" s="151">
        <v>2</v>
      </c>
      <c r="G8" s="138">
        <v>2</v>
      </c>
      <c r="H8" s="138">
        <v>3</v>
      </c>
      <c r="I8" s="138">
        <v>0</v>
      </c>
      <c r="J8" s="172">
        <v>2</v>
      </c>
      <c r="K8" s="166">
        <f t="shared" si="2"/>
        <v>9</v>
      </c>
      <c r="L8" s="151">
        <v>2</v>
      </c>
      <c r="M8" s="138">
        <v>2</v>
      </c>
      <c r="N8" s="138">
        <v>2</v>
      </c>
      <c r="O8" s="138">
        <v>0</v>
      </c>
      <c r="P8" s="172">
        <v>2</v>
      </c>
      <c r="Q8" s="166">
        <f t="shared" si="3"/>
        <v>8</v>
      </c>
      <c r="R8" s="151">
        <v>2</v>
      </c>
      <c r="S8" s="138">
        <v>2</v>
      </c>
      <c r="T8" s="138">
        <v>2</v>
      </c>
      <c r="U8" s="138">
        <v>0</v>
      </c>
      <c r="V8" s="172">
        <v>2</v>
      </c>
      <c r="W8" s="166">
        <f t="shared" si="4"/>
        <v>8</v>
      </c>
    </row>
    <row r="9" spans="1:23" ht="15.75" thickBot="1" x14ac:dyDescent="0.3">
      <c r="A9" s="152">
        <f t="shared" si="0"/>
        <v>4</v>
      </c>
      <c r="B9" s="160">
        <v>7614</v>
      </c>
      <c r="C9" s="143" t="s">
        <v>145</v>
      </c>
      <c r="D9" s="317">
        <f t="shared" si="1"/>
        <v>7.666666666666667</v>
      </c>
      <c r="E9" s="7"/>
      <c r="F9" s="151">
        <v>2</v>
      </c>
      <c r="G9" s="138">
        <v>2</v>
      </c>
      <c r="H9" s="138">
        <v>2</v>
      </c>
      <c r="I9" s="138">
        <v>0</v>
      </c>
      <c r="J9" s="172">
        <v>2</v>
      </c>
      <c r="K9" s="166">
        <f t="shared" si="2"/>
        <v>8</v>
      </c>
      <c r="L9" s="151">
        <v>2</v>
      </c>
      <c r="M9" s="138">
        <v>2</v>
      </c>
      <c r="N9" s="138">
        <v>2</v>
      </c>
      <c r="O9" s="138">
        <v>0</v>
      </c>
      <c r="P9" s="172">
        <v>2</v>
      </c>
      <c r="Q9" s="166">
        <f t="shared" si="3"/>
        <v>8</v>
      </c>
      <c r="R9" s="151">
        <v>2</v>
      </c>
      <c r="S9" s="138">
        <v>1</v>
      </c>
      <c r="T9" s="138">
        <v>1</v>
      </c>
      <c r="U9" s="138">
        <v>1</v>
      </c>
      <c r="V9" s="172">
        <v>2</v>
      </c>
      <c r="W9" s="166">
        <f t="shared" si="4"/>
        <v>7</v>
      </c>
    </row>
    <row r="10" spans="1:23" ht="16.5" customHeight="1" thickBot="1" x14ac:dyDescent="0.3">
      <c r="A10" s="152">
        <f t="shared" si="0"/>
        <v>5</v>
      </c>
      <c r="B10" s="160">
        <v>7615</v>
      </c>
      <c r="C10" s="142" t="s">
        <v>249</v>
      </c>
      <c r="D10" s="317">
        <f t="shared" si="1"/>
        <v>9.6666666666666661</v>
      </c>
      <c r="E10" s="7"/>
      <c r="F10" s="151">
        <v>2</v>
      </c>
      <c r="G10" s="138">
        <v>2</v>
      </c>
      <c r="H10" s="138">
        <v>3</v>
      </c>
      <c r="I10" s="138"/>
      <c r="J10" s="172">
        <v>2</v>
      </c>
      <c r="K10" s="166">
        <f t="shared" si="2"/>
        <v>9</v>
      </c>
      <c r="L10" s="151">
        <v>2</v>
      </c>
      <c r="M10" s="138">
        <v>2</v>
      </c>
      <c r="N10" s="138">
        <v>3</v>
      </c>
      <c r="O10" s="138">
        <v>1</v>
      </c>
      <c r="P10" s="172">
        <v>2</v>
      </c>
      <c r="Q10" s="166">
        <f t="shared" si="3"/>
        <v>10</v>
      </c>
      <c r="R10" s="151">
        <v>2</v>
      </c>
      <c r="S10" s="138">
        <v>2</v>
      </c>
      <c r="T10" s="138">
        <v>3</v>
      </c>
      <c r="U10" s="138">
        <v>1</v>
      </c>
      <c r="V10" s="172">
        <v>2</v>
      </c>
      <c r="W10" s="166">
        <f t="shared" si="4"/>
        <v>10</v>
      </c>
    </row>
    <row r="11" spans="1:23" ht="15.75" thickBot="1" x14ac:dyDescent="0.3">
      <c r="A11" s="152">
        <f t="shared" si="0"/>
        <v>6</v>
      </c>
      <c r="B11" s="160">
        <v>7616</v>
      </c>
      <c r="C11" s="143" t="s">
        <v>146</v>
      </c>
      <c r="D11" s="317">
        <f t="shared" si="1"/>
        <v>9.6666666666666661</v>
      </c>
      <c r="E11" s="7"/>
      <c r="F11" s="151">
        <v>2</v>
      </c>
      <c r="G11" s="138">
        <v>2</v>
      </c>
      <c r="H11" s="138">
        <v>3</v>
      </c>
      <c r="I11" s="138">
        <v>1</v>
      </c>
      <c r="J11" s="172">
        <v>2</v>
      </c>
      <c r="K11" s="166">
        <f t="shared" si="2"/>
        <v>10</v>
      </c>
      <c r="L11" s="151">
        <v>2</v>
      </c>
      <c r="M11" s="138">
        <v>2</v>
      </c>
      <c r="N11" s="138">
        <v>2</v>
      </c>
      <c r="O11" s="138">
        <v>1</v>
      </c>
      <c r="P11" s="172">
        <v>2</v>
      </c>
      <c r="Q11" s="166">
        <f t="shared" si="3"/>
        <v>9</v>
      </c>
      <c r="R11" s="151">
        <v>2</v>
      </c>
      <c r="S11" s="138">
        <v>2</v>
      </c>
      <c r="T11" s="138">
        <v>3</v>
      </c>
      <c r="U11" s="138">
        <v>1</v>
      </c>
      <c r="V11" s="172">
        <v>2</v>
      </c>
      <c r="W11" s="166">
        <f t="shared" si="4"/>
        <v>10</v>
      </c>
    </row>
    <row r="12" spans="1:23" ht="15.75" thickBot="1" x14ac:dyDescent="0.3">
      <c r="A12" s="152">
        <f t="shared" si="0"/>
        <v>7</v>
      </c>
      <c r="B12" s="160">
        <v>7617</v>
      </c>
      <c r="C12" s="143" t="s">
        <v>147</v>
      </c>
      <c r="D12" s="317">
        <f t="shared" si="1"/>
        <v>9</v>
      </c>
      <c r="E12" s="7"/>
      <c r="F12" s="151">
        <v>2</v>
      </c>
      <c r="G12" s="138">
        <v>2</v>
      </c>
      <c r="H12" s="138">
        <v>3</v>
      </c>
      <c r="I12" s="138">
        <v>0</v>
      </c>
      <c r="J12" s="172">
        <v>2</v>
      </c>
      <c r="K12" s="166">
        <f t="shared" si="2"/>
        <v>9</v>
      </c>
      <c r="L12" s="151">
        <v>2</v>
      </c>
      <c r="M12" s="138">
        <v>2</v>
      </c>
      <c r="N12" s="138">
        <v>3</v>
      </c>
      <c r="O12" s="138">
        <v>0</v>
      </c>
      <c r="P12" s="172">
        <v>2</v>
      </c>
      <c r="Q12" s="166">
        <f t="shared" si="3"/>
        <v>9</v>
      </c>
      <c r="R12" s="151">
        <v>2</v>
      </c>
      <c r="S12" s="138">
        <v>2</v>
      </c>
      <c r="T12" s="138">
        <v>3</v>
      </c>
      <c r="U12" s="138">
        <v>1</v>
      </c>
      <c r="V12" s="172">
        <v>1</v>
      </c>
      <c r="W12" s="166">
        <f t="shared" si="4"/>
        <v>9</v>
      </c>
    </row>
    <row r="13" spans="1:23" ht="15.75" thickBot="1" x14ac:dyDescent="0.3">
      <c r="A13" s="152">
        <f t="shared" si="0"/>
        <v>8</v>
      </c>
      <c r="B13" s="160">
        <v>7618</v>
      </c>
      <c r="C13" s="142" t="s">
        <v>234</v>
      </c>
      <c r="D13" s="317">
        <f t="shared" si="1"/>
        <v>9.6666666666666661</v>
      </c>
      <c r="E13" s="7"/>
      <c r="F13" s="151">
        <v>2</v>
      </c>
      <c r="G13" s="138">
        <v>2</v>
      </c>
      <c r="H13" s="138">
        <v>3</v>
      </c>
      <c r="I13" s="138">
        <v>1</v>
      </c>
      <c r="J13" s="172">
        <v>2</v>
      </c>
      <c r="K13" s="166">
        <f t="shared" si="2"/>
        <v>10</v>
      </c>
      <c r="L13" s="151">
        <v>2</v>
      </c>
      <c r="M13" s="138">
        <v>2</v>
      </c>
      <c r="N13" s="138">
        <v>3</v>
      </c>
      <c r="O13" s="138">
        <v>1</v>
      </c>
      <c r="P13" s="172">
        <v>2</v>
      </c>
      <c r="Q13" s="166">
        <f t="shared" si="3"/>
        <v>10</v>
      </c>
      <c r="R13" s="151">
        <v>2</v>
      </c>
      <c r="S13" s="138">
        <v>2</v>
      </c>
      <c r="T13" s="138">
        <v>3</v>
      </c>
      <c r="U13" s="138">
        <v>0</v>
      </c>
      <c r="V13" s="172">
        <v>2</v>
      </c>
      <c r="W13" s="166">
        <f t="shared" si="4"/>
        <v>9</v>
      </c>
    </row>
    <row r="14" spans="1:23" ht="15.75" thickBot="1" x14ac:dyDescent="0.3">
      <c r="A14" s="152">
        <f t="shared" si="0"/>
        <v>9</v>
      </c>
      <c r="B14" s="160">
        <v>7619</v>
      </c>
      <c r="C14" s="143" t="s">
        <v>149</v>
      </c>
      <c r="D14" s="317">
        <f t="shared" si="1"/>
        <v>7.666666666666667</v>
      </c>
      <c r="E14" s="7"/>
      <c r="F14" s="151">
        <v>2</v>
      </c>
      <c r="G14" s="138">
        <v>1</v>
      </c>
      <c r="H14" s="138">
        <v>2</v>
      </c>
      <c r="I14" s="138">
        <v>0</v>
      </c>
      <c r="J14" s="172">
        <v>2</v>
      </c>
      <c r="K14" s="166">
        <f t="shared" si="2"/>
        <v>7</v>
      </c>
      <c r="L14" s="151">
        <v>2</v>
      </c>
      <c r="M14" s="138">
        <v>2</v>
      </c>
      <c r="N14" s="138">
        <v>2</v>
      </c>
      <c r="O14" s="138">
        <v>0</v>
      </c>
      <c r="P14" s="172">
        <v>2</v>
      </c>
      <c r="Q14" s="166">
        <f t="shared" si="3"/>
        <v>8</v>
      </c>
      <c r="R14" s="151">
        <v>2</v>
      </c>
      <c r="S14" s="138">
        <v>2</v>
      </c>
      <c r="T14" s="138">
        <v>2</v>
      </c>
      <c r="U14" s="138">
        <v>0</v>
      </c>
      <c r="V14" s="172">
        <v>2</v>
      </c>
      <c r="W14" s="166">
        <f t="shared" si="4"/>
        <v>8</v>
      </c>
    </row>
    <row r="15" spans="1:23" ht="15.75" thickBot="1" x14ac:dyDescent="0.3">
      <c r="A15" s="152">
        <f t="shared" si="0"/>
        <v>10</v>
      </c>
      <c r="B15" s="160">
        <v>7620</v>
      </c>
      <c r="C15" s="143" t="s">
        <v>150</v>
      </c>
      <c r="D15" s="317">
        <f t="shared" si="1"/>
        <v>8</v>
      </c>
      <c r="E15" s="7"/>
      <c r="F15" s="151">
        <v>2</v>
      </c>
      <c r="G15" s="138">
        <v>2</v>
      </c>
      <c r="H15" s="138">
        <v>2</v>
      </c>
      <c r="I15" s="138">
        <v>0</v>
      </c>
      <c r="J15" s="172">
        <v>2</v>
      </c>
      <c r="K15" s="166">
        <f t="shared" si="2"/>
        <v>8</v>
      </c>
      <c r="L15" s="151">
        <v>2</v>
      </c>
      <c r="M15" s="138">
        <v>2</v>
      </c>
      <c r="N15" s="138">
        <v>2</v>
      </c>
      <c r="O15" s="138">
        <v>0</v>
      </c>
      <c r="P15" s="172">
        <v>2</v>
      </c>
      <c r="Q15" s="166">
        <f t="shared" si="3"/>
        <v>8</v>
      </c>
      <c r="R15" s="151">
        <v>2</v>
      </c>
      <c r="S15" s="138">
        <v>2</v>
      </c>
      <c r="T15" s="138">
        <v>2</v>
      </c>
      <c r="U15" s="138">
        <v>0</v>
      </c>
      <c r="V15" s="172">
        <v>2</v>
      </c>
      <c r="W15" s="166">
        <f t="shared" si="4"/>
        <v>8</v>
      </c>
    </row>
    <row r="16" spans="1:23" ht="15.75" thickBot="1" x14ac:dyDescent="0.3">
      <c r="A16" s="152">
        <f t="shared" si="0"/>
        <v>11</v>
      </c>
      <c r="B16" s="160">
        <v>7621</v>
      </c>
      <c r="C16" s="143" t="s">
        <v>151</v>
      </c>
      <c r="D16" s="317">
        <f t="shared" si="1"/>
        <v>8.3333333333333339</v>
      </c>
      <c r="E16" s="7"/>
      <c r="F16" s="151">
        <v>2</v>
      </c>
      <c r="G16" s="138">
        <v>2</v>
      </c>
      <c r="H16" s="138">
        <v>2</v>
      </c>
      <c r="I16" s="138">
        <v>0</v>
      </c>
      <c r="J16" s="172">
        <v>2</v>
      </c>
      <c r="K16" s="166">
        <f t="shared" si="2"/>
        <v>8</v>
      </c>
      <c r="L16" s="151">
        <v>2</v>
      </c>
      <c r="M16" s="138">
        <v>2</v>
      </c>
      <c r="N16" s="138">
        <v>2</v>
      </c>
      <c r="O16" s="138">
        <v>1</v>
      </c>
      <c r="P16" s="172">
        <v>2</v>
      </c>
      <c r="Q16" s="166">
        <f t="shared" si="3"/>
        <v>9</v>
      </c>
      <c r="R16" s="151">
        <v>2</v>
      </c>
      <c r="S16" s="138">
        <v>2</v>
      </c>
      <c r="T16" s="138">
        <v>2</v>
      </c>
      <c r="U16" s="138">
        <v>0</v>
      </c>
      <c r="V16" s="172">
        <v>2</v>
      </c>
      <c r="W16" s="166">
        <f t="shared" si="4"/>
        <v>8</v>
      </c>
    </row>
    <row r="17" spans="1:23" ht="15.75" thickBot="1" x14ac:dyDescent="0.3">
      <c r="A17" s="152">
        <f t="shared" si="0"/>
        <v>12</v>
      </c>
      <c r="B17" s="160">
        <v>7622</v>
      </c>
      <c r="C17" s="143" t="s">
        <v>152</v>
      </c>
      <c r="D17" s="317">
        <f t="shared" si="1"/>
        <v>9</v>
      </c>
      <c r="E17" s="7"/>
      <c r="F17" s="151">
        <v>2</v>
      </c>
      <c r="G17" s="138">
        <v>2</v>
      </c>
      <c r="H17" s="138">
        <v>3</v>
      </c>
      <c r="I17" s="138">
        <v>0</v>
      </c>
      <c r="J17" s="172">
        <v>2</v>
      </c>
      <c r="K17" s="166">
        <f t="shared" si="2"/>
        <v>9</v>
      </c>
      <c r="L17" s="151">
        <v>2</v>
      </c>
      <c r="M17" s="138">
        <v>2</v>
      </c>
      <c r="N17" s="138">
        <v>3</v>
      </c>
      <c r="O17" s="138">
        <v>0</v>
      </c>
      <c r="P17" s="172">
        <v>2</v>
      </c>
      <c r="Q17" s="166">
        <f t="shared" si="3"/>
        <v>9</v>
      </c>
      <c r="R17" s="151">
        <v>2</v>
      </c>
      <c r="S17" s="138">
        <v>2</v>
      </c>
      <c r="T17" s="138">
        <v>3</v>
      </c>
      <c r="U17" s="138">
        <v>0</v>
      </c>
      <c r="V17" s="172">
        <v>2</v>
      </c>
      <c r="W17" s="166">
        <f t="shared" si="4"/>
        <v>9</v>
      </c>
    </row>
    <row r="18" spans="1:23" ht="15.75" thickBot="1" x14ac:dyDescent="0.3">
      <c r="A18" s="152"/>
      <c r="B18" s="160">
        <v>7623</v>
      </c>
      <c r="C18" s="262" t="s">
        <v>261</v>
      </c>
      <c r="D18" s="317">
        <f t="shared" si="1"/>
        <v>7</v>
      </c>
      <c r="E18" s="7"/>
      <c r="F18" s="151">
        <v>2</v>
      </c>
      <c r="G18" s="138">
        <v>1</v>
      </c>
      <c r="H18" s="138">
        <v>2</v>
      </c>
      <c r="I18" s="138">
        <v>0</v>
      </c>
      <c r="J18" s="172">
        <v>2</v>
      </c>
      <c r="K18" s="166">
        <f t="shared" si="2"/>
        <v>7</v>
      </c>
      <c r="L18" s="151">
        <v>2</v>
      </c>
      <c r="M18" s="138">
        <v>1</v>
      </c>
      <c r="N18" s="138">
        <v>2</v>
      </c>
      <c r="O18" s="138">
        <v>0</v>
      </c>
      <c r="P18" s="172">
        <v>1</v>
      </c>
      <c r="Q18" s="166">
        <f t="shared" si="3"/>
        <v>6</v>
      </c>
      <c r="R18" s="151">
        <v>2</v>
      </c>
      <c r="S18" s="138">
        <v>2</v>
      </c>
      <c r="T18" s="138">
        <v>2</v>
      </c>
      <c r="U18" s="138">
        <v>0</v>
      </c>
      <c r="V18" s="172">
        <v>2</v>
      </c>
      <c r="W18" s="166">
        <f t="shared" si="4"/>
        <v>8</v>
      </c>
    </row>
    <row r="19" spans="1:23" ht="15.75" thickBot="1" x14ac:dyDescent="0.3">
      <c r="A19" s="152">
        <f t="shared" si="0"/>
        <v>14</v>
      </c>
      <c r="B19" s="160">
        <v>7624</v>
      </c>
      <c r="C19" s="143" t="s">
        <v>153</v>
      </c>
      <c r="D19" s="317">
        <f t="shared" si="1"/>
        <v>9.6666666666666661</v>
      </c>
      <c r="E19" s="7"/>
      <c r="F19" s="151">
        <v>2</v>
      </c>
      <c r="G19" s="138">
        <v>2</v>
      </c>
      <c r="H19" s="138">
        <v>3</v>
      </c>
      <c r="I19" s="138">
        <v>1</v>
      </c>
      <c r="J19" s="172">
        <v>2</v>
      </c>
      <c r="K19" s="166">
        <f t="shared" si="2"/>
        <v>10</v>
      </c>
      <c r="L19" s="151">
        <v>2</v>
      </c>
      <c r="M19" s="138">
        <v>2</v>
      </c>
      <c r="N19" s="138">
        <v>3</v>
      </c>
      <c r="O19" s="138">
        <v>1</v>
      </c>
      <c r="P19" s="172">
        <v>2</v>
      </c>
      <c r="Q19" s="166">
        <f t="shared" si="3"/>
        <v>10</v>
      </c>
      <c r="R19" s="151">
        <v>2</v>
      </c>
      <c r="S19" s="138">
        <v>2</v>
      </c>
      <c r="T19" s="138">
        <v>3</v>
      </c>
      <c r="U19" s="138">
        <v>0</v>
      </c>
      <c r="V19" s="172">
        <v>2</v>
      </c>
      <c r="W19" s="166">
        <f t="shared" si="4"/>
        <v>9</v>
      </c>
    </row>
    <row r="20" spans="1:23" ht="15.75" thickBot="1" x14ac:dyDescent="0.3">
      <c r="A20" s="152">
        <f t="shared" si="0"/>
        <v>15</v>
      </c>
      <c r="B20" s="160">
        <v>7625</v>
      </c>
      <c r="C20" s="143" t="s">
        <v>154</v>
      </c>
      <c r="D20" s="317">
        <f t="shared" si="1"/>
        <v>8</v>
      </c>
      <c r="E20" s="7"/>
      <c r="F20" s="151">
        <v>2</v>
      </c>
      <c r="G20" s="138">
        <v>2</v>
      </c>
      <c r="H20" s="138">
        <v>3</v>
      </c>
      <c r="I20" s="138">
        <v>0</v>
      </c>
      <c r="J20" s="172">
        <v>2</v>
      </c>
      <c r="K20" s="166">
        <f t="shared" si="2"/>
        <v>9</v>
      </c>
      <c r="L20" s="151">
        <v>2</v>
      </c>
      <c r="M20" s="138">
        <v>2</v>
      </c>
      <c r="N20" s="138">
        <v>2</v>
      </c>
      <c r="O20" s="138">
        <v>0</v>
      </c>
      <c r="P20" s="172">
        <v>2</v>
      </c>
      <c r="Q20" s="166">
        <f t="shared" si="3"/>
        <v>8</v>
      </c>
      <c r="R20" s="151">
        <v>2</v>
      </c>
      <c r="S20" s="138">
        <v>2</v>
      </c>
      <c r="T20" s="138">
        <v>2</v>
      </c>
      <c r="U20" s="138">
        <v>0</v>
      </c>
      <c r="V20" s="172">
        <v>1</v>
      </c>
      <c r="W20" s="166">
        <f t="shared" si="4"/>
        <v>7</v>
      </c>
    </row>
    <row r="21" spans="1:23" ht="15.75" thickBot="1" x14ac:dyDescent="0.3">
      <c r="A21" s="152">
        <f t="shared" si="0"/>
        <v>16</v>
      </c>
      <c r="B21" s="160">
        <v>7626</v>
      </c>
      <c r="C21" s="143" t="s">
        <v>155</v>
      </c>
      <c r="D21" s="317">
        <f t="shared" si="1"/>
        <v>8.6666666666666661</v>
      </c>
      <c r="E21" s="7"/>
      <c r="F21" s="151">
        <v>2</v>
      </c>
      <c r="G21" s="138">
        <v>2</v>
      </c>
      <c r="H21" s="138">
        <v>3</v>
      </c>
      <c r="I21" s="138">
        <v>0</v>
      </c>
      <c r="J21" s="172">
        <v>2</v>
      </c>
      <c r="K21" s="166">
        <f t="shared" si="2"/>
        <v>9</v>
      </c>
      <c r="L21" s="151">
        <v>2</v>
      </c>
      <c r="M21" s="138">
        <v>2</v>
      </c>
      <c r="N21" s="138">
        <v>3</v>
      </c>
      <c r="O21" s="138">
        <v>0</v>
      </c>
      <c r="P21" s="172">
        <v>2</v>
      </c>
      <c r="Q21" s="166">
        <f t="shared" si="3"/>
        <v>9</v>
      </c>
      <c r="R21" s="151">
        <v>2</v>
      </c>
      <c r="S21" s="138">
        <v>2</v>
      </c>
      <c r="T21" s="138">
        <v>3</v>
      </c>
      <c r="U21" s="138">
        <v>0</v>
      </c>
      <c r="V21" s="172">
        <v>1</v>
      </c>
      <c r="W21" s="166">
        <f t="shared" si="4"/>
        <v>8</v>
      </c>
    </row>
    <row r="22" spans="1:23" ht="15.75" thickBot="1" x14ac:dyDescent="0.3">
      <c r="A22" s="152">
        <f t="shared" si="0"/>
        <v>17</v>
      </c>
      <c r="B22" s="160">
        <v>7627</v>
      </c>
      <c r="C22" s="142" t="s">
        <v>250</v>
      </c>
      <c r="D22" s="317">
        <f t="shared" si="1"/>
        <v>8.3333333333333339</v>
      </c>
      <c r="E22" s="7"/>
      <c r="F22" s="151">
        <v>2</v>
      </c>
      <c r="G22" s="138">
        <v>2</v>
      </c>
      <c r="H22" s="138">
        <v>2</v>
      </c>
      <c r="I22" s="138">
        <v>0</v>
      </c>
      <c r="J22" s="172">
        <v>2</v>
      </c>
      <c r="K22" s="166">
        <f t="shared" si="2"/>
        <v>8</v>
      </c>
      <c r="L22" s="151">
        <v>2</v>
      </c>
      <c r="M22" s="138">
        <v>2</v>
      </c>
      <c r="N22" s="138">
        <v>2</v>
      </c>
      <c r="O22" s="138">
        <v>0</v>
      </c>
      <c r="P22" s="172">
        <v>2</v>
      </c>
      <c r="Q22" s="166">
        <f t="shared" si="3"/>
        <v>8</v>
      </c>
      <c r="R22" s="151">
        <v>2</v>
      </c>
      <c r="S22" s="138">
        <v>2</v>
      </c>
      <c r="T22" s="138">
        <v>3</v>
      </c>
      <c r="U22" s="138">
        <v>0</v>
      </c>
      <c r="V22" s="172">
        <v>2</v>
      </c>
      <c r="W22" s="166">
        <f t="shared" si="4"/>
        <v>9</v>
      </c>
    </row>
    <row r="23" spans="1:23" ht="15.75" thickBot="1" x14ac:dyDescent="0.3">
      <c r="A23" s="152">
        <f t="shared" si="0"/>
        <v>18</v>
      </c>
      <c r="B23" s="160">
        <v>7628</v>
      </c>
      <c r="C23" s="143" t="s">
        <v>157</v>
      </c>
      <c r="D23" s="317">
        <f t="shared" si="1"/>
        <v>8</v>
      </c>
      <c r="E23" s="7"/>
      <c r="F23" s="151">
        <v>2</v>
      </c>
      <c r="G23" s="138">
        <v>2</v>
      </c>
      <c r="H23" s="138">
        <v>3</v>
      </c>
      <c r="I23" s="138">
        <v>0</v>
      </c>
      <c r="J23" s="172">
        <v>2</v>
      </c>
      <c r="K23" s="166">
        <f t="shared" si="2"/>
        <v>9</v>
      </c>
      <c r="L23" s="151">
        <v>2</v>
      </c>
      <c r="M23" s="138">
        <v>1</v>
      </c>
      <c r="N23" s="138">
        <v>2</v>
      </c>
      <c r="O23" s="138">
        <v>0</v>
      </c>
      <c r="P23" s="172">
        <v>1</v>
      </c>
      <c r="Q23" s="166">
        <f t="shared" si="3"/>
        <v>6</v>
      </c>
      <c r="R23" s="151">
        <v>2</v>
      </c>
      <c r="S23" s="138">
        <v>2</v>
      </c>
      <c r="T23" s="138">
        <v>3</v>
      </c>
      <c r="U23" s="138">
        <v>0</v>
      </c>
      <c r="V23" s="172">
        <v>2</v>
      </c>
      <c r="W23" s="166">
        <f t="shared" si="4"/>
        <v>9</v>
      </c>
    </row>
    <row r="24" spans="1:23" ht="15.75" thickBot="1" x14ac:dyDescent="0.3">
      <c r="A24" s="152">
        <f t="shared" si="0"/>
        <v>19</v>
      </c>
      <c r="B24" s="160">
        <v>7629</v>
      </c>
      <c r="C24" s="143" t="s">
        <v>158</v>
      </c>
      <c r="D24" s="317">
        <f t="shared" si="1"/>
        <v>8.6666666666666661</v>
      </c>
      <c r="E24" s="7"/>
      <c r="F24" s="151">
        <v>2</v>
      </c>
      <c r="G24" s="138">
        <v>2</v>
      </c>
      <c r="H24" s="138">
        <v>3</v>
      </c>
      <c r="I24" s="138">
        <v>0</v>
      </c>
      <c r="J24" s="172">
        <v>2</v>
      </c>
      <c r="K24" s="166">
        <f t="shared" si="2"/>
        <v>9</v>
      </c>
      <c r="L24" s="151">
        <v>2</v>
      </c>
      <c r="M24" s="138">
        <v>2</v>
      </c>
      <c r="N24" s="138">
        <v>3</v>
      </c>
      <c r="O24" s="138">
        <v>0</v>
      </c>
      <c r="P24" s="172">
        <v>2</v>
      </c>
      <c r="Q24" s="166">
        <f t="shared" si="3"/>
        <v>9</v>
      </c>
      <c r="R24" s="151">
        <v>2</v>
      </c>
      <c r="S24" s="138">
        <v>2</v>
      </c>
      <c r="T24" s="138">
        <v>2</v>
      </c>
      <c r="U24" s="138">
        <v>0</v>
      </c>
      <c r="V24" s="172">
        <v>2</v>
      </c>
      <c r="W24" s="166">
        <f t="shared" si="4"/>
        <v>8</v>
      </c>
    </row>
    <row r="25" spans="1:23" ht="15.75" thickBot="1" x14ac:dyDescent="0.3">
      <c r="A25" s="152">
        <f t="shared" si="0"/>
        <v>20</v>
      </c>
      <c r="B25" s="160">
        <v>7630</v>
      </c>
      <c r="C25" s="143" t="s">
        <v>159</v>
      </c>
      <c r="D25" s="317">
        <f t="shared" si="1"/>
        <v>8.6666666666666661</v>
      </c>
      <c r="E25" s="7"/>
      <c r="F25" s="223">
        <v>2</v>
      </c>
      <c r="G25" s="223">
        <v>2</v>
      </c>
      <c r="H25" s="223">
        <v>2</v>
      </c>
      <c r="I25" s="223">
        <v>1</v>
      </c>
      <c r="J25" s="223">
        <v>2</v>
      </c>
      <c r="K25" s="224">
        <f>SUM(F25:J25)</f>
        <v>9</v>
      </c>
      <c r="L25" s="223">
        <v>2</v>
      </c>
      <c r="M25" s="223">
        <v>2</v>
      </c>
      <c r="N25" s="223">
        <v>2</v>
      </c>
      <c r="O25" s="223">
        <v>0</v>
      </c>
      <c r="P25" s="223">
        <v>2</v>
      </c>
      <c r="Q25" s="224">
        <f>SUM(L25:P25)</f>
        <v>8</v>
      </c>
      <c r="R25" s="223">
        <v>2</v>
      </c>
      <c r="S25" s="223">
        <v>2</v>
      </c>
      <c r="T25" s="223">
        <v>2</v>
      </c>
      <c r="U25" s="223">
        <v>1</v>
      </c>
      <c r="V25" s="223">
        <v>2</v>
      </c>
      <c r="W25" s="224">
        <f>SUM(R25:V25)</f>
        <v>9</v>
      </c>
    </row>
    <row r="26" spans="1:23" ht="15.75" thickBot="1" x14ac:dyDescent="0.3">
      <c r="A26" s="152">
        <f t="shared" si="0"/>
        <v>21</v>
      </c>
      <c r="B26" s="160">
        <v>7631</v>
      </c>
      <c r="C26" s="143" t="s">
        <v>160</v>
      </c>
      <c r="D26" s="317">
        <f t="shared" si="1"/>
        <v>8.3333333333333339</v>
      </c>
      <c r="E26" s="7"/>
      <c r="F26" s="223">
        <v>2</v>
      </c>
      <c r="G26" s="223">
        <v>2</v>
      </c>
      <c r="H26" s="223">
        <v>2</v>
      </c>
      <c r="I26" s="223">
        <v>0</v>
      </c>
      <c r="J26" s="223">
        <v>2</v>
      </c>
      <c r="K26" s="224">
        <f t="shared" ref="K26:K43" si="5">SUM(F26:J26)</f>
        <v>8</v>
      </c>
      <c r="L26" s="223">
        <v>2</v>
      </c>
      <c r="M26" s="223">
        <v>2</v>
      </c>
      <c r="N26" s="223">
        <v>2</v>
      </c>
      <c r="O26" s="223">
        <v>1</v>
      </c>
      <c r="P26" s="223">
        <v>2</v>
      </c>
      <c r="Q26" s="224">
        <f t="shared" ref="Q26:Q43" si="6">SUM(L26:P26)</f>
        <v>9</v>
      </c>
      <c r="R26" s="223">
        <v>2</v>
      </c>
      <c r="S26" s="223">
        <v>2</v>
      </c>
      <c r="T26" s="223">
        <v>2</v>
      </c>
      <c r="U26" s="223">
        <v>1</v>
      </c>
      <c r="V26" s="223">
        <v>1</v>
      </c>
      <c r="W26" s="224">
        <f t="shared" ref="W26:W43" si="7">SUM(R26:V26)</f>
        <v>8</v>
      </c>
    </row>
    <row r="27" spans="1:23" ht="15.75" thickBot="1" x14ac:dyDescent="0.3">
      <c r="A27" s="152">
        <f t="shared" si="0"/>
        <v>22</v>
      </c>
      <c r="B27" s="160">
        <v>7632</v>
      </c>
      <c r="C27" s="143" t="s">
        <v>161</v>
      </c>
      <c r="D27" s="317">
        <f t="shared" si="1"/>
        <v>8.6666666666666661</v>
      </c>
      <c r="E27" s="7"/>
      <c r="F27" s="223">
        <v>2</v>
      </c>
      <c r="G27" s="223">
        <v>2</v>
      </c>
      <c r="H27" s="223">
        <v>2</v>
      </c>
      <c r="I27" s="223">
        <v>0</v>
      </c>
      <c r="J27" s="223">
        <v>2</v>
      </c>
      <c r="K27" s="224">
        <f t="shared" si="5"/>
        <v>8</v>
      </c>
      <c r="L27" s="223">
        <v>2</v>
      </c>
      <c r="M27" s="223">
        <v>2</v>
      </c>
      <c r="N27" s="223">
        <v>2</v>
      </c>
      <c r="O27" s="223">
        <v>1</v>
      </c>
      <c r="P27" s="223">
        <v>2</v>
      </c>
      <c r="Q27" s="224">
        <f t="shared" si="6"/>
        <v>9</v>
      </c>
      <c r="R27" s="223">
        <v>2</v>
      </c>
      <c r="S27" s="223">
        <v>2</v>
      </c>
      <c r="T27" s="223">
        <v>2</v>
      </c>
      <c r="U27" s="223">
        <v>1</v>
      </c>
      <c r="V27" s="223">
        <v>2</v>
      </c>
      <c r="W27" s="224">
        <f t="shared" si="7"/>
        <v>9</v>
      </c>
    </row>
    <row r="28" spans="1:23" ht="15.75" thickBot="1" x14ac:dyDescent="0.3">
      <c r="A28" s="152">
        <f t="shared" si="0"/>
        <v>23</v>
      </c>
      <c r="B28" s="160">
        <v>7634</v>
      </c>
      <c r="C28" s="143" t="s">
        <v>162</v>
      </c>
      <c r="D28" s="317">
        <f t="shared" si="1"/>
        <v>8.3333333333333339</v>
      </c>
      <c r="E28" s="7"/>
      <c r="F28" s="223">
        <v>2</v>
      </c>
      <c r="G28" s="223">
        <v>2</v>
      </c>
      <c r="H28" s="223">
        <v>2</v>
      </c>
      <c r="I28" s="223">
        <v>0</v>
      </c>
      <c r="J28" s="223">
        <v>2</v>
      </c>
      <c r="K28" s="224">
        <f t="shared" si="5"/>
        <v>8</v>
      </c>
      <c r="L28" s="223">
        <v>2</v>
      </c>
      <c r="M28" s="223">
        <v>1</v>
      </c>
      <c r="N28" s="223">
        <v>3</v>
      </c>
      <c r="O28" s="223">
        <v>1</v>
      </c>
      <c r="P28" s="223">
        <v>1</v>
      </c>
      <c r="Q28" s="224">
        <f t="shared" si="6"/>
        <v>8</v>
      </c>
      <c r="R28" s="223">
        <v>2</v>
      </c>
      <c r="S28" s="223">
        <v>2</v>
      </c>
      <c r="T28" s="223">
        <v>2</v>
      </c>
      <c r="U28" s="223">
        <v>1</v>
      </c>
      <c r="V28" s="223">
        <v>2</v>
      </c>
      <c r="W28" s="224">
        <f t="shared" si="7"/>
        <v>9</v>
      </c>
    </row>
    <row r="29" spans="1:23" ht="15.75" thickBot="1" x14ac:dyDescent="0.3">
      <c r="A29" s="152">
        <f t="shared" si="0"/>
        <v>24</v>
      </c>
      <c r="B29" s="160">
        <v>7635</v>
      </c>
      <c r="C29" s="143" t="s">
        <v>163</v>
      </c>
      <c r="D29" s="317">
        <f t="shared" si="1"/>
        <v>9</v>
      </c>
      <c r="E29" s="7"/>
      <c r="F29" s="223">
        <v>2</v>
      </c>
      <c r="G29" s="223">
        <v>2</v>
      </c>
      <c r="H29" s="223">
        <v>2</v>
      </c>
      <c r="I29" s="223">
        <v>1</v>
      </c>
      <c r="J29" s="223">
        <v>2</v>
      </c>
      <c r="K29" s="224">
        <f t="shared" si="5"/>
        <v>9</v>
      </c>
      <c r="L29" s="223">
        <v>2</v>
      </c>
      <c r="M29" s="223">
        <v>2</v>
      </c>
      <c r="N29" s="223">
        <v>2</v>
      </c>
      <c r="O29" s="223">
        <v>1</v>
      </c>
      <c r="P29" s="223">
        <v>2</v>
      </c>
      <c r="Q29" s="224">
        <f t="shared" si="6"/>
        <v>9</v>
      </c>
      <c r="R29" s="223">
        <v>2</v>
      </c>
      <c r="S29" s="223">
        <v>2</v>
      </c>
      <c r="T29" s="223">
        <v>2</v>
      </c>
      <c r="U29" s="223">
        <v>1</v>
      </c>
      <c r="V29" s="223">
        <v>2</v>
      </c>
      <c r="W29" s="224">
        <f t="shared" si="7"/>
        <v>9</v>
      </c>
    </row>
    <row r="30" spans="1:23" ht="15.75" thickBot="1" x14ac:dyDescent="0.3">
      <c r="A30" s="152">
        <f t="shared" si="0"/>
        <v>25</v>
      </c>
      <c r="B30" s="160">
        <v>7636</v>
      </c>
      <c r="C30" s="143" t="s">
        <v>164</v>
      </c>
      <c r="D30" s="317">
        <f t="shared" si="1"/>
        <v>9</v>
      </c>
      <c r="E30" s="7"/>
      <c r="F30" s="223">
        <v>2</v>
      </c>
      <c r="G30" s="223">
        <v>2</v>
      </c>
      <c r="H30" s="223">
        <v>2</v>
      </c>
      <c r="I30" s="223">
        <v>0</v>
      </c>
      <c r="J30" s="223">
        <v>2</v>
      </c>
      <c r="K30" s="224">
        <f t="shared" si="5"/>
        <v>8</v>
      </c>
      <c r="L30" s="223">
        <v>2</v>
      </c>
      <c r="M30" s="223">
        <v>2</v>
      </c>
      <c r="N30" s="223">
        <v>2</v>
      </c>
      <c r="O30" s="223">
        <v>1</v>
      </c>
      <c r="P30" s="223">
        <v>2</v>
      </c>
      <c r="Q30" s="224">
        <f t="shared" si="6"/>
        <v>9</v>
      </c>
      <c r="R30" s="223">
        <v>2</v>
      </c>
      <c r="S30" s="223">
        <v>2</v>
      </c>
      <c r="T30" s="223">
        <v>3</v>
      </c>
      <c r="U30" s="223">
        <v>1</v>
      </c>
      <c r="V30" s="223">
        <v>2</v>
      </c>
      <c r="W30" s="224">
        <f t="shared" si="7"/>
        <v>10</v>
      </c>
    </row>
    <row r="31" spans="1:23" ht="15.75" thickBot="1" x14ac:dyDescent="0.3">
      <c r="A31" s="152">
        <f t="shared" si="0"/>
        <v>26</v>
      </c>
      <c r="B31" s="160">
        <v>7638</v>
      </c>
      <c r="C31" s="142" t="s">
        <v>251</v>
      </c>
      <c r="D31" s="317">
        <f t="shared" si="1"/>
        <v>8</v>
      </c>
      <c r="E31" s="7"/>
      <c r="F31" s="223">
        <v>2</v>
      </c>
      <c r="G31" s="223">
        <v>1</v>
      </c>
      <c r="H31" s="223">
        <v>2</v>
      </c>
      <c r="I31" s="223">
        <v>1</v>
      </c>
      <c r="J31" s="223">
        <v>2</v>
      </c>
      <c r="K31" s="224">
        <f t="shared" si="5"/>
        <v>8</v>
      </c>
      <c r="L31" s="223">
        <v>2</v>
      </c>
      <c r="M31" s="223">
        <v>1</v>
      </c>
      <c r="N31" s="223">
        <v>2</v>
      </c>
      <c r="O31" s="223">
        <v>1</v>
      </c>
      <c r="P31" s="223">
        <v>2</v>
      </c>
      <c r="Q31" s="224">
        <f t="shared" si="6"/>
        <v>8</v>
      </c>
      <c r="R31" s="223">
        <v>2</v>
      </c>
      <c r="S31" s="223">
        <v>2</v>
      </c>
      <c r="T31" s="223">
        <v>2</v>
      </c>
      <c r="U31" s="223">
        <v>0</v>
      </c>
      <c r="V31" s="223">
        <v>2</v>
      </c>
      <c r="W31" s="224">
        <f t="shared" si="7"/>
        <v>8</v>
      </c>
    </row>
    <row r="32" spans="1:23" ht="15.75" thickBot="1" x14ac:dyDescent="0.3">
      <c r="A32" s="152">
        <f t="shared" si="0"/>
        <v>27</v>
      </c>
      <c r="B32" s="160">
        <v>7639</v>
      </c>
      <c r="C32" s="143" t="s">
        <v>166</v>
      </c>
      <c r="D32" s="317">
        <f t="shared" si="1"/>
        <v>8.3333333333333339</v>
      </c>
      <c r="E32" s="7"/>
      <c r="F32" s="223">
        <v>2</v>
      </c>
      <c r="G32" s="223">
        <v>2</v>
      </c>
      <c r="H32" s="223">
        <v>2</v>
      </c>
      <c r="I32" s="223">
        <v>0</v>
      </c>
      <c r="J32" s="223">
        <v>2</v>
      </c>
      <c r="K32" s="224">
        <f t="shared" si="5"/>
        <v>8</v>
      </c>
      <c r="L32" s="223">
        <v>2</v>
      </c>
      <c r="M32" s="223">
        <v>1</v>
      </c>
      <c r="N32" s="223">
        <v>2</v>
      </c>
      <c r="O32" s="223">
        <v>1</v>
      </c>
      <c r="P32" s="223">
        <v>2</v>
      </c>
      <c r="Q32" s="224">
        <f t="shared" si="6"/>
        <v>8</v>
      </c>
      <c r="R32" s="223">
        <v>2</v>
      </c>
      <c r="S32" s="223">
        <v>2</v>
      </c>
      <c r="T32" s="223">
        <v>2</v>
      </c>
      <c r="U32" s="223">
        <v>1</v>
      </c>
      <c r="V32" s="223">
        <v>2</v>
      </c>
      <c r="W32" s="224">
        <f t="shared" si="7"/>
        <v>9</v>
      </c>
    </row>
    <row r="33" spans="1:23" ht="15.75" thickBot="1" x14ac:dyDescent="0.3">
      <c r="A33" s="152">
        <f t="shared" si="0"/>
        <v>28</v>
      </c>
      <c r="B33" s="160">
        <v>7640</v>
      </c>
      <c r="C33" s="143" t="s">
        <v>167</v>
      </c>
      <c r="D33" s="317">
        <f t="shared" si="1"/>
        <v>9</v>
      </c>
      <c r="E33" s="7"/>
      <c r="F33" s="223">
        <v>2</v>
      </c>
      <c r="G33" s="223">
        <v>2</v>
      </c>
      <c r="H33" s="223">
        <v>2</v>
      </c>
      <c r="I33" s="223">
        <v>0</v>
      </c>
      <c r="J33" s="223">
        <v>2</v>
      </c>
      <c r="K33" s="224">
        <f t="shared" si="5"/>
        <v>8</v>
      </c>
      <c r="L33" s="223">
        <v>2</v>
      </c>
      <c r="M33" s="223">
        <v>2</v>
      </c>
      <c r="N33" s="223">
        <v>2</v>
      </c>
      <c r="O33" s="223">
        <v>1</v>
      </c>
      <c r="P33" s="223">
        <v>2</v>
      </c>
      <c r="Q33" s="224">
        <f t="shared" si="6"/>
        <v>9</v>
      </c>
      <c r="R33" s="223">
        <v>2</v>
      </c>
      <c r="S33" s="223">
        <v>2</v>
      </c>
      <c r="T33" s="223">
        <v>3</v>
      </c>
      <c r="U33" s="223">
        <v>1</v>
      </c>
      <c r="V33" s="223">
        <v>2</v>
      </c>
      <c r="W33" s="224">
        <f t="shared" si="7"/>
        <v>10</v>
      </c>
    </row>
    <row r="34" spans="1:23" ht="15.75" thickBot="1" x14ac:dyDescent="0.3">
      <c r="A34" s="152">
        <f t="shared" si="0"/>
        <v>29</v>
      </c>
      <c r="B34" s="160">
        <v>7641</v>
      </c>
      <c r="C34" s="143" t="s">
        <v>168</v>
      </c>
      <c r="D34" s="317">
        <f t="shared" si="1"/>
        <v>9</v>
      </c>
      <c r="E34" s="7"/>
      <c r="F34" s="223">
        <v>2</v>
      </c>
      <c r="G34" s="223">
        <v>2</v>
      </c>
      <c r="H34" s="223">
        <v>2</v>
      </c>
      <c r="I34" s="223">
        <v>0</v>
      </c>
      <c r="J34" s="223">
        <v>2</v>
      </c>
      <c r="K34" s="224">
        <f t="shared" si="5"/>
        <v>8</v>
      </c>
      <c r="L34" s="223">
        <v>2</v>
      </c>
      <c r="M34" s="223">
        <v>2</v>
      </c>
      <c r="N34" s="223">
        <v>2</v>
      </c>
      <c r="O34" s="223">
        <v>1</v>
      </c>
      <c r="P34" s="223">
        <v>2</v>
      </c>
      <c r="Q34" s="224">
        <f t="shared" si="6"/>
        <v>9</v>
      </c>
      <c r="R34" s="223">
        <v>2</v>
      </c>
      <c r="S34" s="223">
        <v>2</v>
      </c>
      <c r="T34" s="223">
        <v>3</v>
      </c>
      <c r="U34" s="223">
        <v>1</v>
      </c>
      <c r="V34" s="223">
        <v>2</v>
      </c>
      <c r="W34" s="224">
        <f t="shared" si="7"/>
        <v>10</v>
      </c>
    </row>
    <row r="35" spans="1:23" ht="15.75" thickBot="1" x14ac:dyDescent="0.3">
      <c r="A35" s="152">
        <f t="shared" si="0"/>
        <v>30</v>
      </c>
      <c r="B35" s="160">
        <v>7642</v>
      </c>
      <c r="C35" s="143" t="s">
        <v>169</v>
      </c>
      <c r="D35" s="317">
        <f t="shared" si="1"/>
        <v>8.6666666666666661</v>
      </c>
      <c r="E35" s="7"/>
      <c r="F35" s="223">
        <v>2</v>
      </c>
      <c r="G35" s="223">
        <v>1</v>
      </c>
      <c r="H35" s="223">
        <v>2</v>
      </c>
      <c r="I35" s="223">
        <v>1</v>
      </c>
      <c r="J35" s="223">
        <v>2</v>
      </c>
      <c r="K35" s="224">
        <f t="shared" si="5"/>
        <v>8</v>
      </c>
      <c r="L35" s="223">
        <v>2</v>
      </c>
      <c r="M35" s="223">
        <v>1</v>
      </c>
      <c r="N35" s="223">
        <v>2</v>
      </c>
      <c r="O35" s="223">
        <v>1</v>
      </c>
      <c r="P35" s="223">
        <v>2</v>
      </c>
      <c r="Q35" s="224">
        <f t="shared" si="6"/>
        <v>8</v>
      </c>
      <c r="R35" s="223">
        <v>2</v>
      </c>
      <c r="S35" s="223">
        <v>2</v>
      </c>
      <c r="T35" s="223">
        <v>3</v>
      </c>
      <c r="U35" s="223">
        <v>1</v>
      </c>
      <c r="V35" s="223">
        <v>2</v>
      </c>
      <c r="W35" s="224">
        <f t="shared" si="7"/>
        <v>10</v>
      </c>
    </row>
    <row r="36" spans="1:23" ht="15.75" thickBot="1" x14ac:dyDescent="0.3">
      <c r="A36" s="152">
        <f t="shared" si="0"/>
        <v>31</v>
      </c>
      <c r="B36" s="160">
        <v>7643</v>
      </c>
      <c r="C36" s="143" t="s">
        <v>170</v>
      </c>
      <c r="D36" s="317">
        <f t="shared" si="1"/>
        <v>8</v>
      </c>
      <c r="E36" s="7"/>
      <c r="F36" s="223">
        <v>2</v>
      </c>
      <c r="G36" s="223">
        <v>1</v>
      </c>
      <c r="H36" s="223">
        <v>2</v>
      </c>
      <c r="I36" s="223">
        <v>0</v>
      </c>
      <c r="J36" s="223">
        <v>2</v>
      </c>
      <c r="K36" s="224">
        <f t="shared" si="5"/>
        <v>7</v>
      </c>
      <c r="L36" s="223">
        <v>2</v>
      </c>
      <c r="M36" s="223">
        <v>2</v>
      </c>
      <c r="N36" s="223">
        <v>2</v>
      </c>
      <c r="O36" s="223">
        <v>0</v>
      </c>
      <c r="P36" s="223">
        <v>2</v>
      </c>
      <c r="Q36" s="224">
        <f t="shared" si="6"/>
        <v>8</v>
      </c>
      <c r="R36" s="223">
        <v>2</v>
      </c>
      <c r="S36" s="223">
        <v>2</v>
      </c>
      <c r="T36" s="223">
        <v>3</v>
      </c>
      <c r="U36" s="223">
        <v>1</v>
      </c>
      <c r="V36" s="223">
        <v>1</v>
      </c>
      <c r="W36" s="224">
        <f t="shared" si="7"/>
        <v>9</v>
      </c>
    </row>
    <row r="37" spans="1:23" ht="15.75" thickBot="1" x14ac:dyDescent="0.3">
      <c r="A37" s="152">
        <f t="shared" si="0"/>
        <v>32</v>
      </c>
      <c r="B37" s="160">
        <v>7644</v>
      </c>
      <c r="C37" s="143" t="s">
        <v>171</v>
      </c>
      <c r="D37" s="317">
        <f t="shared" si="1"/>
        <v>10</v>
      </c>
      <c r="E37" s="7"/>
      <c r="F37" s="223">
        <v>2</v>
      </c>
      <c r="G37" s="223">
        <v>2</v>
      </c>
      <c r="H37" s="223">
        <v>3</v>
      </c>
      <c r="I37" s="223">
        <v>1</v>
      </c>
      <c r="J37" s="223">
        <v>2</v>
      </c>
      <c r="K37" s="224">
        <f t="shared" si="5"/>
        <v>10</v>
      </c>
      <c r="L37" s="223">
        <v>2</v>
      </c>
      <c r="M37" s="223">
        <v>2</v>
      </c>
      <c r="N37" s="223">
        <v>3</v>
      </c>
      <c r="O37" s="223">
        <v>1</v>
      </c>
      <c r="P37" s="223">
        <v>2</v>
      </c>
      <c r="Q37" s="224">
        <f t="shared" si="6"/>
        <v>10</v>
      </c>
      <c r="R37" s="223">
        <v>2</v>
      </c>
      <c r="S37" s="223">
        <v>2</v>
      </c>
      <c r="T37" s="223">
        <v>3</v>
      </c>
      <c r="U37" s="223">
        <v>1</v>
      </c>
      <c r="V37" s="223">
        <v>2</v>
      </c>
      <c r="W37" s="224">
        <f t="shared" si="7"/>
        <v>10</v>
      </c>
    </row>
    <row r="38" spans="1:23" ht="15.75" thickBot="1" x14ac:dyDescent="0.3">
      <c r="A38" s="152">
        <f t="shared" si="0"/>
        <v>33</v>
      </c>
      <c r="B38" s="160">
        <v>7645</v>
      </c>
      <c r="C38" s="143" t="s">
        <v>172</v>
      </c>
      <c r="D38" s="317">
        <f t="shared" si="1"/>
        <v>9.6666666666666661</v>
      </c>
      <c r="E38" s="7"/>
      <c r="F38" s="223">
        <v>2</v>
      </c>
      <c r="G38" s="223">
        <v>2</v>
      </c>
      <c r="H38" s="223">
        <v>3</v>
      </c>
      <c r="I38" s="223">
        <v>1</v>
      </c>
      <c r="J38" s="223">
        <v>2</v>
      </c>
      <c r="K38" s="224">
        <f t="shared" si="5"/>
        <v>10</v>
      </c>
      <c r="L38" s="223">
        <v>2</v>
      </c>
      <c r="M38" s="223">
        <v>2</v>
      </c>
      <c r="N38" s="223">
        <v>3</v>
      </c>
      <c r="O38" s="223">
        <v>1</v>
      </c>
      <c r="P38" s="223">
        <v>2</v>
      </c>
      <c r="Q38" s="224">
        <f t="shared" si="6"/>
        <v>10</v>
      </c>
      <c r="R38" s="223">
        <v>2</v>
      </c>
      <c r="S38" s="223">
        <v>2</v>
      </c>
      <c r="T38" s="223">
        <v>2</v>
      </c>
      <c r="U38" s="223">
        <v>1</v>
      </c>
      <c r="V38" s="223">
        <v>2</v>
      </c>
      <c r="W38" s="224">
        <f t="shared" si="7"/>
        <v>9</v>
      </c>
    </row>
    <row r="39" spans="1:23" ht="15.75" thickBot="1" x14ac:dyDescent="0.3">
      <c r="A39" s="152">
        <f t="shared" si="0"/>
        <v>34</v>
      </c>
      <c r="B39" s="160">
        <v>7646</v>
      </c>
      <c r="C39" s="142" t="s">
        <v>200</v>
      </c>
      <c r="D39" s="317">
        <f t="shared" si="1"/>
        <v>8.6666666666666661</v>
      </c>
      <c r="E39" s="7"/>
      <c r="F39" s="223">
        <v>2</v>
      </c>
      <c r="G39" s="223">
        <v>2</v>
      </c>
      <c r="H39" s="223">
        <v>2</v>
      </c>
      <c r="I39" s="223">
        <v>0</v>
      </c>
      <c r="J39" s="223">
        <v>2</v>
      </c>
      <c r="K39" s="224">
        <f t="shared" si="5"/>
        <v>8</v>
      </c>
      <c r="L39" s="223">
        <v>2</v>
      </c>
      <c r="M39" s="223">
        <v>2</v>
      </c>
      <c r="N39" s="223">
        <v>2</v>
      </c>
      <c r="O39" s="223">
        <v>1</v>
      </c>
      <c r="P39" s="223">
        <v>2</v>
      </c>
      <c r="Q39" s="224">
        <f t="shared" si="6"/>
        <v>9</v>
      </c>
      <c r="R39" s="223">
        <v>2</v>
      </c>
      <c r="S39" s="223">
        <v>2</v>
      </c>
      <c r="T39" s="223">
        <v>2</v>
      </c>
      <c r="U39" s="223">
        <v>1</v>
      </c>
      <c r="V39" s="223">
        <v>2</v>
      </c>
      <c r="W39" s="224">
        <f t="shared" si="7"/>
        <v>9</v>
      </c>
    </row>
    <row r="40" spans="1:23" ht="15.75" thickBot="1" x14ac:dyDescent="0.3">
      <c r="A40" s="152">
        <f t="shared" si="0"/>
        <v>35</v>
      </c>
      <c r="B40" s="160">
        <v>7647</v>
      </c>
      <c r="C40" s="143" t="s">
        <v>173</v>
      </c>
      <c r="D40" s="317">
        <f t="shared" si="1"/>
        <v>8</v>
      </c>
      <c r="E40" s="7"/>
      <c r="F40" s="223">
        <v>2</v>
      </c>
      <c r="G40" s="223">
        <v>2</v>
      </c>
      <c r="H40" s="223">
        <v>2</v>
      </c>
      <c r="I40" s="223">
        <v>0</v>
      </c>
      <c r="J40" s="223">
        <v>2</v>
      </c>
      <c r="K40" s="224">
        <f t="shared" si="5"/>
        <v>8</v>
      </c>
      <c r="L40" s="223">
        <v>2</v>
      </c>
      <c r="M40" s="223">
        <v>1</v>
      </c>
      <c r="N40" s="223">
        <v>2</v>
      </c>
      <c r="O40" s="223">
        <v>0</v>
      </c>
      <c r="P40" s="223">
        <v>2</v>
      </c>
      <c r="Q40" s="224">
        <f t="shared" si="6"/>
        <v>7</v>
      </c>
      <c r="R40" s="223">
        <v>2</v>
      </c>
      <c r="S40" s="223">
        <v>2</v>
      </c>
      <c r="T40" s="223">
        <v>2</v>
      </c>
      <c r="U40" s="223">
        <v>1</v>
      </c>
      <c r="V40" s="223">
        <v>2</v>
      </c>
      <c r="W40" s="224">
        <f t="shared" si="7"/>
        <v>9</v>
      </c>
    </row>
    <row r="41" spans="1:23" ht="15.75" thickBot="1" x14ac:dyDescent="0.3">
      <c r="A41" s="152">
        <f t="shared" si="0"/>
        <v>36</v>
      </c>
      <c r="B41" s="160">
        <v>7648</v>
      </c>
      <c r="C41" s="143" t="s">
        <v>174</v>
      </c>
      <c r="D41" s="317">
        <f t="shared" si="1"/>
        <v>8.3333333333333339</v>
      </c>
      <c r="E41" s="7"/>
      <c r="F41" s="223">
        <v>2</v>
      </c>
      <c r="G41" s="223">
        <v>2</v>
      </c>
      <c r="H41" s="223">
        <v>2</v>
      </c>
      <c r="I41" s="223">
        <v>0</v>
      </c>
      <c r="J41" s="223">
        <v>2</v>
      </c>
      <c r="K41" s="224">
        <f t="shared" si="5"/>
        <v>8</v>
      </c>
      <c r="L41" s="223">
        <v>2</v>
      </c>
      <c r="M41" s="223">
        <v>2</v>
      </c>
      <c r="N41" s="223">
        <v>2</v>
      </c>
      <c r="O41" s="223">
        <v>0</v>
      </c>
      <c r="P41" s="223">
        <v>2</v>
      </c>
      <c r="Q41" s="224">
        <f t="shared" si="6"/>
        <v>8</v>
      </c>
      <c r="R41" s="223">
        <v>2</v>
      </c>
      <c r="S41" s="223">
        <v>2</v>
      </c>
      <c r="T41" s="223">
        <v>2</v>
      </c>
      <c r="U41" s="223">
        <v>1</v>
      </c>
      <c r="V41" s="223">
        <v>2</v>
      </c>
      <c r="W41" s="224">
        <f t="shared" si="7"/>
        <v>9</v>
      </c>
    </row>
    <row r="42" spans="1:23" ht="15.75" thickBot="1" x14ac:dyDescent="0.3">
      <c r="A42" s="152">
        <f t="shared" si="0"/>
        <v>37</v>
      </c>
      <c r="B42" s="160">
        <v>7649</v>
      </c>
      <c r="C42" s="143" t="s">
        <v>175</v>
      </c>
      <c r="D42" s="317">
        <f t="shared" si="1"/>
        <v>9</v>
      </c>
      <c r="E42" s="7"/>
      <c r="F42" s="223">
        <v>2</v>
      </c>
      <c r="G42" s="223">
        <v>2</v>
      </c>
      <c r="H42" s="223">
        <v>2</v>
      </c>
      <c r="I42" s="223">
        <v>0</v>
      </c>
      <c r="J42" s="223">
        <v>2</v>
      </c>
      <c r="K42" s="224">
        <f t="shared" si="5"/>
        <v>8</v>
      </c>
      <c r="L42" s="223">
        <v>2</v>
      </c>
      <c r="M42" s="223">
        <v>2</v>
      </c>
      <c r="N42" s="223">
        <v>2</v>
      </c>
      <c r="O42" s="223">
        <v>1</v>
      </c>
      <c r="P42" s="223">
        <v>2</v>
      </c>
      <c r="Q42" s="224">
        <f t="shared" si="6"/>
        <v>9</v>
      </c>
      <c r="R42" s="223">
        <v>2</v>
      </c>
      <c r="S42" s="223">
        <v>2</v>
      </c>
      <c r="T42" s="223">
        <v>3</v>
      </c>
      <c r="U42" s="223">
        <v>1</v>
      </c>
      <c r="V42" s="223">
        <v>2</v>
      </c>
      <c r="W42" s="224">
        <f t="shared" si="7"/>
        <v>10</v>
      </c>
    </row>
    <row r="43" spans="1:23" ht="15.75" thickBot="1" x14ac:dyDescent="0.3">
      <c r="A43" s="152">
        <f t="shared" si="0"/>
        <v>38</v>
      </c>
      <c r="B43" s="160">
        <v>7650</v>
      </c>
      <c r="C43" s="143" t="s">
        <v>176</v>
      </c>
      <c r="D43" s="317">
        <f t="shared" si="1"/>
        <v>3.6666666666666665</v>
      </c>
      <c r="E43" s="7"/>
      <c r="F43" s="223">
        <v>2</v>
      </c>
      <c r="G43" s="223">
        <v>0</v>
      </c>
      <c r="H43" s="223">
        <v>2</v>
      </c>
      <c r="I43" s="223">
        <v>0</v>
      </c>
      <c r="J43" s="223">
        <v>1</v>
      </c>
      <c r="K43" s="224">
        <f t="shared" si="5"/>
        <v>5</v>
      </c>
      <c r="L43" s="223">
        <v>2</v>
      </c>
      <c r="M43" s="223">
        <v>0</v>
      </c>
      <c r="N43" s="223">
        <v>2</v>
      </c>
      <c r="O43" s="223">
        <v>1</v>
      </c>
      <c r="P43" s="223">
        <v>1</v>
      </c>
      <c r="Q43" s="224">
        <f t="shared" si="6"/>
        <v>6</v>
      </c>
      <c r="R43" s="223"/>
      <c r="S43" s="223"/>
      <c r="T43" s="223"/>
      <c r="U43" s="223"/>
      <c r="V43" s="223"/>
      <c r="W43" s="224">
        <f t="shared" si="7"/>
        <v>0</v>
      </c>
    </row>
    <row r="44" spans="1:23" ht="15.75" thickBot="1" x14ac:dyDescent="0.3">
      <c r="A44" s="152">
        <f t="shared" si="0"/>
        <v>39</v>
      </c>
      <c r="B44" s="160">
        <v>7651</v>
      </c>
      <c r="C44" s="143" t="s">
        <v>177</v>
      </c>
      <c r="D44" s="317">
        <f t="shared" si="1"/>
        <v>7.666666666666667</v>
      </c>
      <c r="E44" s="7"/>
      <c r="F44" s="219">
        <v>2</v>
      </c>
      <c r="G44" s="220">
        <v>2</v>
      </c>
      <c r="H44" s="220">
        <v>2</v>
      </c>
      <c r="I44" s="220">
        <v>0</v>
      </c>
      <c r="J44" s="221">
        <v>1</v>
      </c>
      <c r="K44" s="171">
        <f t="shared" si="2"/>
        <v>7</v>
      </c>
      <c r="L44" s="219">
        <v>2</v>
      </c>
      <c r="M44" s="220">
        <v>2</v>
      </c>
      <c r="N44" s="220">
        <v>2</v>
      </c>
      <c r="O44" s="220">
        <v>0</v>
      </c>
      <c r="P44" s="221">
        <v>2</v>
      </c>
      <c r="Q44" s="171">
        <f t="shared" si="3"/>
        <v>8</v>
      </c>
      <c r="R44" s="219">
        <v>2</v>
      </c>
      <c r="S44" s="220">
        <v>2</v>
      </c>
      <c r="T44" s="220">
        <v>2</v>
      </c>
      <c r="U44" s="220">
        <v>0</v>
      </c>
      <c r="V44" s="221">
        <v>2</v>
      </c>
      <c r="W44" s="171">
        <f t="shared" si="4"/>
        <v>8</v>
      </c>
    </row>
    <row r="45" spans="1:23" ht="15.75" thickBot="1" x14ac:dyDescent="0.3">
      <c r="A45" s="152">
        <f t="shared" si="0"/>
        <v>40</v>
      </c>
      <c r="B45" s="160">
        <v>7652</v>
      </c>
      <c r="C45" s="143" t="s">
        <v>178</v>
      </c>
      <c r="D45" s="317">
        <f t="shared" si="1"/>
        <v>8.6666666666666661</v>
      </c>
      <c r="E45" s="7"/>
      <c r="F45" s="151">
        <v>2</v>
      </c>
      <c r="G45" s="138">
        <v>2</v>
      </c>
      <c r="H45" s="138">
        <v>3</v>
      </c>
      <c r="I45" s="138">
        <v>0</v>
      </c>
      <c r="J45" s="172">
        <v>2</v>
      </c>
      <c r="K45" s="166">
        <f t="shared" si="2"/>
        <v>9</v>
      </c>
      <c r="L45" s="151">
        <v>2</v>
      </c>
      <c r="M45" s="138">
        <v>2</v>
      </c>
      <c r="N45" s="138">
        <v>3</v>
      </c>
      <c r="O45" s="138">
        <v>0</v>
      </c>
      <c r="P45" s="172">
        <v>2</v>
      </c>
      <c r="Q45" s="166">
        <f t="shared" si="3"/>
        <v>9</v>
      </c>
      <c r="R45" s="151">
        <v>2</v>
      </c>
      <c r="S45" s="138">
        <v>2</v>
      </c>
      <c r="T45" s="138">
        <v>2</v>
      </c>
      <c r="U45" s="138">
        <v>0</v>
      </c>
      <c r="V45" s="172">
        <v>2</v>
      </c>
      <c r="W45" s="166">
        <f t="shared" si="4"/>
        <v>8</v>
      </c>
    </row>
    <row r="46" spans="1:23" ht="15.75" thickBot="1" x14ac:dyDescent="0.3">
      <c r="A46" s="152">
        <f t="shared" si="0"/>
        <v>41</v>
      </c>
      <c r="B46" s="160">
        <v>7653</v>
      </c>
      <c r="C46" s="142" t="s">
        <v>201</v>
      </c>
      <c r="D46" s="317">
        <f t="shared" si="1"/>
        <v>9.3333333333333339</v>
      </c>
      <c r="E46" s="7"/>
      <c r="F46" s="151">
        <v>2</v>
      </c>
      <c r="G46" s="138">
        <v>2</v>
      </c>
      <c r="H46" s="138">
        <v>3</v>
      </c>
      <c r="I46" s="138">
        <v>0</v>
      </c>
      <c r="J46" s="172">
        <v>2</v>
      </c>
      <c r="K46" s="166">
        <f t="shared" si="2"/>
        <v>9</v>
      </c>
      <c r="L46" s="151">
        <v>2</v>
      </c>
      <c r="M46" s="138">
        <v>2</v>
      </c>
      <c r="N46" s="138">
        <v>3</v>
      </c>
      <c r="O46" s="138">
        <v>0</v>
      </c>
      <c r="P46" s="172">
        <v>2</v>
      </c>
      <c r="Q46" s="166">
        <f t="shared" si="3"/>
        <v>9</v>
      </c>
      <c r="R46" s="151">
        <v>2</v>
      </c>
      <c r="S46" s="138">
        <v>2</v>
      </c>
      <c r="T46" s="138">
        <v>3</v>
      </c>
      <c r="U46" s="138">
        <v>1</v>
      </c>
      <c r="V46" s="172">
        <v>2</v>
      </c>
      <c r="W46" s="166">
        <f t="shared" si="4"/>
        <v>10</v>
      </c>
    </row>
    <row r="47" spans="1:23" ht="15.75" thickBot="1" x14ac:dyDescent="0.3">
      <c r="A47" s="152">
        <f t="shared" si="0"/>
        <v>42</v>
      </c>
      <c r="B47" s="160">
        <v>7654</v>
      </c>
      <c r="C47" s="143" t="s">
        <v>179</v>
      </c>
      <c r="D47" s="317">
        <f t="shared" si="1"/>
        <v>7</v>
      </c>
      <c r="E47" s="7"/>
      <c r="F47" s="151">
        <v>2</v>
      </c>
      <c r="G47" s="138">
        <v>1</v>
      </c>
      <c r="H47" s="138">
        <v>2</v>
      </c>
      <c r="I47" s="138">
        <v>0</v>
      </c>
      <c r="J47" s="172">
        <v>2</v>
      </c>
      <c r="K47" s="166">
        <f t="shared" si="2"/>
        <v>7</v>
      </c>
      <c r="L47" s="151">
        <v>2</v>
      </c>
      <c r="M47" s="138">
        <v>1</v>
      </c>
      <c r="N47" s="138">
        <v>2</v>
      </c>
      <c r="O47" s="138">
        <v>0</v>
      </c>
      <c r="P47" s="172">
        <v>2</v>
      </c>
      <c r="Q47" s="166">
        <f t="shared" si="3"/>
        <v>7</v>
      </c>
      <c r="R47" s="151">
        <v>2</v>
      </c>
      <c r="S47" s="138">
        <v>1</v>
      </c>
      <c r="T47" s="138">
        <v>2</v>
      </c>
      <c r="U47" s="138">
        <v>0</v>
      </c>
      <c r="V47" s="172">
        <v>2</v>
      </c>
      <c r="W47" s="166">
        <f t="shared" si="4"/>
        <v>7</v>
      </c>
    </row>
    <row r="48" spans="1:23" ht="15.75" thickBot="1" x14ac:dyDescent="0.3">
      <c r="A48" s="152">
        <f t="shared" si="0"/>
        <v>43</v>
      </c>
      <c r="B48" s="160">
        <v>7655</v>
      </c>
      <c r="C48" s="143" t="s">
        <v>180</v>
      </c>
      <c r="D48" s="317">
        <f t="shared" si="1"/>
        <v>8</v>
      </c>
      <c r="E48" s="7"/>
      <c r="F48" s="151">
        <v>2</v>
      </c>
      <c r="G48" s="138">
        <v>2</v>
      </c>
      <c r="H48" s="138">
        <v>2</v>
      </c>
      <c r="I48" s="138">
        <v>0</v>
      </c>
      <c r="J48" s="172">
        <v>2</v>
      </c>
      <c r="K48" s="166">
        <f t="shared" si="2"/>
        <v>8</v>
      </c>
      <c r="L48" s="151">
        <v>2</v>
      </c>
      <c r="M48" s="138">
        <v>2</v>
      </c>
      <c r="N48" s="138">
        <v>2</v>
      </c>
      <c r="O48" s="138">
        <v>0</v>
      </c>
      <c r="P48" s="172">
        <v>2</v>
      </c>
      <c r="Q48" s="166">
        <f t="shared" si="3"/>
        <v>8</v>
      </c>
      <c r="R48" s="151">
        <v>2</v>
      </c>
      <c r="S48" s="138">
        <v>2</v>
      </c>
      <c r="T48" s="138">
        <v>2</v>
      </c>
      <c r="U48" s="138">
        <v>0</v>
      </c>
      <c r="V48" s="172">
        <v>2</v>
      </c>
      <c r="W48" s="166">
        <f t="shared" si="4"/>
        <v>8</v>
      </c>
    </row>
    <row r="49" spans="1:23" ht="15.75" thickBot="1" x14ac:dyDescent="0.3">
      <c r="A49" s="152">
        <f t="shared" si="0"/>
        <v>44</v>
      </c>
      <c r="B49" s="160">
        <v>7656</v>
      </c>
      <c r="C49" s="143" t="s">
        <v>181</v>
      </c>
      <c r="D49" s="317">
        <f t="shared" si="1"/>
        <v>8</v>
      </c>
      <c r="E49" s="7"/>
      <c r="F49" s="151">
        <v>2</v>
      </c>
      <c r="G49" s="138">
        <v>2</v>
      </c>
      <c r="H49" s="138">
        <v>2</v>
      </c>
      <c r="I49" s="138">
        <v>0</v>
      </c>
      <c r="J49" s="172">
        <v>2</v>
      </c>
      <c r="K49" s="166">
        <f t="shared" si="2"/>
        <v>8</v>
      </c>
      <c r="L49" s="151">
        <v>2</v>
      </c>
      <c r="M49" s="138">
        <v>2</v>
      </c>
      <c r="N49" s="138">
        <v>2</v>
      </c>
      <c r="O49" s="138">
        <v>0</v>
      </c>
      <c r="P49" s="172">
        <v>2</v>
      </c>
      <c r="Q49" s="166">
        <f t="shared" si="3"/>
        <v>8</v>
      </c>
      <c r="R49" s="151">
        <v>2</v>
      </c>
      <c r="S49" s="138">
        <v>2</v>
      </c>
      <c r="T49" s="138">
        <v>2</v>
      </c>
      <c r="U49" s="138">
        <v>0</v>
      </c>
      <c r="V49" s="172">
        <v>2</v>
      </c>
      <c r="W49" s="166">
        <f t="shared" si="4"/>
        <v>8</v>
      </c>
    </row>
    <row r="50" spans="1:23" ht="15.75" thickBot="1" x14ac:dyDescent="0.3">
      <c r="A50" s="152">
        <f t="shared" si="0"/>
        <v>45</v>
      </c>
      <c r="B50" s="160">
        <v>7657</v>
      </c>
      <c r="C50" s="143" t="s">
        <v>182</v>
      </c>
      <c r="D50" s="317">
        <f t="shared" si="1"/>
        <v>9</v>
      </c>
      <c r="E50" s="7"/>
      <c r="F50" s="151">
        <v>2</v>
      </c>
      <c r="G50" s="138">
        <v>2</v>
      </c>
      <c r="H50" s="138">
        <v>3</v>
      </c>
      <c r="I50" s="138">
        <v>0</v>
      </c>
      <c r="J50" s="172">
        <v>2</v>
      </c>
      <c r="K50" s="166">
        <f t="shared" si="2"/>
        <v>9</v>
      </c>
      <c r="L50" s="151">
        <v>2</v>
      </c>
      <c r="M50" s="138">
        <v>2</v>
      </c>
      <c r="N50" s="138">
        <v>2</v>
      </c>
      <c r="O50" s="138">
        <v>1</v>
      </c>
      <c r="P50" s="172">
        <v>2</v>
      </c>
      <c r="Q50" s="166">
        <f t="shared" si="3"/>
        <v>9</v>
      </c>
      <c r="R50" s="151">
        <v>2</v>
      </c>
      <c r="S50" s="138">
        <v>2</v>
      </c>
      <c r="T50" s="138">
        <v>3</v>
      </c>
      <c r="U50" s="138">
        <v>1</v>
      </c>
      <c r="V50" s="172">
        <v>1</v>
      </c>
      <c r="W50" s="166">
        <f t="shared" si="4"/>
        <v>9</v>
      </c>
    </row>
    <row r="51" spans="1:23" ht="15.75" thickBot="1" x14ac:dyDescent="0.3">
      <c r="A51" s="152">
        <f t="shared" si="0"/>
        <v>46</v>
      </c>
      <c r="B51" s="160">
        <v>7658</v>
      </c>
      <c r="C51" s="143" t="s">
        <v>183</v>
      </c>
      <c r="D51" s="317">
        <f t="shared" si="1"/>
        <v>6.333333333333333</v>
      </c>
      <c r="E51" s="7"/>
      <c r="F51" s="151">
        <v>1</v>
      </c>
      <c r="G51" s="138">
        <v>2</v>
      </c>
      <c r="H51" s="138">
        <v>2</v>
      </c>
      <c r="I51" s="138">
        <v>2</v>
      </c>
      <c r="J51" s="172"/>
      <c r="K51" s="166">
        <f t="shared" si="2"/>
        <v>7</v>
      </c>
      <c r="L51" s="151">
        <v>1</v>
      </c>
      <c r="M51" s="138">
        <v>1</v>
      </c>
      <c r="N51" s="138">
        <v>2</v>
      </c>
      <c r="O51" s="138">
        <v>2</v>
      </c>
      <c r="P51" s="172"/>
      <c r="Q51" s="166">
        <f t="shared" si="3"/>
        <v>6</v>
      </c>
      <c r="R51" s="151">
        <v>1</v>
      </c>
      <c r="S51" s="138">
        <v>1</v>
      </c>
      <c r="T51" s="138">
        <v>2</v>
      </c>
      <c r="U51" s="138">
        <v>2</v>
      </c>
      <c r="V51" s="172"/>
      <c r="W51" s="166">
        <f t="shared" si="4"/>
        <v>6</v>
      </c>
    </row>
    <row r="52" spans="1:23" ht="15.75" thickBot="1" x14ac:dyDescent="0.3">
      <c r="A52" s="152">
        <f t="shared" si="0"/>
        <v>47</v>
      </c>
      <c r="B52" s="160">
        <v>7659</v>
      </c>
      <c r="C52" s="143" t="s">
        <v>184</v>
      </c>
      <c r="D52" s="317">
        <f t="shared" si="1"/>
        <v>8.5</v>
      </c>
      <c r="E52" s="7"/>
      <c r="F52" s="151">
        <v>2</v>
      </c>
      <c r="G52" s="138">
        <v>2</v>
      </c>
      <c r="H52" s="138">
        <v>3</v>
      </c>
      <c r="I52" s="138">
        <v>0</v>
      </c>
      <c r="J52" s="172">
        <v>2</v>
      </c>
      <c r="K52" s="166"/>
      <c r="L52" s="151">
        <v>2</v>
      </c>
      <c r="M52" s="138">
        <v>2</v>
      </c>
      <c r="N52" s="138">
        <v>3</v>
      </c>
      <c r="O52" s="138">
        <v>0</v>
      </c>
      <c r="P52" s="172">
        <v>1</v>
      </c>
      <c r="Q52" s="166">
        <f t="shared" si="3"/>
        <v>8</v>
      </c>
      <c r="R52" s="151">
        <v>2</v>
      </c>
      <c r="S52" s="138">
        <v>2</v>
      </c>
      <c r="T52" s="138">
        <v>3</v>
      </c>
      <c r="U52" s="138">
        <v>1</v>
      </c>
      <c r="V52" s="172">
        <v>1</v>
      </c>
      <c r="W52" s="166">
        <f t="shared" si="4"/>
        <v>9</v>
      </c>
    </row>
    <row r="53" spans="1:23" ht="15.75" thickBot="1" x14ac:dyDescent="0.3">
      <c r="A53" s="152">
        <f t="shared" si="0"/>
        <v>48</v>
      </c>
      <c r="B53" s="160">
        <v>7660</v>
      </c>
      <c r="C53" s="143" t="s">
        <v>185</v>
      </c>
      <c r="D53" s="317">
        <f t="shared" si="1"/>
        <v>8</v>
      </c>
      <c r="E53" s="7"/>
      <c r="F53" s="151">
        <v>2</v>
      </c>
      <c r="G53" s="138">
        <v>2</v>
      </c>
      <c r="H53" s="138">
        <v>2</v>
      </c>
      <c r="I53" s="138">
        <v>0</v>
      </c>
      <c r="J53" s="172">
        <v>2</v>
      </c>
      <c r="K53" s="166">
        <f t="shared" si="2"/>
        <v>8</v>
      </c>
      <c r="L53" s="151">
        <v>2</v>
      </c>
      <c r="M53" s="138">
        <v>2</v>
      </c>
      <c r="N53" s="138">
        <v>2</v>
      </c>
      <c r="O53" s="138">
        <v>0</v>
      </c>
      <c r="P53" s="172">
        <v>2</v>
      </c>
      <c r="Q53" s="166">
        <f t="shared" si="3"/>
        <v>8</v>
      </c>
      <c r="R53" s="151">
        <v>2</v>
      </c>
      <c r="S53" s="138">
        <v>2</v>
      </c>
      <c r="T53" s="138">
        <v>2</v>
      </c>
      <c r="U53" s="138">
        <v>0</v>
      </c>
      <c r="V53" s="172">
        <v>2</v>
      </c>
      <c r="W53" s="166">
        <f t="shared" si="4"/>
        <v>8</v>
      </c>
    </row>
    <row r="54" spans="1:23" ht="15.75" thickBot="1" x14ac:dyDescent="0.3">
      <c r="A54" s="152">
        <f t="shared" si="0"/>
        <v>49</v>
      </c>
      <c r="B54" s="160">
        <v>7661</v>
      </c>
      <c r="C54" s="143" t="s">
        <v>186</v>
      </c>
      <c r="D54" s="317">
        <f t="shared" si="1"/>
        <v>8</v>
      </c>
      <c r="E54" s="7"/>
      <c r="F54" s="151">
        <v>2</v>
      </c>
      <c r="G54" s="138">
        <v>2</v>
      </c>
      <c r="H54" s="138">
        <v>2</v>
      </c>
      <c r="I54" s="138">
        <v>0</v>
      </c>
      <c r="J54" s="172">
        <v>1</v>
      </c>
      <c r="K54" s="166">
        <f t="shared" si="2"/>
        <v>7</v>
      </c>
      <c r="L54" s="151">
        <v>2</v>
      </c>
      <c r="M54" s="138">
        <v>2</v>
      </c>
      <c r="N54" s="138">
        <v>3</v>
      </c>
      <c r="O54" s="138">
        <v>0</v>
      </c>
      <c r="P54" s="172">
        <v>2</v>
      </c>
      <c r="Q54" s="166">
        <f t="shared" si="3"/>
        <v>9</v>
      </c>
      <c r="R54" s="151">
        <v>2</v>
      </c>
      <c r="S54" s="138">
        <v>2</v>
      </c>
      <c r="T54" s="138">
        <v>2</v>
      </c>
      <c r="U54" s="138">
        <v>0</v>
      </c>
      <c r="V54" s="172">
        <v>2</v>
      </c>
      <c r="W54" s="166">
        <f t="shared" si="4"/>
        <v>8</v>
      </c>
    </row>
    <row r="55" spans="1:23" ht="16.5" customHeight="1" thickBot="1" x14ac:dyDescent="0.3">
      <c r="A55" s="152">
        <f t="shared" si="0"/>
        <v>50</v>
      </c>
      <c r="B55" s="160">
        <v>7662</v>
      </c>
      <c r="C55" s="143" t="s">
        <v>187</v>
      </c>
      <c r="D55" s="317">
        <f t="shared" si="1"/>
        <v>8</v>
      </c>
      <c r="E55" s="7"/>
      <c r="F55" s="151">
        <v>2</v>
      </c>
      <c r="G55" s="138">
        <v>2</v>
      </c>
      <c r="H55" s="138">
        <v>2</v>
      </c>
      <c r="I55" s="138">
        <v>0</v>
      </c>
      <c r="J55" s="172">
        <v>2</v>
      </c>
      <c r="K55" s="166">
        <f t="shared" si="2"/>
        <v>8</v>
      </c>
      <c r="L55" s="151">
        <v>2</v>
      </c>
      <c r="M55" s="138">
        <v>2</v>
      </c>
      <c r="N55" s="138">
        <v>3</v>
      </c>
      <c r="O55" s="138">
        <v>0</v>
      </c>
      <c r="P55" s="172">
        <v>2</v>
      </c>
      <c r="Q55" s="166">
        <f t="shared" si="3"/>
        <v>9</v>
      </c>
      <c r="R55" s="151">
        <v>2</v>
      </c>
      <c r="S55" s="138">
        <v>2</v>
      </c>
      <c r="T55" s="138">
        <v>2</v>
      </c>
      <c r="U55" s="138">
        <v>0</v>
      </c>
      <c r="V55" s="172">
        <v>1</v>
      </c>
      <c r="W55" s="166">
        <f t="shared" si="4"/>
        <v>7</v>
      </c>
    </row>
    <row r="56" spans="1:23" ht="15.75" thickBot="1" x14ac:dyDescent="0.3">
      <c r="A56" s="152">
        <f t="shared" si="0"/>
        <v>51</v>
      </c>
      <c r="B56" s="160">
        <v>7663</v>
      </c>
      <c r="C56" s="143" t="s">
        <v>188</v>
      </c>
      <c r="D56" s="317">
        <f t="shared" si="1"/>
        <v>8.3333333333333339</v>
      </c>
      <c r="E56" s="7"/>
      <c r="F56" s="151">
        <v>2</v>
      </c>
      <c r="G56" s="138">
        <v>2</v>
      </c>
      <c r="H56" s="138">
        <v>2</v>
      </c>
      <c r="I56" s="138">
        <v>0</v>
      </c>
      <c r="J56" s="172">
        <v>2</v>
      </c>
      <c r="K56" s="166">
        <f t="shared" si="2"/>
        <v>8</v>
      </c>
      <c r="L56" s="151">
        <v>2</v>
      </c>
      <c r="M56" s="138">
        <v>2</v>
      </c>
      <c r="N56" s="138">
        <v>3</v>
      </c>
      <c r="O56" s="138">
        <v>0</v>
      </c>
      <c r="P56" s="172">
        <v>2</v>
      </c>
      <c r="Q56" s="166">
        <f t="shared" si="3"/>
        <v>9</v>
      </c>
      <c r="R56" s="151">
        <v>2</v>
      </c>
      <c r="S56" s="138">
        <v>2</v>
      </c>
      <c r="T56" s="138">
        <v>2</v>
      </c>
      <c r="U56" s="138">
        <v>0</v>
      </c>
      <c r="V56" s="172">
        <v>2</v>
      </c>
      <c r="W56" s="166">
        <f t="shared" si="4"/>
        <v>8</v>
      </c>
    </row>
    <row r="57" spans="1:23" ht="15.75" thickBot="1" x14ac:dyDescent="0.3">
      <c r="A57" s="152">
        <f t="shared" si="0"/>
        <v>52</v>
      </c>
      <c r="B57" s="160">
        <v>7664</v>
      </c>
      <c r="C57" s="143" t="s">
        <v>189</v>
      </c>
      <c r="D57" s="317">
        <f t="shared" si="1"/>
        <v>8.6666666666666661</v>
      </c>
      <c r="E57" s="7"/>
      <c r="F57" s="151">
        <v>2</v>
      </c>
      <c r="G57" s="138">
        <v>2</v>
      </c>
      <c r="H57" s="138">
        <v>2</v>
      </c>
      <c r="I57" s="138">
        <v>0</v>
      </c>
      <c r="J57" s="172">
        <v>2</v>
      </c>
      <c r="K57" s="166">
        <f t="shared" si="2"/>
        <v>8</v>
      </c>
      <c r="L57" s="151">
        <v>2</v>
      </c>
      <c r="M57" s="138">
        <v>2</v>
      </c>
      <c r="N57" s="138">
        <v>3</v>
      </c>
      <c r="O57" s="138">
        <v>0</v>
      </c>
      <c r="P57" s="172">
        <v>2</v>
      </c>
      <c r="Q57" s="166">
        <f t="shared" si="3"/>
        <v>9</v>
      </c>
      <c r="R57" s="151">
        <v>2</v>
      </c>
      <c r="S57" s="138">
        <v>2</v>
      </c>
      <c r="T57" s="138">
        <v>3</v>
      </c>
      <c r="U57" s="138">
        <v>0</v>
      </c>
      <c r="V57" s="172">
        <v>2</v>
      </c>
      <c r="W57" s="166">
        <f t="shared" si="4"/>
        <v>9</v>
      </c>
    </row>
    <row r="58" spans="1:23" ht="15.75" thickBot="1" x14ac:dyDescent="0.3">
      <c r="A58" s="152">
        <f t="shared" si="0"/>
        <v>53</v>
      </c>
      <c r="B58" s="160">
        <v>7665</v>
      </c>
      <c r="C58" s="142" t="s">
        <v>252</v>
      </c>
      <c r="D58" s="317">
        <f t="shared" si="1"/>
        <v>7.333333333333333</v>
      </c>
      <c r="E58" s="7"/>
      <c r="F58" s="151">
        <v>1</v>
      </c>
      <c r="G58" s="138">
        <v>2</v>
      </c>
      <c r="H58" s="138">
        <v>2</v>
      </c>
      <c r="I58" s="138">
        <v>0</v>
      </c>
      <c r="J58" s="172">
        <v>2</v>
      </c>
      <c r="K58" s="166">
        <f t="shared" si="2"/>
        <v>7</v>
      </c>
      <c r="L58" s="151">
        <v>2</v>
      </c>
      <c r="M58" s="138">
        <v>2</v>
      </c>
      <c r="N58" s="138">
        <v>2</v>
      </c>
      <c r="O58" s="138">
        <v>0</v>
      </c>
      <c r="P58" s="172">
        <v>2</v>
      </c>
      <c r="Q58" s="166">
        <f t="shared" si="3"/>
        <v>8</v>
      </c>
      <c r="R58" s="151">
        <v>2</v>
      </c>
      <c r="S58" s="138">
        <v>1</v>
      </c>
      <c r="T58" s="138">
        <v>2</v>
      </c>
      <c r="U58" s="138">
        <v>0</v>
      </c>
      <c r="V58" s="172">
        <v>2</v>
      </c>
      <c r="W58" s="166">
        <f t="shared" si="4"/>
        <v>7</v>
      </c>
    </row>
    <row r="59" spans="1:23" ht="15.75" thickBot="1" x14ac:dyDescent="0.3">
      <c r="A59" s="152">
        <f t="shared" si="0"/>
        <v>54</v>
      </c>
      <c r="B59" s="160">
        <v>7666</v>
      </c>
      <c r="C59" s="143" t="s">
        <v>190</v>
      </c>
      <c r="D59" s="317">
        <f t="shared" si="1"/>
        <v>8</v>
      </c>
      <c r="E59" s="7"/>
      <c r="F59" s="151">
        <v>2</v>
      </c>
      <c r="G59" s="138">
        <v>2</v>
      </c>
      <c r="H59" s="138">
        <v>2</v>
      </c>
      <c r="I59" s="138">
        <v>0</v>
      </c>
      <c r="J59" s="172">
        <v>2</v>
      </c>
      <c r="K59" s="166">
        <f t="shared" si="2"/>
        <v>8</v>
      </c>
      <c r="L59" s="151">
        <v>2</v>
      </c>
      <c r="M59" s="138">
        <v>2</v>
      </c>
      <c r="N59" s="138">
        <v>2</v>
      </c>
      <c r="O59" s="138">
        <v>0</v>
      </c>
      <c r="P59" s="172">
        <v>2</v>
      </c>
      <c r="Q59" s="166">
        <f t="shared" si="3"/>
        <v>8</v>
      </c>
      <c r="R59" s="151">
        <v>2</v>
      </c>
      <c r="S59" s="138">
        <v>2</v>
      </c>
      <c r="T59" s="138">
        <v>2</v>
      </c>
      <c r="U59" s="138">
        <v>0</v>
      </c>
      <c r="V59" s="172">
        <v>2</v>
      </c>
      <c r="W59" s="166">
        <f t="shared" si="4"/>
        <v>8</v>
      </c>
    </row>
    <row r="60" spans="1:23" ht="15.75" thickBot="1" x14ac:dyDescent="0.3">
      <c r="A60" s="152">
        <f t="shared" si="0"/>
        <v>55</v>
      </c>
      <c r="B60" s="160">
        <v>7667</v>
      </c>
      <c r="C60" s="142" t="s">
        <v>220</v>
      </c>
      <c r="D60" s="317">
        <f t="shared" si="1"/>
        <v>8.6666666666666661</v>
      </c>
      <c r="E60" s="7"/>
      <c r="F60" s="151">
        <v>2</v>
      </c>
      <c r="G60" s="138">
        <v>2</v>
      </c>
      <c r="H60" s="138">
        <v>3</v>
      </c>
      <c r="I60" s="138">
        <v>0</v>
      </c>
      <c r="J60" s="172">
        <v>2</v>
      </c>
      <c r="K60" s="166">
        <f t="shared" si="2"/>
        <v>9</v>
      </c>
      <c r="L60" s="151">
        <v>2</v>
      </c>
      <c r="M60" s="138">
        <v>2</v>
      </c>
      <c r="N60" s="138">
        <v>2</v>
      </c>
      <c r="O60" s="138">
        <v>0</v>
      </c>
      <c r="P60" s="172">
        <v>2</v>
      </c>
      <c r="Q60" s="166">
        <f t="shared" si="3"/>
        <v>8</v>
      </c>
      <c r="R60" s="151">
        <v>2</v>
      </c>
      <c r="S60" s="138">
        <v>2</v>
      </c>
      <c r="T60" s="138">
        <v>3</v>
      </c>
      <c r="U60" s="138">
        <v>0</v>
      </c>
      <c r="V60" s="172">
        <v>2</v>
      </c>
      <c r="W60" s="166">
        <f t="shared" si="4"/>
        <v>9</v>
      </c>
    </row>
    <row r="61" spans="1:23" ht="15.75" thickBot="1" x14ac:dyDescent="0.3">
      <c r="A61" s="152">
        <f t="shared" si="0"/>
        <v>56</v>
      </c>
      <c r="B61" s="160">
        <v>7668</v>
      </c>
      <c r="C61" s="143" t="s">
        <v>191</v>
      </c>
      <c r="D61" s="317">
        <f t="shared" si="1"/>
        <v>10</v>
      </c>
      <c r="E61" s="7"/>
      <c r="F61" s="151">
        <v>2</v>
      </c>
      <c r="G61" s="138">
        <v>2</v>
      </c>
      <c r="H61" s="138">
        <v>3</v>
      </c>
      <c r="I61" s="138">
        <v>1</v>
      </c>
      <c r="J61" s="172">
        <v>2</v>
      </c>
      <c r="K61" s="166">
        <f t="shared" si="2"/>
        <v>10</v>
      </c>
      <c r="L61" s="151">
        <v>2</v>
      </c>
      <c r="M61" s="138">
        <v>2</v>
      </c>
      <c r="N61" s="138">
        <v>3</v>
      </c>
      <c r="O61" s="138">
        <v>1</v>
      </c>
      <c r="P61" s="172">
        <v>2</v>
      </c>
      <c r="Q61" s="166">
        <f t="shared" si="3"/>
        <v>10</v>
      </c>
      <c r="R61" s="151">
        <v>2</v>
      </c>
      <c r="S61" s="138">
        <v>2</v>
      </c>
      <c r="T61" s="138">
        <v>3</v>
      </c>
      <c r="U61" s="138">
        <v>1</v>
      </c>
      <c r="V61" s="172">
        <v>2</v>
      </c>
      <c r="W61" s="166">
        <f t="shared" si="4"/>
        <v>10</v>
      </c>
    </row>
    <row r="62" spans="1:23" ht="15.75" thickBot="1" x14ac:dyDescent="0.3">
      <c r="A62" s="152">
        <f t="shared" si="0"/>
        <v>57</v>
      </c>
      <c r="B62" s="160">
        <v>7669</v>
      </c>
      <c r="C62" s="143" t="s">
        <v>192</v>
      </c>
      <c r="D62" s="317">
        <f t="shared" si="1"/>
        <v>8</v>
      </c>
      <c r="E62" s="7"/>
      <c r="F62" s="151">
        <v>2</v>
      </c>
      <c r="G62" s="138">
        <v>2</v>
      </c>
      <c r="H62" s="138">
        <v>2</v>
      </c>
      <c r="I62" s="138">
        <v>0</v>
      </c>
      <c r="J62" s="172">
        <v>2</v>
      </c>
      <c r="K62" s="166">
        <f t="shared" si="2"/>
        <v>8</v>
      </c>
      <c r="L62" s="151">
        <v>2</v>
      </c>
      <c r="M62" s="138">
        <v>2</v>
      </c>
      <c r="N62" s="138">
        <v>2</v>
      </c>
      <c r="O62" s="138">
        <v>0</v>
      </c>
      <c r="P62" s="172">
        <v>2</v>
      </c>
      <c r="Q62" s="166">
        <f t="shared" si="3"/>
        <v>8</v>
      </c>
      <c r="R62" s="151">
        <v>2</v>
      </c>
      <c r="S62" s="138">
        <v>2</v>
      </c>
      <c r="T62" s="138">
        <v>2</v>
      </c>
      <c r="U62" s="138">
        <v>0</v>
      </c>
      <c r="V62" s="172">
        <v>2</v>
      </c>
      <c r="W62" s="166">
        <f t="shared" si="4"/>
        <v>8</v>
      </c>
    </row>
    <row r="63" spans="1:23" ht="15.75" thickBot="1" x14ac:dyDescent="0.3">
      <c r="A63" s="152">
        <f t="shared" si="0"/>
        <v>58</v>
      </c>
      <c r="B63" s="160">
        <v>7670</v>
      </c>
      <c r="C63" s="143" t="s">
        <v>193</v>
      </c>
      <c r="D63" s="317">
        <f t="shared" si="1"/>
        <v>9</v>
      </c>
      <c r="E63" s="7"/>
      <c r="F63" s="151">
        <v>2</v>
      </c>
      <c r="G63" s="138">
        <v>2</v>
      </c>
      <c r="H63" s="138">
        <v>3</v>
      </c>
      <c r="I63" s="138">
        <v>0</v>
      </c>
      <c r="J63" s="172">
        <v>2</v>
      </c>
      <c r="K63" s="166">
        <f t="shared" si="2"/>
        <v>9</v>
      </c>
      <c r="L63" s="151">
        <v>2</v>
      </c>
      <c r="M63" s="138">
        <v>2</v>
      </c>
      <c r="N63" s="138">
        <v>3</v>
      </c>
      <c r="O63" s="138">
        <v>0</v>
      </c>
      <c r="P63" s="172">
        <v>2</v>
      </c>
      <c r="Q63" s="166">
        <f t="shared" si="3"/>
        <v>9</v>
      </c>
      <c r="R63" s="151">
        <v>2</v>
      </c>
      <c r="S63" s="138">
        <v>2</v>
      </c>
      <c r="T63" s="138">
        <v>3</v>
      </c>
      <c r="U63" s="138">
        <v>0</v>
      </c>
      <c r="V63" s="172">
        <v>2</v>
      </c>
      <c r="W63" s="166">
        <f t="shared" si="4"/>
        <v>9</v>
      </c>
    </row>
    <row r="64" spans="1:23" ht="15.75" thickBot="1" x14ac:dyDescent="0.3">
      <c r="A64" s="152">
        <f t="shared" si="0"/>
        <v>59</v>
      </c>
      <c r="B64" s="160">
        <v>7671</v>
      </c>
      <c r="C64" s="143" t="s">
        <v>194</v>
      </c>
      <c r="D64" s="317">
        <f t="shared" si="1"/>
        <v>8</v>
      </c>
      <c r="E64" s="7"/>
      <c r="F64" s="151">
        <v>2</v>
      </c>
      <c r="G64" s="138">
        <v>2</v>
      </c>
      <c r="H64" s="138">
        <v>2</v>
      </c>
      <c r="I64" s="138">
        <v>0</v>
      </c>
      <c r="J64" s="172">
        <v>2</v>
      </c>
      <c r="K64" s="166">
        <f t="shared" si="2"/>
        <v>8</v>
      </c>
      <c r="L64" s="151">
        <v>2</v>
      </c>
      <c r="M64" s="138">
        <v>2</v>
      </c>
      <c r="N64" s="138">
        <v>2</v>
      </c>
      <c r="O64" s="138">
        <v>0</v>
      </c>
      <c r="P64" s="172">
        <v>2</v>
      </c>
      <c r="Q64" s="166">
        <f t="shared" si="3"/>
        <v>8</v>
      </c>
      <c r="R64" s="151">
        <v>2</v>
      </c>
      <c r="S64" s="138">
        <v>2</v>
      </c>
      <c r="T64" s="138">
        <v>2</v>
      </c>
      <c r="U64" s="138">
        <v>0</v>
      </c>
      <c r="V64" s="172">
        <v>2</v>
      </c>
      <c r="W64" s="166">
        <f t="shared" si="4"/>
        <v>8</v>
      </c>
    </row>
    <row r="65" spans="1:23" ht="15.75" thickBot="1" x14ac:dyDescent="0.3">
      <c r="A65" s="152">
        <f t="shared" si="0"/>
        <v>60</v>
      </c>
      <c r="B65" s="160">
        <v>7672</v>
      </c>
      <c r="C65" s="143" t="s">
        <v>195</v>
      </c>
      <c r="D65" s="317">
        <f t="shared" si="1"/>
        <v>8.3333333333333339</v>
      </c>
      <c r="E65" s="7"/>
      <c r="F65" s="151">
        <v>2</v>
      </c>
      <c r="G65" s="138">
        <v>2</v>
      </c>
      <c r="H65" s="138">
        <v>3</v>
      </c>
      <c r="I65" s="138">
        <v>0</v>
      </c>
      <c r="J65" s="172">
        <v>1</v>
      </c>
      <c r="K65" s="166">
        <f t="shared" si="2"/>
        <v>8</v>
      </c>
      <c r="L65" s="151">
        <v>2</v>
      </c>
      <c r="M65" s="138">
        <v>2</v>
      </c>
      <c r="N65" s="138">
        <v>2</v>
      </c>
      <c r="O65" s="138">
        <v>0</v>
      </c>
      <c r="P65" s="172">
        <v>2</v>
      </c>
      <c r="Q65" s="166">
        <f t="shared" si="3"/>
        <v>8</v>
      </c>
      <c r="R65" s="151">
        <v>2</v>
      </c>
      <c r="S65" s="138">
        <v>2</v>
      </c>
      <c r="T65" s="138">
        <v>3</v>
      </c>
      <c r="U65" s="138">
        <v>0</v>
      </c>
      <c r="V65" s="172">
        <v>2</v>
      </c>
      <c r="W65" s="166">
        <f t="shared" si="4"/>
        <v>9</v>
      </c>
    </row>
    <row r="66" spans="1:23" ht="15.75" thickBot="1" x14ac:dyDescent="0.3">
      <c r="A66" s="152">
        <f t="shared" si="0"/>
        <v>61</v>
      </c>
      <c r="B66" s="160">
        <v>7673</v>
      </c>
      <c r="C66" s="142" t="s">
        <v>202</v>
      </c>
      <c r="D66" s="317">
        <f t="shared" si="1"/>
        <v>9</v>
      </c>
      <c r="E66" s="7"/>
      <c r="F66" s="151">
        <v>2</v>
      </c>
      <c r="G66" s="138">
        <v>2</v>
      </c>
      <c r="H66" s="138">
        <v>3</v>
      </c>
      <c r="I66" s="138">
        <v>1</v>
      </c>
      <c r="J66" s="172">
        <v>2</v>
      </c>
      <c r="K66" s="166"/>
      <c r="L66" s="151">
        <v>2</v>
      </c>
      <c r="M66" s="138">
        <v>2</v>
      </c>
      <c r="N66" s="138">
        <v>3</v>
      </c>
      <c r="O66" s="138">
        <v>0</v>
      </c>
      <c r="P66" s="172">
        <v>2</v>
      </c>
      <c r="Q66" s="166">
        <f t="shared" si="3"/>
        <v>9</v>
      </c>
      <c r="R66" s="151">
        <v>2</v>
      </c>
      <c r="S66" s="138">
        <v>2</v>
      </c>
      <c r="T66" s="138">
        <v>3</v>
      </c>
      <c r="U66" s="138"/>
      <c r="V66" s="172">
        <v>2</v>
      </c>
      <c r="W66" s="166">
        <f t="shared" si="4"/>
        <v>9</v>
      </c>
    </row>
    <row r="67" spans="1:23" ht="15.75" thickBot="1" x14ac:dyDescent="0.3">
      <c r="A67" s="152">
        <f t="shared" si="0"/>
        <v>62</v>
      </c>
      <c r="B67" s="160">
        <v>7674</v>
      </c>
      <c r="C67" s="143" t="s">
        <v>196</v>
      </c>
      <c r="D67" s="317">
        <f t="shared" si="1"/>
        <v>8.3333333333333339</v>
      </c>
      <c r="E67" s="7"/>
      <c r="F67" s="151">
        <v>2</v>
      </c>
      <c r="G67" s="138">
        <v>2</v>
      </c>
      <c r="H67" s="138">
        <v>3</v>
      </c>
      <c r="I67" s="138">
        <v>0</v>
      </c>
      <c r="J67" s="172">
        <v>2</v>
      </c>
      <c r="K67" s="166">
        <f t="shared" si="2"/>
        <v>9</v>
      </c>
      <c r="L67" s="151">
        <v>2</v>
      </c>
      <c r="M67" s="138">
        <v>2</v>
      </c>
      <c r="N67" s="138">
        <v>2</v>
      </c>
      <c r="O67" s="138">
        <v>0</v>
      </c>
      <c r="P67" s="172">
        <v>1</v>
      </c>
      <c r="Q67" s="166">
        <f t="shared" si="3"/>
        <v>7</v>
      </c>
      <c r="R67" s="151">
        <v>2</v>
      </c>
      <c r="S67" s="138">
        <v>2</v>
      </c>
      <c r="T67" s="138">
        <v>3</v>
      </c>
      <c r="U67" s="138">
        <v>0</v>
      </c>
      <c r="V67" s="172">
        <v>2</v>
      </c>
      <c r="W67" s="166">
        <f t="shared" si="4"/>
        <v>9</v>
      </c>
    </row>
    <row r="68" spans="1:23" ht="15.75" thickBot="1" x14ac:dyDescent="0.3">
      <c r="A68" s="152">
        <f t="shared" si="0"/>
        <v>63</v>
      </c>
      <c r="B68" s="160">
        <v>7675</v>
      </c>
      <c r="C68" s="143" t="s">
        <v>197</v>
      </c>
      <c r="D68" s="317">
        <f t="shared" si="1"/>
        <v>8</v>
      </c>
      <c r="E68" s="7"/>
      <c r="F68" s="151">
        <v>2</v>
      </c>
      <c r="G68" s="138">
        <v>2</v>
      </c>
      <c r="H68" s="138">
        <v>2</v>
      </c>
      <c r="I68" s="138">
        <v>0</v>
      </c>
      <c r="J68" s="172">
        <v>2</v>
      </c>
      <c r="K68" s="166">
        <f t="shared" si="2"/>
        <v>8</v>
      </c>
      <c r="L68" s="151">
        <v>2</v>
      </c>
      <c r="M68" s="138">
        <v>2</v>
      </c>
      <c r="N68" s="138">
        <v>2</v>
      </c>
      <c r="O68" s="138">
        <v>0</v>
      </c>
      <c r="P68" s="172">
        <v>2</v>
      </c>
      <c r="Q68" s="166">
        <f t="shared" si="3"/>
        <v>8</v>
      </c>
      <c r="R68" s="151">
        <v>2</v>
      </c>
      <c r="S68" s="138">
        <v>2</v>
      </c>
      <c r="T68" s="138">
        <v>2</v>
      </c>
      <c r="U68" s="138">
        <v>0</v>
      </c>
      <c r="V68" s="172">
        <v>2</v>
      </c>
      <c r="W68" s="166">
        <f t="shared" si="4"/>
        <v>8</v>
      </c>
    </row>
    <row r="69" spans="1:23" ht="15.75" thickBot="1" x14ac:dyDescent="0.3">
      <c r="A69" s="152">
        <f t="shared" si="0"/>
        <v>64</v>
      </c>
      <c r="B69" s="161">
        <v>7682</v>
      </c>
      <c r="C69" s="199" t="s">
        <v>253</v>
      </c>
      <c r="D69" s="317">
        <f t="shared" si="1"/>
        <v>9.6666666666666661</v>
      </c>
      <c r="E69" s="7"/>
      <c r="F69" s="151">
        <v>2</v>
      </c>
      <c r="G69" s="138">
        <v>2</v>
      </c>
      <c r="H69" s="138">
        <v>3</v>
      </c>
      <c r="I69" s="138">
        <v>1</v>
      </c>
      <c r="J69" s="172">
        <v>2</v>
      </c>
      <c r="K69" s="166">
        <f t="shared" si="2"/>
        <v>10</v>
      </c>
      <c r="L69" s="151">
        <v>2</v>
      </c>
      <c r="M69" s="138">
        <v>2</v>
      </c>
      <c r="N69" s="138">
        <v>3</v>
      </c>
      <c r="O69" s="138">
        <v>1</v>
      </c>
      <c r="P69" s="172">
        <v>1</v>
      </c>
      <c r="Q69" s="166">
        <f t="shared" si="3"/>
        <v>9</v>
      </c>
      <c r="R69" s="151">
        <v>2</v>
      </c>
      <c r="S69" s="138">
        <v>2</v>
      </c>
      <c r="T69" s="138">
        <v>3</v>
      </c>
      <c r="U69" s="138">
        <v>1</v>
      </c>
      <c r="V69" s="172">
        <v>2</v>
      </c>
      <c r="W69" s="166">
        <f t="shared" si="4"/>
        <v>10</v>
      </c>
    </row>
    <row r="70" spans="1:23" ht="15.75" thickBot="1" x14ac:dyDescent="0.3">
      <c r="A70" s="152">
        <v>64</v>
      </c>
      <c r="B70" s="195">
        <v>8094</v>
      </c>
      <c r="C70" s="196" t="s">
        <v>221</v>
      </c>
      <c r="D70" s="317">
        <f t="shared" si="1"/>
        <v>8.6666666666666661</v>
      </c>
      <c r="E70" s="7"/>
      <c r="F70" s="151">
        <v>2</v>
      </c>
      <c r="G70" s="138">
        <v>2</v>
      </c>
      <c r="H70" s="138">
        <v>2</v>
      </c>
      <c r="I70" s="138">
        <v>0</v>
      </c>
      <c r="J70" s="172">
        <v>2</v>
      </c>
      <c r="K70" s="166">
        <f t="shared" si="2"/>
        <v>8</v>
      </c>
      <c r="L70" s="151">
        <v>2</v>
      </c>
      <c r="M70" s="138">
        <v>2</v>
      </c>
      <c r="N70" s="138">
        <v>3</v>
      </c>
      <c r="O70" s="138">
        <v>0</v>
      </c>
      <c r="P70" s="172">
        <v>2</v>
      </c>
      <c r="Q70" s="166">
        <f t="shared" si="3"/>
        <v>9</v>
      </c>
      <c r="R70" s="151">
        <v>2</v>
      </c>
      <c r="S70" s="138">
        <v>2</v>
      </c>
      <c r="T70" s="138">
        <v>3</v>
      </c>
      <c r="U70" s="138">
        <v>0</v>
      </c>
      <c r="V70" s="172">
        <v>2</v>
      </c>
      <c r="W70" s="166">
        <f t="shared" si="4"/>
        <v>9</v>
      </c>
    </row>
    <row r="71" spans="1:23" ht="15.75" thickBot="1" x14ac:dyDescent="0.3">
      <c r="A71" s="152">
        <v>65</v>
      </c>
      <c r="B71" s="195">
        <v>8095</v>
      </c>
      <c r="C71" s="196" t="s">
        <v>222</v>
      </c>
      <c r="D71" s="317">
        <f t="shared" ref="D71:D82" si="8">AVERAGE(K71,Q71,W71)</f>
        <v>8.3333333333333339</v>
      </c>
      <c r="E71" s="7"/>
      <c r="F71" s="151">
        <v>2</v>
      </c>
      <c r="G71" s="138">
        <v>2</v>
      </c>
      <c r="H71" s="138">
        <v>2</v>
      </c>
      <c r="I71" s="138">
        <v>0</v>
      </c>
      <c r="J71" s="172">
        <v>2</v>
      </c>
      <c r="K71" s="166">
        <f t="shared" ref="K71:K81" si="9">SUM(F71:J71)</f>
        <v>8</v>
      </c>
      <c r="L71" s="151">
        <v>2</v>
      </c>
      <c r="M71" s="138">
        <v>2</v>
      </c>
      <c r="N71" s="138">
        <v>3</v>
      </c>
      <c r="O71" s="138">
        <v>0</v>
      </c>
      <c r="P71" s="172">
        <v>2</v>
      </c>
      <c r="Q71" s="166">
        <f t="shared" ref="Q71:Q81" si="10">SUM(L71:P71)</f>
        <v>9</v>
      </c>
      <c r="R71" s="151">
        <v>2</v>
      </c>
      <c r="S71" s="138">
        <v>2</v>
      </c>
      <c r="T71" s="138">
        <v>2</v>
      </c>
      <c r="U71" s="138">
        <v>0</v>
      </c>
      <c r="V71" s="172">
        <v>2</v>
      </c>
      <c r="W71" s="166">
        <f t="shared" ref="W71:W81" si="11">SUM(R71:V71)</f>
        <v>8</v>
      </c>
    </row>
    <row r="72" spans="1:23" ht="15.75" thickBot="1" x14ac:dyDescent="0.3">
      <c r="A72" s="152">
        <v>66</v>
      </c>
      <c r="B72" s="195">
        <v>8096</v>
      </c>
      <c r="C72" s="196" t="s">
        <v>223</v>
      </c>
      <c r="D72" s="317">
        <f t="shared" si="8"/>
        <v>8</v>
      </c>
      <c r="E72" s="7"/>
      <c r="F72" s="151">
        <v>2</v>
      </c>
      <c r="G72" s="138">
        <v>2</v>
      </c>
      <c r="H72" s="138">
        <v>2</v>
      </c>
      <c r="I72" s="138">
        <v>0</v>
      </c>
      <c r="J72" s="172">
        <v>2</v>
      </c>
      <c r="K72" s="166">
        <f t="shared" si="9"/>
        <v>8</v>
      </c>
      <c r="L72" s="151">
        <v>2</v>
      </c>
      <c r="M72" s="138">
        <v>2</v>
      </c>
      <c r="N72" s="138">
        <v>2</v>
      </c>
      <c r="O72" s="138">
        <v>0</v>
      </c>
      <c r="P72" s="172">
        <v>2</v>
      </c>
      <c r="Q72" s="166">
        <f t="shared" si="10"/>
        <v>8</v>
      </c>
      <c r="R72" s="151">
        <v>2</v>
      </c>
      <c r="S72" s="138">
        <v>2</v>
      </c>
      <c r="T72" s="138">
        <v>2</v>
      </c>
      <c r="U72" s="138">
        <v>0</v>
      </c>
      <c r="V72" s="172">
        <v>2</v>
      </c>
      <c r="W72" s="166">
        <f t="shared" si="11"/>
        <v>8</v>
      </c>
    </row>
    <row r="73" spans="1:23" ht="15.75" thickBot="1" x14ac:dyDescent="0.3">
      <c r="A73" s="153">
        <v>67</v>
      </c>
      <c r="B73" s="195">
        <v>8097</v>
      </c>
      <c r="C73" s="196" t="s">
        <v>224</v>
      </c>
      <c r="D73" s="317">
        <f t="shared" si="8"/>
        <v>8.3333333333333339</v>
      </c>
      <c r="E73" s="7"/>
      <c r="F73" s="151">
        <v>2</v>
      </c>
      <c r="G73" s="138">
        <v>2</v>
      </c>
      <c r="H73" s="138">
        <v>2</v>
      </c>
      <c r="I73" s="138">
        <v>0</v>
      </c>
      <c r="J73" s="172">
        <v>2</v>
      </c>
      <c r="K73" s="166">
        <f t="shared" si="9"/>
        <v>8</v>
      </c>
      <c r="L73" s="151">
        <v>2</v>
      </c>
      <c r="M73" s="138">
        <v>2</v>
      </c>
      <c r="N73" s="138">
        <v>3</v>
      </c>
      <c r="O73" s="138">
        <v>0</v>
      </c>
      <c r="P73" s="172">
        <v>2</v>
      </c>
      <c r="Q73" s="166">
        <f t="shared" si="10"/>
        <v>9</v>
      </c>
      <c r="R73" s="151">
        <v>2</v>
      </c>
      <c r="S73" s="138">
        <v>2</v>
      </c>
      <c r="T73" s="138">
        <v>2</v>
      </c>
      <c r="U73" s="138">
        <v>0</v>
      </c>
      <c r="V73" s="172">
        <v>2</v>
      </c>
      <c r="W73" s="166">
        <f t="shared" si="11"/>
        <v>8</v>
      </c>
    </row>
    <row r="74" spans="1:23" ht="15.75" thickBot="1" x14ac:dyDescent="0.3">
      <c r="A74" s="153">
        <v>68</v>
      </c>
      <c r="B74" s="195">
        <v>8098</v>
      </c>
      <c r="C74" s="196" t="s">
        <v>225</v>
      </c>
      <c r="D74" s="317">
        <f t="shared" si="8"/>
        <v>8</v>
      </c>
      <c r="E74" s="7"/>
      <c r="F74" s="151">
        <v>2</v>
      </c>
      <c r="G74" s="138">
        <v>2</v>
      </c>
      <c r="H74" s="138">
        <v>2</v>
      </c>
      <c r="I74" s="138">
        <v>0</v>
      </c>
      <c r="J74" s="172">
        <v>2</v>
      </c>
      <c r="K74" s="166">
        <f t="shared" si="9"/>
        <v>8</v>
      </c>
      <c r="L74" s="151">
        <v>2</v>
      </c>
      <c r="M74" s="138">
        <v>2</v>
      </c>
      <c r="N74" s="138">
        <v>2</v>
      </c>
      <c r="O74" s="138">
        <v>0</v>
      </c>
      <c r="P74" s="172">
        <v>2</v>
      </c>
      <c r="Q74" s="166">
        <f t="shared" si="10"/>
        <v>8</v>
      </c>
      <c r="R74" s="151">
        <v>2</v>
      </c>
      <c r="S74" s="138">
        <v>2</v>
      </c>
      <c r="T74" s="138">
        <v>2</v>
      </c>
      <c r="U74" s="138">
        <v>0</v>
      </c>
      <c r="V74" s="172">
        <v>2</v>
      </c>
      <c r="W74" s="166">
        <f t="shared" si="11"/>
        <v>8</v>
      </c>
    </row>
    <row r="75" spans="1:23" ht="15.75" thickBot="1" x14ac:dyDescent="0.3">
      <c r="A75" s="153">
        <v>69</v>
      </c>
      <c r="B75" s="195">
        <v>8099</v>
      </c>
      <c r="C75" s="196" t="s">
        <v>226</v>
      </c>
      <c r="D75" s="317">
        <f t="shared" si="8"/>
        <v>8</v>
      </c>
      <c r="E75" s="7"/>
      <c r="F75" s="151">
        <v>2</v>
      </c>
      <c r="G75" s="138">
        <v>2</v>
      </c>
      <c r="H75" s="138">
        <v>2</v>
      </c>
      <c r="I75" s="138">
        <v>0</v>
      </c>
      <c r="J75" s="172">
        <v>2</v>
      </c>
      <c r="K75" s="166">
        <f t="shared" si="9"/>
        <v>8</v>
      </c>
      <c r="L75" s="151">
        <v>2</v>
      </c>
      <c r="M75" s="138">
        <v>2</v>
      </c>
      <c r="N75" s="138">
        <v>2</v>
      </c>
      <c r="O75" s="138">
        <v>0</v>
      </c>
      <c r="P75" s="172">
        <v>2</v>
      </c>
      <c r="Q75" s="166">
        <f t="shared" si="10"/>
        <v>8</v>
      </c>
      <c r="R75" s="151">
        <v>2</v>
      </c>
      <c r="S75" s="138">
        <v>2</v>
      </c>
      <c r="T75" s="138">
        <v>2</v>
      </c>
      <c r="U75" s="138">
        <v>0</v>
      </c>
      <c r="V75" s="172">
        <v>2</v>
      </c>
      <c r="W75" s="166">
        <f t="shared" si="11"/>
        <v>8</v>
      </c>
    </row>
    <row r="76" spans="1:23" ht="15.75" thickBot="1" x14ac:dyDescent="0.3">
      <c r="A76" s="153">
        <v>70</v>
      </c>
      <c r="B76" s="195">
        <v>8100</v>
      </c>
      <c r="C76" s="196" t="s">
        <v>227</v>
      </c>
      <c r="D76" s="317">
        <f t="shared" si="8"/>
        <v>8</v>
      </c>
      <c r="E76" s="7"/>
      <c r="F76" s="151">
        <v>2</v>
      </c>
      <c r="G76" s="138">
        <v>2</v>
      </c>
      <c r="H76" s="138">
        <v>2</v>
      </c>
      <c r="I76" s="138">
        <v>0</v>
      </c>
      <c r="J76" s="172">
        <v>2</v>
      </c>
      <c r="K76" s="166">
        <f t="shared" si="9"/>
        <v>8</v>
      </c>
      <c r="L76" s="151">
        <v>2</v>
      </c>
      <c r="M76" s="138">
        <v>2</v>
      </c>
      <c r="N76" s="138">
        <v>2</v>
      </c>
      <c r="O76" s="138">
        <v>0</v>
      </c>
      <c r="P76" s="172">
        <v>2</v>
      </c>
      <c r="Q76" s="166">
        <f t="shared" si="10"/>
        <v>8</v>
      </c>
      <c r="R76" s="151">
        <v>2</v>
      </c>
      <c r="S76" s="138">
        <v>2</v>
      </c>
      <c r="T76" s="138">
        <v>2</v>
      </c>
      <c r="U76" s="138">
        <v>0</v>
      </c>
      <c r="V76" s="172">
        <v>2</v>
      </c>
      <c r="W76" s="166">
        <f t="shared" si="11"/>
        <v>8</v>
      </c>
    </row>
    <row r="77" spans="1:23" ht="15.75" thickBot="1" x14ac:dyDescent="0.3">
      <c r="A77" s="136">
        <v>71</v>
      </c>
      <c r="B77" s="197">
        <v>8101</v>
      </c>
      <c r="C77" s="198" t="s">
        <v>228</v>
      </c>
      <c r="D77" s="317">
        <f t="shared" si="8"/>
        <v>8.3333333333333339</v>
      </c>
      <c r="E77" s="7"/>
      <c r="F77" s="151">
        <v>2</v>
      </c>
      <c r="G77" s="138">
        <v>2</v>
      </c>
      <c r="H77" s="138">
        <v>2</v>
      </c>
      <c r="I77" s="138">
        <v>0</v>
      </c>
      <c r="J77" s="172">
        <v>2</v>
      </c>
      <c r="K77" s="166">
        <f t="shared" si="9"/>
        <v>8</v>
      </c>
      <c r="L77" s="151">
        <v>2</v>
      </c>
      <c r="M77" s="138">
        <v>2</v>
      </c>
      <c r="N77" s="138">
        <v>3</v>
      </c>
      <c r="O77" s="138">
        <v>0</v>
      </c>
      <c r="P77" s="172">
        <v>2</v>
      </c>
      <c r="Q77" s="166">
        <f t="shared" si="10"/>
        <v>9</v>
      </c>
      <c r="R77" s="151">
        <v>2</v>
      </c>
      <c r="S77" s="138">
        <v>2</v>
      </c>
      <c r="T77" s="138">
        <v>3</v>
      </c>
      <c r="U77" s="138">
        <v>0</v>
      </c>
      <c r="V77" s="172">
        <v>1</v>
      </c>
      <c r="W77" s="166">
        <f t="shared" si="11"/>
        <v>8</v>
      </c>
    </row>
    <row r="78" spans="1:23" ht="15.75" thickBot="1" x14ac:dyDescent="0.3">
      <c r="A78" s="136">
        <v>72</v>
      </c>
      <c r="B78" s="197">
        <v>8102</v>
      </c>
      <c r="C78" s="198" t="s">
        <v>232</v>
      </c>
      <c r="D78" s="317">
        <f t="shared" si="8"/>
        <v>8</v>
      </c>
      <c r="E78" s="7"/>
      <c r="F78" s="151">
        <v>2</v>
      </c>
      <c r="G78" s="138">
        <v>2</v>
      </c>
      <c r="H78" s="138">
        <v>2</v>
      </c>
      <c r="I78" s="138">
        <v>0</v>
      </c>
      <c r="J78" s="172">
        <v>2</v>
      </c>
      <c r="K78" s="166">
        <f t="shared" si="9"/>
        <v>8</v>
      </c>
      <c r="L78" s="151">
        <v>2</v>
      </c>
      <c r="M78" s="138">
        <v>2</v>
      </c>
      <c r="N78" s="138">
        <v>2</v>
      </c>
      <c r="O78" s="138">
        <v>0</v>
      </c>
      <c r="P78" s="172">
        <v>2</v>
      </c>
      <c r="Q78" s="166">
        <f t="shared" si="10"/>
        <v>8</v>
      </c>
      <c r="R78" s="151">
        <v>2</v>
      </c>
      <c r="S78" s="138">
        <v>2</v>
      </c>
      <c r="T78" s="138">
        <v>2</v>
      </c>
      <c r="U78" s="138">
        <v>0</v>
      </c>
      <c r="V78" s="172">
        <v>2</v>
      </c>
      <c r="W78" s="166">
        <f t="shared" si="11"/>
        <v>8</v>
      </c>
    </row>
    <row r="79" spans="1:23" ht="15.75" thickBot="1" x14ac:dyDescent="0.3">
      <c r="A79" s="153">
        <v>73</v>
      </c>
      <c r="B79" s="195">
        <v>8103</v>
      </c>
      <c r="C79" s="196" t="s">
        <v>229</v>
      </c>
      <c r="D79" s="317">
        <f t="shared" si="8"/>
        <v>8</v>
      </c>
      <c r="E79" s="7"/>
      <c r="F79" s="151">
        <v>2</v>
      </c>
      <c r="G79" s="138">
        <v>2</v>
      </c>
      <c r="H79" s="138">
        <v>2</v>
      </c>
      <c r="I79" s="138">
        <v>0</v>
      </c>
      <c r="J79" s="172">
        <v>2</v>
      </c>
      <c r="K79" s="166">
        <f t="shared" si="9"/>
        <v>8</v>
      </c>
      <c r="L79" s="151">
        <v>2</v>
      </c>
      <c r="M79" s="138">
        <v>2</v>
      </c>
      <c r="N79" s="138">
        <v>2</v>
      </c>
      <c r="O79" s="138">
        <v>0</v>
      </c>
      <c r="P79" s="172">
        <v>2</v>
      </c>
      <c r="Q79" s="166">
        <f t="shared" si="10"/>
        <v>8</v>
      </c>
      <c r="R79" s="151">
        <v>2</v>
      </c>
      <c r="S79" s="138">
        <v>2</v>
      </c>
      <c r="T79" s="138">
        <v>2</v>
      </c>
      <c r="U79" s="138">
        <v>0</v>
      </c>
      <c r="V79" s="172">
        <v>2</v>
      </c>
      <c r="W79" s="166">
        <f t="shared" si="11"/>
        <v>8</v>
      </c>
    </row>
    <row r="80" spans="1:23" ht="15.75" thickBot="1" x14ac:dyDescent="0.3">
      <c r="A80" s="153">
        <v>74</v>
      </c>
      <c r="B80" s="195">
        <v>8104</v>
      </c>
      <c r="C80" s="196" t="s">
        <v>230</v>
      </c>
      <c r="D80" s="317">
        <f t="shared" si="8"/>
        <v>8</v>
      </c>
      <c r="E80" s="7"/>
      <c r="F80" s="154">
        <v>2</v>
      </c>
      <c r="G80" s="8">
        <v>2</v>
      </c>
      <c r="H80" s="8">
        <v>2</v>
      </c>
      <c r="I80" s="8">
        <v>0</v>
      </c>
      <c r="J80" s="91">
        <v>2</v>
      </c>
      <c r="K80" s="166">
        <f t="shared" si="9"/>
        <v>8</v>
      </c>
      <c r="L80" s="154">
        <v>2</v>
      </c>
      <c r="M80" s="8">
        <v>2</v>
      </c>
      <c r="N80" s="8">
        <v>2</v>
      </c>
      <c r="O80" s="8">
        <v>0</v>
      </c>
      <c r="P80" s="91">
        <v>2</v>
      </c>
      <c r="Q80" s="166">
        <f t="shared" si="10"/>
        <v>8</v>
      </c>
      <c r="R80" s="154">
        <v>2</v>
      </c>
      <c r="S80" s="8">
        <v>2</v>
      </c>
      <c r="T80" s="8">
        <v>2</v>
      </c>
      <c r="U80" s="8">
        <v>0</v>
      </c>
      <c r="V80" s="91">
        <v>2</v>
      </c>
      <c r="W80" s="166">
        <f t="shared" si="11"/>
        <v>8</v>
      </c>
    </row>
    <row r="81" spans="1:23" ht="15.75" thickBot="1" x14ac:dyDescent="0.3">
      <c r="A81" s="153">
        <v>75</v>
      </c>
      <c r="B81" s="195">
        <v>8105</v>
      </c>
      <c r="C81" s="196" t="s">
        <v>231</v>
      </c>
      <c r="D81" s="317">
        <f t="shared" si="8"/>
        <v>8</v>
      </c>
      <c r="E81" s="7"/>
      <c r="F81" s="247">
        <v>2</v>
      </c>
      <c r="G81" s="248">
        <v>2</v>
      </c>
      <c r="H81" s="248">
        <v>2</v>
      </c>
      <c r="I81" s="248">
        <v>0</v>
      </c>
      <c r="J81" s="249">
        <v>2</v>
      </c>
      <c r="K81" s="242">
        <f t="shared" si="9"/>
        <v>8</v>
      </c>
      <c r="L81" s="247">
        <v>2</v>
      </c>
      <c r="M81" s="248">
        <v>2</v>
      </c>
      <c r="N81" s="248">
        <v>2</v>
      </c>
      <c r="O81" s="248">
        <v>0</v>
      </c>
      <c r="P81" s="249">
        <v>2</v>
      </c>
      <c r="Q81" s="242">
        <f t="shared" si="10"/>
        <v>8</v>
      </c>
      <c r="R81" s="247">
        <v>2</v>
      </c>
      <c r="S81" s="248">
        <v>2</v>
      </c>
      <c r="T81" s="248">
        <v>2</v>
      </c>
      <c r="U81" s="248">
        <v>0</v>
      </c>
      <c r="V81" s="249">
        <v>2</v>
      </c>
      <c r="W81" s="242">
        <f t="shared" si="11"/>
        <v>8</v>
      </c>
    </row>
    <row r="82" spans="1:23" ht="15.75" x14ac:dyDescent="0.25">
      <c r="A82" s="136">
        <v>76</v>
      </c>
      <c r="B82" s="228">
        <v>8118</v>
      </c>
      <c r="C82" s="229" t="s">
        <v>264</v>
      </c>
      <c r="D82" s="317">
        <f t="shared" si="8"/>
        <v>8</v>
      </c>
      <c r="E82" s="7"/>
      <c r="F82" s="231">
        <v>2</v>
      </c>
      <c r="G82" s="231">
        <v>2</v>
      </c>
      <c r="H82" s="231">
        <v>2</v>
      </c>
      <c r="I82" s="231">
        <v>0</v>
      </c>
      <c r="J82" s="231">
        <v>2</v>
      </c>
      <c r="K82" s="231">
        <v>8</v>
      </c>
      <c r="L82" s="231">
        <v>2</v>
      </c>
      <c r="M82" s="231">
        <v>2</v>
      </c>
      <c r="N82" s="231">
        <v>2</v>
      </c>
      <c r="O82" s="231">
        <v>0</v>
      </c>
      <c r="P82" s="231">
        <v>2</v>
      </c>
      <c r="Q82" s="231">
        <v>8</v>
      </c>
      <c r="R82" s="231">
        <v>2</v>
      </c>
      <c r="S82" s="231">
        <v>2</v>
      </c>
      <c r="T82" s="231">
        <v>2</v>
      </c>
      <c r="U82" s="231">
        <v>0</v>
      </c>
      <c r="V82" s="231">
        <v>2</v>
      </c>
      <c r="W82" s="231">
        <v>8</v>
      </c>
    </row>
    <row r="83" spans="1:23" ht="15.75" x14ac:dyDescent="0.25">
      <c r="D83" s="319" t="s">
        <v>67</v>
      </c>
    </row>
    <row r="84" spans="1:23" x14ac:dyDescent="0.25">
      <c r="B84" t="s">
        <v>66</v>
      </c>
      <c r="D84" s="318">
        <f>COUNTIF(D6:D82,"&gt;=7")</f>
        <v>74</v>
      </c>
    </row>
  </sheetData>
  <mergeCells count="4">
    <mergeCell ref="B1:D1"/>
    <mergeCell ref="B2:D2"/>
    <mergeCell ref="B3:D3"/>
    <mergeCell ref="B4:D4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topLeftCell="A74" workbookViewId="0">
      <selection activeCell="D84" sqref="D84"/>
    </sheetView>
  </sheetViews>
  <sheetFormatPr defaultRowHeight="15" x14ac:dyDescent="0.25"/>
  <cols>
    <col min="1" max="2" width="6.28515625" customWidth="1"/>
    <col min="3" max="3" width="12.140625" bestFit="1" customWidth="1"/>
    <col min="4" max="4" width="30.85546875" customWidth="1"/>
    <col min="5" max="5" width="8.7109375" style="14" customWidth="1"/>
    <col min="6" max="6" width="15.28515625" bestFit="1" customWidth="1"/>
    <col min="7" max="7" width="6.140625" customWidth="1"/>
    <col min="8" max="8" width="7" customWidth="1"/>
    <col min="9" max="9" width="6.85546875" customWidth="1"/>
    <col min="10" max="10" width="6.5703125" customWidth="1"/>
    <col min="11" max="11" width="5.85546875" customWidth="1"/>
    <col min="12" max="12" width="7.140625" customWidth="1"/>
    <col min="13" max="13" width="6.140625" customWidth="1"/>
    <col min="14" max="14" width="7" customWidth="1"/>
    <col min="15" max="15" width="6.85546875" customWidth="1"/>
    <col min="16" max="16" width="6.5703125" customWidth="1"/>
    <col min="17" max="17" width="5.85546875" customWidth="1"/>
    <col min="18" max="18" width="7.140625" customWidth="1"/>
    <col min="19" max="19" width="6.140625" customWidth="1"/>
    <col min="20" max="20" width="7" customWidth="1"/>
    <col min="21" max="21" width="6.85546875" customWidth="1"/>
    <col min="22" max="22" width="6.5703125" customWidth="1"/>
    <col min="23" max="23" width="5.85546875" customWidth="1"/>
    <col min="24" max="24" width="7.140625" customWidth="1"/>
    <col min="25" max="25" width="6.140625" customWidth="1"/>
    <col min="26" max="26" width="7" customWidth="1"/>
    <col min="27" max="27" width="6.85546875" customWidth="1"/>
    <col min="28" max="28" width="6.5703125" customWidth="1"/>
    <col min="29" max="29" width="5.85546875" customWidth="1"/>
    <col min="30" max="30" width="7.140625" customWidth="1"/>
  </cols>
  <sheetData>
    <row r="1" spans="1:30" x14ac:dyDescent="0.25">
      <c r="E1" s="363"/>
    </row>
    <row r="2" spans="1:30" ht="21" x14ac:dyDescent="0.25">
      <c r="C2" s="516" t="s">
        <v>7</v>
      </c>
      <c r="D2" s="517"/>
      <c r="E2" s="517"/>
      <c r="F2" s="391"/>
    </row>
    <row r="3" spans="1:30" ht="15.75" x14ac:dyDescent="0.25">
      <c r="C3" s="518" t="s">
        <v>106</v>
      </c>
      <c r="D3" s="519"/>
      <c r="E3" s="520"/>
      <c r="F3" s="392"/>
    </row>
    <row r="4" spans="1:30" x14ac:dyDescent="0.25">
      <c r="C4" s="394" t="s">
        <v>9</v>
      </c>
      <c r="D4" s="395"/>
      <c r="E4" s="395"/>
      <c r="F4" s="393"/>
      <c r="H4" s="7"/>
    </row>
    <row r="5" spans="1:30" ht="19.5" thickBot="1" x14ac:dyDescent="0.35">
      <c r="C5" s="509" t="s">
        <v>101</v>
      </c>
      <c r="D5" s="509"/>
      <c r="E5" s="509"/>
    </row>
    <row r="6" spans="1:30" ht="45.75" thickBot="1" x14ac:dyDescent="0.3">
      <c r="A6" s="158" t="s">
        <v>11</v>
      </c>
      <c r="B6" s="396"/>
      <c r="C6" s="150" t="s">
        <v>0</v>
      </c>
      <c r="D6" s="150" t="s">
        <v>1</v>
      </c>
      <c r="E6" s="320" t="s">
        <v>242</v>
      </c>
      <c r="F6" s="13" t="s">
        <v>255</v>
      </c>
      <c r="G6" s="148" t="s">
        <v>203</v>
      </c>
      <c r="H6" s="144" t="s">
        <v>204</v>
      </c>
      <c r="I6" s="144" t="s">
        <v>205</v>
      </c>
      <c r="J6" s="144" t="s">
        <v>206</v>
      </c>
      <c r="K6" s="146" t="s">
        <v>207</v>
      </c>
      <c r="L6" s="165" t="s">
        <v>238</v>
      </c>
      <c r="M6" s="148" t="s">
        <v>203</v>
      </c>
      <c r="N6" s="144" t="s">
        <v>204</v>
      </c>
      <c r="O6" s="144" t="s">
        <v>205</v>
      </c>
      <c r="P6" s="144" t="s">
        <v>206</v>
      </c>
      <c r="Q6" s="146" t="s">
        <v>207</v>
      </c>
      <c r="R6" s="165" t="s">
        <v>239</v>
      </c>
      <c r="S6" s="148" t="s">
        <v>203</v>
      </c>
      <c r="T6" s="144" t="s">
        <v>204</v>
      </c>
      <c r="U6" s="144" t="s">
        <v>205</v>
      </c>
      <c r="V6" s="144" t="s">
        <v>206</v>
      </c>
      <c r="W6" s="146" t="s">
        <v>207</v>
      </c>
      <c r="X6" s="165" t="s">
        <v>240</v>
      </c>
      <c r="Y6" s="148" t="s">
        <v>203</v>
      </c>
      <c r="Z6" s="144" t="s">
        <v>204</v>
      </c>
      <c r="AA6" s="144" t="s">
        <v>205</v>
      </c>
      <c r="AB6" s="144" t="s">
        <v>206</v>
      </c>
      <c r="AC6" s="146" t="s">
        <v>207</v>
      </c>
      <c r="AD6" s="204" t="s">
        <v>241</v>
      </c>
    </row>
    <row r="7" spans="1:30" ht="15.75" thickBot="1" x14ac:dyDescent="0.3">
      <c r="A7" s="152">
        <f>(ROW()-5)</f>
        <v>2</v>
      </c>
      <c r="B7" s="136"/>
      <c r="C7" s="159">
        <v>5229</v>
      </c>
      <c r="D7" s="143" t="s">
        <v>142</v>
      </c>
      <c r="E7" s="321">
        <f>AVERAGE(L7,R7,X7,AD7)</f>
        <v>6.25</v>
      </c>
      <c r="F7" s="40"/>
      <c r="G7" s="151">
        <v>1</v>
      </c>
      <c r="H7" s="138">
        <v>1</v>
      </c>
      <c r="I7" s="138">
        <v>2</v>
      </c>
      <c r="J7" s="138">
        <v>1</v>
      </c>
      <c r="K7" s="172">
        <v>2</v>
      </c>
      <c r="L7" s="166">
        <f>SUM(G7:K7)</f>
        <v>7</v>
      </c>
      <c r="M7" s="151">
        <v>1</v>
      </c>
      <c r="N7" s="138">
        <v>1</v>
      </c>
      <c r="O7" s="138">
        <v>2</v>
      </c>
      <c r="P7" s="138"/>
      <c r="Q7" s="172">
        <v>2</v>
      </c>
      <c r="R7" s="166">
        <f>SUM(M7:Q7)</f>
        <v>6</v>
      </c>
      <c r="S7" s="151">
        <v>1</v>
      </c>
      <c r="T7" s="138">
        <v>1</v>
      </c>
      <c r="U7" s="138">
        <v>2</v>
      </c>
      <c r="V7" s="138"/>
      <c r="W7" s="172">
        <v>2</v>
      </c>
      <c r="X7" s="166">
        <f>SUM(S7:W7)</f>
        <v>6</v>
      </c>
      <c r="Y7" s="151">
        <v>1</v>
      </c>
      <c r="Z7" s="138">
        <v>1</v>
      </c>
      <c r="AA7" s="138">
        <v>2</v>
      </c>
      <c r="AB7" s="138"/>
      <c r="AC7" s="172">
        <v>2</v>
      </c>
      <c r="AD7" s="205">
        <f>SUM(Y7:AC7)</f>
        <v>6</v>
      </c>
    </row>
    <row r="8" spans="1:30" ht="15.75" thickBot="1" x14ac:dyDescent="0.3">
      <c r="A8" s="152">
        <f t="shared" ref="A8:A70" si="0">(ROW()-5)</f>
        <v>3</v>
      </c>
      <c r="B8" s="136"/>
      <c r="C8" s="160">
        <v>7359</v>
      </c>
      <c r="D8" s="143" t="s">
        <v>143</v>
      </c>
      <c r="E8" s="321">
        <f t="shared" ref="E8:E71" si="1">AVERAGE(L8,R8,X8,AD8)</f>
        <v>7.5</v>
      </c>
      <c r="F8" s="40"/>
      <c r="G8" s="151">
        <v>2</v>
      </c>
      <c r="H8" s="138">
        <v>1</v>
      </c>
      <c r="I8" s="138">
        <v>2</v>
      </c>
      <c r="J8" s="138">
        <v>0</v>
      </c>
      <c r="K8" s="172">
        <v>2</v>
      </c>
      <c r="L8" s="166">
        <f t="shared" ref="L8:L71" si="2">SUM(G8:K8)</f>
        <v>7</v>
      </c>
      <c r="M8" s="151">
        <v>2</v>
      </c>
      <c r="N8" s="138">
        <v>1</v>
      </c>
      <c r="O8" s="138">
        <v>2</v>
      </c>
      <c r="P8" s="138">
        <v>0</v>
      </c>
      <c r="Q8" s="172">
        <v>2</v>
      </c>
      <c r="R8" s="166">
        <f t="shared" ref="R8:R71" si="3">SUM(M8:Q8)</f>
        <v>7</v>
      </c>
      <c r="S8" s="151">
        <v>2</v>
      </c>
      <c r="T8" s="138">
        <v>1</v>
      </c>
      <c r="U8" s="138">
        <v>2</v>
      </c>
      <c r="V8" s="138">
        <v>0</v>
      </c>
      <c r="W8" s="172">
        <v>2</v>
      </c>
      <c r="X8" s="166">
        <f t="shared" ref="X8:X71" si="4">SUM(S8:W8)</f>
        <v>7</v>
      </c>
      <c r="Y8" s="151">
        <v>2</v>
      </c>
      <c r="Z8" s="138">
        <v>1</v>
      </c>
      <c r="AA8" s="138">
        <v>2</v>
      </c>
      <c r="AB8" s="138">
        <v>2</v>
      </c>
      <c r="AC8" s="172">
        <v>2</v>
      </c>
      <c r="AD8" s="205">
        <f t="shared" ref="AD8:AD71" si="5">SUM(Y8:AC8)</f>
        <v>9</v>
      </c>
    </row>
    <row r="9" spans="1:30" ht="15.75" thickBot="1" x14ac:dyDescent="0.3">
      <c r="A9" s="152">
        <f t="shared" si="0"/>
        <v>4</v>
      </c>
      <c r="B9" s="136"/>
      <c r="C9" s="160">
        <v>7613</v>
      </c>
      <c r="D9" s="143" t="s">
        <v>144</v>
      </c>
      <c r="E9" s="321">
        <f t="shared" si="1"/>
        <v>8.75</v>
      </c>
      <c r="F9" s="40"/>
      <c r="G9" s="151">
        <v>2</v>
      </c>
      <c r="H9" s="138">
        <v>2</v>
      </c>
      <c r="I9" s="138">
        <v>3</v>
      </c>
      <c r="J9" s="138">
        <v>0</v>
      </c>
      <c r="K9" s="172">
        <v>2</v>
      </c>
      <c r="L9" s="166">
        <f t="shared" si="2"/>
        <v>9</v>
      </c>
      <c r="M9" s="151">
        <v>2</v>
      </c>
      <c r="N9" s="138">
        <v>2</v>
      </c>
      <c r="O9" s="138">
        <v>2</v>
      </c>
      <c r="P9" s="138">
        <v>0</v>
      </c>
      <c r="Q9" s="172">
        <v>2</v>
      </c>
      <c r="R9" s="166">
        <f t="shared" si="3"/>
        <v>8</v>
      </c>
      <c r="S9" s="151">
        <v>2</v>
      </c>
      <c r="T9" s="138">
        <v>2</v>
      </c>
      <c r="U9" s="138">
        <v>3</v>
      </c>
      <c r="V9" s="138">
        <v>0</v>
      </c>
      <c r="W9" s="172">
        <v>2</v>
      </c>
      <c r="X9" s="166">
        <f t="shared" si="4"/>
        <v>9</v>
      </c>
      <c r="Y9" s="151">
        <v>2</v>
      </c>
      <c r="Z9" s="138">
        <v>2</v>
      </c>
      <c r="AA9" s="138">
        <v>3</v>
      </c>
      <c r="AB9" s="138">
        <v>0</v>
      </c>
      <c r="AC9" s="172">
        <v>2</v>
      </c>
      <c r="AD9" s="205">
        <f t="shared" si="5"/>
        <v>9</v>
      </c>
    </row>
    <row r="10" spans="1:30" ht="15.75" thickBot="1" x14ac:dyDescent="0.3">
      <c r="A10" s="152">
        <f t="shared" si="0"/>
        <v>5</v>
      </c>
      <c r="B10" s="136"/>
      <c r="C10" s="160">
        <v>7614</v>
      </c>
      <c r="D10" s="143" t="s">
        <v>145</v>
      </c>
      <c r="E10" s="321">
        <f t="shared" si="1"/>
        <v>7.25</v>
      </c>
      <c r="F10" s="40"/>
      <c r="G10" s="151">
        <v>2</v>
      </c>
      <c r="H10" s="138">
        <v>1</v>
      </c>
      <c r="I10" s="138">
        <v>1</v>
      </c>
      <c r="J10" s="138">
        <v>1</v>
      </c>
      <c r="K10" s="172">
        <v>2</v>
      </c>
      <c r="L10" s="166">
        <f t="shared" si="2"/>
        <v>7</v>
      </c>
      <c r="M10" s="151">
        <v>2</v>
      </c>
      <c r="N10" s="138">
        <v>1</v>
      </c>
      <c r="O10" s="138">
        <v>2</v>
      </c>
      <c r="P10" s="138">
        <v>0</v>
      </c>
      <c r="Q10" s="172">
        <v>2</v>
      </c>
      <c r="R10" s="166">
        <f t="shared" si="3"/>
        <v>7</v>
      </c>
      <c r="S10" s="151">
        <v>2</v>
      </c>
      <c r="T10" s="138">
        <v>1</v>
      </c>
      <c r="U10" s="138">
        <v>2</v>
      </c>
      <c r="V10" s="138">
        <v>0</v>
      </c>
      <c r="W10" s="172">
        <v>2</v>
      </c>
      <c r="X10" s="166">
        <f t="shared" si="4"/>
        <v>7</v>
      </c>
      <c r="Y10" s="151">
        <v>2</v>
      </c>
      <c r="Z10" s="138">
        <v>2</v>
      </c>
      <c r="AA10" s="138">
        <v>2</v>
      </c>
      <c r="AB10" s="138">
        <v>0</v>
      </c>
      <c r="AC10" s="172">
        <v>2</v>
      </c>
      <c r="AD10" s="205">
        <f t="shared" si="5"/>
        <v>8</v>
      </c>
    </row>
    <row r="11" spans="1:30" ht="16.5" customHeight="1" thickBot="1" x14ac:dyDescent="0.3">
      <c r="A11" s="152">
        <f t="shared" si="0"/>
        <v>6</v>
      </c>
      <c r="B11" s="136"/>
      <c r="C11" s="160">
        <v>7615</v>
      </c>
      <c r="D11" s="142" t="s">
        <v>249</v>
      </c>
      <c r="E11" s="321">
        <f t="shared" si="1"/>
        <v>9.75</v>
      </c>
      <c r="F11" s="40"/>
      <c r="G11" s="151">
        <v>2</v>
      </c>
      <c r="H11" s="138">
        <v>2</v>
      </c>
      <c r="I11" s="138">
        <v>3</v>
      </c>
      <c r="J11" s="138">
        <v>0</v>
      </c>
      <c r="K11" s="172">
        <v>2</v>
      </c>
      <c r="L11" s="166">
        <f t="shared" si="2"/>
        <v>9</v>
      </c>
      <c r="M11" s="151">
        <v>2</v>
      </c>
      <c r="N11" s="138">
        <v>2</v>
      </c>
      <c r="O11" s="138">
        <v>3</v>
      </c>
      <c r="P11" s="138">
        <v>1</v>
      </c>
      <c r="Q11" s="172">
        <v>2</v>
      </c>
      <c r="R11" s="166">
        <f t="shared" si="3"/>
        <v>10</v>
      </c>
      <c r="S11" s="151">
        <v>2</v>
      </c>
      <c r="T11" s="138">
        <v>2</v>
      </c>
      <c r="U11" s="138">
        <v>3</v>
      </c>
      <c r="V11" s="138">
        <v>1</v>
      </c>
      <c r="W11" s="172">
        <v>2</v>
      </c>
      <c r="X11" s="166">
        <f t="shared" si="4"/>
        <v>10</v>
      </c>
      <c r="Y11" s="151">
        <v>2</v>
      </c>
      <c r="Z11" s="138">
        <v>2</v>
      </c>
      <c r="AA11" s="138">
        <v>3</v>
      </c>
      <c r="AB11" s="138">
        <v>1</v>
      </c>
      <c r="AC11" s="172">
        <v>2</v>
      </c>
      <c r="AD11" s="205">
        <f t="shared" si="5"/>
        <v>10</v>
      </c>
    </row>
    <row r="12" spans="1:30" ht="15.75" thickBot="1" x14ac:dyDescent="0.3">
      <c r="A12" s="152">
        <f t="shared" si="0"/>
        <v>7</v>
      </c>
      <c r="B12" s="136"/>
      <c r="C12" s="160">
        <v>7616</v>
      </c>
      <c r="D12" s="143" t="s">
        <v>146</v>
      </c>
      <c r="E12" s="321">
        <f t="shared" si="1"/>
        <v>10</v>
      </c>
      <c r="F12" s="40"/>
      <c r="G12" s="151">
        <v>2</v>
      </c>
      <c r="H12" s="138">
        <v>2</v>
      </c>
      <c r="I12" s="138">
        <v>3</v>
      </c>
      <c r="J12" s="138">
        <v>1</v>
      </c>
      <c r="K12" s="172">
        <v>2</v>
      </c>
      <c r="L12" s="166">
        <f t="shared" si="2"/>
        <v>10</v>
      </c>
      <c r="M12" s="151">
        <v>2</v>
      </c>
      <c r="N12" s="138">
        <v>2</v>
      </c>
      <c r="O12" s="138">
        <v>3</v>
      </c>
      <c r="P12" s="138">
        <v>1</v>
      </c>
      <c r="Q12" s="172">
        <v>2</v>
      </c>
      <c r="R12" s="166">
        <f t="shared" si="3"/>
        <v>10</v>
      </c>
      <c r="S12" s="151">
        <v>2</v>
      </c>
      <c r="T12" s="138">
        <v>2</v>
      </c>
      <c r="U12" s="138">
        <v>3</v>
      </c>
      <c r="V12" s="138">
        <v>1</v>
      </c>
      <c r="W12" s="172">
        <v>2</v>
      </c>
      <c r="X12" s="166">
        <f t="shared" si="4"/>
        <v>10</v>
      </c>
      <c r="Y12" s="151">
        <v>2</v>
      </c>
      <c r="Z12" s="138">
        <v>2</v>
      </c>
      <c r="AA12" s="138">
        <v>3</v>
      </c>
      <c r="AB12" s="138">
        <v>1</v>
      </c>
      <c r="AC12" s="172">
        <v>2</v>
      </c>
      <c r="AD12" s="205">
        <f t="shared" si="5"/>
        <v>10</v>
      </c>
    </row>
    <row r="13" spans="1:30" ht="15.75" thickBot="1" x14ac:dyDescent="0.3">
      <c r="A13" s="152">
        <f t="shared" si="0"/>
        <v>8</v>
      </c>
      <c r="B13" s="136"/>
      <c r="C13" s="160">
        <v>7617</v>
      </c>
      <c r="D13" s="143" t="s">
        <v>147</v>
      </c>
      <c r="E13" s="321">
        <f t="shared" si="1"/>
        <v>9</v>
      </c>
      <c r="F13" s="40"/>
      <c r="G13" s="151">
        <v>2</v>
      </c>
      <c r="H13" s="138">
        <v>2</v>
      </c>
      <c r="I13" s="138">
        <v>3</v>
      </c>
      <c r="J13" s="138">
        <v>0</v>
      </c>
      <c r="K13" s="172">
        <v>2</v>
      </c>
      <c r="L13" s="166">
        <f t="shared" si="2"/>
        <v>9</v>
      </c>
      <c r="M13" s="151">
        <v>2</v>
      </c>
      <c r="N13" s="138">
        <v>2</v>
      </c>
      <c r="O13" s="138">
        <v>2</v>
      </c>
      <c r="P13" s="138">
        <v>1</v>
      </c>
      <c r="Q13" s="172">
        <v>2</v>
      </c>
      <c r="R13" s="166">
        <f t="shared" si="3"/>
        <v>9</v>
      </c>
      <c r="S13" s="151">
        <v>2</v>
      </c>
      <c r="T13" s="138">
        <v>2</v>
      </c>
      <c r="U13" s="138">
        <v>3</v>
      </c>
      <c r="V13" s="138">
        <v>0</v>
      </c>
      <c r="W13" s="172">
        <v>2</v>
      </c>
      <c r="X13" s="166">
        <f t="shared" si="4"/>
        <v>9</v>
      </c>
      <c r="Y13" s="151">
        <v>2</v>
      </c>
      <c r="Z13" s="138">
        <v>2</v>
      </c>
      <c r="AA13" s="138">
        <v>3</v>
      </c>
      <c r="AB13" s="138">
        <v>0</v>
      </c>
      <c r="AC13" s="172">
        <v>2</v>
      </c>
      <c r="AD13" s="205">
        <f t="shared" si="5"/>
        <v>9</v>
      </c>
    </row>
    <row r="14" spans="1:30" ht="15.75" thickBot="1" x14ac:dyDescent="0.3">
      <c r="A14" s="152">
        <f t="shared" si="0"/>
        <v>9</v>
      </c>
      <c r="B14" s="136"/>
      <c r="C14" s="160">
        <v>7618</v>
      </c>
      <c r="D14" s="142" t="s">
        <v>234</v>
      </c>
      <c r="E14" s="321">
        <f t="shared" si="1"/>
        <v>8.5</v>
      </c>
      <c r="F14" s="40"/>
      <c r="G14" s="151">
        <v>2</v>
      </c>
      <c r="H14" s="138">
        <v>2</v>
      </c>
      <c r="I14" s="138">
        <v>3</v>
      </c>
      <c r="J14" s="138">
        <v>0</v>
      </c>
      <c r="K14" s="172">
        <v>2</v>
      </c>
      <c r="L14" s="166">
        <f t="shared" si="2"/>
        <v>9</v>
      </c>
      <c r="M14" s="151">
        <v>2</v>
      </c>
      <c r="N14" s="138">
        <v>2</v>
      </c>
      <c r="O14" s="138">
        <v>3</v>
      </c>
      <c r="P14" s="138">
        <v>0</v>
      </c>
      <c r="Q14" s="172">
        <v>2</v>
      </c>
      <c r="R14" s="166">
        <f t="shared" si="3"/>
        <v>9</v>
      </c>
      <c r="S14" s="151">
        <v>2</v>
      </c>
      <c r="T14" s="138">
        <v>2</v>
      </c>
      <c r="U14" s="138">
        <v>2</v>
      </c>
      <c r="V14" s="138">
        <v>0</v>
      </c>
      <c r="W14" s="172">
        <v>2</v>
      </c>
      <c r="X14" s="166">
        <f t="shared" si="4"/>
        <v>8</v>
      </c>
      <c r="Y14" s="151">
        <v>2</v>
      </c>
      <c r="Z14" s="138">
        <v>1</v>
      </c>
      <c r="AA14" s="138">
        <v>3</v>
      </c>
      <c r="AB14" s="138">
        <v>0</v>
      </c>
      <c r="AC14" s="172">
        <v>2</v>
      </c>
      <c r="AD14" s="205">
        <f t="shared" si="5"/>
        <v>8</v>
      </c>
    </row>
    <row r="15" spans="1:30" ht="15.75" thickBot="1" x14ac:dyDescent="0.3">
      <c r="A15" s="152">
        <f t="shared" si="0"/>
        <v>10</v>
      </c>
      <c r="B15" s="136"/>
      <c r="C15" s="160">
        <v>7619</v>
      </c>
      <c r="D15" s="143" t="s">
        <v>149</v>
      </c>
      <c r="E15" s="321">
        <f t="shared" si="1"/>
        <v>8</v>
      </c>
      <c r="F15" s="40"/>
      <c r="G15" s="151">
        <v>2</v>
      </c>
      <c r="H15" s="138">
        <v>2</v>
      </c>
      <c r="I15" s="138">
        <v>2</v>
      </c>
      <c r="J15" s="138">
        <v>0</v>
      </c>
      <c r="K15" s="172">
        <v>2</v>
      </c>
      <c r="L15" s="166">
        <f t="shared" si="2"/>
        <v>8</v>
      </c>
      <c r="M15" s="151">
        <v>2</v>
      </c>
      <c r="N15" s="138">
        <v>2</v>
      </c>
      <c r="O15" s="138">
        <v>3</v>
      </c>
      <c r="P15" s="138">
        <v>0</v>
      </c>
      <c r="Q15" s="172">
        <v>2</v>
      </c>
      <c r="R15" s="166">
        <f t="shared" si="3"/>
        <v>9</v>
      </c>
      <c r="S15" s="151">
        <v>2</v>
      </c>
      <c r="T15" s="138">
        <v>2</v>
      </c>
      <c r="U15" s="138">
        <v>2</v>
      </c>
      <c r="V15" s="138">
        <v>0</v>
      </c>
      <c r="W15" s="172">
        <v>2</v>
      </c>
      <c r="X15" s="166">
        <f t="shared" si="4"/>
        <v>8</v>
      </c>
      <c r="Y15" s="151">
        <v>2</v>
      </c>
      <c r="Z15" s="138">
        <v>2</v>
      </c>
      <c r="AA15" s="138">
        <v>2</v>
      </c>
      <c r="AB15" s="138">
        <v>0</v>
      </c>
      <c r="AC15" s="172">
        <v>1</v>
      </c>
      <c r="AD15" s="205">
        <f t="shared" si="5"/>
        <v>7</v>
      </c>
    </row>
    <row r="16" spans="1:30" ht="15.75" thickBot="1" x14ac:dyDescent="0.3">
      <c r="A16" s="152">
        <f t="shared" si="0"/>
        <v>11</v>
      </c>
      <c r="B16" s="136"/>
      <c r="C16" s="160">
        <v>7620</v>
      </c>
      <c r="D16" s="143" t="s">
        <v>150</v>
      </c>
      <c r="E16" s="321">
        <f t="shared" si="1"/>
        <v>7.75</v>
      </c>
      <c r="F16" s="40"/>
      <c r="G16" s="151">
        <v>2</v>
      </c>
      <c r="H16" s="138">
        <v>2</v>
      </c>
      <c r="I16" s="138">
        <v>2</v>
      </c>
      <c r="J16" s="138">
        <v>0</v>
      </c>
      <c r="K16" s="172">
        <v>2</v>
      </c>
      <c r="L16" s="166">
        <f t="shared" si="2"/>
        <v>8</v>
      </c>
      <c r="M16" s="151">
        <v>2</v>
      </c>
      <c r="N16" s="138">
        <v>2</v>
      </c>
      <c r="O16" s="138">
        <v>2</v>
      </c>
      <c r="P16" s="138">
        <v>0</v>
      </c>
      <c r="Q16" s="172">
        <v>2</v>
      </c>
      <c r="R16" s="166">
        <f t="shared" si="3"/>
        <v>8</v>
      </c>
      <c r="S16" s="151">
        <v>2</v>
      </c>
      <c r="T16" s="138">
        <v>2</v>
      </c>
      <c r="U16" s="138">
        <v>2</v>
      </c>
      <c r="V16" s="138">
        <v>0</v>
      </c>
      <c r="W16" s="172">
        <v>2</v>
      </c>
      <c r="X16" s="166">
        <f t="shared" si="4"/>
        <v>8</v>
      </c>
      <c r="Y16" s="151">
        <v>2</v>
      </c>
      <c r="Z16" s="138">
        <v>1</v>
      </c>
      <c r="AA16" s="138">
        <v>2</v>
      </c>
      <c r="AB16" s="138">
        <v>1</v>
      </c>
      <c r="AC16" s="172">
        <v>1</v>
      </c>
      <c r="AD16" s="205">
        <f t="shared" si="5"/>
        <v>7</v>
      </c>
    </row>
    <row r="17" spans="1:30" ht="15.75" thickBot="1" x14ac:dyDescent="0.3">
      <c r="A17" s="152">
        <f t="shared" si="0"/>
        <v>12</v>
      </c>
      <c r="B17" s="136"/>
      <c r="C17" s="160">
        <v>7621</v>
      </c>
      <c r="D17" s="143" t="s">
        <v>151</v>
      </c>
      <c r="E17" s="321">
        <f t="shared" si="1"/>
        <v>8</v>
      </c>
      <c r="F17" s="40"/>
      <c r="G17" s="151">
        <v>2</v>
      </c>
      <c r="H17" s="138">
        <v>2</v>
      </c>
      <c r="I17" s="138">
        <v>2</v>
      </c>
      <c r="J17" s="138">
        <v>1</v>
      </c>
      <c r="K17" s="172">
        <v>2</v>
      </c>
      <c r="L17" s="166">
        <f t="shared" si="2"/>
        <v>9</v>
      </c>
      <c r="M17" s="151">
        <v>2</v>
      </c>
      <c r="N17" s="138">
        <v>1</v>
      </c>
      <c r="O17" s="138">
        <v>2</v>
      </c>
      <c r="P17" s="138">
        <v>0</v>
      </c>
      <c r="Q17" s="172">
        <v>2</v>
      </c>
      <c r="R17" s="166">
        <f t="shared" si="3"/>
        <v>7</v>
      </c>
      <c r="S17" s="151">
        <v>2</v>
      </c>
      <c r="T17" s="138">
        <v>2</v>
      </c>
      <c r="U17" s="138">
        <v>2</v>
      </c>
      <c r="V17" s="138">
        <v>0</v>
      </c>
      <c r="W17" s="172">
        <v>2</v>
      </c>
      <c r="X17" s="166">
        <f t="shared" si="4"/>
        <v>8</v>
      </c>
      <c r="Y17" s="151">
        <v>2</v>
      </c>
      <c r="Z17" s="138">
        <v>2</v>
      </c>
      <c r="AA17" s="138">
        <v>2</v>
      </c>
      <c r="AB17" s="138">
        <v>0</v>
      </c>
      <c r="AC17" s="172">
        <v>2</v>
      </c>
      <c r="AD17" s="205">
        <f t="shared" si="5"/>
        <v>8</v>
      </c>
    </row>
    <row r="18" spans="1:30" ht="15.75" thickBot="1" x14ac:dyDescent="0.3">
      <c r="A18" s="152">
        <f t="shared" si="0"/>
        <v>13</v>
      </c>
      <c r="B18" s="136"/>
      <c r="C18" s="160">
        <v>7622</v>
      </c>
      <c r="D18" s="143" t="s">
        <v>152</v>
      </c>
      <c r="E18" s="321">
        <f t="shared" si="1"/>
        <v>9.75</v>
      </c>
      <c r="F18" s="40"/>
      <c r="G18" s="151">
        <v>2</v>
      </c>
      <c r="H18" s="138">
        <v>2</v>
      </c>
      <c r="I18" s="138">
        <v>3</v>
      </c>
      <c r="J18" s="138">
        <v>1</v>
      </c>
      <c r="K18" s="172">
        <v>2</v>
      </c>
      <c r="L18" s="166">
        <f t="shared" si="2"/>
        <v>10</v>
      </c>
      <c r="M18" s="151">
        <v>2</v>
      </c>
      <c r="N18" s="138">
        <v>2</v>
      </c>
      <c r="O18" s="138">
        <v>3</v>
      </c>
      <c r="P18" s="138">
        <v>0</v>
      </c>
      <c r="Q18" s="172">
        <v>2</v>
      </c>
      <c r="R18" s="166">
        <f t="shared" si="3"/>
        <v>9</v>
      </c>
      <c r="S18" s="151">
        <v>2</v>
      </c>
      <c r="T18" s="138">
        <v>2</v>
      </c>
      <c r="U18" s="138">
        <v>3</v>
      </c>
      <c r="V18" s="138">
        <v>1</v>
      </c>
      <c r="W18" s="172">
        <v>2</v>
      </c>
      <c r="X18" s="166">
        <f t="shared" si="4"/>
        <v>10</v>
      </c>
      <c r="Y18" s="151">
        <v>2</v>
      </c>
      <c r="Z18" s="138">
        <v>2</v>
      </c>
      <c r="AA18" s="138">
        <v>3</v>
      </c>
      <c r="AB18" s="138">
        <v>1</v>
      </c>
      <c r="AC18" s="172">
        <v>2</v>
      </c>
      <c r="AD18" s="205">
        <f t="shared" si="5"/>
        <v>10</v>
      </c>
    </row>
    <row r="19" spans="1:30" ht="15.75" thickBot="1" x14ac:dyDescent="0.3">
      <c r="A19" s="152"/>
      <c r="B19" s="136"/>
      <c r="C19" s="160">
        <v>7623</v>
      </c>
      <c r="D19" s="262" t="s">
        <v>261</v>
      </c>
      <c r="E19" s="321">
        <f t="shared" si="1"/>
        <v>6.75</v>
      </c>
      <c r="F19" s="40"/>
      <c r="G19" s="151">
        <v>2</v>
      </c>
      <c r="H19" s="138">
        <v>1</v>
      </c>
      <c r="I19" s="138">
        <v>2</v>
      </c>
      <c r="J19" s="138">
        <v>0</v>
      </c>
      <c r="K19" s="172">
        <v>1</v>
      </c>
      <c r="L19" s="166">
        <f t="shared" si="2"/>
        <v>6</v>
      </c>
      <c r="M19" s="151">
        <v>2</v>
      </c>
      <c r="N19" s="138">
        <v>1</v>
      </c>
      <c r="O19" s="138">
        <v>2</v>
      </c>
      <c r="P19" s="138">
        <v>0</v>
      </c>
      <c r="Q19" s="172">
        <v>1</v>
      </c>
      <c r="R19" s="166">
        <v>6</v>
      </c>
      <c r="S19" s="151">
        <v>2</v>
      </c>
      <c r="T19" s="138">
        <v>2</v>
      </c>
      <c r="U19" s="138">
        <v>2</v>
      </c>
      <c r="V19" s="138">
        <v>0</v>
      </c>
      <c r="W19" s="172">
        <v>2</v>
      </c>
      <c r="X19" s="166">
        <f t="shared" si="4"/>
        <v>8</v>
      </c>
      <c r="Y19" s="151">
        <v>2</v>
      </c>
      <c r="Z19" s="138">
        <v>1</v>
      </c>
      <c r="AA19" s="138">
        <v>2</v>
      </c>
      <c r="AB19" s="138">
        <v>0</v>
      </c>
      <c r="AC19" s="172">
        <v>2</v>
      </c>
      <c r="AD19" s="205">
        <f t="shared" si="5"/>
        <v>7</v>
      </c>
    </row>
    <row r="20" spans="1:30" ht="15.75" thickBot="1" x14ac:dyDescent="0.3">
      <c r="A20" s="152">
        <f t="shared" si="0"/>
        <v>15</v>
      </c>
      <c r="B20" s="136"/>
      <c r="C20" s="160">
        <v>7624</v>
      </c>
      <c r="D20" s="143" t="s">
        <v>153</v>
      </c>
      <c r="E20" s="321">
        <f t="shared" si="1"/>
        <v>9.25</v>
      </c>
      <c r="F20" s="40"/>
      <c r="G20" s="151">
        <v>2</v>
      </c>
      <c r="H20" s="138">
        <v>2</v>
      </c>
      <c r="I20" s="138">
        <v>3</v>
      </c>
      <c r="J20" s="138">
        <v>0</v>
      </c>
      <c r="K20" s="172">
        <v>2</v>
      </c>
      <c r="L20" s="166">
        <f t="shared" si="2"/>
        <v>9</v>
      </c>
      <c r="M20" s="151">
        <v>2</v>
      </c>
      <c r="N20" s="138">
        <v>2</v>
      </c>
      <c r="O20" s="138">
        <v>3</v>
      </c>
      <c r="P20" s="138">
        <v>0</v>
      </c>
      <c r="Q20" s="172">
        <v>2</v>
      </c>
      <c r="R20" s="166">
        <f t="shared" si="3"/>
        <v>9</v>
      </c>
      <c r="S20" s="151">
        <v>2</v>
      </c>
      <c r="T20" s="138">
        <v>2</v>
      </c>
      <c r="U20" s="138">
        <v>3</v>
      </c>
      <c r="V20" s="138">
        <v>0</v>
      </c>
      <c r="W20" s="172">
        <v>2</v>
      </c>
      <c r="X20" s="166">
        <f t="shared" si="4"/>
        <v>9</v>
      </c>
      <c r="Y20" s="151">
        <v>2</v>
      </c>
      <c r="Z20" s="138">
        <v>2</v>
      </c>
      <c r="AA20" s="138">
        <v>3</v>
      </c>
      <c r="AB20" s="138">
        <v>1</v>
      </c>
      <c r="AC20" s="172">
        <v>2</v>
      </c>
      <c r="AD20" s="205">
        <f t="shared" si="5"/>
        <v>10</v>
      </c>
    </row>
    <row r="21" spans="1:30" ht="15.75" thickBot="1" x14ac:dyDescent="0.3">
      <c r="A21" s="152">
        <f t="shared" si="0"/>
        <v>16</v>
      </c>
      <c r="B21" s="136"/>
      <c r="C21" s="160">
        <v>7625</v>
      </c>
      <c r="D21" s="143" t="s">
        <v>154</v>
      </c>
      <c r="E21" s="321">
        <f t="shared" si="1"/>
        <v>8.5</v>
      </c>
      <c r="F21" s="40"/>
      <c r="G21" s="151">
        <v>2</v>
      </c>
      <c r="H21" s="138">
        <v>2</v>
      </c>
      <c r="I21" s="138">
        <v>3</v>
      </c>
      <c r="J21" s="138">
        <v>0</v>
      </c>
      <c r="K21" s="172">
        <v>1</v>
      </c>
      <c r="L21" s="166">
        <f t="shared" si="2"/>
        <v>8</v>
      </c>
      <c r="M21" s="151">
        <v>2</v>
      </c>
      <c r="N21" s="138">
        <v>2</v>
      </c>
      <c r="O21" s="138">
        <v>3</v>
      </c>
      <c r="P21" s="138">
        <v>0</v>
      </c>
      <c r="Q21" s="172">
        <v>2</v>
      </c>
      <c r="R21" s="166">
        <f t="shared" si="3"/>
        <v>9</v>
      </c>
      <c r="S21" s="151">
        <v>2</v>
      </c>
      <c r="T21" s="138">
        <v>2</v>
      </c>
      <c r="U21" s="138">
        <v>2</v>
      </c>
      <c r="V21" s="138">
        <v>0</v>
      </c>
      <c r="W21" s="172">
        <v>2</v>
      </c>
      <c r="X21" s="166">
        <f t="shared" si="4"/>
        <v>8</v>
      </c>
      <c r="Y21" s="151">
        <v>2</v>
      </c>
      <c r="Z21" s="138">
        <v>2</v>
      </c>
      <c r="AA21" s="138">
        <v>3</v>
      </c>
      <c r="AB21" s="138">
        <v>0</v>
      </c>
      <c r="AC21" s="172">
        <v>2</v>
      </c>
      <c r="AD21" s="205">
        <f t="shared" si="5"/>
        <v>9</v>
      </c>
    </row>
    <row r="22" spans="1:30" ht="15.75" thickBot="1" x14ac:dyDescent="0.3">
      <c r="A22" s="152">
        <f t="shared" si="0"/>
        <v>17</v>
      </c>
      <c r="B22" s="136"/>
      <c r="C22" s="160">
        <v>7626</v>
      </c>
      <c r="D22" s="143" t="s">
        <v>155</v>
      </c>
      <c r="E22" s="321">
        <f t="shared" si="1"/>
        <v>8.75</v>
      </c>
      <c r="F22" s="40"/>
      <c r="G22" s="151">
        <v>2</v>
      </c>
      <c r="H22" s="138">
        <v>2</v>
      </c>
      <c r="I22" s="138">
        <v>3</v>
      </c>
      <c r="J22" s="138">
        <v>0</v>
      </c>
      <c r="K22" s="172">
        <v>2</v>
      </c>
      <c r="L22" s="166">
        <f t="shared" si="2"/>
        <v>9</v>
      </c>
      <c r="M22" s="151">
        <v>2</v>
      </c>
      <c r="N22" s="138">
        <v>2</v>
      </c>
      <c r="O22" s="138">
        <v>3</v>
      </c>
      <c r="P22" s="138">
        <v>0</v>
      </c>
      <c r="Q22" s="172">
        <v>2</v>
      </c>
      <c r="R22" s="166">
        <f t="shared" si="3"/>
        <v>9</v>
      </c>
      <c r="S22" s="151">
        <v>2</v>
      </c>
      <c r="T22" s="138">
        <v>2</v>
      </c>
      <c r="U22" s="138">
        <v>2</v>
      </c>
      <c r="V22" s="138">
        <v>0</v>
      </c>
      <c r="W22" s="172">
        <v>2</v>
      </c>
      <c r="X22" s="166">
        <f t="shared" si="4"/>
        <v>8</v>
      </c>
      <c r="Y22" s="151">
        <v>2</v>
      </c>
      <c r="Z22" s="138">
        <v>2</v>
      </c>
      <c r="AA22" s="138">
        <v>3</v>
      </c>
      <c r="AB22" s="138">
        <v>0</v>
      </c>
      <c r="AC22" s="172">
        <v>2</v>
      </c>
      <c r="AD22" s="205">
        <f t="shared" si="5"/>
        <v>9</v>
      </c>
    </row>
    <row r="23" spans="1:30" ht="15.75" thickBot="1" x14ac:dyDescent="0.3">
      <c r="A23" s="152">
        <f t="shared" si="0"/>
        <v>18</v>
      </c>
      <c r="B23" s="136"/>
      <c r="C23" s="160">
        <v>7627</v>
      </c>
      <c r="D23" s="142" t="s">
        <v>248</v>
      </c>
      <c r="E23" s="321">
        <f t="shared" si="1"/>
        <v>7.75</v>
      </c>
      <c r="F23" s="40"/>
      <c r="G23" s="151">
        <v>2</v>
      </c>
      <c r="H23" s="138">
        <v>1</v>
      </c>
      <c r="I23" s="138">
        <v>2</v>
      </c>
      <c r="J23" s="138">
        <v>0</v>
      </c>
      <c r="K23" s="172">
        <v>2</v>
      </c>
      <c r="L23" s="166">
        <f t="shared" si="2"/>
        <v>7</v>
      </c>
      <c r="M23" s="151">
        <v>2</v>
      </c>
      <c r="N23" s="138">
        <v>2</v>
      </c>
      <c r="O23" s="138">
        <v>2</v>
      </c>
      <c r="P23" s="138">
        <v>0</v>
      </c>
      <c r="Q23" s="172">
        <v>2</v>
      </c>
      <c r="R23" s="166">
        <f t="shared" si="3"/>
        <v>8</v>
      </c>
      <c r="S23" s="151">
        <v>2</v>
      </c>
      <c r="T23" s="138">
        <v>2</v>
      </c>
      <c r="U23" s="138">
        <v>2</v>
      </c>
      <c r="V23" s="138">
        <v>0</v>
      </c>
      <c r="W23" s="172">
        <v>1</v>
      </c>
      <c r="X23" s="166">
        <f t="shared" si="4"/>
        <v>7</v>
      </c>
      <c r="Y23" s="151">
        <v>2</v>
      </c>
      <c r="Z23" s="138">
        <v>2</v>
      </c>
      <c r="AA23" s="138">
        <v>3</v>
      </c>
      <c r="AB23" s="138">
        <v>0</v>
      </c>
      <c r="AC23" s="172">
        <v>2</v>
      </c>
      <c r="AD23" s="205">
        <f t="shared" si="5"/>
        <v>9</v>
      </c>
    </row>
    <row r="24" spans="1:30" ht="15.75" thickBot="1" x14ac:dyDescent="0.3">
      <c r="A24" s="152">
        <f t="shared" si="0"/>
        <v>19</v>
      </c>
      <c r="B24" s="136"/>
      <c r="C24" s="160">
        <v>7628</v>
      </c>
      <c r="D24" s="143" t="s">
        <v>157</v>
      </c>
      <c r="E24" s="321">
        <f t="shared" si="1"/>
        <v>8.75</v>
      </c>
      <c r="F24" s="40"/>
      <c r="G24" s="151">
        <v>2</v>
      </c>
      <c r="H24" s="138">
        <v>2</v>
      </c>
      <c r="I24" s="138">
        <v>3</v>
      </c>
      <c r="J24" s="138">
        <v>0</v>
      </c>
      <c r="K24" s="172">
        <v>2</v>
      </c>
      <c r="L24" s="166">
        <f t="shared" si="2"/>
        <v>9</v>
      </c>
      <c r="M24" s="151">
        <v>2</v>
      </c>
      <c r="N24" s="138">
        <v>2</v>
      </c>
      <c r="O24" s="138">
        <v>3</v>
      </c>
      <c r="P24" s="138">
        <v>0</v>
      </c>
      <c r="Q24" s="172">
        <v>2</v>
      </c>
      <c r="R24" s="166">
        <f t="shared" si="3"/>
        <v>9</v>
      </c>
      <c r="S24" s="151">
        <v>2</v>
      </c>
      <c r="T24" s="138">
        <v>2</v>
      </c>
      <c r="U24" s="138">
        <v>2</v>
      </c>
      <c r="V24" s="138">
        <v>0</v>
      </c>
      <c r="W24" s="172">
        <v>2</v>
      </c>
      <c r="X24" s="166">
        <f t="shared" si="4"/>
        <v>8</v>
      </c>
      <c r="Y24" s="151">
        <v>2</v>
      </c>
      <c r="Z24" s="138">
        <v>2</v>
      </c>
      <c r="AA24" s="138">
        <v>3</v>
      </c>
      <c r="AB24" s="138">
        <v>0</v>
      </c>
      <c r="AC24" s="172">
        <v>2</v>
      </c>
      <c r="AD24" s="205">
        <f t="shared" si="5"/>
        <v>9</v>
      </c>
    </row>
    <row r="25" spans="1:30" ht="15.75" thickBot="1" x14ac:dyDescent="0.3">
      <c r="A25" s="152">
        <f t="shared" si="0"/>
        <v>20</v>
      </c>
      <c r="B25" s="136"/>
      <c r="C25" s="160">
        <v>7629</v>
      </c>
      <c r="D25" s="143" t="s">
        <v>158</v>
      </c>
      <c r="E25" s="321">
        <f t="shared" si="1"/>
        <v>8</v>
      </c>
      <c r="F25" s="40"/>
      <c r="G25" s="151">
        <v>2</v>
      </c>
      <c r="H25" s="138">
        <v>2</v>
      </c>
      <c r="I25" s="138">
        <v>3</v>
      </c>
      <c r="J25" s="138">
        <v>0</v>
      </c>
      <c r="K25" s="172">
        <v>2</v>
      </c>
      <c r="L25" s="166">
        <f t="shared" si="2"/>
        <v>9</v>
      </c>
      <c r="M25" s="151">
        <v>2</v>
      </c>
      <c r="N25" s="138">
        <v>1</v>
      </c>
      <c r="O25" s="138">
        <v>2</v>
      </c>
      <c r="P25" s="138">
        <v>0</v>
      </c>
      <c r="Q25" s="172">
        <v>2</v>
      </c>
      <c r="R25" s="166">
        <f t="shared" si="3"/>
        <v>7</v>
      </c>
      <c r="S25" s="151">
        <v>2</v>
      </c>
      <c r="T25" s="138">
        <v>1</v>
      </c>
      <c r="U25" s="138">
        <v>2</v>
      </c>
      <c r="V25" s="138">
        <v>0</v>
      </c>
      <c r="W25" s="172">
        <v>2</v>
      </c>
      <c r="X25" s="166">
        <f t="shared" si="4"/>
        <v>7</v>
      </c>
      <c r="Y25" s="151">
        <v>2</v>
      </c>
      <c r="Z25" s="138">
        <v>2</v>
      </c>
      <c r="AA25" s="138">
        <v>3</v>
      </c>
      <c r="AB25" s="138">
        <v>0</v>
      </c>
      <c r="AC25" s="172">
        <v>2</v>
      </c>
      <c r="AD25" s="205">
        <f t="shared" si="5"/>
        <v>9</v>
      </c>
    </row>
    <row r="26" spans="1:30" ht="15.75" thickBot="1" x14ac:dyDescent="0.3">
      <c r="A26" s="152">
        <f t="shared" si="0"/>
        <v>21</v>
      </c>
      <c r="B26" s="136"/>
      <c r="C26" s="160">
        <v>7630</v>
      </c>
      <c r="D26" s="143" t="s">
        <v>159</v>
      </c>
      <c r="E26" s="321">
        <f t="shared" si="1"/>
        <v>8.75</v>
      </c>
      <c r="F26" s="40"/>
      <c r="G26" s="223">
        <v>2</v>
      </c>
      <c r="H26" s="223">
        <v>2</v>
      </c>
      <c r="I26" s="223">
        <v>2</v>
      </c>
      <c r="J26" s="223">
        <v>1</v>
      </c>
      <c r="K26" s="223">
        <v>2</v>
      </c>
      <c r="L26" s="224">
        <f>SUM(G26:K26)</f>
        <v>9</v>
      </c>
      <c r="M26" s="223">
        <v>2</v>
      </c>
      <c r="N26" s="223">
        <v>2</v>
      </c>
      <c r="O26" s="223">
        <v>3</v>
      </c>
      <c r="P26" s="223">
        <v>1</v>
      </c>
      <c r="Q26" s="223">
        <v>2</v>
      </c>
      <c r="R26" s="224">
        <f>SUM(M26:Q26)</f>
        <v>10</v>
      </c>
      <c r="S26" s="223">
        <v>2</v>
      </c>
      <c r="T26" s="223">
        <v>2</v>
      </c>
      <c r="U26" s="223">
        <v>2</v>
      </c>
      <c r="V26" s="223">
        <v>1</v>
      </c>
      <c r="W26" s="223">
        <v>1</v>
      </c>
      <c r="X26" s="224">
        <f>SUM(S26:W26)</f>
        <v>8</v>
      </c>
      <c r="Y26" s="223">
        <v>2</v>
      </c>
      <c r="Z26" s="223">
        <v>1</v>
      </c>
      <c r="AA26" s="223">
        <v>2</v>
      </c>
      <c r="AB26" s="223">
        <v>1</v>
      </c>
      <c r="AC26" s="223">
        <v>2</v>
      </c>
      <c r="AD26" s="224">
        <f>SUM(Y26:AC26)</f>
        <v>8</v>
      </c>
    </row>
    <row r="27" spans="1:30" ht="15.75" thickBot="1" x14ac:dyDescent="0.3">
      <c r="A27" s="152">
        <f t="shared" si="0"/>
        <v>22</v>
      </c>
      <c r="B27" s="136"/>
      <c r="C27" s="160">
        <v>7631</v>
      </c>
      <c r="D27" s="143" t="s">
        <v>160</v>
      </c>
      <c r="E27" s="321">
        <f t="shared" si="1"/>
        <v>8.5</v>
      </c>
      <c r="F27" s="40"/>
      <c r="G27" s="223">
        <v>2</v>
      </c>
      <c r="H27" s="223">
        <v>2</v>
      </c>
      <c r="I27" s="223">
        <v>2</v>
      </c>
      <c r="J27" s="223">
        <v>1</v>
      </c>
      <c r="K27" s="223">
        <v>2</v>
      </c>
      <c r="L27" s="224">
        <f t="shared" ref="L27:L44" si="6">SUM(G27:K27)</f>
        <v>9</v>
      </c>
      <c r="M27" s="223">
        <v>2</v>
      </c>
      <c r="N27" s="223">
        <v>2</v>
      </c>
      <c r="O27" s="223">
        <v>2</v>
      </c>
      <c r="P27" s="223">
        <v>1</v>
      </c>
      <c r="Q27" s="223">
        <v>2</v>
      </c>
      <c r="R27" s="224">
        <f t="shared" ref="R27:R44" si="7">SUM(M27:Q27)</f>
        <v>9</v>
      </c>
      <c r="S27" s="223">
        <v>2</v>
      </c>
      <c r="T27" s="223">
        <v>1</v>
      </c>
      <c r="U27" s="223">
        <v>2</v>
      </c>
      <c r="V27" s="223">
        <v>1</v>
      </c>
      <c r="W27" s="223">
        <v>2</v>
      </c>
      <c r="X27" s="224">
        <f t="shared" ref="X27:X44" si="8">SUM(S27:W27)</f>
        <v>8</v>
      </c>
      <c r="Y27" s="223">
        <v>2</v>
      </c>
      <c r="Z27" s="223">
        <v>1</v>
      </c>
      <c r="AA27" s="223">
        <v>2</v>
      </c>
      <c r="AB27" s="223">
        <v>1</v>
      </c>
      <c r="AC27" s="223">
        <v>2</v>
      </c>
      <c r="AD27" s="224">
        <f t="shared" ref="AD27:AD44" si="9">SUM(Y27:AC27)</f>
        <v>8</v>
      </c>
    </row>
    <row r="28" spans="1:30" ht="15.75" thickBot="1" x14ac:dyDescent="0.3">
      <c r="A28" s="152">
        <f t="shared" si="0"/>
        <v>23</v>
      </c>
      <c r="B28" s="136"/>
      <c r="C28" s="160">
        <v>7632</v>
      </c>
      <c r="D28" s="143" t="s">
        <v>161</v>
      </c>
      <c r="E28" s="321">
        <f t="shared" si="1"/>
        <v>8.25</v>
      </c>
      <c r="F28" s="40"/>
      <c r="G28" s="223">
        <v>2</v>
      </c>
      <c r="H28" s="223">
        <v>2</v>
      </c>
      <c r="I28" s="223">
        <v>2</v>
      </c>
      <c r="J28" s="223">
        <v>1</v>
      </c>
      <c r="K28" s="223">
        <v>2</v>
      </c>
      <c r="L28" s="224">
        <f t="shared" si="6"/>
        <v>9</v>
      </c>
      <c r="M28" s="223">
        <v>2</v>
      </c>
      <c r="N28" s="223">
        <v>2</v>
      </c>
      <c r="O28" s="223">
        <v>2</v>
      </c>
      <c r="P28" s="223">
        <v>1</v>
      </c>
      <c r="Q28" s="223">
        <v>1</v>
      </c>
      <c r="R28" s="224">
        <f t="shared" si="7"/>
        <v>8</v>
      </c>
      <c r="S28" s="223">
        <v>2</v>
      </c>
      <c r="T28" s="223">
        <v>1</v>
      </c>
      <c r="U28" s="223">
        <v>2</v>
      </c>
      <c r="V28" s="223">
        <v>1</v>
      </c>
      <c r="W28" s="223">
        <v>1</v>
      </c>
      <c r="X28" s="224">
        <f t="shared" si="8"/>
        <v>7</v>
      </c>
      <c r="Y28" s="223">
        <v>2</v>
      </c>
      <c r="Z28" s="223">
        <v>2</v>
      </c>
      <c r="AA28" s="223">
        <v>2</v>
      </c>
      <c r="AB28" s="223">
        <v>1</v>
      </c>
      <c r="AC28" s="223">
        <v>2</v>
      </c>
      <c r="AD28" s="224">
        <f t="shared" si="9"/>
        <v>9</v>
      </c>
    </row>
    <row r="29" spans="1:30" ht="15.75" thickBot="1" x14ac:dyDescent="0.3">
      <c r="A29" s="152">
        <f t="shared" si="0"/>
        <v>24</v>
      </c>
      <c r="B29" s="136"/>
      <c r="C29" s="160">
        <v>7634</v>
      </c>
      <c r="D29" s="143" t="s">
        <v>162</v>
      </c>
      <c r="E29" s="321">
        <f t="shared" si="1"/>
        <v>8.75</v>
      </c>
      <c r="F29" s="40"/>
      <c r="G29" s="223">
        <v>2</v>
      </c>
      <c r="H29" s="223">
        <v>2</v>
      </c>
      <c r="I29" s="223">
        <v>3</v>
      </c>
      <c r="J29" s="223">
        <v>1</v>
      </c>
      <c r="K29" s="223">
        <v>2</v>
      </c>
      <c r="L29" s="224">
        <f t="shared" si="6"/>
        <v>10</v>
      </c>
      <c r="M29" s="223">
        <v>2</v>
      </c>
      <c r="N29" s="223">
        <v>1</v>
      </c>
      <c r="O29" s="223">
        <v>2</v>
      </c>
      <c r="P29" s="223">
        <v>1</v>
      </c>
      <c r="Q29" s="223">
        <v>2</v>
      </c>
      <c r="R29" s="224">
        <f t="shared" si="7"/>
        <v>8</v>
      </c>
      <c r="S29" s="223">
        <v>2</v>
      </c>
      <c r="T29" s="223">
        <v>2</v>
      </c>
      <c r="U29" s="223">
        <v>2</v>
      </c>
      <c r="V29" s="223">
        <v>1</v>
      </c>
      <c r="W29" s="223">
        <v>2</v>
      </c>
      <c r="X29" s="224">
        <f t="shared" si="8"/>
        <v>9</v>
      </c>
      <c r="Y29" s="223">
        <v>2</v>
      </c>
      <c r="Z29" s="223">
        <v>1</v>
      </c>
      <c r="AA29" s="223">
        <v>2</v>
      </c>
      <c r="AB29" s="223">
        <v>1</v>
      </c>
      <c r="AC29" s="223">
        <v>2</v>
      </c>
      <c r="AD29" s="224">
        <f t="shared" si="9"/>
        <v>8</v>
      </c>
    </row>
    <row r="30" spans="1:30" ht="15.75" thickBot="1" x14ac:dyDescent="0.3">
      <c r="A30" s="152">
        <f t="shared" si="0"/>
        <v>25</v>
      </c>
      <c r="B30" s="136"/>
      <c r="C30" s="160">
        <v>7635</v>
      </c>
      <c r="D30" s="143" t="s">
        <v>163</v>
      </c>
      <c r="E30" s="321">
        <f t="shared" si="1"/>
        <v>8.25</v>
      </c>
      <c r="F30" s="40"/>
      <c r="G30" s="223">
        <v>2</v>
      </c>
      <c r="H30" s="223">
        <v>2</v>
      </c>
      <c r="I30" s="223">
        <v>2</v>
      </c>
      <c r="J30" s="223">
        <v>1</v>
      </c>
      <c r="K30" s="223">
        <v>2</v>
      </c>
      <c r="L30" s="224">
        <f t="shared" si="6"/>
        <v>9</v>
      </c>
      <c r="M30" s="223">
        <v>2</v>
      </c>
      <c r="N30" s="223">
        <v>1</v>
      </c>
      <c r="O30" s="223">
        <v>2</v>
      </c>
      <c r="P30" s="223">
        <v>1</v>
      </c>
      <c r="Q30" s="223">
        <v>2</v>
      </c>
      <c r="R30" s="224">
        <f t="shared" si="7"/>
        <v>8</v>
      </c>
      <c r="S30" s="223">
        <v>2</v>
      </c>
      <c r="T30" s="223">
        <v>1</v>
      </c>
      <c r="U30" s="223">
        <v>2</v>
      </c>
      <c r="V30" s="223">
        <v>1</v>
      </c>
      <c r="W30" s="223">
        <v>2</v>
      </c>
      <c r="X30" s="224">
        <f t="shared" si="8"/>
        <v>8</v>
      </c>
      <c r="Y30" s="223">
        <v>2</v>
      </c>
      <c r="Z30" s="223">
        <v>1</v>
      </c>
      <c r="AA30" s="223">
        <v>2</v>
      </c>
      <c r="AB30" s="223">
        <v>1</v>
      </c>
      <c r="AC30" s="223">
        <v>2</v>
      </c>
      <c r="AD30" s="224">
        <f t="shared" si="9"/>
        <v>8</v>
      </c>
    </row>
    <row r="31" spans="1:30" ht="15.75" thickBot="1" x14ac:dyDescent="0.3">
      <c r="A31" s="152">
        <f t="shared" si="0"/>
        <v>26</v>
      </c>
      <c r="B31" s="136"/>
      <c r="C31" s="160">
        <v>7636</v>
      </c>
      <c r="D31" s="143" t="s">
        <v>164</v>
      </c>
      <c r="E31" s="321">
        <f t="shared" si="1"/>
        <v>9</v>
      </c>
      <c r="F31" s="40"/>
      <c r="G31" s="223">
        <v>2</v>
      </c>
      <c r="H31" s="223">
        <v>2</v>
      </c>
      <c r="I31" s="223">
        <v>2</v>
      </c>
      <c r="J31" s="223">
        <v>1</v>
      </c>
      <c r="K31" s="223">
        <v>2</v>
      </c>
      <c r="L31" s="224">
        <f t="shared" si="6"/>
        <v>9</v>
      </c>
      <c r="M31" s="223">
        <v>2</v>
      </c>
      <c r="N31" s="223">
        <v>2</v>
      </c>
      <c r="O31" s="223">
        <v>2</v>
      </c>
      <c r="P31" s="223">
        <v>1</v>
      </c>
      <c r="Q31" s="223">
        <v>2</v>
      </c>
      <c r="R31" s="224">
        <f t="shared" si="7"/>
        <v>9</v>
      </c>
      <c r="S31" s="223">
        <v>2</v>
      </c>
      <c r="T31" s="223">
        <v>2</v>
      </c>
      <c r="U31" s="223">
        <v>2</v>
      </c>
      <c r="V31" s="223">
        <v>1</v>
      </c>
      <c r="W31" s="223">
        <v>2</v>
      </c>
      <c r="X31" s="224">
        <f t="shared" si="8"/>
        <v>9</v>
      </c>
      <c r="Y31" s="223">
        <v>2</v>
      </c>
      <c r="Z31" s="223">
        <v>2</v>
      </c>
      <c r="AA31" s="223">
        <v>2</v>
      </c>
      <c r="AB31" s="223">
        <v>1</v>
      </c>
      <c r="AC31" s="223">
        <v>2</v>
      </c>
      <c r="AD31" s="224">
        <f t="shared" si="9"/>
        <v>9</v>
      </c>
    </row>
    <row r="32" spans="1:30" ht="15.75" thickBot="1" x14ac:dyDescent="0.3">
      <c r="A32" s="152">
        <f t="shared" si="0"/>
        <v>27</v>
      </c>
      <c r="B32" s="136"/>
      <c r="C32" s="160">
        <v>7638</v>
      </c>
      <c r="D32" s="142" t="s">
        <v>233</v>
      </c>
      <c r="E32" s="321">
        <f t="shared" si="1"/>
        <v>6</v>
      </c>
      <c r="F32" s="40"/>
      <c r="G32" s="223">
        <v>2</v>
      </c>
      <c r="H32" s="223">
        <v>2</v>
      </c>
      <c r="I32" s="223">
        <v>2</v>
      </c>
      <c r="J32" s="223">
        <v>1</v>
      </c>
      <c r="K32" s="223">
        <v>2</v>
      </c>
      <c r="L32" s="224">
        <f t="shared" si="6"/>
        <v>9</v>
      </c>
      <c r="M32" s="223">
        <v>2</v>
      </c>
      <c r="N32" s="223">
        <v>1</v>
      </c>
      <c r="O32" s="223">
        <v>1</v>
      </c>
      <c r="P32" s="223">
        <v>0</v>
      </c>
      <c r="Q32" s="223">
        <v>1</v>
      </c>
      <c r="R32" s="224">
        <f t="shared" si="7"/>
        <v>5</v>
      </c>
      <c r="S32" s="223">
        <v>2</v>
      </c>
      <c r="T32" s="223">
        <v>1</v>
      </c>
      <c r="U32" s="223">
        <v>1</v>
      </c>
      <c r="V32" s="223">
        <v>0</v>
      </c>
      <c r="W32" s="223">
        <v>1</v>
      </c>
      <c r="X32" s="224">
        <f t="shared" si="8"/>
        <v>5</v>
      </c>
      <c r="Y32" s="223">
        <v>2</v>
      </c>
      <c r="Z32" s="223">
        <v>1</v>
      </c>
      <c r="AA32" s="223">
        <v>1</v>
      </c>
      <c r="AB32" s="223">
        <v>0</v>
      </c>
      <c r="AC32" s="223">
        <v>1</v>
      </c>
      <c r="AD32" s="224">
        <f t="shared" si="9"/>
        <v>5</v>
      </c>
    </row>
    <row r="33" spans="1:30" ht="15.75" thickBot="1" x14ac:dyDescent="0.3">
      <c r="A33" s="152">
        <f t="shared" si="0"/>
        <v>28</v>
      </c>
      <c r="B33" s="136"/>
      <c r="C33" s="160">
        <v>7639</v>
      </c>
      <c r="D33" s="143" t="s">
        <v>166</v>
      </c>
      <c r="E33" s="321">
        <f t="shared" si="1"/>
        <v>8.5</v>
      </c>
      <c r="F33" s="40"/>
      <c r="G33" s="223">
        <v>2</v>
      </c>
      <c r="H33" s="223">
        <v>2</v>
      </c>
      <c r="I33" s="223">
        <v>2</v>
      </c>
      <c r="J33" s="223">
        <v>1</v>
      </c>
      <c r="K33" s="223">
        <v>2</v>
      </c>
      <c r="L33" s="224">
        <f t="shared" si="6"/>
        <v>9</v>
      </c>
      <c r="M33" s="223">
        <v>2</v>
      </c>
      <c r="N33" s="223">
        <v>2</v>
      </c>
      <c r="O33" s="223">
        <v>2</v>
      </c>
      <c r="P33" s="223">
        <v>1</v>
      </c>
      <c r="Q33" s="223">
        <v>2</v>
      </c>
      <c r="R33" s="224">
        <f t="shared" si="7"/>
        <v>9</v>
      </c>
      <c r="S33" s="223">
        <v>2</v>
      </c>
      <c r="T33" s="223">
        <v>2</v>
      </c>
      <c r="U33" s="223">
        <v>2</v>
      </c>
      <c r="V33" s="223">
        <v>0</v>
      </c>
      <c r="W33" s="223">
        <v>2</v>
      </c>
      <c r="X33" s="224">
        <f t="shared" si="8"/>
        <v>8</v>
      </c>
      <c r="Y33" s="223">
        <v>2</v>
      </c>
      <c r="Z33" s="223">
        <v>1</v>
      </c>
      <c r="AA33" s="223">
        <v>2</v>
      </c>
      <c r="AB33" s="223">
        <v>1</v>
      </c>
      <c r="AC33" s="223">
        <v>2</v>
      </c>
      <c r="AD33" s="224">
        <f t="shared" si="9"/>
        <v>8</v>
      </c>
    </row>
    <row r="34" spans="1:30" ht="15.75" thickBot="1" x14ac:dyDescent="0.3">
      <c r="A34" s="152">
        <f t="shared" si="0"/>
        <v>29</v>
      </c>
      <c r="B34" s="136"/>
      <c r="C34" s="160">
        <v>7640</v>
      </c>
      <c r="D34" s="143" t="s">
        <v>167</v>
      </c>
      <c r="E34" s="321">
        <f t="shared" si="1"/>
        <v>8.75</v>
      </c>
      <c r="F34" s="40"/>
      <c r="G34" s="223">
        <v>2</v>
      </c>
      <c r="H34" s="223">
        <v>2</v>
      </c>
      <c r="I34" s="223">
        <v>2</v>
      </c>
      <c r="J34" s="223">
        <v>1</v>
      </c>
      <c r="K34" s="223">
        <v>2</v>
      </c>
      <c r="L34" s="224">
        <f t="shared" si="6"/>
        <v>9</v>
      </c>
      <c r="M34" s="223">
        <v>2</v>
      </c>
      <c r="N34" s="223">
        <v>2</v>
      </c>
      <c r="O34" s="223">
        <v>2</v>
      </c>
      <c r="P34" s="223">
        <v>1</v>
      </c>
      <c r="Q34" s="223">
        <v>2</v>
      </c>
      <c r="R34" s="224">
        <f t="shared" si="7"/>
        <v>9</v>
      </c>
      <c r="S34" s="223">
        <v>2</v>
      </c>
      <c r="T34" s="223">
        <v>2</v>
      </c>
      <c r="U34" s="223">
        <v>2</v>
      </c>
      <c r="V34" s="223">
        <v>1</v>
      </c>
      <c r="W34" s="223">
        <v>2</v>
      </c>
      <c r="X34" s="224">
        <f t="shared" si="8"/>
        <v>9</v>
      </c>
      <c r="Y34" s="223">
        <v>2</v>
      </c>
      <c r="Z34" s="223">
        <v>1</v>
      </c>
      <c r="AA34" s="223">
        <v>2</v>
      </c>
      <c r="AB34" s="223">
        <v>1</v>
      </c>
      <c r="AC34" s="223">
        <v>2</v>
      </c>
      <c r="AD34" s="224">
        <f t="shared" si="9"/>
        <v>8</v>
      </c>
    </row>
    <row r="35" spans="1:30" ht="15.75" thickBot="1" x14ac:dyDescent="0.3">
      <c r="A35" s="152">
        <f t="shared" si="0"/>
        <v>30</v>
      </c>
      <c r="B35" s="136"/>
      <c r="C35" s="160">
        <v>7641</v>
      </c>
      <c r="D35" s="143" t="s">
        <v>168</v>
      </c>
      <c r="E35" s="321">
        <f t="shared" si="1"/>
        <v>8.25</v>
      </c>
      <c r="F35" s="40"/>
      <c r="G35" s="223">
        <v>2</v>
      </c>
      <c r="H35" s="223">
        <v>2</v>
      </c>
      <c r="I35" s="223">
        <v>2</v>
      </c>
      <c r="J35" s="223">
        <v>1</v>
      </c>
      <c r="K35" s="223">
        <v>2</v>
      </c>
      <c r="L35" s="224">
        <f t="shared" si="6"/>
        <v>9</v>
      </c>
      <c r="M35" s="223">
        <v>2</v>
      </c>
      <c r="N35" s="223">
        <v>1</v>
      </c>
      <c r="O35" s="223">
        <v>2</v>
      </c>
      <c r="P35" s="223">
        <v>1</v>
      </c>
      <c r="Q35" s="223">
        <v>2</v>
      </c>
      <c r="R35" s="224">
        <f t="shared" si="7"/>
        <v>8</v>
      </c>
      <c r="S35" s="223">
        <v>2</v>
      </c>
      <c r="T35" s="223">
        <v>2</v>
      </c>
      <c r="U35" s="223">
        <v>2</v>
      </c>
      <c r="V35" s="223">
        <v>1</v>
      </c>
      <c r="W35" s="223">
        <v>2</v>
      </c>
      <c r="X35" s="224">
        <f t="shared" si="8"/>
        <v>9</v>
      </c>
      <c r="Y35" s="223">
        <v>2</v>
      </c>
      <c r="Z35" s="223">
        <v>1</v>
      </c>
      <c r="AA35" s="223">
        <v>2</v>
      </c>
      <c r="AB35" s="223">
        <v>1</v>
      </c>
      <c r="AC35" s="223">
        <v>1</v>
      </c>
      <c r="AD35" s="224">
        <f t="shared" si="9"/>
        <v>7</v>
      </c>
    </row>
    <row r="36" spans="1:30" ht="15.75" thickBot="1" x14ac:dyDescent="0.3">
      <c r="A36" s="152">
        <f t="shared" si="0"/>
        <v>31</v>
      </c>
      <c r="B36" s="136"/>
      <c r="C36" s="160">
        <v>7642</v>
      </c>
      <c r="D36" s="143" t="s">
        <v>169</v>
      </c>
      <c r="E36" s="321">
        <f t="shared" si="1"/>
        <v>8.5</v>
      </c>
      <c r="F36" s="40"/>
      <c r="G36" s="223">
        <v>2</v>
      </c>
      <c r="H36" s="223">
        <v>2</v>
      </c>
      <c r="I36" s="223">
        <v>2</v>
      </c>
      <c r="J36" s="223">
        <v>1</v>
      </c>
      <c r="K36" s="223">
        <v>2</v>
      </c>
      <c r="L36" s="224">
        <f t="shared" si="6"/>
        <v>9</v>
      </c>
      <c r="M36" s="223">
        <v>2</v>
      </c>
      <c r="N36" s="223">
        <v>1</v>
      </c>
      <c r="O36" s="223">
        <v>2</v>
      </c>
      <c r="P36" s="223">
        <v>1</v>
      </c>
      <c r="Q36" s="223">
        <v>2</v>
      </c>
      <c r="R36" s="224">
        <f t="shared" si="7"/>
        <v>8</v>
      </c>
      <c r="S36" s="223">
        <v>2</v>
      </c>
      <c r="T36" s="223">
        <v>2</v>
      </c>
      <c r="U36" s="223">
        <v>2</v>
      </c>
      <c r="V36" s="223">
        <v>1</v>
      </c>
      <c r="W36" s="223">
        <v>2</v>
      </c>
      <c r="X36" s="224">
        <f t="shared" si="8"/>
        <v>9</v>
      </c>
      <c r="Y36" s="223">
        <v>2</v>
      </c>
      <c r="Z36" s="223">
        <v>1</v>
      </c>
      <c r="AA36" s="223">
        <v>2</v>
      </c>
      <c r="AB36" s="223">
        <v>1</v>
      </c>
      <c r="AC36" s="223">
        <v>2</v>
      </c>
      <c r="AD36" s="224">
        <f t="shared" si="9"/>
        <v>8</v>
      </c>
    </row>
    <row r="37" spans="1:30" ht="15.75" thickBot="1" x14ac:dyDescent="0.3">
      <c r="A37" s="152">
        <f t="shared" si="0"/>
        <v>32</v>
      </c>
      <c r="B37" s="136"/>
      <c r="C37" s="160">
        <v>7643</v>
      </c>
      <c r="D37" s="143" t="s">
        <v>170</v>
      </c>
      <c r="E37" s="321">
        <f t="shared" si="1"/>
        <v>7.75</v>
      </c>
      <c r="F37" s="40"/>
      <c r="G37" s="223">
        <v>2</v>
      </c>
      <c r="H37" s="223">
        <v>2</v>
      </c>
      <c r="I37" s="223">
        <v>2</v>
      </c>
      <c r="J37" s="223">
        <v>0</v>
      </c>
      <c r="K37" s="223">
        <v>2</v>
      </c>
      <c r="L37" s="224">
        <f t="shared" si="6"/>
        <v>8</v>
      </c>
      <c r="M37" s="223">
        <v>2</v>
      </c>
      <c r="N37" s="223">
        <v>1</v>
      </c>
      <c r="O37" s="223">
        <v>2</v>
      </c>
      <c r="P37" s="223">
        <v>1</v>
      </c>
      <c r="Q37" s="223">
        <v>2</v>
      </c>
      <c r="R37" s="224">
        <f t="shared" si="7"/>
        <v>8</v>
      </c>
      <c r="S37" s="223">
        <v>2</v>
      </c>
      <c r="T37" s="223">
        <v>1</v>
      </c>
      <c r="U37" s="223">
        <v>2</v>
      </c>
      <c r="V37" s="223">
        <v>1</v>
      </c>
      <c r="W37" s="223">
        <v>2</v>
      </c>
      <c r="X37" s="224">
        <f t="shared" si="8"/>
        <v>8</v>
      </c>
      <c r="Y37" s="223">
        <v>2</v>
      </c>
      <c r="Z37" s="223">
        <v>1</v>
      </c>
      <c r="AA37" s="223">
        <v>2</v>
      </c>
      <c r="AB37" s="223">
        <v>1</v>
      </c>
      <c r="AC37" s="223">
        <v>1</v>
      </c>
      <c r="AD37" s="224">
        <f t="shared" si="9"/>
        <v>7</v>
      </c>
    </row>
    <row r="38" spans="1:30" ht="15.75" thickBot="1" x14ac:dyDescent="0.3">
      <c r="A38" s="152">
        <f t="shared" si="0"/>
        <v>33</v>
      </c>
      <c r="B38" s="136"/>
      <c r="C38" s="160">
        <v>7644</v>
      </c>
      <c r="D38" s="143" t="s">
        <v>171</v>
      </c>
      <c r="E38" s="321">
        <f t="shared" si="1"/>
        <v>9</v>
      </c>
      <c r="F38" s="40"/>
      <c r="G38" s="223">
        <v>2</v>
      </c>
      <c r="H38" s="223">
        <v>2</v>
      </c>
      <c r="I38" s="223">
        <v>2</v>
      </c>
      <c r="J38" s="223">
        <v>1</v>
      </c>
      <c r="K38" s="223">
        <v>2</v>
      </c>
      <c r="L38" s="224">
        <f t="shared" si="6"/>
        <v>9</v>
      </c>
      <c r="M38" s="223">
        <v>2</v>
      </c>
      <c r="N38" s="223">
        <v>2</v>
      </c>
      <c r="O38" s="223">
        <v>2</v>
      </c>
      <c r="P38" s="223">
        <v>1</v>
      </c>
      <c r="Q38" s="223">
        <v>2</v>
      </c>
      <c r="R38" s="224">
        <f t="shared" si="7"/>
        <v>9</v>
      </c>
      <c r="S38" s="223">
        <v>2</v>
      </c>
      <c r="T38" s="223">
        <v>2</v>
      </c>
      <c r="U38" s="223">
        <v>2</v>
      </c>
      <c r="V38" s="223">
        <v>1</v>
      </c>
      <c r="W38" s="223">
        <v>2</v>
      </c>
      <c r="X38" s="224">
        <f t="shared" si="8"/>
        <v>9</v>
      </c>
      <c r="Y38" s="223">
        <v>2</v>
      </c>
      <c r="Z38" s="223">
        <v>2</v>
      </c>
      <c r="AA38" s="223">
        <v>2</v>
      </c>
      <c r="AB38" s="223">
        <v>1</v>
      </c>
      <c r="AC38" s="223">
        <v>2</v>
      </c>
      <c r="AD38" s="224">
        <f t="shared" si="9"/>
        <v>9</v>
      </c>
    </row>
    <row r="39" spans="1:30" ht="15.75" thickBot="1" x14ac:dyDescent="0.3">
      <c r="A39" s="152">
        <f t="shared" si="0"/>
        <v>34</v>
      </c>
      <c r="B39" s="136"/>
      <c r="C39" s="160">
        <v>7645</v>
      </c>
      <c r="D39" s="143" t="s">
        <v>172</v>
      </c>
      <c r="E39" s="321">
        <f t="shared" si="1"/>
        <v>9.25</v>
      </c>
      <c r="F39" s="40"/>
      <c r="G39" s="223">
        <v>2</v>
      </c>
      <c r="H39" s="223">
        <v>2</v>
      </c>
      <c r="I39" s="223">
        <v>2</v>
      </c>
      <c r="J39" s="223">
        <v>1</v>
      </c>
      <c r="K39" s="223">
        <v>2</v>
      </c>
      <c r="L39" s="224">
        <f t="shared" si="6"/>
        <v>9</v>
      </c>
      <c r="M39" s="223">
        <v>2</v>
      </c>
      <c r="N39" s="225">
        <v>2</v>
      </c>
      <c r="O39" s="225">
        <v>2</v>
      </c>
      <c r="P39" s="225">
        <v>1</v>
      </c>
      <c r="Q39" s="223">
        <v>2</v>
      </c>
      <c r="R39" s="224">
        <f t="shared" si="7"/>
        <v>9</v>
      </c>
      <c r="S39" s="225">
        <v>2</v>
      </c>
      <c r="T39" s="225">
        <v>2</v>
      </c>
      <c r="U39" s="225">
        <v>3</v>
      </c>
      <c r="V39" s="225">
        <v>1</v>
      </c>
      <c r="W39" s="223">
        <v>2</v>
      </c>
      <c r="X39" s="224">
        <f t="shared" si="8"/>
        <v>10</v>
      </c>
      <c r="Y39" s="225">
        <v>2</v>
      </c>
      <c r="Z39" s="225">
        <v>2</v>
      </c>
      <c r="AA39" s="225">
        <v>2</v>
      </c>
      <c r="AB39" s="225">
        <v>1</v>
      </c>
      <c r="AC39" s="223">
        <v>2</v>
      </c>
      <c r="AD39" s="224">
        <f t="shared" si="9"/>
        <v>9</v>
      </c>
    </row>
    <row r="40" spans="1:30" ht="15.75" thickBot="1" x14ac:dyDescent="0.3">
      <c r="A40" s="152">
        <f t="shared" si="0"/>
        <v>35</v>
      </c>
      <c r="B40" s="136"/>
      <c r="C40" s="160">
        <v>7646</v>
      </c>
      <c r="D40" s="142" t="s">
        <v>200</v>
      </c>
      <c r="E40" s="321">
        <f t="shared" si="1"/>
        <v>9.25</v>
      </c>
      <c r="F40" s="40"/>
      <c r="G40" s="223">
        <v>2</v>
      </c>
      <c r="H40" s="223">
        <v>2</v>
      </c>
      <c r="I40" s="223">
        <v>2</v>
      </c>
      <c r="J40" s="223">
        <v>1</v>
      </c>
      <c r="K40" s="223">
        <v>2</v>
      </c>
      <c r="L40" s="224">
        <f t="shared" si="6"/>
        <v>9</v>
      </c>
      <c r="M40" s="223">
        <v>2</v>
      </c>
      <c r="N40" s="223">
        <v>2</v>
      </c>
      <c r="O40" s="223">
        <v>2</v>
      </c>
      <c r="P40" s="223">
        <v>1</v>
      </c>
      <c r="Q40" s="223">
        <v>2</v>
      </c>
      <c r="R40" s="224">
        <f t="shared" si="7"/>
        <v>9</v>
      </c>
      <c r="S40" s="223">
        <v>2</v>
      </c>
      <c r="T40" s="223">
        <v>2</v>
      </c>
      <c r="U40" s="223">
        <v>3</v>
      </c>
      <c r="V40" s="223">
        <v>1</v>
      </c>
      <c r="W40" s="223">
        <v>2</v>
      </c>
      <c r="X40" s="224">
        <f t="shared" si="8"/>
        <v>10</v>
      </c>
      <c r="Y40" s="223">
        <v>2</v>
      </c>
      <c r="Z40" s="223">
        <v>2</v>
      </c>
      <c r="AA40" s="223">
        <v>2</v>
      </c>
      <c r="AB40" s="223">
        <v>1</v>
      </c>
      <c r="AC40" s="223">
        <v>2</v>
      </c>
      <c r="AD40" s="224">
        <f t="shared" si="9"/>
        <v>9</v>
      </c>
    </row>
    <row r="41" spans="1:30" ht="15.75" thickBot="1" x14ac:dyDescent="0.3">
      <c r="A41" s="152">
        <f t="shared" si="0"/>
        <v>36</v>
      </c>
      <c r="B41" s="136"/>
      <c r="C41" s="160">
        <v>7647</v>
      </c>
      <c r="D41" s="143" t="s">
        <v>173</v>
      </c>
      <c r="E41" s="321">
        <f t="shared" si="1"/>
        <v>8.5</v>
      </c>
      <c r="F41" s="40"/>
      <c r="G41" s="223">
        <v>2</v>
      </c>
      <c r="H41" s="223">
        <v>2</v>
      </c>
      <c r="I41" s="223">
        <v>2</v>
      </c>
      <c r="J41" s="223">
        <v>1</v>
      </c>
      <c r="K41" s="223">
        <v>2</v>
      </c>
      <c r="L41" s="224">
        <f t="shared" si="6"/>
        <v>9</v>
      </c>
      <c r="M41" s="223">
        <v>2</v>
      </c>
      <c r="N41" s="223">
        <v>2</v>
      </c>
      <c r="O41" s="223">
        <v>2</v>
      </c>
      <c r="P41" s="223">
        <v>1</v>
      </c>
      <c r="Q41" s="223">
        <v>2</v>
      </c>
      <c r="R41" s="224">
        <f t="shared" si="7"/>
        <v>9</v>
      </c>
      <c r="S41" s="223">
        <v>2</v>
      </c>
      <c r="T41" s="223">
        <v>2</v>
      </c>
      <c r="U41" s="223">
        <v>2</v>
      </c>
      <c r="V41" s="223">
        <v>1</v>
      </c>
      <c r="W41" s="223">
        <v>2</v>
      </c>
      <c r="X41" s="224">
        <f t="shared" si="8"/>
        <v>9</v>
      </c>
      <c r="Y41" s="223">
        <v>2</v>
      </c>
      <c r="Z41" s="223">
        <v>1</v>
      </c>
      <c r="AA41" s="223">
        <v>2</v>
      </c>
      <c r="AB41" s="223">
        <v>1</v>
      </c>
      <c r="AC41" s="223">
        <v>1</v>
      </c>
      <c r="AD41" s="224">
        <f t="shared" si="9"/>
        <v>7</v>
      </c>
    </row>
    <row r="42" spans="1:30" ht="15.75" thickBot="1" x14ac:dyDescent="0.3">
      <c r="A42" s="152">
        <f t="shared" si="0"/>
        <v>37</v>
      </c>
      <c r="B42" s="136"/>
      <c r="C42" s="160">
        <v>7648</v>
      </c>
      <c r="D42" s="143" t="s">
        <v>174</v>
      </c>
      <c r="E42" s="321">
        <f t="shared" si="1"/>
        <v>9</v>
      </c>
      <c r="F42" s="40"/>
      <c r="G42" s="223">
        <v>2</v>
      </c>
      <c r="H42" s="223">
        <v>2</v>
      </c>
      <c r="I42" s="223">
        <v>2</v>
      </c>
      <c r="J42" s="223">
        <v>1</v>
      </c>
      <c r="K42" s="223">
        <v>2</v>
      </c>
      <c r="L42" s="224">
        <f t="shared" si="6"/>
        <v>9</v>
      </c>
      <c r="M42" s="223">
        <v>2</v>
      </c>
      <c r="N42" s="223">
        <v>2</v>
      </c>
      <c r="O42" s="223">
        <v>2</v>
      </c>
      <c r="P42" s="223">
        <v>1</v>
      </c>
      <c r="Q42" s="223">
        <v>2</v>
      </c>
      <c r="R42" s="224">
        <f t="shared" si="7"/>
        <v>9</v>
      </c>
      <c r="S42" s="223">
        <v>2</v>
      </c>
      <c r="T42" s="223">
        <v>2</v>
      </c>
      <c r="U42" s="223">
        <v>2</v>
      </c>
      <c r="V42" s="223">
        <v>1</v>
      </c>
      <c r="W42" s="223">
        <v>2</v>
      </c>
      <c r="X42" s="224">
        <f t="shared" si="8"/>
        <v>9</v>
      </c>
      <c r="Y42" s="223">
        <v>2</v>
      </c>
      <c r="Z42" s="223">
        <v>2</v>
      </c>
      <c r="AA42" s="223">
        <v>2</v>
      </c>
      <c r="AB42" s="223">
        <v>1</v>
      </c>
      <c r="AC42" s="223">
        <v>2</v>
      </c>
      <c r="AD42" s="224">
        <f t="shared" si="9"/>
        <v>9</v>
      </c>
    </row>
    <row r="43" spans="1:30" ht="15.75" thickBot="1" x14ac:dyDescent="0.3">
      <c r="A43" s="152">
        <f t="shared" si="0"/>
        <v>38</v>
      </c>
      <c r="B43" s="136"/>
      <c r="C43" s="160">
        <v>7649</v>
      </c>
      <c r="D43" s="143" t="s">
        <v>175</v>
      </c>
      <c r="E43" s="321">
        <f t="shared" si="1"/>
        <v>8.5</v>
      </c>
      <c r="F43" s="40"/>
      <c r="G43" s="223">
        <v>2</v>
      </c>
      <c r="H43" s="223">
        <v>2</v>
      </c>
      <c r="I43" s="223">
        <v>2</v>
      </c>
      <c r="J43" s="223">
        <v>1</v>
      </c>
      <c r="K43" s="223">
        <v>2</v>
      </c>
      <c r="L43" s="224">
        <f t="shared" si="6"/>
        <v>9</v>
      </c>
      <c r="M43" s="223">
        <v>2</v>
      </c>
      <c r="N43" s="223">
        <v>2</v>
      </c>
      <c r="O43" s="223">
        <v>2</v>
      </c>
      <c r="P43" s="223">
        <v>1</v>
      </c>
      <c r="Q43" s="223">
        <v>2</v>
      </c>
      <c r="R43" s="224">
        <f t="shared" si="7"/>
        <v>9</v>
      </c>
      <c r="S43" s="223">
        <v>2</v>
      </c>
      <c r="T43" s="223">
        <v>2</v>
      </c>
      <c r="U43" s="223">
        <v>2</v>
      </c>
      <c r="V43" s="223">
        <v>0</v>
      </c>
      <c r="W43" s="223">
        <v>2</v>
      </c>
      <c r="X43" s="224">
        <f t="shared" si="8"/>
        <v>8</v>
      </c>
      <c r="Y43" s="223">
        <v>2</v>
      </c>
      <c r="Z43" s="223">
        <v>1</v>
      </c>
      <c r="AA43" s="223">
        <v>2</v>
      </c>
      <c r="AB43" s="223">
        <v>1</v>
      </c>
      <c r="AC43" s="223">
        <v>2</v>
      </c>
      <c r="AD43" s="224">
        <f t="shared" si="9"/>
        <v>8</v>
      </c>
    </row>
    <row r="44" spans="1:30" ht="15.75" thickBot="1" x14ac:dyDescent="0.3">
      <c r="A44" s="152">
        <f t="shared" si="0"/>
        <v>39</v>
      </c>
      <c r="B44" s="136"/>
      <c r="C44" s="160">
        <v>7650</v>
      </c>
      <c r="D44" s="143" t="s">
        <v>176</v>
      </c>
      <c r="E44" s="321">
        <f t="shared" si="1"/>
        <v>6</v>
      </c>
      <c r="F44" s="40"/>
      <c r="G44" s="223"/>
      <c r="H44" s="223"/>
      <c r="I44" s="223"/>
      <c r="J44" s="223"/>
      <c r="K44" s="223"/>
      <c r="L44" s="224">
        <f t="shared" si="6"/>
        <v>0</v>
      </c>
      <c r="M44" s="223">
        <v>2</v>
      </c>
      <c r="N44" s="223">
        <v>1</v>
      </c>
      <c r="O44" s="223">
        <v>2</v>
      </c>
      <c r="P44" s="223">
        <v>1</v>
      </c>
      <c r="Q44" s="223">
        <v>2</v>
      </c>
      <c r="R44" s="224">
        <f t="shared" si="7"/>
        <v>8</v>
      </c>
      <c r="S44" s="223">
        <v>2</v>
      </c>
      <c r="T44" s="223">
        <v>1</v>
      </c>
      <c r="U44" s="223">
        <v>2</v>
      </c>
      <c r="V44" s="223">
        <v>1</v>
      </c>
      <c r="W44" s="223">
        <v>2</v>
      </c>
      <c r="X44" s="224">
        <f t="shared" si="8"/>
        <v>8</v>
      </c>
      <c r="Y44" s="223">
        <v>2</v>
      </c>
      <c r="Z44" s="223">
        <v>1</v>
      </c>
      <c r="AA44" s="223">
        <v>2</v>
      </c>
      <c r="AB44" s="223">
        <v>1</v>
      </c>
      <c r="AC44" s="223">
        <v>2</v>
      </c>
      <c r="AD44" s="224">
        <f t="shared" si="9"/>
        <v>8</v>
      </c>
    </row>
    <row r="45" spans="1:30" ht="15.75" thickBot="1" x14ac:dyDescent="0.3">
      <c r="A45" s="152">
        <f t="shared" si="0"/>
        <v>40</v>
      </c>
      <c r="B45" s="136"/>
      <c r="C45" s="160">
        <v>7651</v>
      </c>
      <c r="D45" s="143" t="s">
        <v>177</v>
      </c>
      <c r="E45" s="321">
        <f t="shared" si="1"/>
        <v>6.5</v>
      </c>
      <c r="F45" s="40"/>
      <c r="G45" s="219">
        <v>2</v>
      </c>
      <c r="H45" s="220">
        <v>1</v>
      </c>
      <c r="I45" s="220">
        <v>2</v>
      </c>
      <c r="J45" s="220">
        <v>0</v>
      </c>
      <c r="K45" s="221">
        <v>2</v>
      </c>
      <c r="L45" s="171">
        <f t="shared" si="2"/>
        <v>7</v>
      </c>
      <c r="M45" s="219">
        <v>2</v>
      </c>
      <c r="N45" s="220">
        <v>1</v>
      </c>
      <c r="O45" s="220">
        <v>2</v>
      </c>
      <c r="P45" s="220">
        <v>0</v>
      </c>
      <c r="Q45" s="221">
        <v>1</v>
      </c>
      <c r="R45" s="171">
        <f t="shared" si="3"/>
        <v>6</v>
      </c>
      <c r="S45" s="219">
        <v>2</v>
      </c>
      <c r="T45" s="220">
        <v>1</v>
      </c>
      <c r="U45" s="220">
        <v>2</v>
      </c>
      <c r="V45" s="220">
        <v>0</v>
      </c>
      <c r="W45" s="221">
        <v>1</v>
      </c>
      <c r="X45" s="171">
        <f t="shared" si="4"/>
        <v>6</v>
      </c>
      <c r="Y45" s="219">
        <v>2</v>
      </c>
      <c r="Z45" s="220">
        <v>1</v>
      </c>
      <c r="AA45" s="220">
        <v>2</v>
      </c>
      <c r="AB45" s="220">
        <v>0</v>
      </c>
      <c r="AC45" s="221">
        <v>2</v>
      </c>
      <c r="AD45" s="222">
        <f t="shared" si="5"/>
        <v>7</v>
      </c>
    </row>
    <row r="46" spans="1:30" ht="15.75" thickBot="1" x14ac:dyDescent="0.3">
      <c r="A46" s="152">
        <f t="shared" si="0"/>
        <v>41</v>
      </c>
      <c r="B46" s="136"/>
      <c r="C46" s="160">
        <v>7652</v>
      </c>
      <c r="D46" s="143" t="s">
        <v>178</v>
      </c>
      <c r="E46" s="321">
        <f t="shared" si="1"/>
        <v>8.75</v>
      </c>
      <c r="F46" s="40"/>
      <c r="G46" s="151">
        <v>2</v>
      </c>
      <c r="H46" s="138">
        <v>2</v>
      </c>
      <c r="I46" s="138">
        <v>2</v>
      </c>
      <c r="J46" s="138">
        <v>0</v>
      </c>
      <c r="K46" s="172">
        <v>2</v>
      </c>
      <c r="L46" s="166">
        <f t="shared" si="2"/>
        <v>8</v>
      </c>
      <c r="M46" s="151">
        <v>2</v>
      </c>
      <c r="N46" s="138">
        <v>2</v>
      </c>
      <c r="O46" s="138">
        <v>3</v>
      </c>
      <c r="P46" s="138">
        <v>0</v>
      </c>
      <c r="Q46" s="172">
        <v>2</v>
      </c>
      <c r="R46" s="166">
        <f t="shared" si="3"/>
        <v>9</v>
      </c>
      <c r="S46" s="151">
        <v>2</v>
      </c>
      <c r="T46" s="138">
        <v>2</v>
      </c>
      <c r="U46" s="138">
        <v>3</v>
      </c>
      <c r="V46" s="138">
        <v>0</v>
      </c>
      <c r="W46" s="172">
        <v>2</v>
      </c>
      <c r="X46" s="166">
        <f t="shared" si="4"/>
        <v>9</v>
      </c>
      <c r="Y46" s="151">
        <v>2</v>
      </c>
      <c r="Z46" s="138">
        <v>2</v>
      </c>
      <c r="AA46" s="138">
        <v>3</v>
      </c>
      <c r="AB46" s="138">
        <v>0</v>
      </c>
      <c r="AC46" s="172">
        <v>2</v>
      </c>
      <c r="AD46" s="205">
        <f t="shared" si="5"/>
        <v>9</v>
      </c>
    </row>
    <row r="47" spans="1:30" ht="15.75" thickBot="1" x14ac:dyDescent="0.3">
      <c r="A47" s="152">
        <f t="shared" si="0"/>
        <v>42</v>
      </c>
      <c r="B47" s="136"/>
      <c r="C47" s="160">
        <v>7653</v>
      </c>
      <c r="D47" s="142" t="s">
        <v>201</v>
      </c>
      <c r="E47" s="321">
        <f t="shared" si="1"/>
        <v>8.5</v>
      </c>
      <c r="F47" s="40"/>
      <c r="G47" s="151">
        <v>2</v>
      </c>
      <c r="H47" s="138">
        <v>2</v>
      </c>
      <c r="I47" s="138">
        <v>3</v>
      </c>
      <c r="J47" s="138">
        <v>0</v>
      </c>
      <c r="K47" s="172">
        <v>2</v>
      </c>
      <c r="L47" s="166">
        <f t="shared" si="2"/>
        <v>9</v>
      </c>
      <c r="M47" s="151">
        <v>2</v>
      </c>
      <c r="N47" s="138">
        <v>1</v>
      </c>
      <c r="O47" s="138">
        <v>3</v>
      </c>
      <c r="P47" s="138">
        <v>0</v>
      </c>
      <c r="Q47" s="172">
        <v>2</v>
      </c>
      <c r="R47" s="166">
        <f t="shared" si="3"/>
        <v>8</v>
      </c>
      <c r="S47" s="151">
        <v>2</v>
      </c>
      <c r="T47" s="138">
        <v>2</v>
      </c>
      <c r="U47" s="138">
        <v>3</v>
      </c>
      <c r="V47" s="138">
        <v>0</v>
      </c>
      <c r="W47" s="172">
        <v>2</v>
      </c>
      <c r="X47" s="166">
        <f t="shared" si="4"/>
        <v>9</v>
      </c>
      <c r="Y47" s="151">
        <v>2</v>
      </c>
      <c r="Z47" s="138">
        <v>2</v>
      </c>
      <c r="AA47" s="138">
        <v>2</v>
      </c>
      <c r="AB47" s="138">
        <v>0</v>
      </c>
      <c r="AC47" s="172">
        <v>2</v>
      </c>
      <c r="AD47" s="205">
        <f t="shared" si="5"/>
        <v>8</v>
      </c>
    </row>
    <row r="48" spans="1:30" ht="15.75" thickBot="1" x14ac:dyDescent="0.3">
      <c r="A48" s="152">
        <f t="shared" si="0"/>
        <v>43</v>
      </c>
      <c r="B48" s="136"/>
      <c r="C48" s="160">
        <v>7654</v>
      </c>
      <c r="D48" s="143" t="s">
        <v>179</v>
      </c>
      <c r="E48" s="321">
        <f t="shared" si="1"/>
        <v>7</v>
      </c>
      <c r="F48" s="40"/>
      <c r="G48" s="151">
        <v>2</v>
      </c>
      <c r="H48" s="138">
        <v>2</v>
      </c>
      <c r="I48" s="138">
        <v>2</v>
      </c>
      <c r="J48" s="138">
        <v>0</v>
      </c>
      <c r="K48" s="172">
        <v>2</v>
      </c>
      <c r="L48" s="166">
        <f t="shared" si="2"/>
        <v>8</v>
      </c>
      <c r="M48" s="151">
        <v>1</v>
      </c>
      <c r="N48" s="138">
        <v>2</v>
      </c>
      <c r="O48" s="138">
        <v>2</v>
      </c>
      <c r="P48" s="138">
        <v>0</v>
      </c>
      <c r="Q48" s="172">
        <v>2</v>
      </c>
      <c r="R48" s="166">
        <f t="shared" si="3"/>
        <v>7</v>
      </c>
      <c r="S48" s="151">
        <v>2</v>
      </c>
      <c r="T48" s="138">
        <v>1</v>
      </c>
      <c r="U48" s="138">
        <v>2</v>
      </c>
      <c r="V48" s="138">
        <v>0</v>
      </c>
      <c r="W48" s="172">
        <v>2</v>
      </c>
      <c r="X48" s="166">
        <f t="shared" si="4"/>
        <v>7</v>
      </c>
      <c r="Y48" s="151">
        <v>1</v>
      </c>
      <c r="Z48" s="138">
        <v>1</v>
      </c>
      <c r="AA48" s="138">
        <v>2</v>
      </c>
      <c r="AB48" s="138">
        <v>2</v>
      </c>
      <c r="AC48" s="172"/>
      <c r="AD48" s="205">
        <f t="shared" si="5"/>
        <v>6</v>
      </c>
    </row>
    <row r="49" spans="1:30" ht="15.75" thickBot="1" x14ac:dyDescent="0.3">
      <c r="A49" s="152">
        <f t="shared" si="0"/>
        <v>44</v>
      </c>
      <c r="B49" s="136"/>
      <c r="C49" s="160">
        <v>7655</v>
      </c>
      <c r="D49" s="143" t="s">
        <v>180</v>
      </c>
      <c r="E49" s="321">
        <f t="shared" si="1"/>
        <v>6.5</v>
      </c>
      <c r="F49" s="40"/>
      <c r="G49" s="151">
        <v>2</v>
      </c>
      <c r="H49" s="138">
        <v>2</v>
      </c>
      <c r="I49" s="138">
        <v>2</v>
      </c>
      <c r="J49" s="138">
        <v>0</v>
      </c>
      <c r="K49" s="172">
        <v>2</v>
      </c>
      <c r="L49" s="166">
        <f t="shared" si="2"/>
        <v>8</v>
      </c>
      <c r="M49" s="151">
        <v>2</v>
      </c>
      <c r="N49" s="138">
        <v>2</v>
      </c>
      <c r="O49" s="138">
        <v>2</v>
      </c>
      <c r="P49" s="138">
        <v>0</v>
      </c>
      <c r="Q49" s="172">
        <v>1</v>
      </c>
      <c r="R49" s="166">
        <f t="shared" si="3"/>
        <v>7</v>
      </c>
      <c r="S49" s="151">
        <v>1</v>
      </c>
      <c r="T49" s="138">
        <v>2</v>
      </c>
      <c r="U49" s="138">
        <v>1</v>
      </c>
      <c r="V49" s="138">
        <v>0</v>
      </c>
      <c r="W49" s="172">
        <v>2</v>
      </c>
      <c r="X49" s="166">
        <f t="shared" si="4"/>
        <v>6</v>
      </c>
      <c r="Y49" s="151">
        <v>2</v>
      </c>
      <c r="Z49" s="138">
        <v>0</v>
      </c>
      <c r="AA49" s="138">
        <v>2</v>
      </c>
      <c r="AB49" s="138">
        <v>0</v>
      </c>
      <c r="AC49" s="172">
        <v>1</v>
      </c>
      <c r="AD49" s="205">
        <f t="shared" si="5"/>
        <v>5</v>
      </c>
    </row>
    <row r="50" spans="1:30" ht="15.75" thickBot="1" x14ac:dyDescent="0.3">
      <c r="A50" s="152">
        <f t="shared" si="0"/>
        <v>45</v>
      </c>
      <c r="B50" s="136"/>
      <c r="C50" s="160">
        <v>7656</v>
      </c>
      <c r="D50" s="143" t="s">
        <v>181</v>
      </c>
      <c r="E50" s="321">
        <f t="shared" si="1"/>
        <v>8</v>
      </c>
      <c r="F50" s="40"/>
      <c r="G50" s="151">
        <v>2</v>
      </c>
      <c r="H50" s="138">
        <v>2</v>
      </c>
      <c r="I50" s="138">
        <v>2</v>
      </c>
      <c r="J50" s="138">
        <v>0</v>
      </c>
      <c r="K50" s="172">
        <v>2</v>
      </c>
      <c r="L50" s="166">
        <f t="shared" si="2"/>
        <v>8</v>
      </c>
      <c r="M50" s="151">
        <v>2</v>
      </c>
      <c r="N50" s="138">
        <v>2</v>
      </c>
      <c r="O50" s="138">
        <v>2</v>
      </c>
      <c r="P50" s="138">
        <v>0</v>
      </c>
      <c r="Q50" s="172">
        <v>2</v>
      </c>
      <c r="R50" s="166">
        <f t="shared" si="3"/>
        <v>8</v>
      </c>
      <c r="S50" s="151">
        <v>2</v>
      </c>
      <c r="T50" s="138">
        <v>2</v>
      </c>
      <c r="U50" s="138">
        <v>2</v>
      </c>
      <c r="V50" s="138">
        <v>0</v>
      </c>
      <c r="W50" s="172">
        <v>2</v>
      </c>
      <c r="X50" s="166">
        <v>8</v>
      </c>
      <c r="Y50" s="151">
        <v>2</v>
      </c>
      <c r="Z50" s="138">
        <v>2</v>
      </c>
      <c r="AA50" s="138">
        <v>2</v>
      </c>
      <c r="AB50" s="138">
        <v>0</v>
      </c>
      <c r="AC50" s="172">
        <v>2</v>
      </c>
      <c r="AD50" s="205">
        <f t="shared" si="5"/>
        <v>8</v>
      </c>
    </row>
    <row r="51" spans="1:30" ht="15.75" thickBot="1" x14ac:dyDescent="0.3">
      <c r="A51" s="152">
        <f t="shared" si="0"/>
        <v>46</v>
      </c>
      <c r="B51" s="136"/>
      <c r="C51" s="160">
        <v>7657</v>
      </c>
      <c r="D51" s="143" t="s">
        <v>182</v>
      </c>
      <c r="E51" s="321">
        <f t="shared" si="1"/>
        <v>8.5</v>
      </c>
      <c r="F51" s="40"/>
      <c r="G51" s="151">
        <v>2</v>
      </c>
      <c r="H51" s="138">
        <v>2</v>
      </c>
      <c r="I51" s="138">
        <v>3</v>
      </c>
      <c r="J51" s="138">
        <v>0</v>
      </c>
      <c r="K51" s="172">
        <v>1</v>
      </c>
      <c r="L51" s="166">
        <f t="shared" si="2"/>
        <v>8</v>
      </c>
      <c r="M51" s="151">
        <v>2</v>
      </c>
      <c r="N51" s="138">
        <v>2</v>
      </c>
      <c r="O51" s="138">
        <v>3</v>
      </c>
      <c r="P51" s="138">
        <v>0</v>
      </c>
      <c r="Q51" s="172">
        <v>1</v>
      </c>
      <c r="R51" s="166">
        <f t="shared" si="3"/>
        <v>8</v>
      </c>
      <c r="S51" s="151">
        <v>2</v>
      </c>
      <c r="T51" s="138">
        <v>2</v>
      </c>
      <c r="U51" s="138">
        <v>3</v>
      </c>
      <c r="V51" s="138">
        <v>0</v>
      </c>
      <c r="W51" s="172">
        <v>2</v>
      </c>
      <c r="X51" s="166">
        <f t="shared" si="4"/>
        <v>9</v>
      </c>
      <c r="Y51" s="151">
        <v>2</v>
      </c>
      <c r="Z51" s="138">
        <v>2</v>
      </c>
      <c r="AA51" s="138">
        <v>3</v>
      </c>
      <c r="AB51" s="138">
        <v>0</v>
      </c>
      <c r="AC51" s="172">
        <v>2</v>
      </c>
      <c r="AD51" s="205">
        <f t="shared" si="5"/>
        <v>9</v>
      </c>
    </row>
    <row r="52" spans="1:30" ht="15.75" thickBot="1" x14ac:dyDescent="0.3">
      <c r="A52" s="152">
        <f t="shared" si="0"/>
        <v>47</v>
      </c>
      <c r="B52" s="136"/>
      <c r="C52" s="160">
        <v>7658</v>
      </c>
      <c r="D52" s="143" t="s">
        <v>183</v>
      </c>
      <c r="E52" s="321">
        <f t="shared" si="1"/>
        <v>6.25</v>
      </c>
      <c r="F52" s="40"/>
      <c r="G52" s="151">
        <v>1</v>
      </c>
      <c r="H52" s="138">
        <v>1</v>
      </c>
      <c r="I52" s="138">
        <v>2</v>
      </c>
      <c r="J52" s="138">
        <v>2</v>
      </c>
      <c r="K52" s="172"/>
      <c r="L52" s="166">
        <f t="shared" si="2"/>
        <v>6</v>
      </c>
      <c r="M52" s="151">
        <v>1</v>
      </c>
      <c r="N52" s="138">
        <v>1</v>
      </c>
      <c r="O52" s="138">
        <v>2</v>
      </c>
      <c r="P52" s="138">
        <v>2</v>
      </c>
      <c r="Q52" s="172"/>
      <c r="R52" s="166">
        <f t="shared" si="3"/>
        <v>6</v>
      </c>
      <c r="S52" s="151">
        <v>1</v>
      </c>
      <c r="T52" s="138">
        <v>1</v>
      </c>
      <c r="U52" s="138">
        <v>2</v>
      </c>
      <c r="V52" s="138">
        <v>2</v>
      </c>
      <c r="W52" s="172"/>
      <c r="X52" s="166">
        <f t="shared" si="4"/>
        <v>6</v>
      </c>
      <c r="Y52" s="151">
        <v>2</v>
      </c>
      <c r="Z52" s="138">
        <v>1</v>
      </c>
      <c r="AA52" s="138">
        <v>2</v>
      </c>
      <c r="AB52" s="138">
        <v>2</v>
      </c>
      <c r="AC52" s="172"/>
      <c r="AD52" s="205">
        <f t="shared" si="5"/>
        <v>7</v>
      </c>
    </row>
    <row r="53" spans="1:30" ht="15.75" thickBot="1" x14ac:dyDescent="0.3">
      <c r="A53" s="152">
        <f t="shared" si="0"/>
        <v>48</v>
      </c>
      <c r="B53" s="136"/>
      <c r="C53" s="160">
        <v>7659</v>
      </c>
      <c r="D53" s="143" t="s">
        <v>184</v>
      </c>
      <c r="E53" s="321">
        <f t="shared" si="1"/>
        <v>9.25</v>
      </c>
      <c r="F53" s="40"/>
      <c r="G53" s="151">
        <v>2</v>
      </c>
      <c r="H53" s="138">
        <v>2</v>
      </c>
      <c r="I53" s="138">
        <v>3</v>
      </c>
      <c r="J53" s="138">
        <v>0</v>
      </c>
      <c r="K53" s="172">
        <v>2</v>
      </c>
      <c r="L53" s="166">
        <f t="shared" si="2"/>
        <v>9</v>
      </c>
      <c r="M53" s="151">
        <v>2</v>
      </c>
      <c r="N53" s="138">
        <v>2</v>
      </c>
      <c r="O53" s="138">
        <v>3</v>
      </c>
      <c r="P53" s="138">
        <v>0</v>
      </c>
      <c r="Q53" s="172">
        <v>2</v>
      </c>
      <c r="R53" s="166">
        <f t="shared" si="3"/>
        <v>9</v>
      </c>
      <c r="S53" s="151">
        <v>2</v>
      </c>
      <c r="T53" s="138">
        <v>2</v>
      </c>
      <c r="U53" s="138">
        <v>3</v>
      </c>
      <c r="V53" s="138">
        <v>0</v>
      </c>
      <c r="W53" s="172">
        <v>2</v>
      </c>
      <c r="X53" s="166">
        <f t="shared" si="4"/>
        <v>9</v>
      </c>
      <c r="Y53" s="151">
        <v>2</v>
      </c>
      <c r="Z53" s="138">
        <v>2</v>
      </c>
      <c r="AA53" s="138">
        <v>3</v>
      </c>
      <c r="AB53" s="138">
        <v>1</v>
      </c>
      <c r="AC53" s="172">
        <v>2</v>
      </c>
      <c r="AD53" s="205">
        <f t="shared" si="5"/>
        <v>10</v>
      </c>
    </row>
    <row r="54" spans="1:30" ht="15.75" thickBot="1" x14ac:dyDescent="0.3">
      <c r="A54" s="152">
        <f t="shared" si="0"/>
        <v>49</v>
      </c>
      <c r="B54" s="136"/>
      <c r="C54" s="160">
        <v>7660</v>
      </c>
      <c r="D54" s="143" t="s">
        <v>185</v>
      </c>
      <c r="E54" s="321">
        <f t="shared" si="1"/>
        <v>8</v>
      </c>
      <c r="F54" s="40"/>
      <c r="G54" s="151">
        <v>2</v>
      </c>
      <c r="H54" s="138">
        <v>2</v>
      </c>
      <c r="I54" s="138">
        <v>2</v>
      </c>
      <c r="J54" s="138">
        <v>0</v>
      </c>
      <c r="K54" s="172">
        <v>2</v>
      </c>
      <c r="L54" s="166">
        <f t="shared" si="2"/>
        <v>8</v>
      </c>
      <c r="M54" s="151">
        <v>2</v>
      </c>
      <c r="N54" s="138">
        <v>2</v>
      </c>
      <c r="O54" s="138">
        <v>2</v>
      </c>
      <c r="P54" s="138">
        <v>0</v>
      </c>
      <c r="Q54" s="172">
        <v>2</v>
      </c>
      <c r="R54" s="166">
        <f t="shared" si="3"/>
        <v>8</v>
      </c>
      <c r="S54" s="151">
        <v>2</v>
      </c>
      <c r="T54" s="138">
        <v>2</v>
      </c>
      <c r="U54" s="138">
        <v>2</v>
      </c>
      <c r="V54" s="138">
        <v>0</v>
      </c>
      <c r="W54" s="172">
        <v>2</v>
      </c>
      <c r="X54" s="166">
        <f t="shared" si="4"/>
        <v>8</v>
      </c>
      <c r="Y54" s="151">
        <v>2</v>
      </c>
      <c r="Z54" s="138">
        <v>2</v>
      </c>
      <c r="AA54" s="138">
        <v>2</v>
      </c>
      <c r="AB54" s="138">
        <v>0</v>
      </c>
      <c r="AC54" s="172">
        <v>2</v>
      </c>
      <c r="AD54" s="205">
        <f t="shared" si="5"/>
        <v>8</v>
      </c>
    </row>
    <row r="55" spans="1:30" ht="15.75" thickBot="1" x14ac:dyDescent="0.3">
      <c r="A55" s="152">
        <f t="shared" si="0"/>
        <v>50</v>
      </c>
      <c r="B55" s="136"/>
      <c r="C55" s="160">
        <v>7661</v>
      </c>
      <c r="D55" s="143" t="s">
        <v>186</v>
      </c>
      <c r="E55" s="321">
        <f t="shared" si="1"/>
        <v>7.25</v>
      </c>
      <c r="F55" s="40"/>
      <c r="G55" s="151">
        <v>2</v>
      </c>
      <c r="H55" s="138">
        <v>2</v>
      </c>
      <c r="I55" s="138">
        <v>2</v>
      </c>
      <c r="J55" s="138">
        <v>0</v>
      </c>
      <c r="K55" s="172">
        <v>1</v>
      </c>
      <c r="L55" s="166">
        <f t="shared" si="2"/>
        <v>7</v>
      </c>
      <c r="M55" s="151">
        <v>2</v>
      </c>
      <c r="N55" s="138">
        <v>2</v>
      </c>
      <c r="O55" s="138">
        <v>2</v>
      </c>
      <c r="P55" s="138">
        <v>0</v>
      </c>
      <c r="Q55" s="172">
        <v>2</v>
      </c>
      <c r="R55" s="166">
        <f t="shared" si="3"/>
        <v>8</v>
      </c>
      <c r="S55" s="151">
        <v>2</v>
      </c>
      <c r="T55" s="138">
        <v>2</v>
      </c>
      <c r="U55" s="138">
        <v>2</v>
      </c>
      <c r="V55" s="138">
        <v>0</v>
      </c>
      <c r="W55" s="172">
        <v>2</v>
      </c>
      <c r="X55" s="166">
        <f t="shared" si="4"/>
        <v>8</v>
      </c>
      <c r="Y55" s="151">
        <v>2</v>
      </c>
      <c r="Z55" s="138">
        <v>1</v>
      </c>
      <c r="AA55" s="138">
        <v>2</v>
      </c>
      <c r="AB55" s="138">
        <v>0</v>
      </c>
      <c r="AC55" s="172">
        <v>1</v>
      </c>
      <c r="AD55" s="205">
        <f t="shared" si="5"/>
        <v>6</v>
      </c>
    </row>
    <row r="56" spans="1:30" ht="19.5" customHeight="1" thickBot="1" x14ac:dyDescent="0.3">
      <c r="A56" s="152">
        <f t="shared" si="0"/>
        <v>51</v>
      </c>
      <c r="B56" s="136"/>
      <c r="C56" s="160">
        <v>7662</v>
      </c>
      <c r="D56" s="143" t="s">
        <v>187</v>
      </c>
      <c r="E56" s="321">
        <f t="shared" si="1"/>
        <v>8.75</v>
      </c>
      <c r="F56" s="40"/>
      <c r="G56" s="151">
        <v>2</v>
      </c>
      <c r="H56" s="138">
        <v>2</v>
      </c>
      <c r="I56" s="138">
        <v>3</v>
      </c>
      <c r="J56" s="138">
        <v>0</v>
      </c>
      <c r="K56" s="172">
        <v>2</v>
      </c>
      <c r="L56" s="166">
        <f t="shared" si="2"/>
        <v>9</v>
      </c>
      <c r="M56" s="151">
        <v>2</v>
      </c>
      <c r="N56" s="138">
        <v>2</v>
      </c>
      <c r="O56" s="138">
        <v>3</v>
      </c>
      <c r="P56" s="138">
        <v>0</v>
      </c>
      <c r="Q56" s="172">
        <v>2</v>
      </c>
      <c r="R56" s="166">
        <f t="shared" si="3"/>
        <v>9</v>
      </c>
      <c r="S56" s="151">
        <v>2</v>
      </c>
      <c r="T56" s="138">
        <v>2</v>
      </c>
      <c r="U56" s="138">
        <v>3</v>
      </c>
      <c r="V56" s="138">
        <v>0</v>
      </c>
      <c r="W56" s="172">
        <v>1</v>
      </c>
      <c r="X56" s="166">
        <f t="shared" si="4"/>
        <v>8</v>
      </c>
      <c r="Y56" s="151">
        <v>2</v>
      </c>
      <c r="Z56" s="138">
        <v>2</v>
      </c>
      <c r="AA56" s="138">
        <v>3</v>
      </c>
      <c r="AB56" s="138">
        <v>0</v>
      </c>
      <c r="AC56" s="172">
        <v>2</v>
      </c>
      <c r="AD56" s="205">
        <f t="shared" si="5"/>
        <v>9</v>
      </c>
    </row>
    <row r="57" spans="1:30" ht="15.75" thickBot="1" x14ac:dyDescent="0.3">
      <c r="A57" s="152">
        <f t="shared" si="0"/>
        <v>52</v>
      </c>
      <c r="B57" s="136"/>
      <c r="C57" s="160">
        <v>7663</v>
      </c>
      <c r="D57" s="143" t="s">
        <v>188</v>
      </c>
      <c r="E57" s="321">
        <f t="shared" si="1"/>
        <v>8.25</v>
      </c>
      <c r="F57" s="40"/>
      <c r="G57" s="151">
        <v>2</v>
      </c>
      <c r="H57" s="138">
        <v>1</v>
      </c>
      <c r="I57" s="138">
        <v>3</v>
      </c>
      <c r="J57" s="138">
        <v>1</v>
      </c>
      <c r="K57" s="172">
        <v>1</v>
      </c>
      <c r="L57" s="166">
        <f t="shared" si="2"/>
        <v>8</v>
      </c>
      <c r="M57" s="151">
        <v>2</v>
      </c>
      <c r="N57" s="138">
        <v>2</v>
      </c>
      <c r="O57" s="138">
        <v>2</v>
      </c>
      <c r="P57" s="138">
        <v>0</v>
      </c>
      <c r="Q57" s="172">
        <v>2</v>
      </c>
      <c r="R57" s="166">
        <f t="shared" si="3"/>
        <v>8</v>
      </c>
      <c r="S57" s="151">
        <v>2</v>
      </c>
      <c r="T57" s="138">
        <v>2</v>
      </c>
      <c r="U57" s="138">
        <v>3</v>
      </c>
      <c r="V57" s="138">
        <v>0</v>
      </c>
      <c r="W57" s="172">
        <v>2</v>
      </c>
      <c r="X57" s="166">
        <f t="shared" si="4"/>
        <v>9</v>
      </c>
      <c r="Y57" s="151">
        <v>2</v>
      </c>
      <c r="Z57" s="138">
        <v>2</v>
      </c>
      <c r="AA57" s="138">
        <v>2</v>
      </c>
      <c r="AB57" s="138">
        <v>0</v>
      </c>
      <c r="AC57" s="172">
        <v>2</v>
      </c>
      <c r="AD57" s="205">
        <f t="shared" si="5"/>
        <v>8</v>
      </c>
    </row>
    <row r="58" spans="1:30" ht="15.75" thickBot="1" x14ac:dyDescent="0.3">
      <c r="A58" s="152">
        <f t="shared" si="0"/>
        <v>53</v>
      </c>
      <c r="B58" s="136"/>
      <c r="C58" s="160">
        <v>7664</v>
      </c>
      <c r="D58" s="143" t="s">
        <v>189</v>
      </c>
      <c r="E58" s="321">
        <f t="shared" si="1"/>
        <v>8.5</v>
      </c>
      <c r="F58" s="40"/>
      <c r="G58" s="151">
        <v>2</v>
      </c>
      <c r="H58" s="138">
        <v>2</v>
      </c>
      <c r="I58" s="138">
        <v>3</v>
      </c>
      <c r="J58" s="138">
        <v>0</v>
      </c>
      <c r="K58" s="172">
        <v>2</v>
      </c>
      <c r="L58" s="166">
        <f t="shared" si="2"/>
        <v>9</v>
      </c>
      <c r="M58" s="151">
        <v>2</v>
      </c>
      <c r="N58" s="138">
        <v>1</v>
      </c>
      <c r="O58" s="138">
        <v>2</v>
      </c>
      <c r="P58" s="138">
        <v>0</v>
      </c>
      <c r="Q58" s="172">
        <v>2</v>
      </c>
      <c r="R58" s="166">
        <f t="shared" si="3"/>
        <v>7</v>
      </c>
      <c r="S58" s="151">
        <v>2</v>
      </c>
      <c r="T58" s="138">
        <v>2</v>
      </c>
      <c r="U58" s="138">
        <v>3</v>
      </c>
      <c r="V58" s="138">
        <v>0</v>
      </c>
      <c r="W58" s="172">
        <v>2</v>
      </c>
      <c r="X58" s="166">
        <f t="shared" si="4"/>
        <v>9</v>
      </c>
      <c r="Y58" s="151">
        <v>2</v>
      </c>
      <c r="Z58" s="138">
        <v>2</v>
      </c>
      <c r="AA58" s="138">
        <v>3</v>
      </c>
      <c r="AB58" s="138">
        <v>0</v>
      </c>
      <c r="AC58" s="172">
        <v>2</v>
      </c>
      <c r="AD58" s="205">
        <f t="shared" si="5"/>
        <v>9</v>
      </c>
    </row>
    <row r="59" spans="1:30" ht="17.25" customHeight="1" thickBot="1" x14ac:dyDescent="0.3">
      <c r="A59" s="152">
        <f t="shared" si="0"/>
        <v>54</v>
      </c>
      <c r="B59" s="136"/>
      <c r="C59" s="160">
        <v>7665</v>
      </c>
      <c r="D59" s="142" t="s">
        <v>219</v>
      </c>
      <c r="E59" s="321">
        <f t="shared" si="1"/>
        <v>7.5</v>
      </c>
      <c r="F59" s="40"/>
      <c r="G59" s="151">
        <v>1</v>
      </c>
      <c r="H59" s="138">
        <v>2</v>
      </c>
      <c r="I59" s="138">
        <v>2</v>
      </c>
      <c r="J59" s="138">
        <v>0</v>
      </c>
      <c r="K59" s="172">
        <v>2</v>
      </c>
      <c r="L59" s="166">
        <f t="shared" si="2"/>
        <v>7</v>
      </c>
      <c r="M59" s="151">
        <v>2</v>
      </c>
      <c r="N59" s="138">
        <v>2</v>
      </c>
      <c r="O59" s="138">
        <v>2</v>
      </c>
      <c r="P59" s="138">
        <v>0</v>
      </c>
      <c r="Q59" s="172">
        <v>2</v>
      </c>
      <c r="R59" s="166">
        <f t="shared" si="3"/>
        <v>8</v>
      </c>
      <c r="S59" s="151">
        <v>2</v>
      </c>
      <c r="T59" s="138">
        <v>2</v>
      </c>
      <c r="U59" s="138">
        <v>2</v>
      </c>
      <c r="V59" s="138">
        <v>0</v>
      </c>
      <c r="W59" s="172">
        <v>2</v>
      </c>
      <c r="X59" s="166">
        <f t="shared" si="4"/>
        <v>8</v>
      </c>
      <c r="Y59" s="151">
        <v>2</v>
      </c>
      <c r="Z59" s="138">
        <v>1</v>
      </c>
      <c r="AA59" s="138">
        <v>2</v>
      </c>
      <c r="AB59" s="138">
        <v>0</v>
      </c>
      <c r="AC59" s="172">
        <v>2</v>
      </c>
      <c r="AD59" s="205">
        <f t="shared" si="5"/>
        <v>7</v>
      </c>
    </row>
    <row r="60" spans="1:30" ht="15.75" thickBot="1" x14ac:dyDescent="0.3">
      <c r="A60" s="152">
        <f t="shared" si="0"/>
        <v>55</v>
      </c>
      <c r="B60" s="136"/>
      <c r="C60" s="160">
        <v>7666</v>
      </c>
      <c r="D60" s="143" t="s">
        <v>190</v>
      </c>
      <c r="E60" s="321">
        <f t="shared" si="1"/>
        <v>7.75</v>
      </c>
      <c r="F60" s="40"/>
      <c r="G60" s="151">
        <v>2</v>
      </c>
      <c r="H60" s="138">
        <v>2</v>
      </c>
      <c r="I60" s="138">
        <v>2</v>
      </c>
      <c r="J60" s="138">
        <v>0</v>
      </c>
      <c r="K60" s="172">
        <v>2</v>
      </c>
      <c r="L60" s="166">
        <f t="shared" si="2"/>
        <v>8</v>
      </c>
      <c r="M60" s="151">
        <v>2</v>
      </c>
      <c r="N60" s="138">
        <v>2</v>
      </c>
      <c r="O60" s="138">
        <v>2</v>
      </c>
      <c r="P60" s="138">
        <v>0</v>
      </c>
      <c r="Q60" s="172">
        <v>2</v>
      </c>
      <c r="R60" s="166">
        <f t="shared" si="3"/>
        <v>8</v>
      </c>
      <c r="S60" s="151">
        <v>2</v>
      </c>
      <c r="T60" s="138">
        <v>2</v>
      </c>
      <c r="U60" s="138">
        <v>2</v>
      </c>
      <c r="V60" s="138">
        <v>0</v>
      </c>
      <c r="W60" s="172">
        <v>2</v>
      </c>
      <c r="X60" s="166">
        <f t="shared" si="4"/>
        <v>8</v>
      </c>
      <c r="Y60" s="151">
        <v>2</v>
      </c>
      <c r="Z60" s="138">
        <v>1</v>
      </c>
      <c r="AA60" s="138">
        <v>2</v>
      </c>
      <c r="AB60" s="138">
        <v>0</v>
      </c>
      <c r="AC60" s="172">
        <v>2</v>
      </c>
      <c r="AD60" s="205">
        <f t="shared" si="5"/>
        <v>7</v>
      </c>
    </row>
    <row r="61" spans="1:30" ht="15.75" thickBot="1" x14ac:dyDescent="0.3">
      <c r="A61" s="152">
        <f t="shared" si="0"/>
        <v>56</v>
      </c>
      <c r="B61" s="136"/>
      <c r="C61" s="160">
        <v>7667</v>
      </c>
      <c r="D61" s="142" t="s">
        <v>220</v>
      </c>
      <c r="E61" s="321">
        <f t="shared" si="1"/>
        <v>7.75</v>
      </c>
      <c r="F61" s="40"/>
      <c r="G61" s="151">
        <v>2</v>
      </c>
      <c r="H61" s="138">
        <v>2</v>
      </c>
      <c r="I61" s="138">
        <v>2</v>
      </c>
      <c r="J61" s="138">
        <v>0</v>
      </c>
      <c r="K61" s="172">
        <v>2</v>
      </c>
      <c r="L61" s="166">
        <f t="shared" si="2"/>
        <v>8</v>
      </c>
      <c r="M61" s="151">
        <v>2</v>
      </c>
      <c r="N61" s="138">
        <v>2</v>
      </c>
      <c r="O61" s="138">
        <v>2</v>
      </c>
      <c r="P61" s="138">
        <v>0</v>
      </c>
      <c r="Q61" s="172">
        <v>2</v>
      </c>
      <c r="R61" s="166">
        <f t="shared" si="3"/>
        <v>8</v>
      </c>
      <c r="S61" s="151">
        <v>2</v>
      </c>
      <c r="T61" s="138">
        <v>2</v>
      </c>
      <c r="U61" s="138">
        <v>2</v>
      </c>
      <c r="V61" s="138">
        <v>0</v>
      </c>
      <c r="W61" s="172">
        <v>2</v>
      </c>
      <c r="X61" s="166">
        <f t="shared" si="4"/>
        <v>8</v>
      </c>
      <c r="Y61" s="151">
        <v>2</v>
      </c>
      <c r="Z61" s="138">
        <v>1</v>
      </c>
      <c r="AA61" s="138">
        <v>2</v>
      </c>
      <c r="AB61" s="138">
        <v>0</v>
      </c>
      <c r="AC61" s="172">
        <v>2</v>
      </c>
      <c r="AD61" s="205">
        <f t="shared" si="5"/>
        <v>7</v>
      </c>
    </row>
    <row r="62" spans="1:30" ht="15.75" thickBot="1" x14ac:dyDescent="0.3">
      <c r="A62" s="152">
        <f t="shared" si="0"/>
        <v>57</v>
      </c>
      <c r="B62" s="136"/>
      <c r="C62" s="160">
        <v>7668</v>
      </c>
      <c r="D62" s="143" t="s">
        <v>191</v>
      </c>
      <c r="E62" s="321">
        <f t="shared" si="1"/>
        <v>10</v>
      </c>
      <c r="F62" s="40"/>
      <c r="G62" s="151">
        <v>2</v>
      </c>
      <c r="H62" s="138">
        <v>2</v>
      </c>
      <c r="I62" s="138">
        <v>3</v>
      </c>
      <c r="J62" s="138">
        <v>1</v>
      </c>
      <c r="K62" s="172">
        <v>2</v>
      </c>
      <c r="L62" s="166">
        <f t="shared" si="2"/>
        <v>10</v>
      </c>
      <c r="M62" s="151">
        <v>2</v>
      </c>
      <c r="N62" s="138">
        <v>2</v>
      </c>
      <c r="O62" s="138">
        <v>3</v>
      </c>
      <c r="P62" s="138">
        <v>1</v>
      </c>
      <c r="Q62" s="172">
        <v>2</v>
      </c>
      <c r="R62" s="166">
        <f t="shared" si="3"/>
        <v>10</v>
      </c>
      <c r="S62" s="151">
        <v>2</v>
      </c>
      <c r="T62" s="138">
        <v>2</v>
      </c>
      <c r="U62" s="138">
        <v>3</v>
      </c>
      <c r="V62" s="138">
        <v>1</v>
      </c>
      <c r="W62" s="172">
        <v>2</v>
      </c>
      <c r="X62" s="166">
        <f t="shared" si="4"/>
        <v>10</v>
      </c>
      <c r="Y62" s="151">
        <v>2</v>
      </c>
      <c r="Z62" s="138">
        <v>2</v>
      </c>
      <c r="AA62" s="138">
        <v>3</v>
      </c>
      <c r="AB62" s="138">
        <v>1</v>
      </c>
      <c r="AC62" s="172">
        <v>2</v>
      </c>
      <c r="AD62" s="205">
        <f t="shared" si="5"/>
        <v>10</v>
      </c>
    </row>
    <row r="63" spans="1:30" ht="15.75" thickBot="1" x14ac:dyDescent="0.3">
      <c r="A63" s="152">
        <f t="shared" si="0"/>
        <v>58</v>
      </c>
      <c r="B63" s="136"/>
      <c r="C63" s="160">
        <v>7669</v>
      </c>
      <c r="D63" s="143" t="s">
        <v>192</v>
      </c>
      <c r="E63" s="321">
        <f t="shared" si="1"/>
        <v>8.25</v>
      </c>
      <c r="F63" s="40"/>
      <c r="G63" s="151">
        <v>2</v>
      </c>
      <c r="H63" s="138">
        <v>2</v>
      </c>
      <c r="I63" s="138">
        <v>2</v>
      </c>
      <c r="J63" s="138">
        <v>0</v>
      </c>
      <c r="K63" s="172">
        <v>2</v>
      </c>
      <c r="L63" s="166">
        <f t="shared" si="2"/>
        <v>8</v>
      </c>
      <c r="M63" s="151">
        <v>2</v>
      </c>
      <c r="N63" s="138">
        <v>2</v>
      </c>
      <c r="O63" s="138">
        <v>3</v>
      </c>
      <c r="P63" s="138">
        <v>0</v>
      </c>
      <c r="Q63" s="172">
        <v>2</v>
      </c>
      <c r="R63" s="166">
        <f t="shared" si="3"/>
        <v>9</v>
      </c>
      <c r="S63" s="151">
        <v>2</v>
      </c>
      <c r="T63" s="138">
        <v>2</v>
      </c>
      <c r="U63" s="138">
        <v>2</v>
      </c>
      <c r="V63" s="138">
        <v>0</v>
      </c>
      <c r="W63" s="172">
        <v>2</v>
      </c>
      <c r="X63" s="166">
        <f t="shared" si="4"/>
        <v>8</v>
      </c>
      <c r="Y63" s="151">
        <v>2</v>
      </c>
      <c r="Z63" s="138">
        <v>2</v>
      </c>
      <c r="AA63" s="138">
        <v>2</v>
      </c>
      <c r="AB63" s="138">
        <v>0</v>
      </c>
      <c r="AC63" s="172">
        <v>2</v>
      </c>
      <c r="AD63" s="205">
        <f t="shared" si="5"/>
        <v>8</v>
      </c>
    </row>
    <row r="64" spans="1:30" ht="15.75" thickBot="1" x14ac:dyDescent="0.3">
      <c r="A64" s="152">
        <f t="shared" si="0"/>
        <v>59</v>
      </c>
      <c r="B64" s="136"/>
      <c r="C64" s="160">
        <v>7670</v>
      </c>
      <c r="D64" s="143" t="s">
        <v>193</v>
      </c>
      <c r="E64" s="321">
        <f t="shared" si="1"/>
        <v>9</v>
      </c>
      <c r="F64" s="40"/>
      <c r="G64" s="151">
        <v>2</v>
      </c>
      <c r="H64" s="138">
        <v>2</v>
      </c>
      <c r="I64" s="138">
        <v>3</v>
      </c>
      <c r="J64" s="138">
        <v>0</v>
      </c>
      <c r="K64" s="172">
        <v>2</v>
      </c>
      <c r="L64" s="166">
        <f t="shared" si="2"/>
        <v>9</v>
      </c>
      <c r="M64" s="151">
        <v>2</v>
      </c>
      <c r="N64" s="138">
        <v>2</v>
      </c>
      <c r="O64" s="138">
        <v>3</v>
      </c>
      <c r="P64" s="138">
        <v>0</v>
      </c>
      <c r="Q64" s="172">
        <v>2</v>
      </c>
      <c r="R64" s="166">
        <f t="shared" si="3"/>
        <v>9</v>
      </c>
      <c r="S64" s="151">
        <v>2</v>
      </c>
      <c r="T64" s="138">
        <v>2</v>
      </c>
      <c r="U64" s="138">
        <v>3</v>
      </c>
      <c r="V64" s="138">
        <v>0</v>
      </c>
      <c r="W64" s="172">
        <v>2</v>
      </c>
      <c r="X64" s="166">
        <f t="shared" si="4"/>
        <v>9</v>
      </c>
      <c r="Y64" s="151">
        <v>2</v>
      </c>
      <c r="Z64" s="138">
        <v>2</v>
      </c>
      <c r="AA64" s="138">
        <v>3</v>
      </c>
      <c r="AB64" s="138">
        <v>0</v>
      </c>
      <c r="AC64" s="172">
        <v>2</v>
      </c>
      <c r="AD64" s="205">
        <f t="shared" si="5"/>
        <v>9</v>
      </c>
    </row>
    <row r="65" spans="1:30" ht="15.75" thickBot="1" x14ac:dyDescent="0.3">
      <c r="A65" s="152">
        <f t="shared" si="0"/>
        <v>60</v>
      </c>
      <c r="B65" s="136"/>
      <c r="C65" s="160">
        <v>7671</v>
      </c>
      <c r="D65" s="143" t="s">
        <v>194</v>
      </c>
      <c r="E65" s="321">
        <f t="shared" si="1"/>
        <v>8</v>
      </c>
      <c r="F65" s="40"/>
      <c r="G65" s="151">
        <v>2</v>
      </c>
      <c r="H65" s="138">
        <v>2</v>
      </c>
      <c r="I65" s="138">
        <v>2</v>
      </c>
      <c r="J65" s="138">
        <v>0</v>
      </c>
      <c r="K65" s="172">
        <v>2</v>
      </c>
      <c r="L65" s="166">
        <f t="shared" si="2"/>
        <v>8</v>
      </c>
      <c r="M65" s="151">
        <v>2</v>
      </c>
      <c r="N65" s="138">
        <v>2</v>
      </c>
      <c r="O65" s="138">
        <v>2</v>
      </c>
      <c r="P65" s="138">
        <v>0</v>
      </c>
      <c r="Q65" s="172">
        <v>2</v>
      </c>
      <c r="R65" s="166">
        <f t="shared" si="3"/>
        <v>8</v>
      </c>
      <c r="S65" s="151">
        <v>2</v>
      </c>
      <c r="T65" s="138">
        <v>2</v>
      </c>
      <c r="U65" s="138">
        <v>2</v>
      </c>
      <c r="V65" s="138">
        <v>0</v>
      </c>
      <c r="W65" s="172">
        <v>2</v>
      </c>
      <c r="X65" s="166">
        <f t="shared" si="4"/>
        <v>8</v>
      </c>
      <c r="Y65" s="151">
        <v>2</v>
      </c>
      <c r="Z65" s="138">
        <v>2</v>
      </c>
      <c r="AA65" s="138">
        <v>2</v>
      </c>
      <c r="AB65" s="138">
        <v>0</v>
      </c>
      <c r="AC65" s="172">
        <v>2</v>
      </c>
      <c r="AD65" s="205">
        <f t="shared" si="5"/>
        <v>8</v>
      </c>
    </row>
    <row r="66" spans="1:30" ht="15.75" thickBot="1" x14ac:dyDescent="0.3">
      <c r="A66" s="152">
        <f t="shared" si="0"/>
        <v>61</v>
      </c>
      <c r="B66" s="136"/>
      <c r="C66" s="160">
        <v>7672</v>
      </c>
      <c r="D66" s="143" t="s">
        <v>195</v>
      </c>
      <c r="E66" s="321">
        <f t="shared" si="1"/>
        <v>8.5</v>
      </c>
      <c r="F66" s="40"/>
      <c r="G66" s="151">
        <v>2</v>
      </c>
      <c r="H66" s="138">
        <v>2</v>
      </c>
      <c r="I66" s="138">
        <v>2</v>
      </c>
      <c r="J66" s="138">
        <v>0</v>
      </c>
      <c r="K66" s="172">
        <v>2</v>
      </c>
      <c r="L66" s="166">
        <f t="shared" si="2"/>
        <v>8</v>
      </c>
      <c r="M66" s="151">
        <v>2</v>
      </c>
      <c r="N66" s="138">
        <v>2</v>
      </c>
      <c r="O66" s="138">
        <v>2</v>
      </c>
      <c r="P66" s="138">
        <v>2</v>
      </c>
      <c r="Q66" s="172">
        <v>0</v>
      </c>
      <c r="R66" s="166">
        <f t="shared" si="3"/>
        <v>8</v>
      </c>
      <c r="S66" s="151">
        <v>2</v>
      </c>
      <c r="T66" s="138">
        <v>2</v>
      </c>
      <c r="U66" s="138">
        <v>3</v>
      </c>
      <c r="V66" s="138">
        <v>0</v>
      </c>
      <c r="W66" s="172">
        <v>2</v>
      </c>
      <c r="X66" s="166">
        <f t="shared" si="4"/>
        <v>9</v>
      </c>
      <c r="Y66" s="151">
        <v>2</v>
      </c>
      <c r="Z66" s="138">
        <v>2</v>
      </c>
      <c r="AA66" s="138">
        <v>3</v>
      </c>
      <c r="AB66" s="138">
        <v>0</v>
      </c>
      <c r="AC66" s="172">
        <v>2</v>
      </c>
      <c r="AD66" s="205">
        <f t="shared" si="5"/>
        <v>9</v>
      </c>
    </row>
    <row r="67" spans="1:30" ht="15.75" thickBot="1" x14ac:dyDescent="0.3">
      <c r="A67" s="152">
        <f t="shared" si="0"/>
        <v>62</v>
      </c>
      <c r="B67" s="136"/>
      <c r="C67" s="160">
        <v>7673</v>
      </c>
      <c r="D67" s="142" t="s">
        <v>202</v>
      </c>
      <c r="E67" s="321">
        <f t="shared" si="1"/>
        <v>5</v>
      </c>
      <c r="F67" s="40"/>
      <c r="G67" s="151">
        <v>2</v>
      </c>
      <c r="H67" s="138">
        <v>2</v>
      </c>
      <c r="I67" s="138">
        <v>3</v>
      </c>
      <c r="J67" s="138">
        <v>1</v>
      </c>
      <c r="K67" s="172">
        <v>2</v>
      </c>
      <c r="L67" s="166">
        <f t="shared" si="2"/>
        <v>10</v>
      </c>
      <c r="M67" s="151">
        <v>2</v>
      </c>
      <c r="N67" s="138">
        <v>2</v>
      </c>
      <c r="O67" s="138">
        <v>3</v>
      </c>
      <c r="P67" s="138">
        <v>1</v>
      </c>
      <c r="Q67" s="172">
        <v>2</v>
      </c>
      <c r="R67" s="166">
        <f t="shared" si="3"/>
        <v>10</v>
      </c>
      <c r="S67" s="151"/>
      <c r="T67" s="138"/>
      <c r="U67" s="138"/>
      <c r="V67" s="138"/>
      <c r="W67" s="172"/>
      <c r="X67" s="166">
        <f t="shared" si="4"/>
        <v>0</v>
      </c>
      <c r="Y67" s="151"/>
      <c r="Z67" s="138"/>
      <c r="AA67" s="138"/>
      <c r="AB67" s="138"/>
      <c r="AC67" s="172"/>
      <c r="AD67" s="205">
        <f t="shared" si="5"/>
        <v>0</v>
      </c>
    </row>
    <row r="68" spans="1:30" ht="15.75" thickBot="1" x14ac:dyDescent="0.3">
      <c r="A68" s="152">
        <f t="shared" si="0"/>
        <v>63</v>
      </c>
      <c r="B68" s="136"/>
      <c r="C68" s="160">
        <v>7674</v>
      </c>
      <c r="D68" s="143" t="s">
        <v>196</v>
      </c>
      <c r="E68" s="321">
        <f t="shared" si="1"/>
        <v>8.5</v>
      </c>
      <c r="F68" s="40"/>
      <c r="G68" s="151">
        <v>2</v>
      </c>
      <c r="H68" s="138">
        <v>2</v>
      </c>
      <c r="I68" s="138">
        <v>2</v>
      </c>
      <c r="J68" s="138">
        <v>0</v>
      </c>
      <c r="K68" s="172">
        <v>2</v>
      </c>
      <c r="L68" s="166">
        <f t="shared" si="2"/>
        <v>8</v>
      </c>
      <c r="M68" s="151">
        <v>2</v>
      </c>
      <c r="N68" s="138">
        <v>2</v>
      </c>
      <c r="O68" s="138">
        <v>2</v>
      </c>
      <c r="P68" s="138">
        <v>0</v>
      </c>
      <c r="Q68" s="172">
        <v>2</v>
      </c>
      <c r="R68" s="166">
        <f t="shared" si="3"/>
        <v>8</v>
      </c>
      <c r="S68" s="151">
        <v>2</v>
      </c>
      <c r="T68" s="138">
        <v>2</v>
      </c>
      <c r="U68" s="138">
        <v>3</v>
      </c>
      <c r="V68" s="138">
        <v>0</v>
      </c>
      <c r="W68" s="172">
        <v>2</v>
      </c>
      <c r="X68" s="166">
        <f t="shared" si="4"/>
        <v>9</v>
      </c>
      <c r="Y68" s="151">
        <v>2</v>
      </c>
      <c r="Z68" s="138">
        <v>2</v>
      </c>
      <c r="AA68" s="138">
        <v>3</v>
      </c>
      <c r="AB68" s="138">
        <v>0</v>
      </c>
      <c r="AC68" s="172">
        <v>2</v>
      </c>
      <c r="AD68" s="205">
        <f t="shared" si="5"/>
        <v>9</v>
      </c>
    </row>
    <row r="69" spans="1:30" ht="15.75" thickBot="1" x14ac:dyDescent="0.3">
      <c r="A69" s="152">
        <f t="shared" si="0"/>
        <v>64</v>
      </c>
      <c r="B69" s="136"/>
      <c r="C69" s="160">
        <v>7675</v>
      </c>
      <c r="D69" s="143" t="s">
        <v>197</v>
      </c>
      <c r="E69" s="321">
        <f t="shared" si="1"/>
        <v>8.25</v>
      </c>
      <c r="F69" s="40"/>
      <c r="G69" s="211">
        <v>2</v>
      </c>
      <c r="H69" s="138">
        <v>2</v>
      </c>
      <c r="I69" s="138">
        <v>2</v>
      </c>
      <c r="J69" s="138">
        <v>0</v>
      </c>
      <c r="K69" s="172">
        <v>2</v>
      </c>
      <c r="L69" s="166">
        <f t="shared" si="2"/>
        <v>8</v>
      </c>
      <c r="M69" s="151">
        <v>2</v>
      </c>
      <c r="N69" s="138">
        <v>2</v>
      </c>
      <c r="O69" s="138">
        <v>2</v>
      </c>
      <c r="P69" s="138">
        <v>0</v>
      </c>
      <c r="Q69" s="172">
        <v>2</v>
      </c>
      <c r="R69" s="166">
        <f t="shared" si="3"/>
        <v>8</v>
      </c>
      <c r="S69" s="151">
        <v>2</v>
      </c>
      <c r="T69" s="138">
        <v>2</v>
      </c>
      <c r="U69" s="138">
        <v>2</v>
      </c>
      <c r="V69" s="138">
        <v>0</v>
      </c>
      <c r="W69" s="172">
        <v>2</v>
      </c>
      <c r="X69" s="166">
        <f t="shared" si="4"/>
        <v>8</v>
      </c>
      <c r="Y69" s="151">
        <v>2</v>
      </c>
      <c r="Z69" s="138">
        <v>2</v>
      </c>
      <c r="AA69" s="138">
        <v>3</v>
      </c>
      <c r="AB69" s="138">
        <v>0</v>
      </c>
      <c r="AC69" s="172">
        <v>2</v>
      </c>
      <c r="AD69" s="205">
        <f t="shared" si="5"/>
        <v>9</v>
      </c>
    </row>
    <row r="70" spans="1:30" ht="16.5" customHeight="1" thickBot="1" x14ac:dyDescent="0.3">
      <c r="A70" s="152">
        <f t="shared" si="0"/>
        <v>65</v>
      </c>
      <c r="B70" s="136"/>
      <c r="C70" s="161">
        <v>7682</v>
      </c>
      <c r="D70" s="157" t="s">
        <v>198</v>
      </c>
      <c r="E70" s="321">
        <f t="shared" si="1"/>
        <v>10</v>
      </c>
      <c r="F70" s="40"/>
      <c r="G70" s="151">
        <v>2</v>
      </c>
      <c r="H70" s="138">
        <v>2</v>
      </c>
      <c r="I70" s="138">
        <v>3</v>
      </c>
      <c r="J70" s="138">
        <v>1</v>
      </c>
      <c r="K70" s="172">
        <v>2</v>
      </c>
      <c r="L70" s="166">
        <f t="shared" si="2"/>
        <v>10</v>
      </c>
      <c r="M70" s="151">
        <v>2</v>
      </c>
      <c r="N70" s="138">
        <v>2</v>
      </c>
      <c r="O70" s="138">
        <v>3</v>
      </c>
      <c r="P70" s="138">
        <v>1</v>
      </c>
      <c r="Q70" s="172">
        <v>2</v>
      </c>
      <c r="R70" s="166">
        <f t="shared" si="3"/>
        <v>10</v>
      </c>
      <c r="S70" s="151">
        <v>2</v>
      </c>
      <c r="T70" s="138">
        <v>2</v>
      </c>
      <c r="U70" s="138">
        <v>3</v>
      </c>
      <c r="V70" s="138">
        <v>1</v>
      </c>
      <c r="W70" s="172">
        <v>2</v>
      </c>
      <c r="X70" s="166">
        <f t="shared" si="4"/>
        <v>10</v>
      </c>
      <c r="Y70" s="151">
        <v>2</v>
      </c>
      <c r="Z70" s="138">
        <v>2</v>
      </c>
      <c r="AA70" s="138">
        <v>3</v>
      </c>
      <c r="AB70" s="138">
        <v>1</v>
      </c>
      <c r="AC70" s="172">
        <v>2</v>
      </c>
      <c r="AD70" s="205">
        <f t="shared" si="5"/>
        <v>10</v>
      </c>
    </row>
    <row r="71" spans="1:30" ht="15.75" thickBot="1" x14ac:dyDescent="0.3">
      <c r="A71" s="152">
        <v>64</v>
      </c>
      <c r="B71" s="136"/>
      <c r="C71" s="200">
        <v>8094</v>
      </c>
      <c r="D71" s="196" t="s">
        <v>221</v>
      </c>
      <c r="E71" s="321">
        <f t="shared" si="1"/>
        <v>8.5</v>
      </c>
      <c r="F71" s="40"/>
      <c r="G71" s="151">
        <v>2</v>
      </c>
      <c r="H71" s="138">
        <v>2</v>
      </c>
      <c r="I71" s="138">
        <v>3</v>
      </c>
      <c r="J71" s="138">
        <v>0</v>
      </c>
      <c r="K71" s="172">
        <v>2</v>
      </c>
      <c r="L71" s="166">
        <f t="shared" si="2"/>
        <v>9</v>
      </c>
      <c r="M71" s="151">
        <v>2</v>
      </c>
      <c r="N71" s="138">
        <v>2</v>
      </c>
      <c r="O71" s="138">
        <v>3</v>
      </c>
      <c r="P71" s="138">
        <v>0</v>
      </c>
      <c r="Q71" s="172">
        <v>1</v>
      </c>
      <c r="R71" s="166">
        <f t="shared" si="3"/>
        <v>8</v>
      </c>
      <c r="S71" s="151">
        <v>2</v>
      </c>
      <c r="T71" s="138">
        <v>2</v>
      </c>
      <c r="U71" s="138">
        <v>3</v>
      </c>
      <c r="V71" s="138">
        <v>0</v>
      </c>
      <c r="W71" s="172">
        <v>1</v>
      </c>
      <c r="X71" s="166">
        <f t="shared" si="4"/>
        <v>8</v>
      </c>
      <c r="Y71" s="151">
        <v>2</v>
      </c>
      <c r="Z71" s="138">
        <v>2</v>
      </c>
      <c r="AA71" s="138">
        <v>3</v>
      </c>
      <c r="AB71" s="138">
        <v>0</v>
      </c>
      <c r="AC71" s="172">
        <v>2</v>
      </c>
      <c r="AD71" s="205">
        <f t="shared" si="5"/>
        <v>9</v>
      </c>
    </row>
    <row r="72" spans="1:30" ht="15.75" thickBot="1" x14ac:dyDescent="0.3">
      <c r="A72" s="152">
        <v>65</v>
      </c>
      <c r="B72" s="136"/>
      <c r="C72" s="200">
        <v>8095</v>
      </c>
      <c r="D72" s="196" t="s">
        <v>222</v>
      </c>
      <c r="E72" s="321">
        <f t="shared" ref="E72:E83" si="10">AVERAGE(L72,R72,X72,AD72)</f>
        <v>8.75</v>
      </c>
      <c r="F72" s="40"/>
      <c r="G72" s="151">
        <v>2</v>
      </c>
      <c r="H72" s="138">
        <v>2</v>
      </c>
      <c r="I72" s="138">
        <v>3</v>
      </c>
      <c r="J72" s="138">
        <v>0</v>
      </c>
      <c r="K72" s="172">
        <v>2</v>
      </c>
      <c r="L72" s="166">
        <f t="shared" ref="L72:L82" si="11">SUM(G72:K72)</f>
        <v>9</v>
      </c>
      <c r="M72" s="151">
        <v>2</v>
      </c>
      <c r="N72" s="138">
        <v>2</v>
      </c>
      <c r="O72" s="138">
        <v>3</v>
      </c>
      <c r="P72" s="138">
        <v>0</v>
      </c>
      <c r="Q72" s="172">
        <v>2</v>
      </c>
      <c r="R72" s="166">
        <f t="shared" ref="R72:R82" si="12">SUM(M72:Q72)</f>
        <v>9</v>
      </c>
      <c r="S72" s="151">
        <v>2</v>
      </c>
      <c r="T72" s="138">
        <v>2</v>
      </c>
      <c r="U72" s="138">
        <v>2</v>
      </c>
      <c r="V72" s="138">
        <v>0</v>
      </c>
      <c r="W72" s="172">
        <v>2</v>
      </c>
      <c r="X72" s="166">
        <f t="shared" ref="X72:X82" si="13">SUM(S72:W72)</f>
        <v>8</v>
      </c>
      <c r="Y72" s="151">
        <v>2</v>
      </c>
      <c r="Z72" s="138">
        <v>2</v>
      </c>
      <c r="AA72" s="138">
        <v>3</v>
      </c>
      <c r="AB72" s="138">
        <v>0</v>
      </c>
      <c r="AC72" s="172">
        <v>2</v>
      </c>
      <c r="AD72" s="205">
        <f t="shared" ref="AD72:AD82" si="14">SUM(Y72:AC72)</f>
        <v>9</v>
      </c>
    </row>
    <row r="73" spans="1:30" ht="15.75" thickBot="1" x14ac:dyDescent="0.3">
      <c r="A73" s="152">
        <v>66</v>
      </c>
      <c r="B73" s="136"/>
      <c r="C73" s="200">
        <v>8096</v>
      </c>
      <c r="D73" s="196" t="s">
        <v>223</v>
      </c>
      <c r="E73" s="321">
        <f t="shared" si="10"/>
        <v>8</v>
      </c>
      <c r="F73" s="40"/>
      <c r="G73" s="151">
        <v>2</v>
      </c>
      <c r="H73" s="138">
        <v>2</v>
      </c>
      <c r="I73" s="138">
        <v>2</v>
      </c>
      <c r="J73" s="138">
        <v>0</v>
      </c>
      <c r="K73" s="172">
        <v>2</v>
      </c>
      <c r="L73" s="166">
        <f t="shared" si="11"/>
        <v>8</v>
      </c>
      <c r="M73" s="151">
        <v>2</v>
      </c>
      <c r="N73" s="138">
        <v>2</v>
      </c>
      <c r="O73" s="138">
        <v>2</v>
      </c>
      <c r="P73" s="138">
        <v>0</v>
      </c>
      <c r="Q73" s="172">
        <v>2</v>
      </c>
      <c r="R73" s="166">
        <f t="shared" si="12"/>
        <v>8</v>
      </c>
      <c r="S73" s="151">
        <v>2</v>
      </c>
      <c r="T73" s="138">
        <v>2</v>
      </c>
      <c r="U73" s="138">
        <v>2</v>
      </c>
      <c r="V73" s="138">
        <v>0</v>
      </c>
      <c r="W73" s="172">
        <v>2</v>
      </c>
      <c r="X73" s="166">
        <f t="shared" si="13"/>
        <v>8</v>
      </c>
      <c r="Y73" s="151">
        <v>2</v>
      </c>
      <c r="Z73" s="138">
        <v>2</v>
      </c>
      <c r="AA73" s="138">
        <v>2</v>
      </c>
      <c r="AB73" s="138">
        <v>0</v>
      </c>
      <c r="AC73" s="172">
        <v>2</v>
      </c>
      <c r="AD73" s="205">
        <f t="shared" si="14"/>
        <v>8</v>
      </c>
    </row>
    <row r="74" spans="1:30" ht="15.75" thickBot="1" x14ac:dyDescent="0.3">
      <c r="A74" s="153">
        <v>67</v>
      </c>
      <c r="B74" s="136"/>
      <c r="C74" s="200">
        <v>8097</v>
      </c>
      <c r="D74" s="196" t="s">
        <v>224</v>
      </c>
      <c r="E74" s="321">
        <f t="shared" si="10"/>
        <v>8</v>
      </c>
      <c r="F74" s="40"/>
      <c r="G74" s="151">
        <v>2</v>
      </c>
      <c r="H74" s="138">
        <v>2</v>
      </c>
      <c r="I74" s="138">
        <v>2</v>
      </c>
      <c r="J74" s="138">
        <v>0</v>
      </c>
      <c r="K74" s="172">
        <v>2</v>
      </c>
      <c r="L74" s="166">
        <f t="shared" si="11"/>
        <v>8</v>
      </c>
      <c r="M74" s="151">
        <v>2</v>
      </c>
      <c r="N74" s="138">
        <v>2</v>
      </c>
      <c r="O74" s="138">
        <v>2</v>
      </c>
      <c r="P74" s="138">
        <v>0</v>
      </c>
      <c r="Q74" s="172">
        <v>2</v>
      </c>
      <c r="R74" s="166">
        <f t="shared" si="12"/>
        <v>8</v>
      </c>
      <c r="S74" s="151">
        <v>2</v>
      </c>
      <c r="T74" s="138">
        <v>2</v>
      </c>
      <c r="U74" s="138">
        <v>2</v>
      </c>
      <c r="V74" s="138">
        <v>0</v>
      </c>
      <c r="W74" s="172">
        <v>2</v>
      </c>
      <c r="X74" s="166">
        <f t="shared" si="13"/>
        <v>8</v>
      </c>
      <c r="Y74" s="151">
        <v>2</v>
      </c>
      <c r="Z74" s="138">
        <v>2</v>
      </c>
      <c r="AA74" s="138">
        <v>2</v>
      </c>
      <c r="AB74" s="138">
        <v>0</v>
      </c>
      <c r="AC74" s="172">
        <v>2</v>
      </c>
      <c r="AD74" s="205">
        <f t="shared" si="14"/>
        <v>8</v>
      </c>
    </row>
    <row r="75" spans="1:30" ht="15.75" thickBot="1" x14ac:dyDescent="0.3">
      <c r="A75" s="153">
        <v>68</v>
      </c>
      <c r="B75" s="136"/>
      <c r="C75" s="200">
        <v>8098</v>
      </c>
      <c r="D75" s="196" t="s">
        <v>225</v>
      </c>
      <c r="E75" s="321">
        <f t="shared" si="10"/>
        <v>8</v>
      </c>
      <c r="F75" s="40"/>
      <c r="G75" s="151">
        <v>2</v>
      </c>
      <c r="H75" s="138">
        <v>2</v>
      </c>
      <c r="I75" s="138">
        <v>2</v>
      </c>
      <c r="J75" s="138">
        <v>0</v>
      </c>
      <c r="K75" s="172">
        <v>2</v>
      </c>
      <c r="L75" s="166">
        <f t="shared" si="11"/>
        <v>8</v>
      </c>
      <c r="M75" s="151">
        <v>2</v>
      </c>
      <c r="N75" s="138">
        <v>2</v>
      </c>
      <c r="O75" s="138">
        <v>2</v>
      </c>
      <c r="P75" s="138">
        <v>0</v>
      </c>
      <c r="Q75" s="172">
        <v>2</v>
      </c>
      <c r="R75" s="166">
        <f t="shared" si="12"/>
        <v>8</v>
      </c>
      <c r="S75" s="151">
        <v>2</v>
      </c>
      <c r="T75" s="138">
        <v>2</v>
      </c>
      <c r="U75" s="138">
        <v>2</v>
      </c>
      <c r="V75" s="138">
        <v>0</v>
      </c>
      <c r="W75" s="172">
        <v>2</v>
      </c>
      <c r="X75" s="166">
        <f t="shared" si="13"/>
        <v>8</v>
      </c>
      <c r="Y75" s="151">
        <v>2</v>
      </c>
      <c r="Z75" s="138">
        <v>2</v>
      </c>
      <c r="AA75" s="138">
        <v>2</v>
      </c>
      <c r="AB75" s="138">
        <v>0</v>
      </c>
      <c r="AC75" s="172">
        <v>2</v>
      </c>
      <c r="AD75" s="205">
        <f t="shared" si="14"/>
        <v>8</v>
      </c>
    </row>
    <row r="76" spans="1:30" ht="15.75" thickBot="1" x14ac:dyDescent="0.3">
      <c r="A76" s="153">
        <v>69</v>
      </c>
      <c r="B76" s="136"/>
      <c r="C76" s="200">
        <v>8099</v>
      </c>
      <c r="D76" s="196" t="s">
        <v>226</v>
      </c>
      <c r="E76" s="321">
        <f t="shared" si="10"/>
        <v>8</v>
      </c>
      <c r="F76" s="40"/>
      <c r="G76" s="151">
        <v>2</v>
      </c>
      <c r="H76" s="138">
        <v>2</v>
      </c>
      <c r="I76" s="138">
        <v>2</v>
      </c>
      <c r="J76" s="138">
        <v>0</v>
      </c>
      <c r="K76" s="172">
        <v>2</v>
      </c>
      <c r="L76" s="166">
        <f t="shared" si="11"/>
        <v>8</v>
      </c>
      <c r="M76" s="151">
        <v>2</v>
      </c>
      <c r="N76" s="138">
        <v>2</v>
      </c>
      <c r="O76" s="138">
        <v>2</v>
      </c>
      <c r="P76" s="138">
        <v>0</v>
      </c>
      <c r="Q76" s="172">
        <v>2</v>
      </c>
      <c r="R76" s="166">
        <f t="shared" si="12"/>
        <v>8</v>
      </c>
      <c r="S76" s="151">
        <v>2</v>
      </c>
      <c r="T76" s="138">
        <v>2</v>
      </c>
      <c r="U76" s="138">
        <v>2</v>
      </c>
      <c r="V76" s="138">
        <v>0</v>
      </c>
      <c r="W76" s="172">
        <v>2</v>
      </c>
      <c r="X76" s="166">
        <f t="shared" si="13"/>
        <v>8</v>
      </c>
      <c r="Y76" s="151">
        <v>2</v>
      </c>
      <c r="Z76" s="138">
        <v>2</v>
      </c>
      <c r="AA76" s="138">
        <v>2</v>
      </c>
      <c r="AB76" s="138">
        <v>0</v>
      </c>
      <c r="AC76" s="172">
        <v>2</v>
      </c>
      <c r="AD76" s="205">
        <f t="shared" si="14"/>
        <v>8</v>
      </c>
    </row>
    <row r="77" spans="1:30" ht="15.75" thickBot="1" x14ac:dyDescent="0.3">
      <c r="A77" s="153">
        <v>70</v>
      </c>
      <c r="B77" s="136"/>
      <c r="C77" s="200">
        <v>8100</v>
      </c>
      <c r="D77" s="196" t="s">
        <v>227</v>
      </c>
      <c r="E77" s="321">
        <f t="shared" si="10"/>
        <v>8</v>
      </c>
      <c r="F77" s="40"/>
      <c r="G77" s="151">
        <v>2</v>
      </c>
      <c r="H77" s="138">
        <v>2</v>
      </c>
      <c r="I77" s="138">
        <v>2</v>
      </c>
      <c r="J77" s="138">
        <v>0</v>
      </c>
      <c r="K77" s="172">
        <v>2</v>
      </c>
      <c r="L77" s="166">
        <f t="shared" si="11"/>
        <v>8</v>
      </c>
      <c r="M77" s="151">
        <v>2</v>
      </c>
      <c r="N77" s="138">
        <v>2</v>
      </c>
      <c r="O77" s="138">
        <v>2</v>
      </c>
      <c r="P77" s="138">
        <v>0</v>
      </c>
      <c r="Q77" s="172">
        <v>2</v>
      </c>
      <c r="R77" s="166">
        <f t="shared" si="12"/>
        <v>8</v>
      </c>
      <c r="S77" s="151">
        <v>2</v>
      </c>
      <c r="T77" s="138">
        <v>2</v>
      </c>
      <c r="U77" s="138">
        <v>2</v>
      </c>
      <c r="V77" s="138">
        <v>0</v>
      </c>
      <c r="W77" s="172">
        <v>2</v>
      </c>
      <c r="X77" s="166">
        <f t="shared" si="13"/>
        <v>8</v>
      </c>
      <c r="Y77" s="151">
        <v>2</v>
      </c>
      <c r="Z77" s="138">
        <v>2</v>
      </c>
      <c r="AA77" s="138">
        <v>2</v>
      </c>
      <c r="AB77" s="138">
        <v>0</v>
      </c>
      <c r="AC77" s="172">
        <v>2</v>
      </c>
      <c r="AD77" s="205">
        <f t="shared" si="14"/>
        <v>8</v>
      </c>
    </row>
    <row r="78" spans="1:30" ht="15.75" thickBot="1" x14ac:dyDescent="0.3">
      <c r="A78" s="136">
        <v>71</v>
      </c>
      <c r="B78" s="136"/>
      <c r="C78" s="201">
        <v>8101</v>
      </c>
      <c r="D78" s="198" t="s">
        <v>228</v>
      </c>
      <c r="E78" s="321">
        <f t="shared" si="10"/>
        <v>8.75</v>
      </c>
      <c r="F78" s="40"/>
      <c r="G78" s="151">
        <v>2</v>
      </c>
      <c r="H78" s="138">
        <v>2</v>
      </c>
      <c r="I78" s="138">
        <v>2</v>
      </c>
      <c r="J78" s="138">
        <v>0</v>
      </c>
      <c r="K78" s="172">
        <v>2</v>
      </c>
      <c r="L78" s="166">
        <f t="shared" si="11"/>
        <v>8</v>
      </c>
      <c r="M78" s="151">
        <v>2</v>
      </c>
      <c r="N78" s="138">
        <v>2</v>
      </c>
      <c r="O78" s="138">
        <v>3</v>
      </c>
      <c r="P78" s="138">
        <v>0</v>
      </c>
      <c r="Q78" s="172">
        <v>2</v>
      </c>
      <c r="R78" s="166">
        <f t="shared" si="12"/>
        <v>9</v>
      </c>
      <c r="S78" s="151">
        <v>2</v>
      </c>
      <c r="T78" s="138">
        <v>2</v>
      </c>
      <c r="U78" s="138">
        <v>3</v>
      </c>
      <c r="V78" s="138">
        <v>0</v>
      </c>
      <c r="W78" s="172">
        <v>2</v>
      </c>
      <c r="X78" s="166">
        <f t="shared" si="13"/>
        <v>9</v>
      </c>
      <c r="Y78" s="151">
        <v>2</v>
      </c>
      <c r="Z78" s="138">
        <v>2</v>
      </c>
      <c r="AA78" s="138">
        <v>3</v>
      </c>
      <c r="AB78" s="138">
        <v>0</v>
      </c>
      <c r="AC78" s="172">
        <v>2</v>
      </c>
      <c r="AD78" s="205">
        <f t="shared" si="14"/>
        <v>9</v>
      </c>
    </row>
    <row r="79" spans="1:30" ht="15.75" thickBot="1" x14ac:dyDescent="0.3">
      <c r="A79" s="136">
        <v>72</v>
      </c>
      <c r="B79" s="136"/>
      <c r="C79" s="201">
        <v>8102</v>
      </c>
      <c r="D79" s="198" t="s">
        <v>232</v>
      </c>
      <c r="E79" s="321">
        <f t="shared" si="10"/>
        <v>8</v>
      </c>
      <c r="F79" s="40"/>
      <c r="G79" s="151">
        <v>2</v>
      </c>
      <c r="H79" s="138">
        <v>2</v>
      </c>
      <c r="I79" s="138">
        <v>2</v>
      </c>
      <c r="J79" s="138">
        <v>0</v>
      </c>
      <c r="K79" s="172">
        <v>2</v>
      </c>
      <c r="L79" s="166">
        <f t="shared" si="11"/>
        <v>8</v>
      </c>
      <c r="M79" s="151">
        <v>2</v>
      </c>
      <c r="N79" s="138">
        <v>2</v>
      </c>
      <c r="O79" s="138">
        <v>2</v>
      </c>
      <c r="P79" s="138">
        <v>0</v>
      </c>
      <c r="Q79" s="172">
        <v>2</v>
      </c>
      <c r="R79" s="166">
        <f t="shared" si="12"/>
        <v>8</v>
      </c>
      <c r="S79" s="151">
        <v>2</v>
      </c>
      <c r="T79" s="138">
        <v>2</v>
      </c>
      <c r="U79" s="138">
        <v>2</v>
      </c>
      <c r="V79" s="138">
        <v>0</v>
      </c>
      <c r="W79" s="172">
        <v>2</v>
      </c>
      <c r="X79" s="166">
        <f t="shared" si="13"/>
        <v>8</v>
      </c>
      <c r="Y79" s="151">
        <v>2</v>
      </c>
      <c r="Z79" s="138">
        <v>2</v>
      </c>
      <c r="AA79" s="138">
        <v>2</v>
      </c>
      <c r="AB79" s="138">
        <v>0</v>
      </c>
      <c r="AC79" s="172">
        <v>2</v>
      </c>
      <c r="AD79" s="205">
        <f t="shared" si="14"/>
        <v>8</v>
      </c>
    </row>
    <row r="80" spans="1:30" ht="15.75" thickBot="1" x14ac:dyDescent="0.3">
      <c r="A80" s="153">
        <v>73</v>
      </c>
      <c r="B80" s="136"/>
      <c r="C80" s="200">
        <v>8103</v>
      </c>
      <c r="D80" s="196" t="s">
        <v>229</v>
      </c>
      <c r="E80" s="321">
        <f t="shared" si="10"/>
        <v>8</v>
      </c>
      <c r="F80" s="40"/>
      <c r="G80" s="151">
        <v>2</v>
      </c>
      <c r="H80" s="138">
        <v>2</v>
      </c>
      <c r="I80" s="138">
        <v>2</v>
      </c>
      <c r="J80" s="138">
        <v>0</v>
      </c>
      <c r="K80" s="172">
        <v>2</v>
      </c>
      <c r="L80" s="166">
        <f t="shared" si="11"/>
        <v>8</v>
      </c>
      <c r="M80" s="151">
        <v>2</v>
      </c>
      <c r="N80" s="138">
        <v>2</v>
      </c>
      <c r="O80" s="138">
        <v>2</v>
      </c>
      <c r="P80" s="138">
        <v>0</v>
      </c>
      <c r="Q80" s="172">
        <v>2</v>
      </c>
      <c r="R80" s="166">
        <f t="shared" si="12"/>
        <v>8</v>
      </c>
      <c r="S80" s="151">
        <v>2</v>
      </c>
      <c r="T80" s="138">
        <v>2</v>
      </c>
      <c r="U80" s="138">
        <v>2</v>
      </c>
      <c r="V80" s="138">
        <v>0</v>
      </c>
      <c r="W80" s="172">
        <v>2</v>
      </c>
      <c r="X80" s="166">
        <f t="shared" si="13"/>
        <v>8</v>
      </c>
      <c r="Y80" s="151">
        <v>2</v>
      </c>
      <c r="Z80" s="138">
        <v>2</v>
      </c>
      <c r="AA80" s="138">
        <v>2</v>
      </c>
      <c r="AB80" s="138">
        <v>0</v>
      </c>
      <c r="AC80" s="172">
        <v>2</v>
      </c>
      <c r="AD80" s="205">
        <f t="shared" si="14"/>
        <v>8</v>
      </c>
    </row>
    <row r="81" spans="1:30" s="388" customFormat="1" ht="15.75" thickBot="1" x14ac:dyDescent="0.3">
      <c r="A81" s="381">
        <v>74</v>
      </c>
      <c r="B81" s="397"/>
      <c r="C81" s="377">
        <v>8104</v>
      </c>
      <c r="D81" s="378" t="s">
        <v>230</v>
      </c>
      <c r="E81" s="379">
        <f t="shared" si="10"/>
        <v>8</v>
      </c>
      <c r="F81" s="382"/>
      <c r="G81" s="383">
        <v>2</v>
      </c>
      <c r="H81" s="384">
        <v>2</v>
      </c>
      <c r="I81" s="384">
        <v>2</v>
      </c>
      <c r="J81" s="384">
        <v>0</v>
      </c>
      <c r="K81" s="385">
        <v>2</v>
      </c>
      <c r="L81" s="386">
        <f t="shared" si="11"/>
        <v>8</v>
      </c>
      <c r="M81" s="383">
        <v>2</v>
      </c>
      <c r="N81" s="384">
        <v>2</v>
      </c>
      <c r="O81" s="384">
        <v>2</v>
      </c>
      <c r="P81" s="384">
        <v>0</v>
      </c>
      <c r="Q81" s="385">
        <v>2</v>
      </c>
      <c r="R81" s="386">
        <f t="shared" si="12"/>
        <v>8</v>
      </c>
      <c r="S81" s="383">
        <v>2</v>
      </c>
      <c r="T81" s="384">
        <v>2</v>
      </c>
      <c r="U81" s="384">
        <v>2</v>
      </c>
      <c r="V81" s="384">
        <v>0</v>
      </c>
      <c r="W81" s="385">
        <v>2</v>
      </c>
      <c r="X81" s="386">
        <f t="shared" si="13"/>
        <v>8</v>
      </c>
      <c r="Y81" s="383">
        <v>2</v>
      </c>
      <c r="Z81" s="384">
        <v>2</v>
      </c>
      <c r="AA81" s="384">
        <v>2</v>
      </c>
      <c r="AB81" s="384">
        <v>0</v>
      </c>
      <c r="AC81" s="385">
        <v>2</v>
      </c>
      <c r="AD81" s="387">
        <f t="shared" si="14"/>
        <v>8</v>
      </c>
    </row>
    <row r="82" spans="1:30" x14ac:dyDescent="0.25">
      <c r="A82" s="322">
        <v>75</v>
      </c>
      <c r="B82" s="136"/>
      <c r="C82" s="323">
        <v>8105</v>
      </c>
      <c r="D82" s="324" t="s">
        <v>231</v>
      </c>
      <c r="E82" s="321">
        <f t="shared" si="10"/>
        <v>8</v>
      </c>
      <c r="F82" s="40"/>
      <c r="G82" s="247">
        <v>2</v>
      </c>
      <c r="H82" s="248">
        <v>2</v>
      </c>
      <c r="I82" s="248">
        <v>2</v>
      </c>
      <c r="J82" s="248">
        <v>0</v>
      </c>
      <c r="K82" s="249">
        <v>2</v>
      </c>
      <c r="L82" s="242">
        <f t="shared" si="11"/>
        <v>8</v>
      </c>
      <c r="M82" s="247">
        <v>2</v>
      </c>
      <c r="N82" s="248">
        <v>2</v>
      </c>
      <c r="O82" s="248">
        <v>2</v>
      </c>
      <c r="P82" s="248">
        <v>0</v>
      </c>
      <c r="Q82" s="249">
        <v>2</v>
      </c>
      <c r="R82" s="242">
        <f t="shared" si="12"/>
        <v>8</v>
      </c>
      <c r="S82" s="247">
        <v>2</v>
      </c>
      <c r="T82" s="248">
        <v>2</v>
      </c>
      <c r="U82" s="248">
        <v>2</v>
      </c>
      <c r="V82" s="248">
        <v>0</v>
      </c>
      <c r="W82" s="249">
        <v>2</v>
      </c>
      <c r="X82" s="242">
        <f t="shared" si="13"/>
        <v>8</v>
      </c>
      <c r="Y82" s="247">
        <v>2</v>
      </c>
      <c r="Z82" s="248">
        <v>2</v>
      </c>
      <c r="AA82" s="248">
        <v>2</v>
      </c>
      <c r="AB82" s="248">
        <v>0</v>
      </c>
      <c r="AC82" s="249">
        <v>2</v>
      </c>
      <c r="AD82" s="250">
        <f t="shared" si="14"/>
        <v>8</v>
      </c>
    </row>
    <row r="83" spans="1:30" ht="15.75" x14ac:dyDescent="0.25">
      <c r="A83" s="259">
        <v>76</v>
      </c>
      <c r="B83" s="259"/>
      <c r="C83" s="228">
        <v>8118</v>
      </c>
      <c r="D83" s="229" t="s">
        <v>264</v>
      </c>
      <c r="E83" s="389">
        <f t="shared" si="10"/>
        <v>8</v>
      </c>
      <c r="F83" s="69"/>
      <c r="G83" s="376">
        <v>2</v>
      </c>
      <c r="H83" s="376">
        <v>2</v>
      </c>
      <c r="I83" s="376">
        <v>2</v>
      </c>
      <c r="J83" s="376">
        <v>0</v>
      </c>
      <c r="K83" s="376">
        <v>2</v>
      </c>
      <c r="L83" s="390">
        <v>8</v>
      </c>
      <c r="M83" s="376">
        <v>2</v>
      </c>
      <c r="N83" s="376">
        <v>2</v>
      </c>
      <c r="O83" s="376">
        <v>2</v>
      </c>
      <c r="P83" s="376">
        <v>0</v>
      </c>
      <c r="Q83" s="376">
        <v>2</v>
      </c>
      <c r="R83" s="390">
        <v>8</v>
      </c>
      <c r="S83" s="376">
        <v>2</v>
      </c>
      <c r="T83" s="376">
        <v>2</v>
      </c>
      <c r="U83" s="376">
        <v>2</v>
      </c>
      <c r="V83" s="376">
        <v>0</v>
      </c>
      <c r="W83" s="376">
        <v>2</v>
      </c>
      <c r="X83" s="390">
        <v>8</v>
      </c>
      <c r="Y83" s="376">
        <v>2</v>
      </c>
      <c r="Z83" s="376">
        <v>2</v>
      </c>
      <c r="AA83" s="376">
        <v>2</v>
      </c>
      <c r="AB83" s="376">
        <v>0</v>
      </c>
      <c r="AC83" s="376">
        <v>2</v>
      </c>
      <c r="AD83" s="390">
        <v>8</v>
      </c>
    </row>
    <row r="84" spans="1:30" ht="15.75" x14ac:dyDescent="0.25">
      <c r="D84" s="120" t="s">
        <v>67</v>
      </c>
      <c r="E84" s="319">
        <f>COUNTIF(E7:E82,"&gt;=7")</f>
        <v>68</v>
      </c>
    </row>
  </sheetData>
  <mergeCells count="3">
    <mergeCell ref="C2:E2"/>
    <mergeCell ref="C3:E3"/>
    <mergeCell ref="C5:E5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8"/>
  <sheetViews>
    <sheetView topLeftCell="A60" workbookViewId="0">
      <selection activeCell="B6" sqref="B6:G82"/>
    </sheetView>
  </sheetViews>
  <sheetFormatPr defaultRowHeight="15" x14ac:dyDescent="0.25"/>
  <cols>
    <col min="1" max="1" width="6.28515625" customWidth="1"/>
    <col min="2" max="2" width="12.140625" bestFit="1" customWidth="1"/>
    <col min="3" max="3" width="35.140625" customWidth="1"/>
    <col min="4" max="9" width="6.28515625" customWidth="1"/>
    <col min="10" max="10" width="5.42578125" customWidth="1"/>
    <col min="11" max="11" width="5.7109375" customWidth="1"/>
    <col min="12" max="12" width="5.85546875" customWidth="1"/>
    <col min="13" max="13" width="6.140625" customWidth="1"/>
    <col min="14" max="14" width="8.7109375" customWidth="1"/>
    <col min="15" max="15" width="6.28515625" customWidth="1"/>
    <col min="16" max="16" width="7" customWidth="1"/>
    <col min="17" max="17" width="6" customWidth="1"/>
    <col min="18" max="18" width="7.42578125" customWidth="1"/>
    <col min="19" max="19" width="8.28515625" style="350" customWidth="1"/>
    <col min="20" max="20" width="6.42578125" customWidth="1"/>
    <col min="21" max="21" width="6.140625" customWidth="1"/>
    <col min="22" max="22" width="6" customWidth="1"/>
    <col min="23" max="23" width="6.140625" customWidth="1"/>
    <col min="24" max="24" width="7.5703125" style="350" customWidth="1"/>
  </cols>
  <sheetData>
    <row r="1" spans="1:24" ht="21" x14ac:dyDescent="0.25">
      <c r="B1" s="5"/>
      <c r="C1" s="5"/>
      <c r="D1" s="100"/>
      <c r="E1" s="100"/>
      <c r="F1" s="100"/>
      <c r="G1" s="361"/>
      <c r="H1" s="361"/>
      <c r="I1" s="361"/>
      <c r="J1" s="5"/>
      <c r="K1" s="5"/>
      <c r="L1" s="5"/>
      <c r="M1" s="5"/>
      <c r="N1" s="5"/>
      <c r="O1" s="5"/>
      <c r="P1" s="5"/>
      <c r="Q1" s="5"/>
      <c r="R1" s="5"/>
      <c r="S1" s="263"/>
      <c r="T1" s="5"/>
      <c r="U1" s="5"/>
      <c r="V1" s="5"/>
      <c r="W1" s="5"/>
      <c r="X1" s="263"/>
    </row>
    <row r="2" spans="1:24" ht="21" x14ac:dyDescent="0.25">
      <c r="B2" s="134" t="s">
        <v>105</v>
      </c>
      <c r="C2" s="2"/>
      <c r="D2" s="97"/>
      <c r="E2" s="97"/>
      <c r="F2" s="97"/>
      <c r="G2" s="356"/>
      <c r="H2" s="356"/>
      <c r="I2" s="356"/>
      <c r="J2" s="2"/>
      <c r="K2" s="2"/>
      <c r="L2" s="2"/>
      <c r="M2" s="2"/>
      <c r="N2" s="2"/>
      <c r="O2" s="2"/>
      <c r="P2" s="2"/>
      <c r="Q2" s="2"/>
      <c r="R2" s="2"/>
      <c r="S2" s="263"/>
      <c r="T2" s="2"/>
      <c r="U2" s="2"/>
      <c r="V2" s="2"/>
      <c r="W2" s="2"/>
      <c r="X2" s="263"/>
    </row>
    <row r="3" spans="1:24" ht="15.75" x14ac:dyDescent="0.25">
      <c r="B3" s="3" t="s">
        <v>8</v>
      </c>
      <c r="C3" s="3"/>
      <c r="D3" s="98"/>
      <c r="E3" s="98"/>
      <c r="F3" s="98"/>
      <c r="G3" s="357"/>
      <c r="H3" s="357"/>
      <c r="I3" s="357"/>
      <c r="J3" s="3"/>
      <c r="K3" s="3"/>
      <c r="L3" s="3"/>
      <c r="M3" s="3"/>
      <c r="N3" s="3"/>
      <c r="O3" s="3"/>
      <c r="P3" s="3"/>
      <c r="Q3" s="3"/>
      <c r="R3" s="3"/>
      <c r="S3" s="264"/>
      <c r="T3" s="3"/>
      <c r="U3" s="3"/>
      <c r="V3" s="3"/>
      <c r="W3" s="3"/>
      <c r="X3" s="265"/>
    </row>
    <row r="4" spans="1:24" ht="15.75" thickBot="1" x14ac:dyDescent="0.3">
      <c r="B4" s="135" t="s">
        <v>104</v>
      </c>
      <c r="C4" s="4"/>
      <c r="D4" s="99"/>
      <c r="E4" s="99"/>
      <c r="F4" s="99"/>
      <c r="G4" s="358"/>
      <c r="H4" s="358"/>
      <c r="I4" s="358"/>
      <c r="J4" s="4"/>
      <c r="K4" s="4"/>
      <c r="L4" s="4"/>
      <c r="M4" s="4"/>
      <c r="N4" s="4"/>
      <c r="O4" s="4"/>
      <c r="P4" s="4"/>
      <c r="Q4" s="4"/>
      <c r="R4" s="4"/>
      <c r="S4" s="265"/>
      <c r="T4" s="4"/>
      <c r="U4" s="4"/>
      <c r="V4" s="4"/>
      <c r="W4" s="4"/>
      <c r="X4" s="265"/>
    </row>
    <row r="5" spans="1:24" ht="105.75" thickBot="1" x14ac:dyDescent="0.3">
      <c r="A5" s="158" t="s">
        <v>11</v>
      </c>
      <c r="B5" s="150" t="s">
        <v>0</v>
      </c>
      <c r="C5" s="150" t="s">
        <v>1</v>
      </c>
      <c r="D5" s="10" t="s">
        <v>12</v>
      </c>
      <c r="E5" s="10" t="s">
        <v>13</v>
      </c>
      <c r="F5" s="129" t="s">
        <v>14</v>
      </c>
      <c r="G5" s="129" t="s">
        <v>307</v>
      </c>
      <c r="H5" s="129" t="s">
        <v>304</v>
      </c>
      <c r="I5" s="129" t="s">
        <v>305</v>
      </c>
      <c r="J5" s="12" t="s">
        <v>17</v>
      </c>
      <c r="K5" s="12" t="s">
        <v>18</v>
      </c>
      <c r="L5" s="12" t="s">
        <v>19</v>
      </c>
      <c r="M5" s="12" t="s">
        <v>20</v>
      </c>
      <c r="N5" s="349" t="s">
        <v>12</v>
      </c>
      <c r="O5" s="12" t="s">
        <v>17</v>
      </c>
      <c r="P5" s="12" t="s">
        <v>18</v>
      </c>
      <c r="Q5" s="12" t="s">
        <v>19</v>
      </c>
      <c r="R5" s="12" t="s">
        <v>20</v>
      </c>
      <c r="S5" s="349" t="s">
        <v>289</v>
      </c>
      <c r="T5" s="12" t="s">
        <v>17</v>
      </c>
      <c r="U5" s="12" t="s">
        <v>21</v>
      </c>
      <c r="V5" s="12" t="s">
        <v>19</v>
      </c>
      <c r="W5" s="12" t="s">
        <v>20</v>
      </c>
      <c r="X5" s="351" t="s">
        <v>14</v>
      </c>
    </row>
    <row r="6" spans="1:24" ht="15.75" thickBot="1" x14ac:dyDescent="0.3">
      <c r="A6" s="152">
        <f>(ROW()-5)</f>
        <v>1</v>
      </c>
      <c r="B6" s="159">
        <v>5229</v>
      </c>
      <c r="C6" s="143" t="s">
        <v>142</v>
      </c>
      <c r="D6" s="253">
        <v>5</v>
      </c>
      <c r="E6" s="253">
        <v>5</v>
      </c>
      <c r="F6" s="253">
        <v>5</v>
      </c>
      <c r="G6" s="253">
        <f>AVERAGE(D6:F6)</f>
        <v>5</v>
      </c>
      <c r="H6" s="253"/>
      <c r="I6" s="253"/>
      <c r="J6" s="93">
        <v>1</v>
      </c>
      <c r="K6" s="92">
        <v>2</v>
      </c>
      <c r="L6" s="9">
        <v>1</v>
      </c>
      <c r="M6">
        <v>1</v>
      </c>
      <c r="N6" s="345">
        <v>5</v>
      </c>
      <c r="O6" s="93">
        <v>1</v>
      </c>
      <c r="P6" s="92">
        <v>2</v>
      </c>
      <c r="Q6" s="9">
        <v>1</v>
      </c>
      <c r="R6">
        <v>1</v>
      </c>
      <c r="S6" s="345">
        <v>5</v>
      </c>
      <c r="T6" s="93">
        <v>1</v>
      </c>
      <c r="U6" s="92">
        <v>2</v>
      </c>
      <c r="V6" s="9">
        <v>1</v>
      </c>
      <c r="W6">
        <v>1</v>
      </c>
      <c r="X6" s="352">
        <v>5</v>
      </c>
    </row>
    <row r="7" spans="1:24" ht="15.75" thickBot="1" x14ac:dyDescent="0.3">
      <c r="A7" s="152">
        <f t="shared" ref="A7:A69" si="0">(ROW()-5)</f>
        <v>2</v>
      </c>
      <c r="B7" s="160">
        <v>7359</v>
      </c>
      <c r="C7" s="143" t="s">
        <v>143</v>
      </c>
      <c r="D7" s="252">
        <v>3</v>
      </c>
      <c r="E7" s="252">
        <v>2</v>
      </c>
      <c r="F7" s="252">
        <v>3</v>
      </c>
      <c r="G7" s="253">
        <f t="shared" ref="G7:G70" si="1">AVERAGE(D7:F7)</f>
        <v>2.6666666666666665</v>
      </c>
      <c r="H7" s="252"/>
      <c r="I7" s="252"/>
      <c r="J7" s="9">
        <v>0</v>
      </c>
      <c r="K7" s="9">
        <v>1</v>
      </c>
      <c r="L7" s="9">
        <v>1</v>
      </c>
      <c r="M7" s="9">
        <v>1</v>
      </c>
      <c r="N7" s="346">
        <v>3</v>
      </c>
      <c r="O7" s="9">
        <v>0</v>
      </c>
      <c r="P7" s="9">
        <v>1</v>
      </c>
      <c r="Q7" s="9">
        <v>1</v>
      </c>
      <c r="R7" s="9">
        <v>0</v>
      </c>
      <c r="S7" s="346">
        <v>2</v>
      </c>
      <c r="T7" s="9">
        <v>0</v>
      </c>
      <c r="U7" s="9">
        <v>1</v>
      </c>
      <c r="V7" s="9">
        <v>1</v>
      </c>
      <c r="W7" s="9">
        <v>1</v>
      </c>
      <c r="X7" s="352">
        <v>3</v>
      </c>
    </row>
    <row r="8" spans="1:24" ht="15.75" thickBot="1" x14ac:dyDescent="0.3">
      <c r="A8" s="152">
        <f t="shared" si="0"/>
        <v>3</v>
      </c>
      <c r="B8" s="160">
        <v>7613</v>
      </c>
      <c r="C8" s="143" t="s">
        <v>144</v>
      </c>
      <c r="D8" s="252">
        <v>6</v>
      </c>
      <c r="E8" s="252">
        <v>7</v>
      </c>
      <c r="F8" s="252">
        <v>7</v>
      </c>
      <c r="G8" s="253">
        <f t="shared" si="1"/>
        <v>6.666666666666667</v>
      </c>
      <c r="H8" s="252"/>
      <c r="I8" s="252"/>
      <c r="J8" s="9">
        <v>1</v>
      </c>
      <c r="K8" s="9">
        <v>2</v>
      </c>
      <c r="L8" s="9">
        <v>2</v>
      </c>
      <c r="M8" s="9">
        <v>1</v>
      </c>
      <c r="N8" s="346">
        <v>6</v>
      </c>
      <c r="O8" s="9">
        <v>2</v>
      </c>
      <c r="P8" s="9">
        <v>2</v>
      </c>
      <c r="Q8" s="9">
        <v>1</v>
      </c>
      <c r="R8" s="9">
        <v>2</v>
      </c>
      <c r="S8" s="346">
        <v>7</v>
      </c>
      <c r="T8" s="9">
        <v>2</v>
      </c>
      <c r="U8" s="9">
        <v>1</v>
      </c>
      <c r="V8" s="9">
        <v>2</v>
      </c>
      <c r="W8" s="130">
        <v>2</v>
      </c>
      <c r="X8" s="352">
        <v>7</v>
      </c>
    </row>
    <row r="9" spans="1:24" ht="15.75" thickBot="1" x14ac:dyDescent="0.3">
      <c r="A9" s="152">
        <f t="shared" si="0"/>
        <v>4</v>
      </c>
      <c r="B9" s="160">
        <v>7614</v>
      </c>
      <c r="C9" s="143" t="s">
        <v>145</v>
      </c>
      <c r="D9" s="252">
        <v>5</v>
      </c>
      <c r="E9" s="252">
        <v>4</v>
      </c>
      <c r="F9" s="252">
        <v>5</v>
      </c>
      <c r="G9" s="253">
        <f t="shared" si="1"/>
        <v>4.666666666666667</v>
      </c>
      <c r="H9" s="252"/>
      <c r="I9" s="252"/>
      <c r="J9" s="93">
        <v>1</v>
      </c>
      <c r="K9" s="92">
        <v>2</v>
      </c>
      <c r="L9" s="9">
        <v>1</v>
      </c>
      <c r="M9">
        <v>1</v>
      </c>
      <c r="N9" s="346">
        <v>5</v>
      </c>
      <c r="O9" s="9">
        <v>1</v>
      </c>
      <c r="P9" s="9">
        <v>1</v>
      </c>
      <c r="Q9" s="9">
        <v>1</v>
      </c>
      <c r="R9" s="9">
        <v>1</v>
      </c>
      <c r="S9" s="346">
        <v>4</v>
      </c>
      <c r="T9" s="93">
        <v>1</v>
      </c>
      <c r="U9" s="92">
        <v>2</v>
      </c>
      <c r="V9" s="9">
        <v>1</v>
      </c>
      <c r="W9">
        <v>1</v>
      </c>
      <c r="X9" s="352">
        <v>5</v>
      </c>
    </row>
    <row r="10" spans="1:24" ht="15.75" thickBot="1" x14ac:dyDescent="0.3">
      <c r="A10" s="152">
        <f t="shared" si="0"/>
        <v>5</v>
      </c>
      <c r="B10" s="160">
        <v>7615</v>
      </c>
      <c r="C10" s="142" t="s">
        <v>199</v>
      </c>
      <c r="D10" s="252">
        <v>5</v>
      </c>
      <c r="E10" s="252">
        <v>6</v>
      </c>
      <c r="F10" s="252">
        <v>5</v>
      </c>
      <c r="G10" s="253">
        <f t="shared" si="1"/>
        <v>5.333333333333333</v>
      </c>
      <c r="H10" s="252"/>
      <c r="I10" s="252"/>
      <c r="J10" s="93">
        <v>1</v>
      </c>
      <c r="K10" s="92">
        <v>2</v>
      </c>
      <c r="L10" s="9">
        <v>1</v>
      </c>
      <c r="M10">
        <v>1</v>
      </c>
      <c r="N10" s="346">
        <v>5</v>
      </c>
      <c r="O10" s="9">
        <v>1</v>
      </c>
      <c r="P10" s="9">
        <v>2</v>
      </c>
      <c r="Q10" s="9">
        <v>2</v>
      </c>
      <c r="R10" s="9">
        <v>1</v>
      </c>
      <c r="S10" s="346">
        <v>6</v>
      </c>
      <c r="T10" s="93">
        <v>1</v>
      </c>
      <c r="U10" s="92">
        <v>2</v>
      </c>
      <c r="V10" s="9">
        <v>1</v>
      </c>
      <c r="W10">
        <v>1</v>
      </c>
      <c r="X10" s="352">
        <v>5</v>
      </c>
    </row>
    <row r="11" spans="1:24" ht="15.75" thickBot="1" x14ac:dyDescent="0.3">
      <c r="A11" s="152">
        <f t="shared" si="0"/>
        <v>6</v>
      </c>
      <c r="B11" s="160">
        <v>7616</v>
      </c>
      <c r="C11" s="143" t="s">
        <v>146</v>
      </c>
      <c r="D11" s="252">
        <v>9</v>
      </c>
      <c r="E11" s="252">
        <v>10</v>
      </c>
      <c r="F11" s="252">
        <v>10</v>
      </c>
      <c r="G11" s="253">
        <f t="shared" si="1"/>
        <v>9.6666666666666661</v>
      </c>
      <c r="H11" s="252"/>
      <c r="I11" s="252"/>
      <c r="J11" s="9">
        <v>2</v>
      </c>
      <c r="K11" s="9">
        <v>3</v>
      </c>
      <c r="L11" s="9">
        <v>2</v>
      </c>
      <c r="M11" s="9">
        <v>2</v>
      </c>
      <c r="N11" s="346">
        <v>9</v>
      </c>
      <c r="O11" s="9">
        <v>2</v>
      </c>
      <c r="P11" s="9">
        <v>3</v>
      </c>
      <c r="Q11" s="9">
        <v>3</v>
      </c>
      <c r="R11" s="130">
        <v>2</v>
      </c>
      <c r="S11" s="346">
        <v>10</v>
      </c>
      <c r="T11" s="9">
        <v>2</v>
      </c>
      <c r="U11" s="9">
        <v>3</v>
      </c>
      <c r="V11" s="9">
        <v>3</v>
      </c>
      <c r="W11" s="130">
        <v>2</v>
      </c>
      <c r="X11" s="352">
        <v>10</v>
      </c>
    </row>
    <row r="12" spans="1:24" ht="15.75" thickBot="1" x14ac:dyDescent="0.3">
      <c r="A12" s="152">
        <f t="shared" si="0"/>
        <v>7</v>
      </c>
      <c r="B12" s="160">
        <v>7617</v>
      </c>
      <c r="C12" s="143" t="s">
        <v>147</v>
      </c>
      <c r="D12" s="252">
        <v>5</v>
      </c>
      <c r="E12" s="252">
        <v>5</v>
      </c>
      <c r="F12" s="252">
        <v>5</v>
      </c>
      <c r="G12" s="253">
        <f t="shared" si="1"/>
        <v>5</v>
      </c>
      <c r="H12" s="252"/>
      <c r="I12" s="252"/>
      <c r="J12" s="93">
        <v>1</v>
      </c>
      <c r="K12" s="92">
        <v>2</v>
      </c>
      <c r="L12" s="9">
        <v>1</v>
      </c>
      <c r="M12">
        <v>1</v>
      </c>
      <c r="N12" s="346">
        <v>5</v>
      </c>
      <c r="O12" s="93">
        <v>1</v>
      </c>
      <c r="P12" s="92">
        <v>2</v>
      </c>
      <c r="Q12" s="9">
        <v>1</v>
      </c>
      <c r="R12">
        <v>1</v>
      </c>
      <c r="S12" s="346">
        <v>5</v>
      </c>
      <c r="T12" s="93">
        <v>1</v>
      </c>
      <c r="U12" s="92">
        <v>2</v>
      </c>
      <c r="V12" s="9">
        <v>1</v>
      </c>
      <c r="W12">
        <v>1</v>
      </c>
      <c r="X12" s="352">
        <v>5</v>
      </c>
    </row>
    <row r="13" spans="1:24" ht="15.75" thickBot="1" x14ac:dyDescent="0.3">
      <c r="A13" s="152">
        <f t="shared" si="0"/>
        <v>8</v>
      </c>
      <c r="B13" s="160">
        <v>7618</v>
      </c>
      <c r="C13" s="143" t="s">
        <v>148</v>
      </c>
      <c r="D13" s="252">
        <v>8</v>
      </c>
      <c r="E13" s="252">
        <v>7</v>
      </c>
      <c r="F13" s="252">
        <v>8</v>
      </c>
      <c r="G13" s="253">
        <f t="shared" si="1"/>
        <v>7.666666666666667</v>
      </c>
      <c r="H13" s="252"/>
      <c r="I13" s="252"/>
      <c r="J13" s="9">
        <v>2</v>
      </c>
      <c r="K13" s="9">
        <v>2</v>
      </c>
      <c r="L13" s="9">
        <v>2</v>
      </c>
      <c r="M13" s="9">
        <v>2</v>
      </c>
      <c r="N13" s="346">
        <v>8</v>
      </c>
      <c r="O13" s="9">
        <v>2</v>
      </c>
      <c r="P13" s="9">
        <v>1</v>
      </c>
      <c r="Q13" s="9">
        <v>2</v>
      </c>
      <c r="R13" s="130">
        <v>2</v>
      </c>
      <c r="S13" s="346">
        <v>7</v>
      </c>
      <c r="T13" s="9">
        <v>2</v>
      </c>
      <c r="U13" s="9">
        <v>2</v>
      </c>
      <c r="V13" s="9">
        <v>2</v>
      </c>
      <c r="W13" s="130">
        <v>2</v>
      </c>
      <c r="X13" s="352">
        <v>8</v>
      </c>
    </row>
    <row r="14" spans="1:24" ht="15.75" thickBot="1" x14ac:dyDescent="0.3">
      <c r="A14" s="152">
        <f t="shared" si="0"/>
        <v>9</v>
      </c>
      <c r="B14" s="160">
        <v>7619</v>
      </c>
      <c r="C14" s="143" t="s">
        <v>149</v>
      </c>
      <c r="D14" s="252">
        <v>5</v>
      </c>
      <c r="E14" s="252">
        <v>4</v>
      </c>
      <c r="F14" s="252">
        <v>5</v>
      </c>
      <c r="G14" s="253">
        <f t="shared" si="1"/>
        <v>4.666666666666667</v>
      </c>
      <c r="H14" s="252"/>
      <c r="I14" s="252"/>
      <c r="J14" s="93">
        <v>1</v>
      </c>
      <c r="K14" s="92">
        <v>2</v>
      </c>
      <c r="L14" s="9">
        <v>1</v>
      </c>
      <c r="M14">
        <v>1</v>
      </c>
      <c r="N14" s="346">
        <v>5</v>
      </c>
      <c r="O14" s="9">
        <v>1</v>
      </c>
      <c r="P14" s="9">
        <v>1</v>
      </c>
      <c r="Q14" s="9">
        <v>1</v>
      </c>
      <c r="R14" s="9">
        <v>1</v>
      </c>
      <c r="S14" s="346">
        <v>4</v>
      </c>
      <c r="T14" s="93">
        <v>1</v>
      </c>
      <c r="U14" s="92">
        <v>2</v>
      </c>
      <c r="V14" s="9">
        <v>1</v>
      </c>
      <c r="W14">
        <v>1</v>
      </c>
      <c r="X14" s="352">
        <v>5</v>
      </c>
    </row>
    <row r="15" spans="1:24" ht="15.75" thickBot="1" x14ac:dyDescent="0.3">
      <c r="A15" s="152">
        <f t="shared" si="0"/>
        <v>10</v>
      </c>
      <c r="B15" s="160">
        <v>7620</v>
      </c>
      <c r="C15" s="143" t="s">
        <v>150</v>
      </c>
      <c r="D15" s="252">
        <v>5</v>
      </c>
      <c r="E15" s="252">
        <v>5</v>
      </c>
      <c r="F15" s="252">
        <v>5</v>
      </c>
      <c r="G15" s="253">
        <f t="shared" si="1"/>
        <v>5</v>
      </c>
      <c r="H15" s="252"/>
      <c r="I15" s="252"/>
      <c r="J15" s="93">
        <v>1</v>
      </c>
      <c r="K15" s="92">
        <v>2</v>
      </c>
      <c r="L15" s="9">
        <v>1</v>
      </c>
      <c r="M15">
        <v>1</v>
      </c>
      <c r="N15" s="346">
        <v>5</v>
      </c>
      <c r="O15" s="93">
        <v>1</v>
      </c>
      <c r="P15" s="92">
        <v>2</v>
      </c>
      <c r="Q15" s="9">
        <v>1</v>
      </c>
      <c r="R15">
        <v>1</v>
      </c>
      <c r="S15" s="346">
        <v>5</v>
      </c>
      <c r="T15" s="93">
        <v>1</v>
      </c>
      <c r="U15" s="92">
        <v>2</v>
      </c>
      <c r="V15" s="9">
        <v>1</v>
      </c>
      <c r="W15">
        <v>1</v>
      </c>
      <c r="X15" s="352">
        <v>5</v>
      </c>
    </row>
    <row r="16" spans="1:24" ht="15.75" thickBot="1" x14ac:dyDescent="0.3">
      <c r="A16" s="152">
        <f t="shared" si="0"/>
        <v>11</v>
      </c>
      <c r="B16" s="160">
        <v>7621</v>
      </c>
      <c r="C16" s="143" t="s">
        <v>151</v>
      </c>
      <c r="D16" s="252">
        <v>5</v>
      </c>
      <c r="E16" s="252">
        <v>5</v>
      </c>
      <c r="F16" s="252">
        <v>5</v>
      </c>
      <c r="G16" s="253">
        <f t="shared" si="1"/>
        <v>5</v>
      </c>
      <c r="H16" s="252"/>
      <c r="I16" s="252"/>
      <c r="J16" s="93">
        <v>1</v>
      </c>
      <c r="K16" s="92">
        <v>2</v>
      </c>
      <c r="L16" s="9">
        <v>1</v>
      </c>
      <c r="M16">
        <v>1</v>
      </c>
      <c r="N16" s="346">
        <v>5</v>
      </c>
      <c r="O16" s="93">
        <v>1</v>
      </c>
      <c r="P16" s="92">
        <v>2</v>
      </c>
      <c r="Q16" s="9">
        <v>1</v>
      </c>
      <c r="R16">
        <v>1</v>
      </c>
      <c r="S16" s="346">
        <v>5</v>
      </c>
      <c r="T16" s="93">
        <v>1</v>
      </c>
      <c r="U16" s="92">
        <v>2</v>
      </c>
      <c r="V16" s="9">
        <v>1</v>
      </c>
      <c r="W16">
        <v>1</v>
      </c>
      <c r="X16" s="352">
        <v>5</v>
      </c>
    </row>
    <row r="17" spans="1:24" ht="15.75" thickBot="1" x14ac:dyDescent="0.3">
      <c r="A17" s="152">
        <f t="shared" si="0"/>
        <v>12</v>
      </c>
      <c r="B17" s="160">
        <v>7622</v>
      </c>
      <c r="C17" s="143" t="s">
        <v>152</v>
      </c>
      <c r="D17" s="252">
        <v>9</v>
      </c>
      <c r="E17" s="252">
        <v>10</v>
      </c>
      <c r="F17" s="252">
        <v>10</v>
      </c>
      <c r="G17" s="253">
        <f t="shared" si="1"/>
        <v>9.6666666666666661</v>
      </c>
      <c r="H17" s="252"/>
      <c r="I17" s="252"/>
      <c r="J17" s="9">
        <v>2</v>
      </c>
      <c r="K17" s="9">
        <v>3</v>
      </c>
      <c r="L17" s="9">
        <v>2</v>
      </c>
      <c r="M17" s="9">
        <v>2</v>
      </c>
      <c r="N17" s="346">
        <v>9</v>
      </c>
      <c r="O17" s="9">
        <v>2</v>
      </c>
      <c r="P17" s="9">
        <v>3</v>
      </c>
      <c r="Q17" s="9">
        <v>3</v>
      </c>
      <c r="R17" s="130">
        <v>2</v>
      </c>
      <c r="S17" s="346">
        <v>10</v>
      </c>
      <c r="T17" s="9">
        <v>2</v>
      </c>
      <c r="U17" s="9">
        <v>3</v>
      </c>
      <c r="V17" s="9">
        <v>3</v>
      </c>
      <c r="W17" s="130">
        <v>2</v>
      </c>
      <c r="X17" s="352">
        <v>10</v>
      </c>
    </row>
    <row r="18" spans="1:24" ht="15.75" thickBot="1" x14ac:dyDescent="0.3">
      <c r="A18" s="152"/>
      <c r="B18" s="160">
        <v>7623</v>
      </c>
      <c r="C18" s="262" t="s">
        <v>261</v>
      </c>
      <c r="D18" s="252">
        <v>2</v>
      </c>
      <c r="E18" s="252">
        <v>2</v>
      </c>
      <c r="F18" s="252">
        <v>2</v>
      </c>
      <c r="G18" s="253">
        <f t="shared" si="1"/>
        <v>2</v>
      </c>
      <c r="H18" s="252"/>
      <c r="I18" s="252"/>
      <c r="J18" s="9">
        <v>0</v>
      </c>
      <c r="K18" s="9">
        <v>1</v>
      </c>
      <c r="L18" s="9">
        <v>1</v>
      </c>
      <c r="M18" s="9">
        <v>0</v>
      </c>
      <c r="N18" s="346">
        <v>2</v>
      </c>
      <c r="O18" s="9">
        <v>0</v>
      </c>
      <c r="P18" s="9">
        <v>1</v>
      </c>
      <c r="Q18" s="9">
        <v>0</v>
      </c>
      <c r="R18" s="9">
        <v>1</v>
      </c>
      <c r="S18" s="346">
        <v>2</v>
      </c>
      <c r="T18" s="9">
        <v>0</v>
      </c>
      <c r="U18" s="9">
        <v>1</v>
      </c>
      <c r="V18" s="9">
        <v>0</v>
      </c>
      <c r="W18" s="130">
        <v>1</v>
      </c>
      <c r="X18" s="352">
        <v>2</v>
      </c>
    </row>
    <row r="19" spans="1:24" ht="15.75" thickBot="1" x14ac:dyDescent="0.3">
      <c r="A19" s="152">
        <f t="shared" si="0"/>
        <v>14</v>
      </c>
      <c r="B19" s="160">
        <v>7624</v>
      </c>
      <c r="C19" s="143" t="s">
        <v>153</v>
      </c>
      <c r="D19" s="252">
        <v>10</v>
      </c>
      <c r="E19" s="252">
        <v>10</v>
      </c>
      <c r="F19" s="252">
        <v>10</v>
      </c>
      <c r="G19" s="253">
        <f t="shared" si="1"/>
        <v>10</v>
      </c>
      <c r="H19" s="252"/>
      <c r="I19" s="252"/>
      <c r="J19" s="9">
        <v>2</v>
      </c>
      <c r="K19" s="9">
        <v>3</v>
      </c>
      <c r="L19" s="9">
        <v>3</v>
      </c>
      <c r="M19" s="130">
        <v>2</v>
      </c>
      <c r="N19" s="346">
        <v>10</v>
      </c>
      <c r="O19" s="9">
        <v>2</v>
      </c>
      <c r="P19" s="9">
        <v>3</v>
      </c>
      <c r="Q19" s="9">
        <v>3</v>
      </c>
      <c r="R19" s="130">
        <v>2</v>
      </c>
      <c r="S19" s="346">
        <v>10</v>
      </c>
      <c r="T19" s="9">
        <v>2</v>
      </c>
      <c r="U19" s="9">
        <v>3</v>
      </c>
      <c r="V19" s="9">
        <v>3</v>
      </c>
      <c r="W19" s="130">
        <v>2</v>
      </c>
      <c r="X19" s="352">
        <v>10</v>
      </c>
    </row>
    <row r="20" spans="1:24" ht="15.75" thickBot="1" x14ac:dyDescent="0.3">
      <c r="A20" s="152">
        <f t="shared" si="0"/>
        <v>15</v>
      </c>
      <c r="B20" s="160">
        <v>7625</v>
      </c>
      <c r="C20" s="143" t="s">
        <v>154</v>
      </c>
      <c r="D20" s="252">
        <v>8</v>
      </c>
      <c r="E20" s="252">
        <v>8</v>
      </c>
      <c r="F20" s="252">
        <v>8</v>
      </c>
      <c r="G20" s="253">
        <f t="shared" si="1"/>
        <v>8</v>
      </c>
      <c r="H20" s="252"/>
      <c r="I20" s="252"/>
      <c r="J20" s="9">
        <v>2</v>
      </c>
      <c r="K20" s="9">
        <v>2</v>
      </c>
      <c r="L20" s="9">
        <v>2</v>
      </c>
      <c r="M20" s="9">
        <v>2</v>
      </c>
      <c r="N20" s="346">
        <v>8</v>
      </c>
      <c r="O20" s="9">
        <v>2</v>
      </c>
      <c r="P20" s="9">
        <v>2</v>
      </c>
      <c r="Q20" s="9">
        <v>2</v>
      </c>
      <c r="R20" s="9">
        <v>2</v>
      </c>
      <c r="S20" s="346">
        <v>8</v>
      </c>
      <c r="T20" s="93">
        <v>1</v>
      </c>
      <c r="U20" s="92">
        <v>2</v>
      </c>
      <c r="V20" s="9">
        <v>3</v>
      </c>
      <c r="W20">
        <v>2</v>
      </c>
      <c r="X20" s="352">
        <v>8</v>
      </c>
    </row>
    <row r="21" spans="1:24" ht="15.75" thickBot="1" x14ac:dyDescent="0.3">
      <c r="A21" s="152">
        <f t="shared" si="0"/>
        <v>16</v>
      </c>
      <c r="B21" s="160">
        <v>7626</v>
      </c>
      <c r="C21" s="143" t="s">
        <v>155</v>
      </c>
      <c r="D21" s="252">
        <v>5</v>
      </c>
      <c r="E21" s="252">
        <v>5</v>
      </c>
      <c r="F21" s="252">
        <v>5</v>
      </c>
      <c r="G21" s="253">
        <f t="shared" si="1"/>
        <v>5</v>
      </c>
      <c r="H21" s="252"/>
      <c r="I21" s="252"/>
      <c r="J21" s="93">
        <v>1</v>
      </c>
      <c r="K21" s="92">
        <v>2</v>
      </c>
      <c r="L21" s="9">
        <v>1</v>
      </c>
      <c r="M21">
        <v>1</v>
      </c>
      <c r="N21" s="346">
        <v>5</v>
      </c>
      <c r="O21" s="93">
        <v>1</v>
      </c>
      <c r="P21" s="92">
        <v>2</v>
      </c>
      <c r="Q21" s="9">
        <v>1</v>
      </c>
      <c r="R21">
        <v>1</v>
      </c>
      <c r="S21" s="346">
        <v>5</v>
      </c>
      <c r="T21" s="93">
        <v>1</v>
      </c>
      <c r="U21" s="92">
        <v>2</v>
      </c>
      <c r="V21" s="9">
        <v>1</v>
      </c>
      <c r="W21">
        <v>1</v>
      </c>
      <c r="X21" s="352">
        <v>5</v>
      </c>
    </row>
    <row r="22" spans="1:24" ht="15.75" thickBot="1" x14ac:dyDescent="0.3">
      <c r="A22" s="152">
        <f t="shared" si="0"/>
        <v>17</v>
      </c>
      <c r="B22" s="160">
        <v>7627</v>
      </c>
      <c r="C22" s="143" t="s">
        <v>156</v>
      </c>
      <c r="D22" s="252">
        <v>5</v>
      </c>
      <c r="E22" s="252">
        <v>5</v>
      </c>
      <c r="F22" s="252">
        <v>5</v>
      </c>
      <c r="G22" s="253">
        <f t="shared" si="1"/>
        <v>5</v>
      </c>
      <c r="H22" s="252"/>
      <c r="I22" s="252"/>
      <c r="J22" s="93">
        <v>1</v>
      </c>
      <c r="K22" s="92">
        <v>2</v>
      </c>
      <c r="L22" s="9">
        <v>1</v>
      </c>
      <c r="M22">
        <v>1</v>
      </c>
      <c r="N22" s="346">
        <v>5</v>
      </c>
      <c r="O22" s="93">
        <v>1</v>
      </c>
      <c r="P22" s="92">
        <v>2</v>
      </c>
      <c r="Q22" s="9">
        <v>1</v>
      </c>
      <c r="R22">
        <v>1</v>
      </c>
      <c r="S22" s="346">
        <v>5</v>
      </c>
      <c r="T22" s="93">
        <v>1</v>
      </c>
      <c r="U22" s="92">
        <v>2</v>
      </c>
      <c r="V22" s="9">
        <v>1</v>
      </c>
      <c r="W22">
        <v>1</v>
      </c>
      <c r="X22" s="352">
        <v>5</v>
      </c>
    </row>
    <row r="23" spans="1:24" ht="15.75" thickBot="1" x14ac:dyDescent="0.3">
      <c r="A23" s="152">
        <f t="shared" si="0"/>
        <v>18</v>
      </c>
      <c r="B23" s="160">
        <v>7628</v>
      </c>
      <c r="C23" s="143" t="s">
        <v>157</v>
      </c>
      <c r="D23" s="252">
        <v>7</v>
      </c>
      <c r="E23" s="252">
        <v>7</v>
      </c>
      <c r="F23" s="252">
        <v>7</v>
      </c>
      <c r="G23" s="253">
        <f t="shared" si="1"/>
        <v>7</v>
      </c>
      <c r="H23" s="252"/>
      <c r="I23" s="252"/>
      <c r="J23" s="9">
        <v>2</v>
      </c>
      <c r="K23" s="9">
        <v>2</v>
      </c>
      <c r="L23" s="9">
        <v>1</v>
      </c>
      <c r="M23" s="9">
        <v>2</v>
      </c>
      <c r="N23" s="346">
        <v>7</v>
      </c>
      <c r="O23" s="9">
        <v>2</v>
      </c>
      <c r="P23" s="9">
        <v>2</v>
      </c>
      <c r="Q23" s="9">
        <v>1</v>
      </c>
      <c r="R23" s="9">
        <v>2</v>
      </c>
      <c r="S23" s="346">
        <v>7</v>
      </c>
      <c r="T23" s="9">
        <v>2</v>
      </c>
      <c r="U23" s="9">
        <v>2</v>
      </c>
      <c r="V23" s="9">
        <v>1</v>
      </c>
      <c r="W23" s="9">
        <v>2</v>
      </c>
      <c r="X23" s="352">
        <v>7</v>
      </c>
    </row>
    <row r="24" spans="1:24" ht="15.75" thickBot="1" x14ac:dyDescent="0.3">
      <c r="A24" s="152">
        <f t="shared" si="0"/>
        <v>19</v>
      </c>
      <c r="B24" s="160">
        <v>7629</v>
      </c>
      <c r="C24" s="143" t="s">
        <v>158</v>
      </c>
      <c r="D24" s="252">
        <v>7</v>
      </c>
      <c r="E24" s="252">
        <v>8</v>
      </c>
      <c r="F24" s="252">
        <v>7</v>
      </c>
      <c r="G24" s="253">
        <f t="shared" si="1"/>
        <v>7.333333333333333</v>
      </c>
      <c r="H24" s="252"/>
      <c r="I24" s="252"/>
      <c r="J24" s="9">
        <v>2</v>
      </c>
      <c r="K24" s="9">
        <v>2</v>
      </c>
      <c r="L24" s="9">
        <v>1</v>
      </c>
      <c r="M24" s="9">
        <v>2</v>
      </c>
      <c r="N24" s="346">
        <v>7</v>
      </c>
      <c r="O24" s="9">
        <v>2</v>
      </c>
      <c r="P24" s="9">
        <v>2</v>
      </c>
      <c r="Q24" s="9">
        <v>2</v>
      </c>
      <c r="R24" s="9">
        <v>2</v>
      </c>
      <c r="S24" s="346">
        <v>8</v>
      </c>
      <c r="T24" s="9">
        <v>2</v>
      </c>
      <c r="U24" s="9">
        <v>2</v>
      </c>
      <c r="V24" s="9">
        <v>1</v>
      </c>
      <c r="W24" s="9">
        <v>2</v>
      </c>
      <c r="X24" s="352">
        <v>7</v>
      </c>
    </row>
    <row r="25" spans="1:24" ht="15.75" thickBot="1" x14ac:dyDescent="0.3">
      <c r="A25" s="152">
        <f t="shared" si="0"/>
        <v>20</v>
      </c>
      <c r="B25" s="160">
        <v>7630</v>
      </c>
      <c r="C25" s="143" t="s">
        <v>159</v>
      </c>
      <c r="D25" s="252">
        <v>5</v>
      </c>
      <c r="E25" s="252">
        <v>6</v>
      </c>
      <c r="F25" s="252">
        <v>5</v>
      </c>
      <c r="G25" s="253">
        <f t="shared" si="1"/>
        <v>5.333333333333333</v>
      </c>
      <c r="H25" s="252"/>
      <c r="I25" s="252"/>
      <c r="J25" s="93">
        <v>1</v>
      </c>
      <c r="K25" s="92">
        <v>2</v>
      </c>
      <c r="L25" s="9">
        <v>1</v>
      </c>
      <c r="M25">
        <v>1</v>
      </c>
      <c r="N25" s="346">
        <v>5</v>
      </c>
      <c r="O25" s="9">
        <v>1</v>
      </c>
      <c r="P25" s="9">
        <v>2</v>
      </c>
      <c r="Q25" s="9">
        <v>2</v>
      </c>
      <c r="R25" s="9">
        <v>1</v>
      </c>
      <c r="S25" s="346">
        <v>6</v>
      </c>
      <c r="T25" s="93">
        <v>1</v>
      </c>
      <c r="U25" s="92">
        <v>2</v>
      </c>
      <c r="V25" s="9">
        <v>1</v>
      </c>
      <c r="W25">
        <v>1</v>
      </c>
      <c r="X25" s="352">
        <v>5</v>
      </c>
    </row>
    <row r="26" spans="1:24" ht="15.75" thickBot="1" x14ac:dyDescent="0.3">
      <c r="A26" s="152">
        <f t="shared" si="0"/>
        <v>21</v>
      </c>
      <c r="B26" s="160">
        <v>7631</v>
      </c>
      <c r="C26" s="143" t="s">
        <v>160</v>
      </c>
      <c r="D26" s="252">
        <v>6</v>
      </c>
      <c r="E26" s="252">
        <v>6</v>
      </c>
      <c r="F26" s="252">
        <v>6</v>
      </c>
      <c r="G26" s="253">
        <f t="shared" si="1"/>
        <v>6</v>
      </c>
      <c r="H26" s="252"/>
      <c r="I26" s="252"/>
      <c r="J26" s="9">
        <v>1</v>
      </c>
      <c r="K26" s="9">
        <v>2</v>
      </c>
      <c r="L26" s="9">
        <v>2</v>
      </c>
      <c r="M26" s="9">
        <v>1</v>
      </c>
      <c r="N26" s="346">
        <v>6</v>
      </c>
      <c r="O26" s="9">
        <v>1</v>
      </c>
      <c r="P26" s="9">
        <v>2</v>
      </c>
      <c r="Q26" s="9">
        <v>2</v>
      </c>
      <c r="R26" s="9">
        <v>1</v>
      </c>
      <c r="S26" s="346">
        <v>6</v>
      </c>
      <c r="T26" s="9">
        <v>1</v>
      </c>
      <c r="U26" s="9">
        <v>2</v>
      </c>
      <c r="V26" s="9">
        <v>2</v>
      </c>
      <c r="W26" s="9">
        <v>1</v>
      </c>
      <c r="X26" s="352">
        <v>6</v>
      </c>
    </row>
    <row r="27" spans="1:24" ht="15.75" thickBot="1" x14ac:dyDescent="0.3">
      <c r="A27" s="152">
        <f t="shared" si="0"/>
        <v>22</v>
      </c>
      <c r="B27" s="160">
        <v>7632</v>
      </c>
      <c r="C27" s="143" t="s">
        <v>161</v>
      </c>
      <c r="D27" s="252">
        <v>5</v>
      </c>
      <c r="E27" s="252">
        <v>5</v>
      </c>
      <c r="F27" s="252">
        <v>5</v>
      </c>
      <c r="G27" s="253">
        <f t="shared" si="1"/>
        <v>5</v>
      </c>
      <c r="H27" s="252"/>
      <c r="I27" s="252"/>
      <c r="J27" s="93">
        <v>1</v>
      </c>
      <c r="K27" s="92">
        <v>2</v>
      </c>
      <c r="L27" s="9">
        <v>1</v>
      </c>
      <c r="M27">
        <v>1</v>
      </c>
      <c r="N27" s="346">
        <v>5</v>
      </c>
      <c r="O27" s="93">
        <v>1</v>
      </c>
      <c r="P27" s="92">
        <v>2</v>
      </c>
      <c r="Q27" s="9">
        <v>1</v>
      </c>
      <c r="R27">
        <v>1</v>
      </c>
      <c r="S27" s="346">
        <v>5</v>
      </c>
      <c r="T27" s="93">
        <v>1</v>
      </c>
      <c r="U27" s="92">
        <v>2</v>
      </c>
      <c r="V27" s="9">
        <v>1</v>
      </c>
      <c r="W27">
        <v>1</v>
      </c>
      <c r="X27" s="352">
        <v>5</v>
      </c>
    </row>
    <row r="28" spans="1:24" ht="15.75" thickBot="1" x14ac:dyDescent="0.3">
      <c r="A28" s="152">
        <f t="shared" si="0"/>
        <v>23</v>
      </c>
      <c r="B28" s="160">
        <v>7634</v>
      </c>
      <c r="C28" s="143" t="s">
        <v>162</v>
      </c>
      <c r="D28" s="252">
        <v>5</v>
      </c>
      <c r="E28" s="252">
        <v>5</v>
      </c>
      <c r="F28" s="252">
        <v>5</v>
      </c>
      <c r="G28" s="253">
        <f t="shared" si="1"/>
        <v>5</v>
      </c>
      <c r="H28" s="252"/>
      <c r="I28" s="252"/>
      <c r="J28" s="93">
        <v>1</v>
      </c>
      <c r="K28" s="92">
        <v>2</v>
      </c>
      <c r="L28" s="9">
        <v>1</v>
      </c>
      <c r="M28">
        <v>1</v>
      </c>
      <c r="N28" s="346">
        <v>5</v>
      </c>
      <c r="O28" s="93">
        <v>1</v>
      </c>
      <c r="P28" s="92">
        <v>2</v>
      </c>
      <c r="Q28" s="9">
        <v>1</v>
      </c>
      <c r="R28">
        <v>1</v>
      </c>
      <c r="S28" s="346">
        <v>5</v>
      </c>
      <c r="T28" s="93">
        <v>1</v>
      </c>
      <c r="U28" s="92">
        <v>2</v>
      </c>
      <c r="V28" s="9">
        <v>1</v>
      </c>
      <c r="W28">
        <v>1</v>
      </c>
      <c r="X28" s="352">
        <v>5</v>
      </c>
    </row>
    <row r="29" spans="1:24" ht="15.75" thickBot="1" x14ac:dyDescent="0.3">
      <c r="A29" s="152">
        <f t="shared" si="0"/>
        <v>24</v>
      </c>
      <c r="B29" s="160">
        <v>7635</v>
      </c>
      <c r="C29" s="143" t="s">
        <v>163</v>
      </c>
      <c r="D29" s="252">
        <v>4</v>
      </c>
      <c r="E29" s="252">
        <v>4</v>
      </c>
      <c r="F29" s="252">
        <v>4</v>
      </c>
      <c r="G29" s="253">
        <f t="shared" si="1"/>
        <v>4</v>
      </c>
      <c r="H29" s="252"/>
      <c r="I29" s="252"/>
      <c r="J29" s="9">
        <v>1</v>
      </c>
      <c r="K29" s="9">
        <v>1</v>
      </c>
      <c r="L29" s="9">
        <v>1</v>
      </c>
      <c r="M29" s="130">
        <v>1</v>
      </c>
      <c r="N29" s="346">
        <v>4</v>
      </c>
      <c r="O29" s="9">
        <v>1</v>
      </c>
      <c r="P29" s="9">
        <v>1</v>
      </c>
      <c r="Q29" s="9">
        <v>1</v>
      </c>
      <c r="R29" s="130">
        <v>1</v>
      </c>
      <c r="S29" s="346">
        <v>4</v>
      </c>
      <c r="T29" s="9">
        <v>1</v>
      </c>
      <c r="U29" s="9">
        <v>1</v>
      </c>
      <c r="V29" s="9">
        <v>1</v>
      </c>
      <c r="W29" s="130">
        <v>1</v>
      </c>
      <c r="X29" s="352">
        <v>4</v>
      </c>
    </row>
    <row r="30" spans="1:24" ht="15.75" thickBot="1" x14ac:dyDescent="0.3">
      <c r="A30" s="152">
        <f t="shared" si="0"/>
        <v>25</v>
      </c>
      <c r="B30" s="160">
        <v>7636</v>
      </c>
      <c r="C30" s="143" t="s">
        <v>164</v>
      </c>
      <c r="D30" s="252">
        <v>3</v>
      </c>
      <c r="E30" s="252">
        <v>4</v>
      </c>
      <c r="F30" s="252">
        <v>4</v>
      </c>
      <c r="G30" s="253">
        <f t="shared" si="1"/>
        <v>3.6666666666666665</v>
      </c>
      <c r="H30" s="252"/>
      <c r="I30" s="252"/>
      <c r="J30" s="9">
        <v>0</v>
      </c>
      <c r="K30" s="9">
        <v>1</v>
      </c>
      <c r="L30" s="9">
        <v>1</v>
      </c>
      <c r="M30" s="9">
        <v>1</v>
      </c>
      <c r="N30" s="346">
        <v>3</v>
      </c>
      <c r="O30" s="9">
        <v>1</v>
      </c>
      <c r="P30" s="9">
        <v>1</v>
      </c>
      <c r="Q30" s="9">
        <v>1</v>
      </c>
      <c r="R30" s="130">
        <v>1</v>
      </c>
      <c r="S30" s="346">
        <v>4</v>
      </c>
      <c r="T30" s="9">
        <v>1</v>
      </c>
      <c r="U30" s="9">
        <v>1</v>
      </c>
      <c r="V30" s="9">
        <v>1</v>
      </c>
      <c r="W30" s="130">
        <v>1</v>
      </c>
      <c r="X30" s="352">
        <v>4</v>
      </c>
    </row>
    <row r="31" spans="1:24" ht="15.75" thickBot="1" x14ac:dyDescent="0.3">
      <c r="A31" s="152">
        <f t="shared" si="0"/>
        <v>26</v>
      </c>
      <c r="B31" s="160">
        <v>7638</v>
      </c>
      <c r="C31" s="143" t="s">
        <v>165</v>
      </c>
      <c r="D31" s="252">
        <v>6</v>
      </c>
      <c r="E31" s="252">
        <v>7</v>
      </c>
      <c r="F31" s="252">
        <v>6</v>
      </c>
      <c r="G31" s="253">
        <f t="shared" si="1"/>
        <v>6.333333333333333</v>
      </c>
      <c r="H31" s="252"/>
      <c r="I31" s="252"/>
      <c r="J31" s="9">
        <v>1</v>
      </c>
      <c r="K31" s="9">
        <v>2</v>
      </c>
      <c r="L31" s="9">
        <v>2</v>
      </c>
      <c r="M31" s="9">
        <v>1</v>
      </c>
      <c r="N31" s="346">
        <v>6</v>
      </c>
      <c r="O31" s="9">
        <v>2</v>
      </c>
      <c r="P31" s="9">
        <v>2</v>
      </c>
      <c r="Q31" s="9">
        <v>1</v>
      </c>
      <c r="R31" s="9">
        <v>2</v>
      </c>
      <c r="S31" s="346">
        <v>7</v>
      </c>
      <c r="T31" s="9">
        <v>1</v>
      </c>
      <c r="U31" s="9">
        <v>2</v>
      </c>
      <c r="V31" s="9">
        <v>2</v>
      </c>
      <c r="W31" s="9">
        <v>1</v>
      </c>
      <c r="X31" s="352">
        <v>6</v>
      </c>
    </row>
    <row r="32" spans="1:24" ht="15.75" thickBot="1" x14ac:dyDescent="0.3">
      <c r="A32" s="152">
        <f t="shared" si="0"/>
        <v>27</v>
      </c>
      <c r="B32" s="160">
        <v>7639</v>
      </c>
      <c r="C32" s="143" t="s">
        <v>166</v>
      </c>
      <c r="D32" s="252">
        <v>8</v>
      </c>
      <c r="E32" s="252">
        <v>8</v>
      </c>
      <c r="F32" s="252">
        <v>8</v>
      </c>
      <c r="G32" s="253">
        <f t="shared" si="1"/>
        <v>8</v>
      </c>
      <c r="H32" s="252"/>
      <c r="I32" s="252"/>
      <c r="J32" s="9">
        <v>2</v>
      </c>
      <c r="K32" s="9">
        <v>1</v>
      </c>
      <c r="L32" s="9">
        <v>3</v>
      </c>
      <c r="M32" s="9">
        <v>2</v>
      </c>
      <c r="N32" s="346">
        <v>8</v>
      </c>
      <c r="O32" s="9">
        <v>2</v>
      </c>
      <c r="P32" s="9">
        <v>2</v>
      </c>
      <c r="Q32" s="9">
        <v>2</v>
      </c>
      <c r="R32" s="9">
        <v>2</v>
      </c>
      <c r="S32" s="346">
        <v>8</v>
      </c>
      <c r="T32" s="9">
        <v>2</v>
      </c>
      <c r="U32" s="9">
        <v>2</v>
      </c>
      <c r="V32" s="9">
        <v>2</v>
      </c>
      <c r="W32" s="9">
        <v>2</v>
      </c>
      <c r="X32" s="352">
        <v>8</v>
      </c>
    </row>
    <row r="33" spans="1:24" ht="15.75" thickBot="1" x14ac:dyDescent="0.3">
      <c r="A33" s="152">
        <f t="shared" si="0"/>
        <v>28</v>
      </c>
      <c r="B33" s="160">
        <v>7640</v>
      </c>
      <c r="C33" s="143" t="s">
        <v>167</v>
      </c>
      <c r="D33" s="252">
        <v>7</v>
      </c>
      <c r="E33" s="252">
        <v>7</v>
      </c>
      <c r="F33" s="252">
        <v>7</v>
      </c>
      <c r="G33" s="253">
        <f t="shared" si="1"/>
        <v>7</v>
      </c>
      <c r="H33" s="252"/>
      <c r="I33" s="252"/>
      <c r="J33" s="9">
        <v>2</v>
      </c>
      <c r="K33" s="9">
        <v>2</v>
      </c>
      <c r="L33" s="9">
        <v>1</v>
      </c>
      <c r="M33" s="9">
        <v>2</v>
      </c>
      <c r="N33" s="346">
        <v>7</v>
      </c>
      <c r="O33" s="9">
        <v>2</v>
      </c>
      <c r="P33" s="9">
        <v>2</v>
      </c>
      <c r="Q33" s="9">
        <v>1</v>
      </c>
      <c r="R33" s="9">
        <v>2</v>
      </c>
      <c r="S33" s="346">
        <v>7</v>
      </c>
      <c r="T33" s="9">
        <v>2</v>
      </c>
      <c r="U33" s="9">
        <v>2</v>
      </c>
      <c r="V33" s="9">
        <v>1</v>
      </c>
      <c r="W33" s="9">
        <v>2</v>
      </c>
      <c r="X33" s="352">
        <v>7</v>
      </c>
    </row>
    <row r="34" spans="1:24" ht="15.75" thickBot="1" x14ac:dyDescent="0.3">
      <c r="A34" s="152">
        <f t="shared" si="0"/>
        <v>29</v>
      </c>
      <c r="B34" s="160">
        <v>7641</v>
      </c>
      <c r="C34" s="143" t="s">
        <v>168</v>
      </c>
      <c r="D34" s="252">
        <v>4</v>
      </c>
      <c r="E34" s="252">
        <v>4</v>
      </c>
      <c r="F34" s="252">
        <v>4</v>
      </c>
      <c r="G34" s="253">
        <f t="shared" si="1"/>
        <v>4</v>
      </c>
      <c r="H34" s="252"/>
      <c r="I34" s="252"/>
      <c r="J34" s="9">
        <v>1</v>
      </c>
      <c r="K34" s="9">
        <v>1</v>
      </c>
      <c r="L34" s="9">
        <v>1</v>
      </c>
      <c r="M34" s="130">
        <v>1</v>
      </c>
      <c r="N34" s="346">
        <v>4</v>
      </c>
      <c r="O34" s="9">
        <v>1</v>
      </c>
      <c r="P34" s="9">
        <v>1</v>
      </c>
      <c r="Q34" s="9">
        <v>1</v>
      </c>
      <c r="R34" s="130">
        <v>1</v>
      </c>
      <c r="S34" s="346">
        <v>4</v>
      </c>
      <c r="T34" s="9">
        <v>1</v>
      </c>
      <c r="U34" s="9">
        <v>1</v>
      </c>
      <c r="V34" s="9">
        <v>1</v>
      </c>
      <c r="W34" s="130">
        <v>1</v>
      </c>
      <c r="X34" s="352">
        <v>4</v>
      </c>
    </row>
    <row r="35" spans="1:24" ht="15.75" thickBot="1" x14ac:dyDescent="0.3">
      <c r="A35" s="152">
        <f t="shared" si="0"/>
        <v>30</v>
      </c>
      <c r="B35" s="160">
        <v>7642</v>
      </c>
      <c r="C35" s="143" t="s">
        <v>169</v>
      </c>
      <c r="D35" s="252">
        <v>6</v>
      </c>
      <c r="E35" s="252">
        <v>7</v>
      </c>
      <c r="F35" s="252">
        <v>6</v>
      </c>
      <c r="G35" s="253">
        <f t="shared" si="1"/>
        <v>6.333333333333333</v>
      </c>
      <c r="H35" s="252"/>
      <c r="I35" s="252"/>
      <c r="J35" s="9">
        <v>1</v>
      </c>
      <c r="K35" s="9">
        <v>2</v>
      </c>
      <c r="L35" s="9">
        <v>2</v>
      </c>
      <c r="M35" s="9">
        <v>1</v>
      </c>
      <c r="N35" s="346">
        <v>6</v>
      </c>
      <c r="O35" s="9">
        <v>2</v>
      </c>
      <c r="P35" s="9">
        <v>2</v>
      </c>
      <c r="Q35" s="9">
        <v>1</v>
      </c>
      <c r="R35" s="9">
        <v>2</v>
      </c>
      <c r="S35" s="346">
        <v>7</v>
      </c>
      <c r="T35" s="9">
        <v>1</v>
      </c>
      <c r="U35" s="9">
        <v>2</v>
      </c>
      <c r="V35" s="9">
        <v>2</v>
      </c>
      <c r="W35" s="9">
        <v>1</v>
      </c>
      <c r="X35" s="352">
        <v>6</v>
      </c>
    </row>
    <row r="36" spans="1:24" ht="15.75" thickBot="1" x14ac:dyDescent="0.3">
      <c r="A36" s="152">
        <f t="shared" si="0"/>
        <v>31</v>
      </c>
      <c r="B36" s="160">
        <v>7643</v>
      </c>
      <c r="C36" s="143" t="s">
        <v>170</v>
      </c>
      <c r="D36" s="252">
        <v>8</v>
      </c>
      <c r="E36" s="252">
        <v>7</v>
      </c>
      <c r="F36" s="252">
        <v>7</v>
      </c>
      <c r="G36" s="253">
        <f t="shared" si="1"/>
        <v>7.333333333333333</v>
      </c>
      <c r="H36" s="252"/>
      <c r="I36" s="252"/>
      <c r="J36" s="9">
        <v>2</v>
      </c>
      <c r="K36" s="9">
        <v>2</v>
      </c>
      <c r="L36" s="9">
        <v>2</v>
      </c>
      <c r="M36" s="9">
        <v>2</v>
      </c>
      <c r="N36" s="346">
        <v>8</v>
      </c>
      <c r="O36" s="9">
        <v>2</v>
      </c>
      <c r="P36" s="9">
        <v>2</v>
      </c>
      <c r="Q36" s="9">
        <v>1</v>
      </c>
      <c r="R36" s="9">
        <v>2</v>
      </c>
      <c r="S36" s="346">
        <v>7</v>
      </c>
      <c r="T36" s="9">
        <v>2</v>
      </c>
      <c r="U36" s="9">
        <v>2</v>
      </c>
      <c r="V36" s="9">
        <v>1</v>
      </c>
      <c r="W36" s="9">
        <v>2</v>
      </c>
      <c r="X36" s="352">
        <v>7</v>
      </c>
    </row>
    <row r="37" spans="1:24" ht="15.75" thickBot="1" x14ac:dyDescent="0.3">
      <c r="A37" s="152">
        <f t="shared" si="0"/>
        <v>32</v>
      </c>
      <c r="B37" s="160">
        <v>7644</v>
      </c>
      <c r="C37" s="143" t="s">
        <v>171</v>
      </c>
      <c r="D37" s="252">
        <v>8</v>
      </c>
      <c r="E37" s="252">
        <v>8</v>
      </c>
      <c r="F37" s="252">
        <v>8</v>
      </c>
      <c r="G37" s="253">
        <f t="shared" si="1"/>
        <v>8</v>
      </c>
      <c r="H37" s="252"/>
      <c r="I37" s="252"/>
      <c r="J37" s="9">
        <v>2</v>
      </c>
      <c r="K37" s="9">
        <v>2</v>
      </c>
      <c r="L37" s="9">
        <v>2</v>
      </c>
      <c r="M37" s="9">
        <v>2</v>
      </c>
      <c r="N37" s="346">
        <v>8</v>
      </c>
      <c r="O37" s="9">
        <v>2</v>
      </c>
      <c r="P37" s="9">
        <v>2</v>
      </c>
      <c r="Q37" s="9">
        <v>2</v>
      </c>
      <c r="R37" s="9">
        <v>2</v>
      </c>
      <c r="S37" s="346">
        <v>8</v>
      </c>
      <c r="T37" s="9">
        <v>2</v>
      </c>
      <c r="U37" s="9">
        <v>2</v>
      </c>
      <c r="V37" s="9">
        <v>2</v>
      </c>
      <c r="W37" s="9">
        <v>2</v>
      </c>
      <c r="X37" s="352">
        <v>8</v>
      </c>
    </row>
    <row r="38" spans="1:24" ht="15.75" thickBot="1" x14ac:dyDescent="0.3">
      <c r="A38" s="152">
        <f t="shared" si="0"/>
        <v>33</v>
      </c>
      <c r="B38" s="160">
        <v>7645</v>
      </c>
      <c r="C38" s="143" t="s">
        <v>172</v>
      </c>
      <c r="D38" s="252">
        <v>2</v>
      </c>
      <c r="E38" s="252">
        <v>2</v>
      </c>
      <c r="F38" s="252">
        <v>2</v>
      </c>
      <c r="G38" s="253">
        <f t="shared" si="1"/>
        <v>2</v>
      </c>
      <c r="H38" s="252"/>
      <c r="I38" s="252"/>
      <c r="J38" s="9">
        <v>0</v>
      </c>
      <c r="K38" s="9">
        <v>1</v>
      </c>
      <c r="L38" s="9">
        <v>0</v>
      </c>
      <c r="M38" s="9">
        <v>1</v>
      </c>
      <c r="N38" s="346">
        <v>2</v>
      </c>
      <c r="O38" s="9">
        <v>0</v>
      </c>
      <c r="P38" s="9">
        <v>0</v>
      </c>
      <c r="Q38" s="9">
        <v>1</v>
      </c>
      <c r="R38" s="9">
        <v>1</v>
      </c>
      <c r="S38" s="346">
        <v>2</v>
      </c>
      <c r="T38" s="9">
        <v>0</v>
      </c>
      <c r="U38" s="9">
        <v>1</v>
      </c>
      <c r="V38" s="9">
        <v>0</v>
      </c>
      <c r="W38" s="130">
        <v>1</v>
      </c>
      <c r="X38" s="352">
        <v>2</v>
      </c>
    </row>
    <row r="39" spans="1:24" ht="15.75" thickBot="1" x14ac:dyDescent="0.3">
      <c r="A39" s="152">
        <f t="shared" si="0"/>
        <v>34</v>
      </c>
      <c r="B39" s="160">
        <v>7646</v>
      </c>
      <c r="C39" s="142" t="s">
        <v>200</v>
      </c>
      <c r="D39" s="252">
        <v>7</v>
      </c>
      <c r="E39" s="252">
        <v>7</v>
      </c>
      <c r="F39" s="252">
        <v>7</v>
      </c>
      <c r="G39" s="253">
        <f t="shared" si="1"/>
        <v>7</v>
      </c>
      <c r="H39" s="252"/>
      <c r="I39" s="252"/>
      <c r="J39" s="9">
        <v>2</v>
      </c>
      <c r="K39" s="9">
        <v>2</v>
      </c>
      <c r="L39" s="9">
        <v>1</v>
      </c>
      <c r="M39" s="9">
        <v>2</v>
      </c>
      <c r="N39" s="346">
        <v>7</v>
      </c>
      <c r="O39" s="9">
        <v>2</v>
      </c>
      <c r="P39" s="9">
        <v>2</v>
      </c>
      <c r="Q39" s="9">
        <v>1</v>
      </c>
      <c r="R39" s="9">
        <v>2</v>
      </c>
      <c r="S39" s="346">
        <v>7</v>
      </c>
      <c r="T39" s="9">
        <v>2</v>
      </c>
      <c r="U39" s="9">
        <v>2</v>
      </c>
      <c r="V39" s="9">
        <v>1</v>
      </c>
      <c r="W39" s="9">
        <v>2</v>
      </c>
      <c r="X39" s="352">
        <v>7</v>
      </c>
    </row>
    <row r="40" spans="1:24" ht="15.75" thickBot="1" x14ac:dyDescent="0.3">
      <c r="A40" s="152">
        <f t="shared" si="0"/>
        <v>35</v>
      </c>
      <c r="B40" s="160">
        <v>7647</v>
      </c>
      <c r="C40" s="143" t="s">
        <v>173</v>
      </c>
      <c r="D40" s="252">
        <v>5</v>
      </c>
      <c r="E40" s="252">
        <v>5</v>
      </c>
      <c r="F40" s="252">
        <v>6</v>
      </c>
      <c r="G40" s="253">
        <f t="shared" si="1"/>
        <v>5.333333333333333</v>
      </c>
      <c r="H40" s="252"/>
      <c r="I40" s="252"/>
      <c r="J40" s="93">
        <v>1</v>
      </c>
      <c r="K40" s="92">
        <v>2</v>
      </c>
      <c r="L40" s="9">
        <v>1</v>
      </c>
      <c r="M40">
        <v>1</v>
      </c>
      <c r="N40" s="346">
        <v>5</v>
      </c>
      <c r="O40" s="93">
        <v>1</v>
      </c>
      <c r="P40" s="92">
        <v>2</v>
      </c>
      <c r="Q40" s="9">
        <v>1</v>
      </c>
      <c r="R40">
        <v>1</v>
      </c>
      <c r="S40" s="346">
        <v>5</v>
      </c>
      <c r="T40" s="9">
        <v>1</v>
      </c>
      <c r="U40" s="9">
        <v>2</v>
      </c>
      <c r="V40" s="9">
        <v>2</v>
      </c>
      <c r="W40" s="9">
        <v>1</v>
      </c>
      <c r="X40" s="352">
        <v>6</v>
      </c>
    </row>
    <row r="41" spans="1:24" ht="15.75" thickBot="1" x14ac:dyDescent="0.3">
      <c r="A41" s="152">
        <f t="shared" si="0"/>
        <v>36</v>
      </c>
      <c r="B41" s="160">
        <v>7648</v>
      </c>
      <c r="C41" s="143" t="s">
        <v>174</v>
      </c>
      <c r="D41" s="252">
        <v>7</v>
      </c>
      <c r="E41" s="252">
        <v>6</v>
      </c>
      <c r="F41" s="252">
        <v>7</v>
      </c>
      <c r="G41" s="253">
        <f t="shared" si="1"/>
        <v>6.666666666666667</v>
      </c>
      <c r="H41" s="252"/>
      <c r="I41" s="252"/>
      <c r="J41" s="9">
        <v>2</v>
      </c>
      <c r="K41" s="9">
        <v>2</v>
      </c>
      <c r="L41" s="9">
        <v>1</v>
      </c>
      <c r="M41" s="9">
        <v>2</v>
      </c>
      <c r="N41" s="346">
        <v>7</v>
      </c>
      <c r="O41" s="9">
        <v>1</v>
      </c>
      <c r="P41" s="9">
        <v>2</v>
      </c>
      <c r="Q41" s="9">
        <v>2</v>
      </c>
      <c r="R41" s="9">
        <v>1</v>
      </c>
      <c r="S41" s="346">
        <v>6</v>
      </c>
      <c r="T41" s="9">
        <v>2</v>
      </c>
      <c r="U41" s="9">
        <v>2</v>
      </c>
      <c r="V41" s="9">
        <v>1</v>
      </c>
      <c r="W41" s="9">
        <v>2</v>
      </c>
      <c r="X41" s="352">
        <v>7</v>
      </c>
    </row>
    <row r="42" spans="1:24" ht="15.75" thickBot="1" x14ac:dyDescent="0.3">
      <c r="A42" s="152">
        <f t="shared" si="0"/>
        <v>37</v>
      </c>
      <c r="B42" s="160">
        <v>7649</v>
      </c>
      <c r="C42" s="143" t="s">
        <v>175</v>
      </c>
      <c r="D42" s="252">
        <v>7</v>
      </c>
      <c r="E42" s="252">
        <v>7</v>
      </c>
      <c r="F42" s="252">
        <v>8</v>
      </c>
      <c r="G42" s="253">
        <f t="shared" si="1"/>
        <v>7.333333333333333</v>
      </c>
      <c r="H42" s="252"/>
      <c r="I42" s="252"/>
      <c r="J42" s="9">
        <v>2</v>
      </c>
      <c r="K42" s="9">
        <v>2</v>
      </c>
      <c r="L42" s="9">
        <v>1</v>
      </c>
      <c r="M42" s="9">
        <v>2</v>
      </c>
      <c r="N42" s="346">
        <v>7</v>
      </c>
      <c r="O42" s="9">
        <v>2</v>
      </c>
      <c r="P42" s="9">
        <v>2</v>
      </c>
      <c r="Q42" s="9">
        <v>1</v>
      </c>
      <c r="R42" s="9">
        <v>2</v>
      </c>
      <c r="S42" s="346">
        <v>7</v>
      </c>
      <c r="T42" s="9">
        <v>2</v>
      </c>
      <c r="U42" s="9">
        <v>2</v>
      </c>
      <c r="V42" s="9">
        <v>2</v>
      </c>
      <c r="W42" s="9">
        <v>2</v>
      </c>
      <c r="X42" s="352">
        <v>8</v>
      </c>
    </row>
    <row r="43" spans="1:24" ht="15.75" thickBot="1" x14ac:dyDescent="0.3">
      <c r="A43" s="152">
        <f t="shared" si="0"/>
        <v>38</v>
      </c>
      <c r="B43" s="160">
        <v>7650</v>
      </c>
      <c r="C43" s="143" t="s">
        <v>176</v>
      </c>
      <c r="D43" s="252">
        <v>7</v>
      </c>
      <c r="E43" s="252">
        <v>7</v>
      </c>
      <c r="F43" s="252">
        <v>7</v>
      </c>
      <c r="G43" s="253">
        <f t="shared" si="1"/>
        <v>7</v>
      </c>
      <c r="H43" s="252"/>
      <c r="I43" s="252"/>
      <c r="J43" s="9">
        <v>2</v>
      </c>
      <c r="K43" s="9">
        <v>2</v>
      </c>
      <c r="L43" s="9">
        <v>1</v>
      </c>
      <c r="M43" s="9">
        <v>2</v>
      </c>
      <c r="N43" s="346">
        <v>7</v>
      </c>
      <c r="O43" s="9">
        <v>2</v>
      </c>
      <c r="P43" s="9">
        <v>2</v>
      </c>
      <c r="Q43" s="9">
        <v>1</v>
      </c>
      <c r="R43" s="9">
        <v>2</v>
      </c>
      <c r="S43" s="346">
        <v>7</v>
      </c>
      <c r="T43" s="9">
        <v>2</v>
      </c>
      <c r="U43" s="9">
        <v>2</v>
      </c>
      <c r="V43" s="9">
        <v>1</v>
      </c>
      <c r="W43" s="9">
        <v>2</v>
      </c>
      <c r="X43" s="352">
        <v>7</v>
      </c>
    </row>
    <row r="44" spans="1:24" ht="15.75" thickBot="1" x14ac:dyDescent="0.3">
      <c r="A44" s="152">
        <f t="shared" si="0"/>
        <v>39</v>
      </c>
      <c r="B44" s="160">
        <v>7651</v>
      </c>
      <c r="C44" s="143" t="s">
        <v>177</v>
      </c>
      <c r="D44" s="253">
        <v>7</v>
      </c>
      <c r="E44" s="253">
        <v>6</v>
      </c>
      <c r="F44" s="253">
        <v>7</v>
      </c>
      <c r="G44" s="253">
        <f t="shared" si="1"/>
        <v>6.666666666666667</v>
      </c>
      <c r="H44" s="253"/>
      <c r="I44" s="253"/>
      <c r="J44" s="9">
        <v>2</v>
      </c>
      <c r="K44" s="9">
        <v>2</v>
      </c>
      <c r="L44" s="9">
        <v>1</v>
      </c>
      <c r="M44" s="9">
        <v>2</v>
      </c>
      <c r="N44" s="345">
        <v>7</v>
      </c>
      <c r="O44" s="9">
        <v>1</v>
      </c>
      <c r="P44" s="9">
        <v>2</v>
      </c>
      <c r="Q44" s="9">
        <v>2</v>
      </c>
      <c r="R44" s="9">
        <v>1</v>
      </c>
      <c r="S44" s="345">
        <v>6</v>
      </c>
      <c r="T44" s="9">
        <v>2</v>
      </c>
      <c r="U44" s="9">
        <v>2</v>
      </c>
      <c r="V44" s="9">
        <v>1</v>
      </c>
      <c r="W44" s="9">
        <v>2</v>
      </c>
      <c r="X44" s="352">
        <v>7</v>
      </c>
    </row>
    <row r="45" spans="1:24" ht="15.75" thickBot="1" x14ac:dyDescent="0.3">
      <c r="A45" s="152">
        <f t="shared" si="0"/>
        <v>40</v>
      </c>
      <c r="B45" s="160">
        <v>7652</v>
      </c>
      <c r="C45" s="143" t="s">
        <v>178</v>
      </c>
      <c r="D45" s="252">
        <v>7</v>
      </c>
      <c r="E45" s="252">
        <v>7</v>
      </c>
      <c r="F45" s="252">
        <v>7</v>
      </c>
      <c r="G45" s="253">
        <f t="shared" si="1"/>
        <v>7</v>
      </c>
      <c r="H45" s="252"/>
      <c r="I45" s="252"/>
      <c r="J45" s="9">
        <v>2</v>
      </c>
      <c r="K45" s="9">
        <v>2</v>
      </c>
      <c r="L45" s="9">
        <v>1</v>
      </c>
      <c r="M45" s="9">
        <v>2</v>
      </c>
      <c r="N45" s="346">
        <v>7</v>
      </c>
      <c r="O45" s="9">
        <v>2</v>
      </c>
      <c r="P45" s="9">
        <v>2</v>
      </c>
      <c r="Q45" s="9">
        <v>1</v>
      </c>
      <c r="R45" s="9">
        <v>2</v>
      </c>
      <c r="S45" s="346">
        <v>7</v>
      </c>
      <c r="T45" s="9">
        <v>2</v>
      </c>
      <c r="U45" s="9">
        <v>2</v>
      </c>
      <c r="V45" s="9">
        <v>1</v>
      </c>
      <c r="W45" s="9">
        <v>2</v>
      </c>
      <c r="X45" s="352">
        <v>7</v>
      </c>
    </row>
    <row r="46" spans="1:24" ht="15.75" thickBot="1" x14ac:dyDescent="0.3">
      <c r="A46" s="152">
        <f t="shared" si="0"/>
        <v>41</v>
      </c>
      <c r="B46" s="160">
        <v>7653</v>
      </c>
      <c r="C46" s="142" t="s">
        <v>201</v>
      </c>
      <c r="D46" s="252">
        <v>8</v>
      </c>
      <c r="E46" s="252">
        <v>8</v>
      </c>
      <c r="F46" s="252">
        <v>8</v>
      </c>
      <c r="G46" s="253">
        <f t="shared" si="1"/>
        <v>8</v>
      </c>
      <c r="H46" s="252"/>
      <c r="I46" s="252"/>
      <c r="J46" s="9">
        <v>2</v>
      </c>
      <c r="K46" s="9">
        <v>2</v>
      </c>
      <c r="L46" s="9">
        <v>2</v>
      </c>
      <c r="M46" s="9">
        <v>2</v>
      </c>
      <c r="N46" s="346">
        <v>8</v>
      </c>
      <c r="O46" s="9">
        <v>2</v>
      </c>
      <c r="P46" s="9">
        <v>2</v>
      </c>
      <c r="Q46" s="9">
        <v>2</v>
      </c>
      <c r="R46" s="9">
        <v>2</v>
      </c>
      <c r="S46" s="346">
        <v>8</v>
      </c>
      <c r="T46" s="9">
        <v>2</v>
      </c>
      <c r="U46" s="9">
        <v>2</v>
      </c>
      <c r="V46" s="9">
        <v>2</v>
      </c>
      <c r="W46" s="9">
        <v>2</v>
      </c>
      <c r="X46" s="352">
        <v>8</v>
      </c>
    </row>
    <row r="47" spans="1:24" ht="15.75" thickBot="1" x14ac:dyDescent="0.3">
      <c r="A47" s="152">
        <f t="shared" si="0"/>
        <v>42</v>
      </c>
      <c r="B47" s="160">
        <v>7654</v>
      </c>
      <c r="C47" s="143" t="s">
        <v>179</v>
      </c>
      <c r="D47" s="252">
        <v>4</v>
      </c>
      <c r="E47" s="252">
        <v>4</v>
      </c>
      <c r="F47" s="252">
        <v>4</v>
      </c>
      <c r="G47" s="253">
        <f t="shared" si="1"/>
        <v>4</v>
      </c>
      <c r="H47" s="252"/>
      <c r="I47" s="252"/>
      <c r="J47" s="9">
        <v>1</v>
      </c>
      <c r="K47" s="9">
        <v>1</v>
      </c>
      <c r="L47" s="9">
        <v>1</v>
      </c>
      <c r="M47" s="130">
        <v>1</v>
      </c>
      <c r="N47" s="346">
        <v>4</v>
      </c>
      <c r="O47" s="9">
        <v>1</v>
      </c>
      <c r="P47" s="9">
        <v>1</v>
      </c>
      <c r="Q47" s="9">
        <v>1</v>
      </c>
      <c r="R47" s="130">
        <v>1</v>
      </c>
      <c r="S47" s="346">
        <v>4</v>
      </c>
      <c r="T47" s="9">
        <v>1</v>
      </c>
      <c r="U47" s="9">
        <v>1</v>
      </c>
      <c r="V47" s="9">
        <v>1</v>
      </c>
      <c r="W47" s="130">
        <v>1</v>
      </c>
      <c r="X47" s="352">
        <v>4</v>
      </c>
    </row>
    <row r="48" spans="1:24" ht="15.75" thickBot="1" x14ac:dyDescent="0.3">
      <c r="A48" s="152">
        <f t="shared" si="0"/>
        <v>43</v>
      </c>
      <c r="B48" s="160">
        <v>7655</v>
      </c>
      <c r="C48" s="143" t="s">
        <v>180</v>
      </c>
      <c r="D48" s="252">
        <v>8</v>
      </c>
      <c r="E48" s="252">
        <v>7</v>
      </c>
      <c r="F48" s="252">
        <v>8</v>
      </c>
      <c r="G48" s="253">
        <f t="shared" si="1"/>
        <v>7.666666666666667</v>
      </c>
      <c r="H48" s="252"/>
      <c r="I48" s="252"/>
      <c r="J48" s="9">
        <v>2</v>
      </c>
      <c r="K48" s="9">
        <v>2</v>
      </c>
      <c r="L48" s="9">
        <v>2</v>
      </c>
      <c r="M48" s="9">
        <v>2</v>
      </c>
      <c r="N48" s="346">
        <v>8</v>
      </c>
      <c r="O48" s="9">
        <v>2</v>
      </c>
      <c r="P48" s="9">
        <v>2</v>
      </c>
      <c r="Q48" s="9">
        <v>1</v>
      </c>
      <c r="R48" s="9">
        <v>2</v>
      </c>
      <c r="S48" s="346">
        <v>7</v>
      </c>
      <c r="T48" s="9">
        <v>2</v>
      </c>
      <c r="U48" s="9">
        <v>2</v>
      </c>
      <c r="V48" s="9">
        <v>2</v>
      </c>
      <c r="W48" s="9">
        <v>2</v>
      </c>
      <c r="X48" s="352">
        <v>8</v>
      </c>
    </row>
    <row r="49" spans="1:24" ht="15.75" thickBot="1" x14ac:dyDescent="0.3">
      <c r="A49" s="152">
        <f t="shared" si="0"/>
        <v>44</v>
      </c>
      <c r="B49" s="160">
        <v>7656</v>
      </c>
      <c r="C49" s="143" t="s">
        <v>181</v>
      </c>
      <c r="D49" s="252">
        <v>7</v>
      </c>
      <c r="E49" s="252">
        <v>7</v>
      </c>
      <c r="F49" s="252">
        <v>7</v>
      </c>
      <c r="G49" s="253">
        <f t="shared" si="1"/>
        <v>7</v>
      </c>
      <c r="H49" s="252"/>
      <c r="I49" s="252"/>
      <c r="J49" s="9">
        <v>2</v>
      </c>
      <c r="K49" s="9">
        <v>2</v>
      </c>
      <c r="L49" s="9">
        <v>1</v>
      </c>
      <c r="M49" s="9">
        <v>2</v>
      </c>
      <c r="N49" s="346">
        <v>7</v>
      </c>
      <c r="O49" s="9">
        <v>2</v>
      </c>
      <c r="P49" s="9">
        <v>2</v>
      </c>
      <c r="Q49" s="9">
        <v>1</v>
      </c>
      <c r="R49" s="9">
        <v>2</v>
      </c>
      <c r="S49" s="346">
        <v>7</v>
      </c>
      <c r="T49" s="9">
        <v>2</v>
      </c>
      <c r="U49" s="9">
        <v>2</v>
      </c>
      <c r="V49" s="9">
        <v>1</v>
      </c>
      <c r="W49" s="9">
        <v>2</v>
      </c>
      <c r="X49" s="352">
        <v>7</v>
      </c>
    </row>
    <row r="50" spans="1:24" ht="15.75" thickBot="1" x14ac:dyDescent="0.3">
      <c r="A50" s="152">
        <f t="shared" si="0"/>
        <v>45</v>
      </c>
      <c r="B50" s="160">
        <v>7657</v>
      </c>
      <c r="C50" s="143" t="s">
        <v>182</v>
      </c>
      <c r="D50" s="252">
        <v>9</v>
      </c>
      <c r="E50" s="252">
        <v>9</v>
      </c>
      <c r="F50" s="252">
        <v>9</v>
      </c>
      <c r="G50" s="253">
        <f t="shared" si="1"/>
        <v>9</v>
      </c>
      <c r="H50" s="252"/>
      <c r="I50" s="252"/>
      <c r="J50" s="9">
        <v>2</v>
      </c>
      <c r="K50" s="9">
        <v>3</v>
      </c>
      <c r="L50" s="9">
        <v>2</v>
      </c>
      <c r="M50" s="9">
        <v>2</v>
      </c>
      <c r="N50" s="346">
        <v>9</v>
      </c>
      <c r="O50" s="9">
        <v>2</v>
      </c>
      <c r="P50" s="9">
        <v>3</v>
      </c>
      <c r="Q50" s="9">
        <v>2</v>
      </c>
      <c r="R50" s="9">
        <v>2</v>
      </c>
      <c r="S50" s="346">
        <v>9</v>
      </c>
      <c r="T50" s="9">
        <v>2</v>
      </c>
      <c r="U50" s="9">
        <v>3</v>
      </c>
      <c r="V50" s="9">
        <v>2</v>
      </c>
      <c r="W50" s="9">
        <v>2</v>
      </c>
      <c r="X50" s="352">
        <v>9</v>
      </c>
    </row>
    <row r="51" spans="1:24" ht="15.75" thickBot="1" x14ac:dyDescent="0.3">
      <c r="A51" s="152">
        <f t="shared" si="0"/>
        <v>46</v>
      </c>
      <c r="B51" s="160">
        <v>7658</v>
      </c>
      <c r="C51" s="143" t="s">
        <v>183</v>
      </c>
      <c r="D51" s="252">
        <v>3</v>
      </c>
      <c r="E51" s="252">
        <v>3</v>
      </c>
      <c r="F51" s="252">
        <v>3</v>
      </c>
      <c r="G51" s="253">
        <f t="shared" si="1"/>
        <v>3</v>
      </c>
      <c r="H51" s="252"/>
      <c r="I51" s="252"/>
      <c r="J51" s="9">
        <v>0</v>
      </c>
      <c r="K51" s="9">
        <v>1</v>
      </c>
      <c r="L51" s="9">
        <v>1</v>
      </c>
      <c r="M51" s="9">
        <v>1</v>
      </c>
      <c r="N51" s="346">
        <v>3</v>
      </c>
      <c r="O51" s="9">
        <v>0</v>
      </c>
      <c r="P51" s="9">
        <v>1</v>
      </c>
      <c r="Q51" s="9">
        <v>1</v>
      </c>
      <c r="R51" s="9">
        <v>1</v>
      </c>
      <c r="S51" s="346">
        <v>3</v>
      </c>
      <c r="T51" s="9">
        <v>1</v>
      </c>
      <c r="U51" s="9">
        <v>0</v>
      </c>
      <c r="V51" s="9">
        <v>1</v>
      </c>
      <c r="W51" s="130">
        <v>1</v>
      </c>
      <c r="X51" s="352">
        <v>3</v>
      </c>
    </row>
    <row r="52" spans="1:24" ht="15.75" thickBot="1" x14ac:dyDescent="0.3">
      <c r="A52" s="152">
        <f t="shared" si="0"/>
        <v>47</v>
      </c>
      <c r="B52" s="160">
        <v>7659</v>
      </c>
      <c r="C52" s="143" t="s">
        <v>184</v>
      </c>
      <c r="D52" s="252">
        <v>8</v>
      </c>
      <c r="E52" s="252">
        <v>7</v>
      </c>
      <c r="F52" s="252">
        <v>8</v>
      </c>
      <c r="G52" s="253">
        <f t="shared" si="1"/>
        <v>7.666666666666667</v>
      </c>
      <c r="H52" s="252"/>
      <c r="I52" s="252"/>
      <c r="J52" s="9">
        <v>2</v>
      </c>
      <c r="K52" s="9">
        <v>2</v>
      </c>
      <c r="L52" s="9">
        <v>2</v>
      </c>
      <c r="M52" s="9">
        <v>2</v>
      </c>
      <c r="N52" s="346">
        <v>8</v>
      </c>
      <c r="O52" s="9">
        <v>2</v>
      </c>
      <c r="P52" s="9">
        <v>2</v>
      </c>
      <c r="Q52" s="9">
        <v>1</v>
      </c>
      <c r="R52" s="9">
        <v>2</v>
      </c>
      <c r="S52" s="346">
        <v>7</v>
      </c>
      <c r="T52" s="9">
        <v>2</v>
      </c>
      <c r="U52" s="9">
        <v>2</v>
      </c>
      <c r="V52" s="9">
        <v>2</v>
      </c>
      <c r="W52" s="9">
        <v>2</v>
      </c>
      <c r="X52" s="352">
        <v>8</v>
      </c>
    </row>
    <row r="53" spans="1:24" ht="15.75" thickBot="1" x14ac:dyDescent="0.3">
      <c r="A53" s="152">
        <f t="shared" si="0"/>
        <v>48</v>
      </c>
      <c r="B53" s="160">
        <v>7660</v>
      </c>
      <c r="C53" s="143" t="s">
        <v>185</v>
      </c>
      <c r="D53" s="252">
        <v>7</v>
      </c>
      <c r="E53" s="252">
        <v>7</v>
      </c>
      <c r="F53" s="252">
        <v>7</v>
      </c>
      <c r="G53" s="253">
        <f t="shared" si="1"/>
        <v>7</v>
      </c>
      <c r="H53" s="252"/>
      <c r="I53" s="252"/>
      <c r="J53" s="9">
        <v>2</v>
      </c>
      <c r="K53" s="9">
        <v>2</v>
      </c>
      <c r="L53" s="9">
        <v>1</v>
      </c>
      <c r="M53" s="9">
        <v>2</v>
      </c>
      <c r="N53" s="346">
        <v>7</v>
      </c>
      <c r="O53" s="9">
        <v>2</v>
      </c>
      <c r="P53" s="9">
        <v>2</v>
      </c>
      <c r="Q53" s="9">
        <v>1</v>
      </c>
      <c r="R53" s="9">
        <v>2</v>
      </c>
      <c r="S53" s="346">
        <v>7</v>
      </c>
      <c r="T53" s="9">
        <v>2</v>
      </c>
      <c r="U53" s="9">
        <v>2</v>
      </c>
      <c r="V53" s="9">
        <v>1</v>
      </c>
      <c r="W53" s="9">
        <v>2</v>
      </c>
      <c r="X53" s="352">
        <v>7</v>
      </c>
    </row>
    <row r="54" spans="1:24" ht="15.75" thickBot="1" x14ac:dyDescent="0.3">
      <c r="A54" s="152">
        <f t="shared" si="0"/>
        <v>49</v>
      </c>
      <c r="B54" s="160">
        <v>7661</v>
      </c>
      <c r="C54" s="143" t="s">
        <v>186</v>
      </c>
      <c r="D54" s="252">
        <v>4</v>
      </c>
      <c r="E54" s="252">
        <v>4</v>
      </c>
      <c r="F54" s="252">
        <v>4</v>
      </c>
      <c r="G54" s="253">
        <f t="shared" si="1"/>
        <v>4</v>
      </c>
      <c r="H54" s="252"/>
      <c r="I54" s="252"/>
      <c r="J54" s="7">
        <v>1</v>
      </c>
      <c r="K54" s="7">
        <v>1</v>
      </c>
      <c r="L54" s="7">
        <v>1</v>
      </c>
      <c r="M54" s="7">
        <v>1</v>
      </c>
      <c r="N54" s="346">
        <v>4</v>
      </c>
      <c r="O54" s="7">
        <v>1</v>
      </c>
      <c r="P54" s="7">
        <v>1</v>
      </c>
      <c r="Q54" s="7">
        <v>1</v>
      </c>
      <c r="R54" s="7">
        <v>1</v>
      </c>
      <c r="S54" s="346">
        <v>4</v>
      </c>
      <c r="T54" s="7">
        <v>1</v>
      </c>
      <c r="U54" s="7">
        <v>1</v>
      </c>
      <c r="V54" s="7">
        <v>1</v>
      </c>
      <c r="W54" s="7">
        <v>1</v>
      </c>
      <c r="X54" s="352">
        <v>4</v>
      </c>
    </row>
    <row r="55" spans="1:24" ht="15.75" thickBot="1" x14ac:dyDescent="0.3">
      <c r="A55" s="152">
        <f t="shared" si="0"/>
        <v>50</v>
      </c>
      <c r="B55" s="160">
        <v>7662</v>
      </c>
      <c r="C55" s="143" t="s">
        <v>187</v>
      </c>
      <c r="D55" s="252">
        <v>7</v>
      </c>
      <c r="E55" s="252">
        <v>7</v>
      </c>
      <c r="F55" s="252">
        <v>8</v>
      </c>
      <c r="G55" s="253">
        <f t="shared" si="1"/>
        <v>7.333333333333333</v>
      </c>
      <c r="H55" s="252"/>
      <c r="I55" s="252"/>
      <c r="J55" s="9">
        <v>2</v>
      </c>
      <c r="K55" s="9">
        <v>2</v>
      </c>
      <c r="L55" s="9">
        <v>1</v>
      </c>
      <c r="M55" s="9">
        <v>2</v>
      </c>
      <c r="N55" s="346">
        <v>7</v>
      </c>
      <c r="O55" s="9">
        <v>2</v>
      </c>
      <c r="P55" s="9">
        <v>2</v>
      </c>
      <c r="Q55" s="9">
        <v>1</v>
      </c>
      <c r="R55" s="9">
        <v>2</v>
      </c>
      <c r="S55" s="346">
        <v>7</v>
      </c>
      <c r="T55" s="9">
        <v>2</v>
      </c>
      <c r="U55" s="9">
        <v>2</v>
      </c>
      <c r="V55" s="9">
        <v>2</v>
      </c>
      <c r="W55" s="9">
        <v>2</v>
      </c>
      <c r="X55" s="352">
        <v>8</v>
      </c>
    </row>
    <row r="56" spans="1:24" ht="15.75" thickBot="1" x14ac:dyDescent="0.3">
      <c r="A56" s="152">
        <f t="shared" si="0"/>
        <v>51</v>
      </c>
      <c r="B56" s="160">
        <v>7663</v>
      </c>
      <c r="C56" s="143" t="s">
        <v>188</v>
      </c>
      <c r="D56" s="252">
        <v>6</v>
      </c>
      <c r="E56" s="252">
        <v>7</v>
      </c>
      <c r="F56" s="252">
        <v>6</v>
      </c>
      <c r="G56" s="253">
        <f t="shared" si="1"/>
        <v>6.333333333333333</v>
      </c>
      <c r="H56" s="252"/>
      <c r="I56" s="252"/>
      <c r="J56" s="9">
        <v>1</v>
      </c>
      <c r="K56" s="9">
        <v>2</v>
      </c>
      <c r="L56" s="9">
        <v>2</v>
      </c>
      <c r="M56" s="9">
        <v>1</v>
      </c>
      <c r="N56" s="346">
        <v>6</v>
      </c>
      <c r="O56" s="9">
        <v>2</v>
      </c>
      <c r="P56" s="9">
        <v>2</v>
      </c>
      <c r="Q56" s="9">
        <v>1</v>
      </c>
      <c r="R56" s="9">
        <v>2</v>
      </c>
      <c r="S56" s="346">
        <v>7</v>
      </c>
      <c r="T56" s="9">
        <v>1</v>
      </c>
      <c r="U56" s="9">
        <v>2</v>
      </c>
      <c r="V56" s="9">
        <v>2</v>
      </c>
      <c r="W56" s="9">
        <v>1</v>
      </c>
      <c r="X56" s="352">
        <v>6</v>
      </c>
    </row>
    <row r="57" spans="1:24" ht="15.75" thickBot="1" x14ac:dyDescent="0.3">
      <c r="A57" s="152">
        <f t="shared" si="0"/>
        <v>52</v>
      </c>
      <c r="B57" s="160">
        <v>7664</v>
      </c>
      <c r="C57" s="143" t="s">
        <v>189</v>
      </c>
      <c r="D57" s="252">
        <v>7</v>
      </c>
      <c r="E57" s="252">
        <v>6</v>
      </c>
      <c r="F57" s="252">
        <v>7</v>
      </c>
      <c r="G57" s="253">
        <f t="shared" si="1"/>
        <v>6.666666666666667</v>
      </c>
      <c r="H57" s="252"/>
      <c r="I57" s="252"/>
      <c r="J57" s="9">
        <v>2</v>
      </c>
      <c r="K57" s="9">
        <v>2</v>
      </c>
      <c r="L57" s="9">
        <v>1</v>
      </c>
      <c r="M57" s="9">
        <v>2</v>
      </c>
      <c r="N57" s="346">
        <v>7</v>
      </c>
      <c r="O57" s="9">
        <v>1</v>
      </c>
      <c r="P57" s="9">
        <v>2</v>
      </c>
      <c r="Q57" s="9">
        <v>2</v>
      </c>
      <c r="R57" s="9">
        <v>1</v>
      </c>
      <c r="S57" s="346">
        <v>6</v>
      </c>
      <c r="T57" s="9">
        <v>2</v>
      </c>
      <c r="U57" s="9">
        <v>2</v>
      </c>
      <c r="V57" s="9">
        <v>1</v>
      </c>
      <c r="W57" s="9">
        <v>2</v>
      </c>
      <c r="X57" s="352">
        <v>7</v>
      </c>
    </row>
    <row r="58" spans="1:24" ht="15.75" thickBot="1" x14ac:dyDescent="0.3">
      <c r="A58" s="152">
        <f t="shared" si="0"/>
        <v>53</v>
      </c>
      <c r="B58" s="160">
        <v>7665</v>
      </c>
      <c r="C58" s="142" t="s">
        <v>219</v>
      </c>
      <c r="D58" s="252">
        <v>5</v>
      </c>
      <c r="E58" s="252">
        <v>5</v>
      </c>
      <c r="F58" s="252">
        <v>5</v>
      </c>
      <c r="G58" s="253">
        <f t="shared" si="1"/>
        <v>5</v>
      </c>
      <c r="H58" s="252"/>
      <c r="I58" s="252"/>
      <c r="J58" s="93">
        <v>1</v>
      </c>
      <c r="K58" s="92">
        <v>2</v>
      </c>
      <c r="L58" s="9">
        <v>1</v>
      </c>
      <c r="M58">
        <v>1</v>
      </c>
      <c r="N58" s="346">
        <v>5</v>
      </c>
      <c r="O58" s="93">
        <v>1</v>
      </c>
      <c r="P58" s="92">
        <v>2</v>
      </c>
      <c r="Q58" s="9">
        <v>1</v>
      </c>
      <c r="R58">
        <v>1</v>
      </c>
      <c r="S58" s="346">
        <v>5</v>
      </c>
      <c r="T58" s="93">
        <v>1</v>
      </c>
      <c r="U58" s="92">
        <v>2</v>
      </c>
      <c r="V58" s="9">
        <v>1</v>
      </c>
      <c r="W58">
        <v>1</v>
      </c>
      <c r="X58" s="352">
        <v>5</v>
      </c>
    </row>
    <row r="59" spans="1:24" ht="15.75" thickBot="1" x14ac:dyDescent="0.3">
      <c r="A59" s="152">
        <f t="shared" si="0"/>
        <v>54</v>
      </c>
      <c r="B59" s="160">
        <v>7666</v>
      </c>
      <c r="C59" s="143" t="s">
        <v>190</v>
      </c>
      <c r="D59" s="252">
        <v>6</v>
      </c>
      <c r="E59" s="252">
        <v>6</v>
      </c>
      <c r="F59" s="252">
        <v>6</v>
      </c>
      <c r="G59" s="253">
        <f t="shared" si="1"/>
        <v>6</v>
      </c>
      <c r="H59" s="252"/>
      <c r="I59" s="252"/>
      <c r="J59" s="9">
        <v>1</v>
      </c>
      <c r="K59" s="9">
        <v>2</v>
      </c>
      <c r="L59" s="9">
        <v>2</v>
      </c>
      <c r="M59" s="9">
        <v>1</v>
      </c>
      <c r="N59" s="346">
        <v>6</v>
      </c>
      <c r="O59" s="9">
        <v>1</v>
      </c>
      <c r="P59" s="9">
        <v>2</v>
      </c>
      <c r="Q59" s="9">
        <v>2</v>
      </c>
      <c r="R59" s="9">
        <v>1</v>
      </c>
      <c r="S59" s="346">
        <v>6</v>
      </c>
      <c r="T59" s="9">
        <v>1</v>
      </c>
      <c r="U59" s="9">
        <v>2</v>
      </c>
      <c r="V59" s="9">
        <v>2</v>
      </c>
      <c r="W59" s="9">
        <v>1</v>
      </c>
      <c r="X59" s="352">
        <v>6</v>
      </c>
    </row>
    <row r="60" spans="1:24" ht="15.75" thickBot="1" x14ac:dyDescent="0.3">
      <c r="A60" s="152">
        <f t="shared" si="0"/>
        <v>55</v>
      </c>
      <c r="B60" s="160">
        <v>7667</v>
      </c>
      <c r="C60" s="142" t="s">
        <v>220</v>
      </c>
      <c r="D60" s="252">
        <v>7</v>
      </c>
      <c r="E60" s="252">
        <v>7</v>
      </c>
      <c r="F60" s="252">
        <v>7</v>
      </c>
      <c r="G60" s="253">
        <f t="shared" si="1"/>
        <v>7</v>
      </c>
      <c r="H60" s="252"/>
      <c r="I60" s="252"/>
      <c r="J60" s="9">
        <v>2</v>
      </c>
      <c r="K60" s="9">
        <v>2</v>
      </c>
      <c r="L60" s="9">
        <v>1</v>
      </c>
      <c r="M60" s="9">
        <v>2</v>
      </c>
      <c r="N60" s="346">
        <v>7</v>
      </c>
      <c r="O60" s="9">
        <v>2</v>
      </c>
      <c r="P60" s="9">
        <v>2</v>
      </c>
      <c r="Q60" s="9">
        <v>1</v>
      </c>
      <c r="R60" s="9">
        <v>2</v>
      </c>
      <c r="S60" s="346">
        <v>7</v>
      </c>
      <c r="T60" s="9">
        <v>2</v>
      </c>
      <c r="U60" s="9">
        <v>2</v>
      </c>
      <c r="V60" s="9">
        <v>1</v>
      </c>
      <c r="W60" s="9">
        <v>2</v>
      </c>
      <c r="X60" s="352">
        <v>7</v>
      </c>
    </row>
    <row r="61" spans="1:24" ht="15.75" thickBot="1" x14ac:dyDescent="0.3">
      <c r="A61" s="152">
        <f t="shared" si="0"/>
        <v>56</v>
      </c>
      <c r="B61" s="160">
        <v>7668</v>
      </c>
      <c r="C61" s="143" t="s">
        <v>191</v>
      </c>
      <c r="D61" s="252">
        <v>9</v>
      </c>
      <c r="E61" s="252">
        <v>9</v>
      </c>
      <c r="F61" s="252">
        <v>10</v>
      </c>
      <c r="G61" s="253">
        <f t="shared" si="1"/>
        <v>9.3333333333333339</v>
      </c>
      <c r="H61" s="252"/>
      <c r="I61" s="252"/>
      <c r="J61" s="9">
        <v>2</v>
      </c>
      <c r="K61" s="9">
        <v>3</v>
      </c>
      <c r="L61" s="9">
        <v>2</v>
      </c>
      <c r="M61" s="9">
        <v>2</v>
      </c>
      <c r="N61" s="346">
        <v>9</v>
      </c>
      <c r="O61" s="9">
        <v>2</v>
      </c>
      <c r="P61" s="9">
        <v>3</v>
      </c>
      <c r="Q61" s="9">
        <v>2</v>
      </c>
      <c r="R61" s="9">
        <v>2</v>
      </c>
      <c r="S61" s="346">
        <v>9</v>
      </c>
      <c r="T61" s="9">
        <v>2</v>
      </c>
      <c r="U61" s="9">
        <v>3</v>
      </c>
      <c r="V61" s="9">
        <v>3</v>
      </c>
      <c r="W61" s="130">
        <v>2</v>
      </c>
      <c r="X61" s="352">
        <v>10</v>
      </c>
    </row>
    <row r="62" spans="1:24" ht="15.75" thickBot="1" x14ac:dyDescent="0.3">
      <c r="A62" s="152">
        <f t="shared" si="0"/>
        <v>57</v>
      </c>
      <c r="B62" s="160">
        <v>7669</v>
      </c>
      <c r="C62" s="143" t="s">
        <v>192</v>
      </c>
      <c r="D62" s="252">
        <v>10</v>
      </c>
      <c r="E62" s="252">
        <v>10</v>
      </c>
      <c r="F62" s="252">
        <v>10</v>
      </c>
      <c r="G62" s="253">
        <f t="shared" si="1"/>
        <v>10</v>
      </c>
      <c r="H62" s="252"/>
      <c r="I62" s="252"/>
      <c r="J62" s="9">
        <v>2</v>
      </c>
      <c r="K62" s="9">
        <v>3</v>
      </c>
      <c r="L62" s="9">
        <v>3</v>
      </c>
      <c r="M62" s="130">
        <v>2</v>
      </c>
      <c r="N62" s="346">
        <v>10</v>
      </c>
      <c r="O62" s="9">
        <v>2</v>
      </c>
      <c r="P62" s="9">
        <v>3</v>
      </c>
      <c r="Q62" s="9">
        <v>3</v>
      </c>
      <c r="R62" s="130">
        <v>2</v>
      </c>
      <c r="S62" s="346">
        <v>10</v>
      </c>
      <c r="T62" s="9">
        <v>2</v>
      </c>
      <c r="U62" s="9">
        <v>3</v>
      </c>
      <c r="V62" s="9">
        <v>3</v>
      </c>
      <c r="W62" s="130">
        <v>2</v>
      </c>
      <c r="X62" s="352">
        <v>10</v>
      </c>
    </row>
    <row r="63" spans="1:24" ht="15.75" thickBot="1" x14ac:dyDescent="0.3">
      <c r="A63" s="152">
        <f t="shared" si="0"/>
        <v>58</v>
      </c>
      <c r="B63" s="160">
        <v>7670</v>
      </c>
      <c r="C63" s="143" t="s">
        <v>193</v>
      </c>
      <c r="D63" s="252">
        <v>8</v>
      </c>
      <c r="E63" s="252">
        <v>8</v>
      </c>
      <c r="F63" s="252">
        <v>8</v>
      </c>
      <c r="G63" s="253">
        <f t="shared" si="1"/>
        <v>8</v>
      </c>
      <c r="H63" s="252"/>
      <c r="I63" s="252"/>
      <c r="J63" s="9">
        <v>2</v>
      </c>
      <c r="K63" s="9">
        <v>2</v>
      </c>
      <c r="L63" s="9">
        <v>2</v>
      </c>
      <c r="M63" s="9">
        <v>2</v>
      </c>
      <c r="N63" s="346">
        <v>8</v>
      </c>
      <c r="O63" s="9">
        <v>2</v>
      </c>
      <c r="P63" s="9">
        <v>2</v>
      </c>
      <c r="Q63" s="9">
        <v>2</v>
      </c>
      <c r="R63" s="9">
        <v>2</v>
      </c>
      <c r="S63" s="346">
        <v>8</v>
      </c>
      <c r="T63" s="9">
        <v>2</v>
      </c>
      <c r="U63" s="9">
        <v>2</v>
      </c>
      <c r="V63" s="9">
        <v>2</v>
      </c>
      <c r="W63" s="9">
        <v>2</v>
      </c>
      <c r="X63" s="352">
        <v>8</v>
      </c>
    </row>
    <row r="64" spans="1:24" ht="15.75" thickBot="1" x14ac:dyDescent="0.3">
      <c r="A64" s="152">
        <f t="shared" si="0"/>
        <v>59</v>
      </c>
      <c r="B64" s="160">
        <v>7671</v>
      </c>
      <c r="C64" s="143" t="s">
        <v>194</v>
      </c>
      <c r="D64" s="252">
        <v>5</v>
      </c>
      <c r="E64" s="252">
        <v>6</v>
      </c>
      <c r="F64" s="252">
        <v>5</v>
      </c>
      <c r="G64" s="253">
        <f t="shared" si="1"/>
        <v>5.333333333333333</v>
      </c>
      <c r="H64" s="252"/>
      <c r="I64" s="252"/>
      <c r="J64" s="93">
        <v>1</v>
      </c>
      <c r="K64" s="92">
        <v>2</v>
      </c>
      <c r="L64" s="9">
        <v>1</v>
      </c>
      <c r="M64">
        <v>1</v>
      </c>
      <c r="N64" s="346">
        <v>5</v>
      </c>
      <c r="O64" s="9">
        <v>1</v>
      </c>
      <c r="P64" s="9">
        <v>2</v>
      </c>
      <c r="Q64" s="9">
        <v>2</v>
      </c>
      <c r="R64" s="9">
        <v>1</v>
      </c>
      <c r="S64" s="346">
        <v>6</v>
      </c>
      <c r="T64" s="93">
        <v>1</v>
      </c>
      <c r="U64" s="92">
        <v>2</v>
      </c>
      <c r="V64" s="9">
        <v>1</v>
      </c>
      <c r="W64">
        <v>1</v>
      </c>
      <c r="X64" s="352">
        <v>5</v>
      </c>
    </row>
    <row r="65" spans="1:24" ht="15.75" thickBot="1" x14ac:dyDescent="0.3">
      <c r="A65" s="152">
        <f t="shared" si="0"/>
        <v>60</v>
      </c>
      <c r="B65" s="160">
        <v>7672</v>
      </c>
      <c r="C65" s="143" t="s">
        <v>195</v>
      </c>
      <c r="D65" s="252">
        <v>8</v>
      </c>
      <c r="E65" s="252">
        <v>8</v>
      </c>
      <c r="F65" s="252">
        <v>8</v>
      </c>
      <c r="G65" s="253">
        <f t="shared" si="1"/>
        <v>8</v>
      </c>
      <c r="H65" s="252"/>
      <c r="I65" s="252"/>
      <c r="J65" s="9">
        <v>2</v>
      </c>
      <c r="K65" s="9">
        <v>2</v>
      </c>
      <c r="L65" s="9">
        <v>2</v>
      </c>
      <c r="M65" s="9">
        <v>2</v>
      </c>
      <c r="N65" s="346">
        <v>8</v>
      </c>
      <c r="O65" s="9">
        <v>2</v>
      </c>
      <c r="P65" s="9">
        <v>2</v>
      </c>
      <c r="Q65" s="9">
        <v>2</v>
      </c>
      <c r="R65" s="9">
        <v>2</v>
      </c>
      <c r="S65" s="346">
        <v>8</v>
      </c>
      <c r="T65" s="9">
        <v>2</v>
      </c>
      <c r="U65" s="9">
        <v>2</v>
      </c>
      <c r="V65" s="9">
        <v>2</v>
      </c>
      <c r="W65" s="9">
        <v>2</v>
      </c>
      <c r="X65" s="352">
        <v>8</v>
      </c>
    </row>
    <row r="66" spans="1:24" ht="15.75" thickBot="1" x14ac:dyDescent="0.3">
      <c r="A66" s="152">
        <f t="shared" si="0"/>
        <v>61</v>
      </c>
      <c r="B66" s="160">
        <v>7673</v>
      </c>
      <c r="C66" s="142" t="s">
        <v>202</v>
      </c>
      <c r="D66" s="252">
        <v>8</v>
      </c>
      <c r="E66" s="252">
        <v>8</v>
      </c>
      <c r="F66" s="252">
        <v>8</v>
      </c>
      <c r="G66" s="253">
        <f t="shared" si="1"/>
        <v>8</v>
      </c>
      <c r="H66" s="252"/>
      <c r="I66" s="252"/>
      <c r="J66" s="9">
        <v>2</v>
      </c>
      <c r="K66" s="9">
        <v>2</v>
      </c>
      <c r="L66" s="9">
        <v>2</v>
      </c>
      <c r="M66" s="9">
        <v>2</v>
      </c>
      <c r="N66" s="346">
        <v>8</v>
      </c>
      <c r="O66" s="9">
        <v>2</v>
      </c>
      <c r="P66" s="9">
        <v>2</v>
      </c>
      <c r="Q66" s="9">
        <v>2</v>
      </c>
      <c r="R66" s="9">
        <v>2</v>
      </c>
      <c r="S66" s="346">
        <v>8</v>
      </c>
      <c r="T66" s="9">
        <v>2</v>
      </c>
      <c r="U66" s="9">
        <v>2</v>
      </c>
      <c r="V66" s="9">
        <v>2</v>
      </c>
      <c r="W66" s="9">
        <v>2</v>
      </c>
      <c r="X66" s="352">
        <v>8</v>
      </c>
    </row>
    <row r="67" spans="1:24" ht="15.75" thickBot="1" x14ac:dyDescent="0.3">
      <c r="A67" s="152">
        <f t="shared" si="0"/>
        <v>62</v>
      </c>
      <c r="B67" s="160">
        <v>7674</v>
      </c>
      <c r="C67" s="143" t="s">
        <v>196</v>
      </c>
      <c r="D67" s="252">
        <v>5</v>
      </c>
      <c r="E67" s="252">
        <v>4</v>
      </c>
      <c r="F67" s="252">
        <v>5</v>
      </c>
      <c r="G67" s="253">
        <f t="shared" si="1"/>
        <v>4.666666666666667</v>
      </c>
      <c r="H67" s="252"/>
      <c r="I67" s="252"/>
      <c r="J67" s="93">
        <v>1</v>
      </c>
      <c r="K67" s="92">
        <v>2</v>
      </c>
      <c r="L67" s="9">
        <v>1</v>
      </c>
      <c r="M67">
        <v>1</v>
      </c>
      <c r="N67" s="346">
        <v>5</v>
      </c>
      <c r="O67" s="9">
        <v>1</v>
      </c>
      <c r="P67" s="9">
        <v>1</v>
      </c>
      <c r="Q67" s="9">
        <v>1</v>
      </c>
      <c r="R67" s="9">
        <v>1</v>
      </c>
      <c r="S67" s="346">
        <v>4</v>
      </c>
      <c r="T67" s="93">
        <v>1</v>
      </c>
      <c r="U67" s="92">
        <v>2</v>
      </c>
      <c r="V67" s="9">
        <v>1</v>
      </c>
      <c r="W67">
        <v>1</v>
      </c>
      <c r="X67" s="352">
        <v>5</v>
      </c>
    </row>
    <row r="68" spans="1:24" ht="15.75" thickBot="1" x14ac:dyDescent="0.3">
      <c r="A68" s="152">
        <f t="shared" si="0"/>
        <v>63</v>
      </c>
      <c r="B68" s="160">
        <v>7675</v>
      </c>
      <c r="C68" s="143" t="s">
        <v>197</v>
      </c>
      <c r="D68" s="252">
        <v>7</v>
      </c>
      <c r="E68" s="252">
        <v>8</v>
      </c>
      <c r="F68" s="252">
        <v>7</v>
      </c>
      <c r="G68" s="253">
        <f t="shared" si="1"/>
        <v>7.333333333333333</v>
      </c>
      <c r="H68" s="252"/>
      <c r="I68" s="252"/>
      <c r="J68" s="9">
        <v>2</v>
      </c>
      <c r="K68" s="9">
        <v>2</v>
      </c>
      <c r="L68" s="9">
        <v>1</v>
      </c>
      <c r="M68" s="9">
        <v>2</v>
      </c>
      <c r="N68" s="346">
        <v>7</v>
      </c>
      <c r="O68" s="9">
        <v>2</v>
      </c>
      <c r="P68" s="9">
        <v>2</v>
      </c>
      <c r="Q68" s="9">
        <v>2</v>
      </c>
      <c r="R68" s="9">
        <v>2</v>
      </c>
      <c r="S68" s="346">
        <v>8</v>
      </c>
      <c r="T68" s="9">
        <v>2</v>
      </c>
      <c r="U68" s="9">
        <v>2</v>
      </c>
      <c r="V68" s="9">
        <v>1</v>
      </c>
      <c r="W68" s="9">
        <v>2</v>
      </c>
      <c r="X68" s="352">
        <v>7</v>
      </c>
    </row>
    <row r="69" spans="1:24" ht="15.75" thickBot="1" x14ac:dyDescent="0.3">
      <c r="A69" s="152">
        <f t="shared" si="0"/>
        <v>64</v>
      </c>
      <c r="B69" s="161">
        <v>7682</v>
      </c>
      <c r="C69" s="157" t="s">
        <v>198</v>
      </c>
      <c r="D69" s="252">
        <v>9</v>
      </c>
      <c r="E69" s="252">
        <v>10</v>
      </c>
      <c r="F69" s="252">
        <v>10</v>
      </c>
      <c r="G69" s="253">
        <f t="shared" si="1"/>
        <v>9.6666666666666661</v>
      </c>
      <c r="H69" s="252"/>
      <c r="I69" s="252"/>
      <c r="J69" s="9">
        <v>2</v>
      </c>
      <c r="K69" s="9">
        <v>3</v>
      </c>
      <c r="L69" s="9">
        <v>2</v>
      </c>
      <c r="M69" s="9">
        <v>2</v>
      </c>
      <c r="N69" s="346">
        <v>9</v>
      </c>
      <c r="O69" s="9">
        <v>2</v>
      </c>
      <c r="P69" s="9">
        <v>3</v>
      </c>
      <c r="Q69" s="9">
        <v>3</v>
      </c>
      <c r="R69" s="9">
        <v>2</v>
      </c>
      <c r="S69" s="346">
        <v>10</v>
      </c>
      <c r="T69" s="9">
        <v>2</v>
      </c>
      <c r="U69" s="9">
        <v>3</v>
      </c>
      <c r="V69" s="9">
        <v>3</v>
      </c>
      <c r="W69" s="130">
        <v>2</v>
      </c>
      <c r="X69" s="352">
        <v>10</v>
      </c>
    </row>
    <row r="70" spans="1:24" ht="15.75" thickBot="1" x14ac:dyDescent="0.3">
      <c r="A70" s="152">
        <v>64</v>
      </c>
      <c r="B70" s="200">
        <v>8094</v>
      </c>
      <c r="C70" s="196" t="s">
        <v>221</v>
      </c>
      <c r="D70" s="252">
        <v>6</v>
      </c>
      <c r="E70" s="252">
        <v>5</v>
      </c>
      <c r="F70" s="252">
        <v>6</v>
      </c>
      <c r="G70" s="253">
        <f t="shared" si="1"/>
        <v>5.666666666666667</v>
      </c>
      <c r="H70" s="252"/>
      <c r="I70" s="252"/>
      <c r="J70" s="9">
        <v>1</v>
      </c>
      <c r="K70" s="9">
        <v>2</v>
      </c>
      <c r="L70" s="9">
        <v>2</v>
      </c>
      <c r="M70" s="9">
        <v>1</v>
      </c>
      <c r="N70" s="346">
        <v>6</v>
      </c>
      <c r="O70" s="93">
        <v>1</v>
      </c>
      <c r="P70" s="92">
        <v>2</v>
      </c>
      <c r="Q70" s="9">
        <v>1</v>
      </c>
      <c r="R70">
        <v>1</v>
      </c>
      <c r="S70" s="346">
        <v>5</v>
      </c>
      <c r="T70" s="9">
        <v>1</v>
      </c>
      <c r="U70" s="9">
        <v>2</v>
      </c>
      <c r="V70" s="9">
        <v>2</v>
      </c>
      <c r="W70" s="9">
        <v>1</v>
      </c>
      <c r="X70" s="352">
        <v>6</v>
      </c>
    </row>
    <row r="71" spans="1:24" ht="15.75" thickBot="1" x14ac:dyDescent="0.3">
      <c r="A71" s="152">
        <v>65</v>
      </c>
      <c r="B71" s="200">
        <v>8095</v>
      </c>
      <c r="C71" s="196" t="s">
        <v>222</v>
      </c>
      <c r="D71" s="252">
        <v>5</v>
      </c>
      <c r="E71" s="252">
        <v>5</v>
      </c>
      <c r="F71" s="252">
        <v>6</v>
      </c>
      <c r="G71" s="253">
        <f t="shared" ref="G71:G82" si="2">AVERAGE(D71:F71)</f>
        <v>5.333333333333333</v>
      </c>
      <c r="H71" s="252"/>
      <c r="I71" s="252"/>
      <c r="J71" s="93">
        <v>1</v>
      </c>
      <c r="K71" s="92">
        <v>2</v>
      </c>
      <c r="L71" s="9">
        <v>1</v>
      </c>
      <c r="M71">
        <v>1</v>
      </c>
      <c r="N71" s="346">
        <v>5</v>
      </c>
      <c r="O71" s="93">
        <v>1</v>
      </c>
      <c r="P71" s="92">
        <v>2</v>
      </c>
      <c r="Q71" s="9">
        <v>1</v>
      </c>
      <c r="R71">
        <v>1</v>
      </c>
      <c r="S71" s="346">
        <v>5</v>
      </c>
      <c r="T71" s="9">
        <v>1</v>
      </c>
      <c r="U71" s="9">
        <v>2</v>
      </c>
      <c r="V71" s="9">
        <v>2</v>
      </c>
      <c r="W71" s="9">
        <v>1</v>
      </c>
      <c r="X71" s="352">
        <v>6</v>
      </c>
    </row>
    <row r="72" spans="1:24" ht="15.75" thickBot="1" x14ac:dyDescent="0.3">
      <c r="A72" s="152">
        <v>66</v>
      </c>
      <c r="B72" s="200">
        <v>8096</v>
      </c>
      <c r="C72" s="196" t="s">
        <v>223</v>
      </c>
      <c r="D72" s="252">
        <v>4</v>
      </c>
      <c r="E72" s="252">
        <v>4</v>
      </c>
      <c r="F72" s="252">
        <v>4</v>
      </c>
      <c r="G72" s="253">
        <f t="shared" si="2"/>
        <v>4</v>
      </c>
      <c r="H72" s="252"/>
      <c r="I72" s="252"/>
      <c r="J72" s="7">
        <v>1</v>
      </c>
      <c r="K72" s="7">
        <v>1</v>
      </c>
      <c r="L72" s="7">
        <v>1</v>
      </c>
      <c r="M72" s="7">
        <v>1</v>
      </c>
      <c r="N72" s="346">
        <v>4</v>
      </c>
      <c r="O72" s="7">
        <v>1</v>
      </c>
      <c r="P72" s="7">
        <v>1</v>
      </c>
      <c r="Q72" s="7">
        <v>1</v>
      </c>
      <c r="R72" s="7">
        <v>1</v>
      </c>
      <c r="S72" s="346">
        <v>4</v>
      </c>
      <c r="T72" s="7">
        <v>1</v>
      </c>
      <c r="U72" s="7">
        <v>1</v>
      </c>
      <c r="V72" s="7">
        <v>1</v>
      </c>
      <c r="W72" s="7">
        <v>1</v>
      </c>
      <c r="X72" s="352">
        <v>4</v>
      </c>
    </row>
    <row r="73" spans="1:24" ht="15.75" thickBot="1" x14ac:dyDescent="0.3">
      <c r="A73" s="153">
        <v>67</v>
      </c>
      <c r="B73" s="200">
        <v>8097</v>
      </c>
      <c r="C73" s="196" t="s">
        <v>224</v>
      </c>
      <c r="D73" s="252">
        <v>7</v>
      </c>
      <c r="E73" s="252">
        <v>7</v>
      </c>
      <c r="F73" s="252">
        <v>7</v>
      </c>
      <c r="G73" s="253">
        <f t="shared" si="2"/>
        <v>7</v>
      </c>
      <c r="H73" s="252"/>
      <c r="I73" s="252"/>
      <c r="J73" s="9">
        <v>2</v>
      </c>
      <c r="K73" s="9">
        <v>2</v>
      </c>
      <c r="L73" s="9">
        <v>1</v>
      </c>
      <c r="M73" s="9">
        <v>2</v>
      </c>
      <c r="N73" s="346">
        <v>7</v>
      </c>
      <c r="O73" s="9">
        <v>2</v>
      </c>
      <c r="P73" s="9">
        <v>2</v>
      </c>
      <c r="Q73" s="9">
        <v>1</v>
      </c>
      <c r="R73" s="9">
        <v>2</v>
      </c>
      <c r="S73" s="346">
        <v>7</v>
      </c>
      <c r="T73" s="9">
        <v>2</v>
      </c>
      <c r="U73" s="9">
        <v>2</v>
      </c>
      <c r="V73" s="9">
        <v>1</v>
      </c>
      <c r="W73" s="9">
        <v>2</v>
      </c>
      <c r="X73" s="352">
        <v>7</v>
      </c>
    </row>
    <row r="74" spans="1:24" ht="15.75" thickBot="1" x14ac:dyDescent="0.3">
      <c r="A74" s="153">
        <v>68</v>
      </c>
      <c r="B74" s="200">
        <v>8098</v>
      </c>
      <c r="C74" s="196" t="s">
        <v>225</v>
      </c>
      <c r="D74" s="252">
        <v>6</v>
      </c>
      <c r="E74" s="252">
        <v>6</v>
      </c>
      <c r="F74" s="252">
        <v>6</v>
      </c>
      <c r="G74" s="253">
        <f t="shared" si="2"/>
        <v>6</v>
      </c>
      <c r="H74" s="252"/>
      <c r="I74" s="252"/>
      <c r="J74" s="9">
        <v>1</v>
      </c>
      <c r="K74" s="9">
        <v>2</v>
      </c>
      <c r="L74" s="9">
        <v>2</v>
      </c>
      <c r="M74" s="9">
        <v>1</v>
      </c>
      <c r="N74" s="346">
        <v>6</v>
      </c>
      <c r="O74" s="9">
        <v>1</v>
      </c>
      <c r="P74" s="9">
        <v>2</v>
      </c>
      <c r="Q74" s="9">
        <v>2</v>
      </c>
      <c r="R74" s="9">
        <v>1</v>
      </c>
      <c r="S74" s="346">
        <v>6</v>
      </c>
      <c r="T74" s="9">
        <v>1</v>
      </c>
      <c r="U74" s="9">
        <v>2</v>
      </c>
      <c r="V74" s="9">
        <v>2</v>
      </c>
      <c r="W74" s="9">
        <v>1</v>
      </c>
      <c r="X74" s="352">
        <v>6</v>
      </c>
    </row>
    <row r="75" spans="1:24" ht="15.75" thickBot="1" x14ac:dyDescent="0.3">
      <c r="A75" s="153">
        <v>69</v>
      </c>
      <c r="B75" s="200">
        <v>8099</v>
      </c>
      <c r="C75" s="196" t="s">
        <v>226</v>
      </c>
      <c r="D75" s="252">
        <v>8</v>
      </c>
      <c r="E75" s="252">
        <v>8</v>
      </c>
      <c r="F75" s="252">
        <v>8</v>
      </c>
      <c r="G75" s="253">
        <f t="shared" si="2"/>
        <v>8</v>
      </c>
      <c r="H75" s="252"/>
      <c r="I75" s="252"/>
      <c r="J75" s="9">
        <v>2</v>
      </c>
      <c r="K75" s="9">
        <v>2</v>
      </c>
      <c r="L75" s="9">
        <v>2</v>
      </c>
      <c r="M75" s="9">
        <v>2</v>
      </c>
      <c r="N75" s="346">
        <v>8</v>
      </c>
      <c r="O75" s="9">
        <v>2</v>
      </c>
      <c r="P75" s="9">
        <v>2</v>
      </c>
      <c r="Q75" s="9">
        <v>2</v>
      </c>
      <c r="R75" s="9">
        <v>2</v>
      </c>
      <c r="S75" s="346">
        <v>8</v>
      </c>
      <c r="T75" s="9">
        <v>2</v>
      </c>
      <c r="U75" s="9">
        <v>2</v>
      </c>
      <c r="V75" s="9">
        <v>2</v>
      </c>
      <c r="W75" s="9">
        <v>2</v>
      </c>
      <c r="X75" s="352">
        <v>8</v>
      </c>
    </row>
    <row r="76" spans="1:24" ht="15.75" thickBot="1" x14ac:dyDescent="0.3">
      <c r="A76" s="153">
        <v>70</v>
      </c>
      <c r="B76" s="200">
        <v>8100</v>
      </c>
      <c r="C76" s="196" t="s">
        <v>227</v>
      </c>
      <c r="D76" s="252">
        <v>5</v>
      </c>
      <c r="E76" s="252">
        <v>5</v>
      </c>
      <c r="F76" s="252">
        <v>5</v>
      </c>
      <c r="G76" s="253">
        <f t="shared" si="2"/>
        <v>5</v>
      </c>
      <c r="H76" s="252"/>
      <c r="I76" s="252"/>
      <c r="J76" s="93">
        <v>1</v>
      </c>
      <c r="K76" s="92">
        <v>2</v>
      </c>
      <c r="L76" s="9">
        <v>1</v>
      </c>
      <c r="M76">
        <v>1</v>
      </c>
      <c r="N76" s="346">
        <v>5</v>
      </c>
      <c r="O76" s="93">
        <v>1</v>
      </c>
      <c r="P76" s="92">
        <v>2</v>
      </c>
      <c r="Q76" s="9">
        <v>1</v>
      </c>
      <c r="R76">
        <v>1</v>
      </c>
      <c r="S76" s="346">
        <v>5</v>
      </c>
      <c r="T76" s="93">
        <v>1</v>
      </c>
      <c r="U76" s="92">
        <v>2</v>
      </c>
      <c r="V76" s="9">
        <v>1</v>
      </c>
      <c r="W76">
        <v>1</v>
      </c>
      <c r="X76" s="352">
        <v>5</v>
      </c>
    </row>
    <row r="77" spans="1:24" ht="15.75" thickBot="1" x14ac:dyDescent="0.3">
      <c r="A77" s="136">
        <v>71</v>
      </c>
      <c r="B77" s="201">
        <v>8101</v>
      </c>
      <c r="C77" s="198" t="s">
        <v>228</v>
      </c>
      <c r="D77" s="252">
        <v>6</v>
      </c>
      <c r="E77" s="252">
        <v>6</v>
      </c>
      <c r="F77" s="252">
        <v>6</v>
      </c>
      <c r="G77" s="253">
        <f t="shared" si="2"/>
        <v>6</v>
      </c>
      <c r="H77" s="252"/>
      <c r="I77" s="252"/>
      <c r="J77" s="9">
        <v>1</v>
      </c>
      <c r="K77" s="9">
        <v>2</v>
      </c>
      <c r="L77" s="9">
        <v>2</v>
      </c>
      <c r="M77" s="9">
        <v>1</v>
      </c>
      <c r="N77" s="346">
        <v>6</v>
      </c>
      <c r="O77" s="9">
        <v>1</v>
      </c>
      <c r="P77" s="9">
        <v>2</v>
      </c>
      <c r="Q77" s="9">
        <v>2</v>
      </c>
      <c r="R77" s="9">
        <v>1</v>
      </c>
      <c r="S77" s="346">
        <v>6</v>
      </c>
      <c r="T77" s="9">
        <v>1</v>
      </c>
      <c r="U77" s="9">
        <v>2</v>
      </c>
      <c r="V77" s="9">
        <v>2</v>
      </c>
      <c r="W77" s="9">
        <v>1</v>
      </c>
      <c r="X77" s="352">
        <v>6</v>
      </c>
    </row>
    <row r="78" spans="1:24" ht="15.75" thickBot="1" x14ac:dyDescent="0.3">
      <c r="A78" s="136">
        <v>72</v>
      </c>
      <c r="B78" s="201">
        <v>8102</v>
      </c>
      <c r="C78" s="198" t="s">
        <v>232</v>
      </c>
      <c r="D78" s="254">
        <v>7</v>
      </c>
      <c r="E78" s="254">
        <v>7</v>
      </c>
      <c r="F78" s="254">
        <v>7</v>
      </c>
      <c r="G78" s="253">
        <f t="shared" si="2"/>
        <v>7</v>
      </c>
      <c r="H78" s="254"/>
      <c r="I78" s="254"/>
      <c r="J78" s="9">
        <v>2</v>
      </c>
      <c r="K78" s="9">
        <v>1</v>
      </c>
      <c r="L78" s="9">
        <v>2</v>
      </c>
      <c r="M78" s="9">
        <v>2</v>
      </c>
      <c r="N78" s="347">
        <v>7</v>
      </c>
      <c r="O78" s="9">
        <v>2</v>
      </c>
      <c r="P78" s="9">
        <v>2</v>
      </c>
      <c r="Q78" s="9">
        <v>1</v>
      </c>
      <c r="R78" s="9">
        <v>2</v>
      </c>
      <c r="S78" s="347">
        <v>7</v>
      </c>
      <c r="T78" s="9">
        <v>2</v>
      </c>
      <c r="U78" s="9">
        <v>2</v>
      </c>
      <c r="V78" s="9">
        <v>1</v>
      </c>
      <c r="W78" s="9">
        <v>2</v>
      </c>
      <c r="X78" s="352">
        <v>7</v>
      </c>
    </row>
    <row r="79" spans="1:24" ht="15.75" thickBot="1" x14ac:dyDescent="0.3">
      <c r="A79" s="153">
        <v>73</v>
      </c>
      <c r="B79" s="200">
        <v>8103</v>
      </c>
      <c r="C79" s="196" t="s">
        <v>229</v>
      </c>
      <c r="D79" s="252">
        <v>8</v>
      </c>
      <c r="E79" s="252">
        <v>8</v>
      </c>
      <c r="F79" s="252">
        <v>8</v>
      </c>
      <c r="G79" s="253">
        <f t="shared" si="2"/>
        <v>8</v>
      </c>
      <c r="H79" s="252"/>
      <c r="I79" s="252"/>
      <c r="J79" s="9">
        <v>2</v>
      </c>
      <c r="K79" s="9">
        <v>2</v>
      </c>
      <c r="L79" s="9">
        <v>2</v>
      </c>
      <c r="M79" s="9">
        <v>2</v>
      </c>
      <c r="N79" s="346">
        <v>8</v>
      </c>
      <c r="O79" s="9">
        <v>2</v>
      </c>
      <c r="P79" s="9">
        <v>2</v>
      </c>
      <c r="Q79" s="9">
        <v>2</v>
      </c>
      <c r="R79" s="9">
        <v>2</v>
      </c>
      <c r="S79" s="346">
        <v>8</v>
      </c>
      <c r="T79" s="9">
        <v>2</v>
      </c>
      <c r="U79" s="9">
        <v>2</v>
      </c>
      <c r="V79" s="9">
        <v>2</v>
      </c>
      <c r="W79" s="9">
        <v>2</v>
      </c>
      <c r="X79" s="352">
        <v>8</v>
      </c>
    </row>
    <row r="80" spans="1:24" ht="15.75" thickBot="1" x14ac:dyDescent="0.3">
      <c r="A80" s="153">
        <v>74</v>
      </c>
      <c r="B80" s="200">
        <v>8104</v>
      </c>
      <c r="C80" s="196" t="s">
        <v>230</v>
      </c>
      <c r="D80" s="252">
        <v>6</v>
      </c>
      <c r="E80" s="252">
        <v>6</v>
      </c>
      <c r="F80" s="252">
        <v>6</v>
      </c>
      <c r="G80" s="253">
        <f t="shared" si="2"/>
        <v>6</v>
      </c>
      <c r="H80" s="252"/>
      <c r="I80" s="252"/>
      <c r="J80" s="9">
        <v>1</v>
      </c>
      <c r="K80" s="9">
        <v>2</v>
      </c>
      <c r="L80" s="9">
        <v>2</v>
      </c>
      <c r="M80" s="9">
        <v>1</v>
      </c>
      <c r="N80" s="346">
        <v>6</v>
      </c>
      <c r="O80" s="9">
        <v>1</v>
      </c>
      <c r="P80" s="9">
        <v>2</v>
      </c>
      <c r="Q80" s="9">
        <v>2</v>
      </c>
      <c r="R80" s="9">
        <v>1</v>
      </c>
      <c r="S80" s="346">
        <v>6</v>
      </c>
      <c r="T80" s="9">
        <v>1</v>
      </c>
      <c r="U80" s="9">
        <v>2</v>
      </c>
      <c r="V80" s="9">
        <v>2</v>
      </c>
      <c r="W80" s="9">
        <v>1</v>
      </c>
      <c r="X80" s="352">
        <v>6</v>
      </c>
    </row>
    <row r="81" spans="1:24" ht="15.75" thickBot="1" x14ac:dyDescent="0.3">
      <c r="A81" s="153">
        <v>75</v>
      </c>
      <c r="B81" s="200">
        <v>8105</v>
      </c>
      <c r="C81" s="196" t="s">
        <v>231</v>
      </c>
      <c r="D81" s="255">
        <v>6</v>
      </c>
      <c r="E81" s="255">
        <v>6</v>
      </c>
      <c r="F81" s="255">
        <v>6</v>
      </c>
      <c r="G81" s="253">
        <f t="shared" si="2"/>
        <v>6</v>
      </c>
      <c r="H81" s="255"/>
      <c r="I81" s="255"/>
      <c r="J81" s="9">
        <v>1</v>
      </c>
      <c r="K81" s="9">
        <v>2</v>
      </c>
      <c r="L81" s="9">
        <v>2</v>
      </c>
      <c r="M81" s="9">
        <v>1</v>
      </c>
      <c r="N81" s="348">
        <v>6</v>
      </c>
      <c r="O81" s="9">
        <v>1</v>
      </c>
      <c r="P81" s="9">
        <v>2</v>
      </c>
      <c r="Q81" s="9">
        <v>2</v>
      </c>
      <c r="R81" s="9">
        <v>1</v>
      </c>
      <c r="S81" s="348">
        <v>6</v>
      </c>
      <c r="T81" s="9">
        <v>1</v>
      </c>
      <c r="U81" s="9">
        <v>2</v>
      </c>
      <c r="V81" s="9">
        <v>2</v>
      </c>
      <c r="W81" s="9">
        <v>1</v>
      </c>
      <c r="X81" s="352">
        <v>6</v>
      </c>
    </row>
    <row r="82" spans="1:24" x14ac:dyDescent="0.25">
      <c r="A82" s="259">
        <v>76</v>
      </c>
      <c r="B82" s="228">
        <v>8118</v>
      </c>
      <c r="C82" s="229" t="s">
        <v>264</v>
      </c>
      <c r="D82" s="252">
        <v>4</v>
      </c>
      <c r="E82" s="252">
        <v>4</v>
      </c>
      <c r="F82" s="252">
        <v>4</v>
      </c>
      <c r="G82" s="253">
        <f t="shared" si="2"/>
        <v>4</v>
      </c>
      <c r="H82" s="252"/>
      <c r="I82" s="252"/>
      <c r="J82" s="7">
        <v>1</v>
      </c>
      <c r="K82" s="7">
        <v>1</v>
      </c>
      <c r="L82" s="7">
        <v>1</v>
      </c>
      <c r="M82" s="7">
        <v>1</v>
      </c>
      <c r="N82" s="346">
        <v>4</v>
      </c>
      <c r="O82" s="7">
        <v>1</v>
      </c>
      <c r="P82" s="7">
        <v>1</v>
      </c>
      <c r="Q82" s="7">
        <v>1</v>
      </c>
      <c r="R82" s="7">
        <v>1</v>
      </c>
      <c r="S82" s="346">
        <v>4</v>
      </c>
      <c r="T82" s="7">
        <v>1</v>
      </c>
      <c r="U82" s="7">
        <v>1</v>
      </c>
      <c r="V82" s="7">
        <v>1</v>
      </c>
      <c r="W82" s="7">
        <v>1</v>
      </c>
      <c r="X82" s="352">
        <v>4</v>
      </c>
    </row>
    <row r="83" spans="1:24" ht="15.75" x14ac:dyDescent="0.25">
      <c r="C83" s="120" t="s">
        <v>308</v>
      </c>
      <c r="G83">
        <f>COUNTIF(G6:G82, "&gt;=7")</f>
        <v>34</v>
      </c>
    </row>
    <row r="84" spans="1:24" x14ac:dyDescent="0.25">
      <c r="C84" s="579" t="s">
        <v>380</v>
      </c>
      <c r="D84">
        <f>COUNTIF(D6:D82,"&gt;=10")</f>
        <v>2</v>
      </c>
      <c r="E84">
        <f>COUNTIF(E6:E82,"&gt;=10")</f>
        <v>5</v>
      </c>
      <c r="F84">
        <f>COUNTIF(F6:F82,"&gt;=10")</f>
        <v>6</v>
      </c>
    </row>
    <row r="85" spans="1:24" x14ac:dyDescent="0.25">
      <c r="C85" s="579" t="s">
        <v>374</v>
      </c>
      <c r="D85">
        <f>COUNTIF(D6:D82,"&gt;=8")</f>
        <v>20</v>
      </c>
      <c r="E85">
        <f t="shared" ref="E85:F85" si="3">COUNTIF(E6:E82,"&gt;=8")</f>
        <v>18</v>
      </c>
      <c r="F85">
        <f t="shared" si="3"/>
        <v>21</v>
      </c>
    </row>
    <row r="86" spans="1:24" x14ac:dyDescent="0.25">
      <c r="C86" s="579" t="s">
        <v>381</v>
      </c>
      <c r="D86">
        <f>COUNTIFS(D6:D82, "&gt;=6", D6:D82, "&lt;8")</f>
        <v>28</v>
      </c>
      <c r="E86">
        <f>COUNTIFS(E6:E82, "&gt;=6", E6:E82, "&lt;8")</f>
        <v>32</v>
      </c>
      <c r="F86">
        <f>COUNTIFS(F6:F82, "&gt;=6", F6:F82, "&lt;8")</f>
        <v>29</v>
      </c>
    </row>
    <row r="87" spans="1:24" x14ac:dyDescent="0.25">
      <c r="C87" s="579" t="s">
        <v>382</v>
      </c>
      <c r="D87">
        <f>COUNTIFS(D6:D82, "&lt;6")</f>
        <v>29</v>
      </c>
      <c r="E87">
        <f t="shared" ref="E87:F87" si="4">COUNTIFS(E6:E82, "&lt;6")</f>
        <v>27</v>
      </c>
      <c r="F87">
        <f t="shared" si="4"/>
        <v>27</v>
      </c>
    </row>
    <row r="88" spans="1:24" x14ac:dyDescent="0.25">
      <c r="C88" s="579" t="s">
        <v>383</v>
      </c>
      <c r="D88">
        <f>COUNTIFS(D6:D82, "&lt;4")</f>
        <v>5</v>
      </c>
      <c r="E88">
        <f>COUNTIFS(E6:E82, "&lt;4")</f>
        <v>4</v>
      </c>
      <c r="F88">
        <f>COUNTIFS(F6:F82, "&lt;4")</f>
        <v>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opLeftCell="A91" workbookViewId="0">
      <selection activeCell="T103" sqref="T103"/>
    </sheetView>
  </sheetViews>
  <sheetFormatPr defaultRowHeight="15" x14ac:dyDescent="0.25"/>
  <cols>
    <col min="1" max="1" width="4.140625" customWidth="1"/>
    <col min="2" max="2" width="7.28515625" style="414" customWidth="1"/>
    <col min="3" max="3" width="23.85546875" style="145" customWidth="1"/>
    <col min="4" max="4" width="12.5703125" style="108" customWidth="1"/>
    <col min="5" max="5" width="5.42578125" style="108" customWidth="1"/>
    <col min="6" max="6" width="6.7109375" style="502" customWidth="1"/>
    <col min="7" max="7" width="5.7109375" customWidth="1"/>
    <col min="8" max="8" width="7.28515625" style="179" customWidth="1"/>
    <col min="9" max="9" width="4.7109375" customWidth="1"/>
    <col min="10" max="10" width="5.28515625" customWidth="1"/>
    <col min="11" max="11" width="4.85546875" customWidth="1"/>
    <col min="12" max="13" width="5.140625" customWidth="1"/>
    <col min="14" max="14" width="5.42578125" customWidth="1"/>
    <col min="15" max="15" width="6.5703125" customWidth="1"/>
    <col min="16" max="16" width="5.5703125" customWidth="1"/>
    <col min="17" max="17" width="5.7109375" customWidth="1"/>
    <col min="18" max="19" width="6" customWidth="1"/>
    <col min="20" max="20" width="5.85546875" style="96" customWidth="1"/>
    <col min="21" max="22" width="15.28515625" bestFit="1" customWidth="1"/>
  </cols>
  <sheetData>
    <row r="1" spans="1:21" s="440" customFormat="1" ht="21" customHeight="1" x14ac:dyDescent="0.25">
      <c r="A1" s="438" t="s">
        <v>7</v>
      </c>
      <c r="B1" s="439"/>
      <c r="C1" s="439"/>
      <c r="D1" s="439"/>
      <c r="E1" s="439"/>
      <c r="F1" s="488"/>
      <c r="G1" s="439"/>
      <c r="H1" s="439"/>
      <c r="I1" s="439"/>
      <c r="J1" s="439"/>
      <c r="K1" s="439"/>
      <c r="L1" s="439"/>
      <c r="M1" s="439"/>
      <c r="N1" s="439"/>
      <c r="O1" s="439"/>
      <c r="P1" s="439"/>
      <c r="Q1" s="439"/>
      <c r="R1" s="439"/>
      <c r="S1" s="439"/>
      <c r="T1" s="439"/>
      <c r="U1" s="439"/>
    </row>
    <row r="2" spans="1:21" s="362" customFormat="1" ht="15.75" customHeight="1" x14ac:dyDescent="0.25">
      <c r="A2" s="432"/>
      <c r="B2" s="357" t="s">
        <v>106</v>
      </c>
      <c r="C2" s="357"/>
      <c r="D2" s="357"/>
      <c r="E2" s="357"/>
      <c r="F2" s="489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357"/>
      <c r="R2" s="436"/>
      <c r="S2" s="436"/>
      <c r="T2" s="436"/>
      <c r="U2" s="432"/>
    </row>
    <row r="3" spans="1:21" s="362" customFormat="1" ht="15" customHeight="1" x14ac:dyDescent="0.25">
      <c r="A3" s="432"/>
      <c r="B3" s="358" t="s">
        <v>9</v>
      </c>
      <c r="C3" s="436"/>
      <c r="D3" s="436"/>
      <c r="E3" s="436"/>
      <c r="F3" s="490"/>
      <c r="G3" s="436"/>
      <c r="H3" s="436"/>
      <c r="I3" s="436"/>
      <c r="J3" s="436"/>
      <c r="K3" s="436"/>
      <c r="L3" s="436"/>
      <c r="M3" s="436"/>
      <c r="N3" s="436"/>
      <c r="O3" s="436"/>
      <c r="P3" s="436"/>
      <c r="Q3" s="436"/>
      <c r="R3" s="436"/>
      <c r="S3" s="436"/>
      <c r="T3" s="436"/>
      <c r="U3" s="432"/>
    </row>
    <row r="4" spans="1:21" s="437" customFormat="1" ht="18.75" customHeight="1" thickBot="1" x14ac:dyDescent="0.35">
      <c r="A4" s="437" t="s">
        <v>103</v>
      </c>
      <c r="F4" s="491"/>
    </row>
    <row r="5" spans="1:21" ht="95.25" thickBot="1" x14ac:dyDescent="0.3">
      <c r="A5" s="95" t="s">
        <v>11</v>
      </c>
      <c r="B5" s="415" t="s">
        <v>0</v>
      </c>
      <c r="C5" s="404" t="s">
        <v>1</v>
      </c>
      <c r="D5" s="106" t="s">
        <v>65</v>
      </c>
      <c r="E5" s="106" t="s">
        <v>16</v>
      </c>
      <c r="F5" s="492" t="s">
        <v>121</v>
      </c>
      <c r="G5" s="487" t="s">
        <v>243</v>
      </c>
      <c r="H5" s="482" t="s">
        <v>15</v>
      </c>
      <c r="I5" s="544" t="s">
        <v>369</v>
      </c>
      <c r="J5" s="545"/>
      <c r="K5" s="546"/>
      <c r="L5" s="542" t="s">
        <v>367</v>
      </c>
      <c r="M5" s="543"/>
      <c r="N5" s="485" t="s">
        <v>244</v>
      </c>
      <c r="O5" s="485" t="s">
        <v>245</v>
      </c>
      <c r="P5" s="485" t="s">
        <v>246</v>
      </c>
      <c r="Q5" s="485" t="s">
        <v>368</v>
      </c>
      <c r="R5" s="486" t="s">
        <v>370</v>
      </c>
      <c r="S5" s="483" t="s">
        <v>16</v>
      </c>
      <c r="T5" s="105"/>
    </row>
    <row r="6" spans="1:21" ht="16.5" customHeight="1" thickBot="1" x14ac:dyDescent="0.3">
      <c r="A6" s="548">
        <v>1</v>
      </c>
      <c r="B6" s="416">
        <v>7648</v>
      </c>
      <c r="C6" s="425" t="s">
        <v>174</v>
      </c>
      <c r="D6" s="536" t="s">
        <v>122</v>
      </c>
      <c r="E6" s="360">
        <f>SUM(G6:Q6)</f>
        <v>7</v>
      </c>
      <c r="F6" s="493" t="s">
        <v>123</v>
      </c>
      <c r="G6" s="481">
        <v>1</v>
      </c>
      <c r="H6" s="481">
        <v>1</v>
      </c>
      <c r="I6" s="484">
        <v>0.5</v>
      </c>
      <c r="J6" s="484">
        <v>0.5</v>
      </c>
      <c r="K6" s="481">
        <v>1</v>
      </c>
      <c r="L6" s="484">
        <v>0.5</v>
      </c>
      <c r="M6" s="484">
        <v>0.5</v>
      </c>
      <c r="N6" s="481">
        <v>1</v>
      </c>
      <c r="O6" s="484"/>
      <c r="P6" s="484">
        <v>1</v>
      </c>
      <c r="Q6" s="484"/>
      <c r="R6" s="484">
        <v>5</v>
      </c>
      <c r="S6" s="181">
        <f>(G6+H6+R6)</f>
        <v>7</v>
      </c>
      <c r="T6" s="105"/>
    </row>
    <row r="7" spans="1:21" ht="17.25" customHeight="1" thickBot="1" x14ac:dyDescent="0.3">
      <c r="A7" s="548"/>
      <c r="B7" s="416">
        <v>7614</v>
      </c>
      <c r="C7" s="425" t="s">
        <v>145</v>
      </c>
      <c r="D7" s="536"/>
      <c r="E7" s="360">
        <f>SUM(G7:Q7)</f>
        <v>4.5</v>
      </c>
      <c r="F7" s="494"/>
      <c r="G7" s="174">
        <v>1</v>
      </c>
      <c r="H7" s="174">
        <v>1</v>
      </c>
      <c r="I7" s="174">
        <v>0.5</v>
      </c>
      <c r="J7" s="174">
        <v>0.5</v>
      </c>
      <c r="K7" s="173" t="s">
        <v>247</v>
      </c>
      <c r="L7" s="174">
        <v>0.5</v>
      </c>
      <c r="M7" s="174">
        <v>0.5</v>
      </c>
      <c r="N7" s="174">
        <v>0.5</v>
      </c>
      <c r="O7" s="174"/>
      <c r="P7" s="174"/>
      <c r="Q7" s="174"/>
      <c r="R7" s="174"/>
      <c r="S7" s="181">
        <v>5</v>
      </c>
      <c r="T7" s="105"/>
    </row>
    <row r="8" spans="1:21" ht="15.75" thickBot="1" x14ac:dyDescent="0.3">
      <c r="A8" s="548"/>
      <c r="B8" s="416">
        <v>7359</v>
      </c>
      <c r="C8" s="143" t="s">
        <v>143</v>
      </c>
      <c r="D8" s="536"/>
      <c r="E8" s="360">
        <f>SUM(G8:Q8)</f>
        <v>4.5</v>
      </c>
      <c r="F8" s="494"/>
      <c r="G8" s="174">
        <v>1</v>
      </c>
      <c r="H8" s="174">
        <v>1</v>
      </c>
      <c r="I8" s="174">
        <v>0.5</v>
      </c>
      <c r="J8" s="174">
        <v>0.5</v>
      </c>
      <c r="K8" s="174"/>
      <c r="L8" s="174">
        <v>0.5</v>
      </c>
      <c r="M8" s="174">
        <v>0.5</v>
      </c>
      <c r="N8" s="174">
        <v>0.5</v>
      </c>
      <c r="O8" s="174"/>
      <c r="P8" s="174"/>
      <c r="Q8" s="174"/>
      <c r="R8" s="174"/>
      <c r="S8" s="181">
        <v>5</v>
      </c>
      <c r="T8" s="105"/>
    </row>
    <row r="9" spans="1:21" x14ac:dyDescent="0.25">
      <c r="A9" s="109"/>
      <c r="B9" s="417"/>
      <c r="C9" s="411"/>
      <c r="D9" s="110"/>
      <c r="E9" s="398"/>
      <c r="F9" s="49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82"/>
      <c r="T9" s="105"/>
    </row>
    <row r="10" spans="1:21" ht="20.25" customHeight="1" thickBot="1" x14ac:dyDescent="0.3">
      <c r="A10" s="538">
        <v>2</v>
      </c>
      <c r="B10" s="418">
        <v>7625</v>
      </c>
      <c r="C10" s="143" t="s">
        <v>154</v>
      </c>
      <c r="D10" s="536" t="s">
        <v>108</v>
      </c>
      <c r="E10" s="360">
        <f>SUM(G10:Q10)</f>
        <v>8</v>
      </c>
      <c r="F10" s="493" t="s">
        <v>124</v>
      </c>
      <c r="G10" s="173">
        <v>1</v>
      </c>
      <c r="H10" s="173">
        <v>2</v>
      </c>
      <c r="I10" s="174">
        <v>0.5</v>
      </c>
      <c r="J10" s="174">
        <v>0.5</v>
      </c>
      <c r="K10" s="173">
        <v>1</v>
      </c>
      <c r="L10" s="174">
        <v>0.5</v>
      </c>
      <c r="M10" s="174">
        <v>0.5</v>
      </c>
      <c r="N10" s="173">
        <v>1</v>
      </c>
      <c r="O10" s="174"/>
      <c r="P10" s="174">
        <v>1</v>
      </c>
      <c r="Q10" s="174"/>
      <c r="R10" s="183">
        <v>5</v>
      </c>
      <c r="S10" s="183">
        <v>7</v>
      </c>
      <c r="T10" s="105"/>
    </row>
    <row r="11" spans="1:21" ht="15.75" thickBot="1" x14ac:dyDescent="0.3">
      <c r="A11" s="538"/>
      <c r="B11" s="418">
        <v>7666</v>
      </c>
      <c r="C11" s="143" t="s">
        <v>190</v>
      </c>
      <c r="D11" s="536"/>
      <c r="E11" s="360">
        <f>SUM(G11:Q11)</f>
        <v>7</v>
      </c>
      <c r="F11" s="494"/>
      <c r="G11" s="173">
        <v>1</v>
      </c>
      <c r="H11" s="173">
        <v>1</v>
      </c>
      <c r="I11" s="174">
        <v>0.5</v>
      </c>
      <c r="J11" s="174">
        <v>0.5</v>
      </c>
      <c r="K11" s="173">
        <v>1</v>
      </c>
      <c r="L11" s="174">
        <v>0.5</v>
      </c>
      <c r="M11" s="174">
        <v>0.5</v>
      </c>
      <c r="N11" s="173">
        <v>1</v>
      </c>
      <c r="O11" s="174"/>
      <c r="P11" s="174">
        <v>1</v>
      </c>
      <c r="Q11" s="174"/>
      <c r="R11" s="176"/>
      <c r="S11" s="184">
        <v>7</v>
      </c>
      <c r="T11" s="105"/>
    </row>
    <row r="12" spans="1:21" ht="15.75" thickBot="1" x14ac:dyDescent="0.3">
      <c r="A12" s="538"/>
      <c r="B12" s="418">
        <v>7631</v>
      </c>
      <c r="C12" s="425" t="s">
        <v>160</v>
      </c>
      <c r="D12" s="536"/>
      <c r="E12" s="360">
        <f>SUM(G12:Q12)</f>
        <v>7</v>
      </c>
      <c r="F12" s="494"/>
      <c r="G12" s="173">
        <v>1</v>
      </c>
      <c r="H12" s="173">
        <v>1</v>
      </c>
      <c r="I12" s="174">
        <v>0.5</v>
      </c>
      <c r="J12" s="174">
        <v>0.5</v>
      </c>
      <c r="K12" s="173">
        <v>1</v>
      </c>
      <c r="L12" s="174">
        <v>0.5</v>
      </c>
      <c r="M12" s="174">
        <v>0.5</v>
      </c>
      <c r="N12" s="173">
        <v>1</v>
      </c>
      <c r="O12" s="174"/>
      <c r="P12" s="174">
        <v>1</v>
      </c>
      <c r="Q12" s="174"/>
      <c r="R12" s="176"/>
      <c r="S12" s="185">
        <v>7</v>
      </c>
      <c r="T12" s="105"/>
    </row>
    <row r="13" spans="1:21" x14ac:dyDescent="0.25">
      <c r="A13" s="111"/>
      <c r="B13" s="407"/>
      <c r="C13" s="410"/>
      <c r="D13" s="112"/>
      <c r="E13" s="398"/>
      <c r="F13" s="495"/>
      <c r="G13" s="175"/>
      <c r="H13" s="175"/>
      <c r="I13" s="175"/>
      <c r="J13" s="175"/>
      <c r="K13" s="175"/>
      <c r="L13" s="175"/>
      <c r="M13" s="175"/>
      <c r="N13" s="175"/>
      <c r="O13" s="175"/>
      <c r="P13" s="175"/>
      <c r="Q13" s="175"/>
      <c r="R13" s="175"/>
      <c r="S13" s="186"/>
      <c r="T13" s="105"/>
    </row>
    <row r="14" spans="1:21" ht="15.75" thickBot="1" x14ac:dyDescent="0.3">
      <c r="A14" s="538">
        <v>3</v>
      </c>
      <c r="B14" s="418">
        <v>7638</v>
      </c>
      <c r="C14" s="142" t="s">
        <v>233</v>
      </c>
      <c r="D14" s="529" t="s">
        <v>107</v>
      </c>
      <c r="E14" s="360">
        <f>SUM(G14:Q14)</f>
        <v>6</v>
      </c>
      <c r="F14" s="503">
        <v>17.09</v>
      </c>
      <c r="G14" s="173">
        <v>1</v>
      </c>
      <c r="H14" s="173">
        <v>1</v>
      </c>
      <c r="I14" s="174">
        <v>0.5</v>
      </c>
      <c r="J14" s="174">
        <v>0.5</v>
      </c>
      <c r="K14" s="173"/>
      <c r="L14" s="174">
        <v>0.5</v>
      </c>
      <c r="M14" s="174">
        <v>0.5</v>
      </c>
      <c r="N14" s="173">
        <v>1</v>
      </c>
      <c r="O14" s="174"/>
      <c r="P14" s="174">
        <v>1</v>
      </c>
      <c r="Q14" s="174"/>
      <c r="R14" s="176"/>
      <c r="S14" s="185">
        <v>6</v>
      </c>
      <c r="T14" t="s">
        <v>111</v>
      </c>
    </row>
    <row r="15" spans="1:21" ht="15.75" thickBot="1" x14ac:dyDescent="0.3">
      <c r="A15" s="538"/>
      <c r="B15" s="418">
        <v>7654</v>
      </c>
      <c r="C15" s="143" t="s">
        <v>179</v>
      </c>
      <c r="D15" s="529"/>
      <c r="E15" s="360">
        <f>SUM(G15:Q15)</f>
        <v>5.5</v>
      </c>
      <c r="F15" s="494"/>
      <c r="G15" s="174">
        <v>1</v>
      </c>
      <c r="H15" s="174">
        <v>1</v>
      </c>
      <c r="I15" s="174">
        <v>0.5</v>
      </c>
      <c r="J15" s="174">
        <v>0.5</v>
      </c>
      <c r="K15" s="176"/>
      <c r="L15" s="174">
        <v>0.5</v>
      </c>
      <c r="M15" s="174">
        <v>0.5</v>
      </c>
      <c r="N15" s="174">
        <v>0.5</v>
      </c>
      <c r="O15" s="174"/>
      <c r="P15" s="176">
        <v>1</v>
      </c>
      <c r="Q15" s="176"/>
      <c r="R15" s="176"/>
      <c r="S15" s="184">
        <v>4</v>
      </c>
      <c r="T15" s="105"/>
    </row>
    <row r="16" spans="1:21" ht="15.75" thickBot="1" x14ac:dyDescent="0.3">
      <c r="A16" s="538"/>
      <c r="B16" s="418">
        <v>7615</v>
      </c>
      <c r="C16" s="426" t="s">
        <v>249</v>
      </c>
      <c r="D16" s="529"/>
      <c r="E16" s="360">
        <f>SUM(G16:Q16)</f>
        <v>4.5</v>
      </c>
      <c r="F16" s="494"/>
      <c r="G16" s="174">
        <v>1</v>
      </c>
      <c r="H16" s="174">
        <v>1</v>
      </c>
      <c r="I16" s="174">
        <v>0.5</v>
      </c>
      <c r="J16" s="174">
        <v>0.5</v>
      </c>
      <c r="K16" s="176"/>
      <c r="L16" s="174">
        <v>0.5</v>
      </c>
      <c r="M16" s="174">
        <v>0.5</v>
      </c>
      <c r="N16" s="174">
        <v>0.5</v>
      </c>
      <c r="O16" s="174"/>
      <c r="P16" s="176"/>
      <c r="Q16" s="176"/>
      <c r="R16" s="176"/>
      <c r="S16" s="187">
        <v>5</v>
      </c>
      <c r="T16" s="105"/>
    </row>
    <row r="17" spans="1:20" x14ac:dyDescent="0.25">
      <c r="A17" s="111"/>
      <c r="B17" s="407"/>
      <c r="C17" s="410"/>
      <c r="D17" s="112"/>
      <c r="E17" s="398"/>
      <c r="F17" s="495"/>
      <c r="G17" s="175"/>
      <c r="H17" s="175"/>
      <c r="I17" s="399" t="s">
        <v>125</v>
      </c>
      <c r="J17" s="399" t="s">
        <v>125</v>
      </c>
      <c r="K17" s="175"/>
      <c r="L17" s="399" t="s">
        <v>125</v>
      </c>
      <c r="M17" s="399" t="s">
        <v>125</v>
      </c>
      <c r="N17" s="399" t="s">
        <v>125</v>
      </c>
      <c r="O17" s="400"/>
      <c r="P17" s="399" t="s">
        <v>125</v>
      </c>
      <c r="Q17" s="175"/>
      <c r="R17" s="175"/>
      <c r="S17" s="186"/>
      <c r="T17" s="105"/>
    </row>
    <row r="18" spans="1:20" ht="15.75" customHeight="1" thickBot="1" x14ac:dyDescent="0.3">
      <c r="A18" s="538">
        <v>4</v>
      </c>
      <c r="B18" s="418">
        <v>7657</v>
      </c>
      <c r="C18" s="425" t="s">
        <v>182</v>
      </c>
      <c r="D18" s="536" t="s">
        <v>127</v>
      </c>
      <c r="E18" s="360">
        <f>SUM(G18:Q18)</f>
        <v>9</v>
      </c>
      <c r="F18" s="493" t="s">
        <v>126</v>
      </c>
      <c r="G18" s="173">
        <v>1</v>
      </c>
      <c r="H18" s="173">
        <v>2</v>
      </c>
      <c r="I18" s="174">
        <v>0.5</v>
      </c>
      <c r="J18" s="174">
        <v>0.5</v>
      </c>
      <c r="K18" s="173">
        <v>1</v>
      </c>
      <c r="L18" s="174">
        <v>0.5</v>
      </c>
      <c r="M18" s="174">
        <v>0.5</v>
      </c>
      <c r="N18" s="173">
        <v>1</v>
      </c>
      <c r="O18" s="174">
        <v>1</v>
      </c>
      <c r="P18" s="174">
        <v>1</v>
      </c>
      <c r="Q18" s="174"/>
      <c r="R18" s="176">
        <v>7</v>
      </c>
      <c r="S18" s="184">
        <v>9</v>
      </c>
      <c r="T18" s="105"/>
    </row>
    <row r="19" spans="1:20" ht="15.75" thickBot="1" x14ac:dyDescent="0.3">
      <c r="A19" s="538"/>
      <c r="B19" s="418">
        <v>7613</v>
      </c>
      <c r="C19" s="425" t="s">
        <v>144</v>
      </c>
      <c r="D19" s="536"/>
      <c r="E19" s="360">
        <f>SUM(G19:Q19)</f>
        <v>8</v>
      </c>
      <c r="F19" s="494"/>
      <c r="G19" s="173">
        <v>1</v>
      </c>
      <c r="H19" s="173">
        <v>2</v>
      </c>
      <c r="I19" s="174">
        <v>0.5</v>
      </c>
      <c r="J19" s="174">
        <v>0.5</v>
      </c>
      <c r="K19" s="173">
        <v>1</v>
      </c>
      <c r="L19" s="174">
        <v>0.5</v>
      </c>
      <c r="M19" s="174">
        <v>0.5</v>
      </c>
      <c r="N19" s="173">
        <v>1</v>
      </c>
      <c r="O19" s="174"/>
      <c r="P19" s="174">
        <v>1</v>
      </c>
      <c r="Q19" s="174"/>
      <c r="R19" s="176"/>
      <c r="S19" s="184">
        <v>7</v>
      </c>
      <c r="T19" s="105"/>
    </row>
    <row r="20" spans="1:20" ht="15.75" thickBot="1" x14ac:dyDescent="0.3">
      <c r="A20" s="538"/>
      <c r="B20" s="418">
        <v>7662</v>
      </c>
      <c r="C20" s="425" t="s">
        <v>187</v>
      </c>
      <c r="D20" s="536"/>
      <c r="E20" s="360">
        <f>SUM(G20:Q20)</f>
        <v>8</v>
      </c>
      <c r="F20" s="494"/>
      <c r="G20" s="173">
        <v>1</v>
      </c>
      <c r="H20" s="173">
        <v>2</v>
      </c>
      <c r="I20" s="174">
        <v>0.5</v>
      </c>
      <c r="J20" s="174">
        <v>0.5</v>
      </c>
      <c r="K20" s="173">
        <v>1</v>
      </c>
      <c r="L20" s="174">
        <v>0.5</v>
      </c>
      <c r="M20" s="174">
        <v>0.5</v>
      </c>
      <c r="N20" s="173">
        <v>1</v>
      </c>
      <c r="O20" s="174"/>
      <c r="P20" s="174">
        <v>1</v>
      </c>
      <c r="Q20" s="174"/>
      <c r="R20" s="176"/>
      <c r="S20" s="184">
        <v>8</v>
      </c>
      <c r="T20" s="105"/>
    </row>
    <row r="21" spans="1:20" ht="15.75" thickBot="1" x14ac:dyDescent="0.3">
      <c r="A21" s="538"/>
      <c r="B21" s="418">
        <v>7643</v>
      </c>
      <c r="C21" s="143" t="s">
        <v>170</v>
      </c>
      <c r="D21" s="536"/>
      <c r="E21" s="360">
        <f>SUM(G21:Q21)</f>
        <v>8</v>
      </c>
      <c r="F21" s="494"/>
      <c r="G21" s="173">
        <v>1</v>
      </c>
      <c r="H21" s="173">
        <v>2</v>
      </c>
      <c r="I21" s="174">
        <v>0.5</v>
      </c>
      <c r="J21" s="174">
        <v>0.5</v>
      </c>
      <c r="K21" s="173">
        <v>1</v>
      </c>
      <c r="L21" s="174">
        <v>0.5</v>
      </c>
      <c r="M21" s="174">
        <v>0.5</v>
      </c>
      <c r="N21" s="173">
        <v>1</v>
      </c>
      <c r="O21" s="174"/>
      <c r="P21" s="174">
        <v>1</v>
      </c>
      <c r="Q21" s="174"/>
      <c r="R21" s="176"/>
      <c r="S21" s="185">
        <v>7</v>
      </c>
      <c r="T21" s="105"/>
    </row>
    <row r="22" spans="1:20" x14ac:dyDescent="0.25">
      <c r="A22" s="111"/>
      <c r="B22" s="407"/>
      <c r="C22" s="423"/>
      <c r="D22" s="113"/>
      <c r="E22" s="398"/>
      <c r="F22" s="495"/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175"/>
      <c r="R22" s="175"/>
      <c r="S22" s="188"/>
      <c r="T22" s="105"/>
    </row>
    <row r="23" spans="1:20" ht="15.75" thickBot="1" x14ac:dyDescent="0.3">
      <c r="A23" s="538">
        <v>5</v>
      </c>
      <c r="B23" s="418">
        <v>7645</v>
      </c>
      <c r="C23" s="143" t="s">
        <v>172</v>
      </c>
      <c r="D23" s="529" t="s">
        <v>115</v>
      </c>
      <c r="E23" s="360">
        <f>SUM(G23:Q23)</f>
        <v>2</v>
      </c>
      <c r="F23" s="494"/>
      <c r="G23" s="176">
        <v>0</v>
      </c>
      <c r="H23" s="176">
        <v>0</v>
      </c>
      <c r="I23" s="176">
        <v>0.5</v>
      </c>
      <c r="J23" s="176">
        <v>0.5</v>
      </c>
      <c r="K23" s="176"/>
      <c r="L23" s="176">
        <v>0.5</v>
      </c>
      <c r="M23" s="177">
        <v>0.5</v>
      </c>
      <c r="N23" s="176"/>
      <c r="O23" s="176"/>
      <c r="P23" s="176"/>
      <c r="Q23" s="176"/>
      <c r="R23" s="176"/>
      <c r="S23" s="184">
        <v>2</v>
      </c>
      <c r="T23" s="105"/>
    </row>
    <row r="24" spans="1:20" ht="15.75" thickBot="1" x14ac:dyDescent="0.3">
      <c r="A24" s="538"/>
      <c r="B24" s="418">
        <v>7620</v>
      </c>
      <c r="C24" s="143" t="s">
        <v>150</v>
      </c>
      <c r="D24" s="529"/>
      <c r="E24" s="360">
        <f>SUM(G24:Q24)</f>
        <v>4.5</v>
      </c>
      <c r="F24" s="494"/>
      <c r="G24" s="174">
        <v>1</v>
      </c>
      <c r="H24" s="174">
        <v>1</v>
      </c>
      <c r="I24" s="174">
        <v>0.5</v>
      </c>
      <c r="J24" s="174">
        <v>0.5</v>
      </c>
      <c r="K24" s="176"/>
      <c r="L24" s="174">
        <v>0.5</v>
      </c>
      <c r="M24" s="174">
        <v>0.5</v>
      </c>
      <c r="N24" s="174">
        <v>0.5</v>
      </c>
      <c r="O24" s="174"/>
      <c r="P24" s="176"/>
      <c r="Q24" s="176"/>
      <c r="R24" s="176"/>
      <c r="S24" s="184">
        <v>5</v>
      </c>
      <c r="T24" s="105"/>
    </row>
    <row r="25" spans="1:20" ht="15.75" thickBot="1" x14ac:dyDescent="0.3">
      <c r="A25" s="202"/>
      <c r="B25" s="418">
        <v>7674</v>
      </c>
      <c r="C25" s="143" t="s">
        <v>196</v>
      </c>
      <c r="D25" s="359"/>
      <c r="E25" s="360">
        <f>SUM(G25:Q25)</f>
        <v>4.5</v>
      </c>
      <c r="F25" s="494"/>
      <c r="G25" s="174">
        <v>1</v>
      </c>
      <c r="H25" s="174">
        <v>1</v>
      </c>
      <c r="I25" s="174">
        <v>0.5</v>
      </c>
      <c r="J25" s="174">
        <v>0.5</v>
      </c>
      <c r="K25" s="176"/>
      <c r="L25" s="174">
        <v>0.5</v>
      </c>
      <c r="M25" s="174">
        <v>0.5</v>
      </c>
      <c r="N25" s="174">
        <v>0.5</v>
      </c>
      <c r="O25" s="174"/>
      <c r="P25" s="176"/>
      <c r="Q25" s="176"/>
      <c r="R25" s="176"/>
      <c r="S25" s="184">
        <v>5</v>
      </c>
      <c r="T25" s="105"/>
    </row>
    <row r="26" spans="1:20" x14ac:dyDescent="0.25">
      <c r="A26" s="111"/>
      <c r="B26" s="407"/>
      <c r="C26" s="410"/>
      <c r="D26" s="112"/>
      <c r="E26" s="398"/>
      <c r="F26" s="495"/>
      <c r="G26" s="175"/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75"/>
      <c r="S26" s="189"/>
      <c r="T26" s="105"/>
    </row>
    <row r="27" spans="1:20" ht="15.75" thickBot="1" x14ac:dyDescent="0.3">
      <c r="A27" s="538">
        <v>7</v>
      </c>
      <c r="B27" s="418">
        <v>7616</v>
      </c>
      <c r="C27" s="425" t="s">
        <v>146</v>
      </c>
      <c r="D27" s="529" t="s">
        <v>109</v>
      </c>
      <c r="E27" s="360">
        <f>SUM(G27:Q27)</f>
        <v>10</v>
      </c>
      <c r="F27" s="504" t="s">
        <v>371</v>
      </c>
      <c r="G27" s="173">
        <v>1</v>
      </c>
      <c r="H27" s="173">
        <v>2</v>
      </c>
      <c r="I27" s="174">
        <v>0.5</v>
      </c>
      <c r="J27" s="174">
        <v>0.5</v>
      </c>
      <c r="K27" s="173">
        <v>1</v>
      </c>
      <c r="L27" s="174">
        <v>0.5</v>
      </c>
      <c r="M27" s="174">
        <v>0.5</v>
      </c>
      <c r="N27" s="173">
        <v>1</v>
      </c>
      <c r="O27" s="174">
        <v>1</v>
      </c>
      <c r="P27" s="174">
        <v>1</v>
      </c>
      <c r="Q27" s="174">
        <v>1</v>
      </c>
      <c r="R27" s="176"/>
      <c r="S27" s="184">
        <v>10</v>
      </c>
      <c r="T27" s="105"/>
    </row>
    <row r="28" spans="1:20" ht="15.75" thickBot="1" x14ac:dyDescent="0.3">
      <c r="A28" s="538"/>
      <c r="B28" s="418">
        <v>7632</v>
      </c>
      <c r="C28" s="425" t="s">
        <v>161</v>
      </c>
      <c r="D28" s="529"/>
      <c r="E28" s="360">
        <f>SUM(G28:Q28)</f>
        <v>5.5</v>
      </c>
      <c r="F28" s="493"/>
      <c r="G28" s="174">
        <v>1</v>
      </c>
      <c r="H28" s="174">
        <v>2</v>
      </c>
      <c r="I28" s="174">
        <v>0.5</v>
      </c>
      <c r="J28" s="174">
        <v>0.5</v>
      </c>
      <c r="K28" s="176"/>
      <c r="L28" s="174">
        <v>0.5</v>
      </c>
      <c r="M28" s="174">
        <v>0.5</v>
      </c>
      <c r="N28" s="174">
        <v>0.5</v>
      </c>
      <c r="O28" s="174"/>
      <c r="P28" s="176"/>
      <c r="Q28" s="176"/>
      <c r="R28" s="176"/>
      <c r="S28" s="184">
        <v>5</v>
      </c>
      <c r="T28" s="105"/>
    </row>
    <row r="29" spans="1:20" ht="15.75" thickBot="1" x14ac:dyDescent="0.3">
      <c r="A29" s="538"/>
      <c r="B29" s="418">
        <v>7634</v>
      </c>
      <c r="C29" s="143" t="s">
        <v>162</v>
      </c>
      <c r="D29" s="529"/>
      <c r="E29" s="360">
        <f>SUM(G29:Q29)</f>
        <v>6.5</v>
      </c>
      <c r="F29" s="494"/>
      <c r="G29" s="174">
        <v>1</v>
      </c>
      <c r="H29" s="174">
        <v>2</v>
      </c>
      <c r="I29" s="174">
        <v>0.5</v>
      </c>
      <c r="J29" s="174">
        <v>0.5</v>
      </c>
      <c r="K29" s="176"/>
      <c r="L29" s="174">
        <v>0.5</v>
      </c>
      <c r="M29" s="174">
        <v>0.5</v>
      </c>
      <c r="N29" s="174">
        <v>0.5</v>
      </c>
      <c r="O29" s="174"/>
      <c r="P29" s="176">
        <v>1</v>
      </c>
      <c r="Q29" s="176"/>
      <c r="R29" s="176"/>
      <c r="S29" s="184">
        <v>5</v>
      </c>
      <c r="T29" s="105"/>
    </row>
    <row r="30" spans="1:20" x14ac:dyDescent="0.25">
      <c r="A30" s="111"/>
      <c r="B30" s="407"/>
      <c r="C30" s="410"/>
      <c r="D30" s="112"/>
      <c r="E30" s="398"/>
      <c r="F30" s="495"/>
      <c r="G30" s="175"/>
      <c r="H30" s="175"/>
      <c r="I30" s="175"/>
      <c r="J30" s="175"/>
      <c r="K30" s="175"/>
      <c r="L30" s="175"/>
      <c r="M30" s="175"/>
      <c r="N30" s="175"/>
      <c r="O30" s="175"/>
      <c r="P30" s="175"/>
      <c r="Q30" s="175"/>
      <c r="R30" s="175"/>
      <c r="S30" s="186"/>
      <c r="T30" s="105"/>
    </row>
    <row r="31" spans="1:20" ht="15.75" thickBot="1" x14ac:dyDescent="0.3">
      <c r="A31" s="538">
        <v>9</v>
      </c>
      <c r="B31" s="418">
        <v>7652</v>
      </c>
      <c r="C31" s="425" t="s">
        <v>178</v>
      </c>
      <c r="D31" s="536" t="s">
        <v>110</v>
      </c>
      <c r="E31" s="360">
        <f>SUM(G31:Q31)</f>
        <v>7.5</v>
      </c>
      <c r="F31" s="504" t="s">
        <v>371</v>
      </c>
      <c r="G31" s="177">
        <v>1</v>
      </c>
      <c r="H31" s="177">
        <v>1</v>
      </c>
      <c r="I31" s="174">
        <v>0.5</v>
      </c>
      <c r="J31" s="174">
        <v>0.5</v>
      </c>
      <c r="K31" s="176">
        <v>1</v>
      </c>
      <c r="L31" s="174">
        <v>0.5</v>
      </c>
      <c r="M31" s="174">
        <v>0.5</v>
      </c>
      <c r="N31" s="174">
        <v>0.5</v>
      </c>
      <c r="O31" s="174"/>
      <c r="P31" s="176">
        <v>1</v>
      </c>
      <c r="Q31" s="176">
        <v>1</v>
      </c>
      <c r="R31" s="176"/>
      <c r="S31" s="184"/>
      <c r="T31" s="105"/>
    </row>
    <row r="32" spans="1:20" ht="15.75" thickBot="1" x14ac:dyDescent="0.3">
      <c r="A32" s="538"/>
      <c r="B32" s="418">
        <v>7675</v>
      </c>
      <c r="C32" s="143" t="s">
        <v>197</v>
      </c>
      <c r="D32" s="536"/>
      <c r="E32" s="360">
        <f>SUM(G32:Q32)</f>
        <v>7.5</v>
      </c>
      <c r="F32" s="504" t="s">
        <v>371</v>
      </c>
      <c r="G32" s="176">
        <v>1</v>
      </c>
      <c r="H32" s="176">
        <v>1</v>
      </c>
      <c r="I32" s="174">
        <v>0.5</v>
      </c>
      <c r="J32" s="174">
        <v>0.5</v>
      </c>
      <c r="K32" s="176">
        <v>1</v>
      </c>
      <c r="L32" s="174">
        <v>0.5</v>
      </c>
      <c r="M32" s="174">
        <v>0.5</v>
      </c>
      <c r="N32" s="174">
        <v>0.5</v>
      </c>
      <c r="O32" s="174"/>
      <c r="P32" s="176">
        <v>1</v>
      </c>
      <c r="Q32" s="176">
        <v>1</v>
      </c>
      <c r="R32" s="176"/>
      <c r="S32" s="184"/>
      <c r="T32" s="105"/>
    </row>
    <row r="33" spans="1:20" ht="15.75" thickBot="1" x14ac:dyDescent="0.3">
      <c r="A33" s="538"/>
      <c r="B33" s="418">
        <v>7660</v>
      </c>
      <c r="C33" s="143" t="s">
        <v>185</v>
      </c>
      <c r="D33" s="536"/>
      <c r="E33" s="360">
        <f>SUM(G33:Q33)</f>
        <v>7.5</v>
      </c>
      <c r="F33" s="494"/>
      <c r="G33" s="176">
        <v>1</v>
      </c>
      <c r="H33" s="176">
        <v>1</v>
      </c>
      <c r="I33" s="174">
        <v>0.5</v>
      </c>
      <c r="J33" s="174">
        <v>0.5</v>
      </c>
      <c r="K33" s="176">
        <v>1</v>
      </c>
      <c r="L33" s="174">
        <v>0.5</v>
      </c>
      <c r="M33" s="174">
        <v>0.5</v>
      </c>
      <c r="N33" s="174">
        <v>0.5</v>
      </c>
      <c r="O33" s="174"/>
      <c r="P33" s="176">
        <v>1</v>
      </c>
      <c r="Q33" s="176">
        <v>1</v>
      </c>
      <c r="R33" s="176"/>
      <c r="S33" s="184"/>
      <c r="T33" s="105"/>
    </row>
    <row r="34" spans="1:20" x14ac:dyDescent="0.25">
      <c r="A34" s="111"/>
      <c r="B34" s="407"/>
      <c r="C34" s="410"/>
      <c r="D34" s="112"/>
      <c r="E34" s="398"/>
      <c r="F34" s="495"/>
      <c r="G34" s="175"/>
      <c r="H34" s="175"/>
      <c r="I34" s="399" t="s">
        <v>125</v>
      </c>
      <c r="J34" s="399" t="s">
        <v>125</v>
      </c>
      <c r="K34" s="175"/>
      <c r="L34" s="399" t="s">
        <v>125</v>
      </c>
      <c r="M34" s="399" t="s">
        <v>125</v>
      </c>
      <c r="N34" s="399" t="s">
        <v>125</v>
      </c>
      <c r="O34" s="400"/>
      <c r="P34" s="399" t="s">
        <v>125</v>
      </c>
      <c r="Q34" s="175"/>
      <c r="R34" s="175"/>
      <c r="S34" s="186"/>
      <c r="T34" s="105"/>
    </row>
    <row r="35" spans="1:20" ht="15.75" thickBot="1" x14ac:dyDescent="0.3">
      <c r="A35" s="538">
        <v>10</v>
      </c>
      <c r="B35" s="418">
        <v>7653</v>
      </c>
      <c r="C35" s="142" t="s">
        <v>201</v>
      </c>
      <c r="D35" s="536" t="s">
        <v>113</v>
      </c>
      <c r="E35" s="360">
        <f>SUM(G35:Q35)</f>
        <v>8.5</v>
      </c>
      <c r="F35" s="504" t="s">
        <v>371</v>
      </c>
      <c r="G35" s="177">
        <v>1</v>
      </c>
      <c r="H35" s="177">
        <v>2</v>
      </c>
      <c r="I35" s="174">
        <v>0.5</v>
      </c>
      <c r="J35" s="174">
        <v>0.5</v>
      </c>
      <c r="K35" s="176">
        <v>1</v>
      </c>
      <c r="L35" s="174">
        <v>0.5</v>
      </c>
      <c r="M35" s="174">
        <v>0.5</v>
      </c>
      <c r="N35" s="174">
        <v>0.5</v>
      </c>
      <c r="O35" s="174"/>
      <c r="P35" s="177">
        <v>1</v>
      </c>
      <c r="Q35" s="176">
        <v>1</v>
      </c>
      <c r="R35" s="176"/>
      <c r="S35" s="185"/>
      <c r="T35" s="105"/>
    </row>
    <row r="36" spans="1:20" ht="15.75" customHeight="1" thickBot="1" x14ac:dyDescent="0.3">
      <c r="A36" s="538"/>
      <c r="B36" s="418">
        <v>7656</v>
      </c>
      <c r="C36" s="143" t="s">
        <v>181</v>
      </c>
      <c r="D36" s="547"/>
      <c r="E36" s="360">
        <f>SUM(G36:Q36)</f>
        <v>8.5</v>
      </c>
      <c r="F36" s="504" t="s">
        <v>372</v>
      </c>
      <c r="G36" s="177">
        <v>1</v>
      </c>
      <c r="H36" s="177">
        <v>2</v>
      </c>
      <c r="I36" s="174">
        <v>0.5</v>
      </c>
      <c r="J36" s="174">
        <v>0.5</v>
      </c>
      <c r="K36" s="176">
        <v>1</v>
      </c>
      <c r="L36" s="174">
        <v>0.5</v>
      </c>
      <c r="M36" s="174">
        <v>0.5</v>
      </c>
      <c r="N36" s="174">
        <v>0.5</v>
      </c>
      <c r="O36" s="174"/>
      <c r="P36" s="176">
        <v>1</v>
      </c>
      <c r="Q36" s="176">
        <v>1</v>
      </c>
      <c r="R36" s="176"/>
      <c r="S36" s="184"/>
      <c r="T36" s="105"/>
    </row>
    <row r="37" spans="1:20" ht="15.75" thickBot="1" x14ac:dyDescent="0.3">
      <c r="A37" s="114"/>
      <c r="B37" s="418">
        <v>7659</v>
      </c>
      <c r="C37" s="425" t="s">
        <v>184</v>
      </c>
      <c r="D37" s="547"/>
      <c r="E37" s="360">
        <f>SUM(G37:Q37)</f>
        <v>8.5</v>
      </c>
      <c r="F37" s="494"/>
      <c r="G37" s="176">
        <v>1</v>
      </c>
      <c r="H37" s="176">
        <v>2</v>
      </c>
      <c r="I37" s="174">
        <v>0.5</v>
      </c>
      <c r="J37" s="174">
        <v>0.5</v>
      </c>
      <c r="K37" s="176">
        <v>1</v>
      </c>
      <c r="L37" s="174">
        <v>0.5</v>
      </c>
      <c r="M37" s="174">
        <v>0.5</v>
      </c>
      <c r="N37" s="174">
        <v>0.5</v>
      </c>
      <c r="O37" s="174"/>
      <c r="P37" s="176">
        <v>1</v>
      </c>
      <c r="Q37" s="176">
        <v>1</v>
      </c>
      <c r="R37" s="176"/>
      <c r="S37" s="185"/>
      <c r="T37" s="105"/>
    </row>
    <row r="38" spans="1:20" x14ac:dyDescent="0.25">
      <c r="A38" s="114"/>
      <c r="B38" s="408"/>
      <c r="C38" s="380"/>
      <c r="D38" s="118"/>
      <c r="E38" s="360"/>
      <c r="F38" s="494"/>
      <c r="G38" s="176"/>
      <c r="H38" s="176"/>
      <c r="I38" s="176"/>
      <c r="J38" s="176"/>
      <c r="K38" s="176"/>
      <c r="L38" s="176"/>
      <c r="M38" s="190" t="s">
        <v>140</v>
      </c>
      <c r="N38" s="177" t="s">
        <v>139</v>
      </c>
      <c r="O38" s="176"/>
      <c r="P38" s="176"/>
      <c r="Q38" s="176"/>
      <c r="R38" s="176"/>
      <c r="S38" s="185"/>
      <c r="T38" s="105"/>
    </row>
    <row r="39" spans="1:20" x14ac:dyDescent="0.25">
      <c r="A39" s="111"/>
      <c r="B39" s="407"/>
      <c r="C39" s="410"/>
      <c r="D39" s="115"/>
      <c r="E39" s="398"/>
      <c r="F39" s="495"/>
      <c r="G39" s="175"/>
      <c r="H39" s="175"/>
      <c r="I39" s="399" t="s">
        <v>125</v>
      </c>
      <c r="J39" s="399" t="s">
        <v>125</v>
      </c>
      <c r="K39" s="399" t="s">
        <v>129</v>
      </c>
      <c r="L39" s="399" t="s">
        <v>125</v>
      </c>
      <c r="M39" s="399" t="s">
        <v>125</v>
      </c>
      <c r="N39" s="399" t="s">
        <v>125</v>
      </c>
      <c r="O39" s="400"/>
      <c r="P39" s="399" t="s">
        <v>125</v>
      </c>
      <c r="Q39" s="399" t="s">
        <v>125</v>
      </c>
      <c r="R39" s="175"/>
      <c r="S39" s="186"/>
      <c r="T39" s="105"/>
    </row>
    <row r="40" spans="1:20" ht="15.75" thickBot="1" x14ac:dyDescent="0.3">
      <c r="A40" s="538">
        <v>11</v>
      </c>
      <c r="B40" s="418">
        <v>7668</v>
      </c>
      <c r="C40" s="425" t="s">
        <v>191</v>
      </c>
      <c r="D40" s="536" t="s">
        <v>130</v>
      </c>
      <c r="E40" s="360">
        <f>SUM(G40:Q40)</f>
        <v>8.5</v>
      </c>
      <c r="F40" s="504" t="s">
        <v>372</v>
      </c>
      <c r="G40" s="177">
        <v>1</v>
      </c>
      <c r="H40" s="177">
        <v>2</v>
      </c>
      <c r="I40" s="174">
        <v>0.5</v>
      </c>
      <c r="J40" s="174">
        <v>0.5</v>
      </c>
      <c r="K40" s="176">
        <v>1</v>
      </c>
      <c r="L40" s="174">
        <v>0.5</v>
      </c>
      <c r="M40" s="174">
        <v>0.5</v>
      </c>
      <c r="N40" s="174">
        <v>0.5</v>
      </c>
      <c r="O40" s="174"/>
      <c r="P40" s="177">
        <v>1</v>
      </c>
      <c r="Q40" s="176">
        <v>1</v>
      </c>
      <c r="R40" s="176"/>
      <c r="S40" s="184">
        <v>10</v>
      </c>
      <c r="T40" s="105"/>
    </row>
    <row r="41" spans="1:20" ht="15.75" thickBot="1" x14ac:dyDescent="0.3">
      <c r="A41" s="538"/>
      <c r="B41" s="418">
        <v>7670</v>
      </c>
      <c r="C41" s="143" t="s">
        <v>193</v>
      </c>
      <c r="D41" s="536"/>
      <c r="E41" s="360">
        <f>SUM(G41:Q41)</f>
        <v>8.5</v>
      </c>
      <c r="F41" s="494"/>
      <c r="G41" s="177">
        <v>1</v>
      </c>
      <c r="H41" s="177">
        <v>2</v>
      </c>
      <c r="I41" s="174">
        <v>0.5</v>
      </c>
      <c r="J41" s="174">
        <v>0.5</v>
      </c>
      <c r="K41" s="176">
        <v>1</v>
      </c>
      <c r="L41" s="174">
        <v>0.5</v>
      </c>
      <c r="M41" s="174">
        <v>0.5</v>
      </c>
      <c r="N41" s="174">
        <v>0.5</v>
      </c>
      <c r="O41" s="174"/>
      <c r="P41" s="176">
        <v>1</v>
      </c>
      <c r="Q41" s="176">
        <v>1</v>
      </c>
      <c r="R41" s="176"/>
      <c r="S41" s="184">
        <v>8</v>
      </c>
      <c r="T41" s="105"/>
    </row>
    <row r="42" spans="1:20" ht="15.75" thickBot="1" x14ac:dyDescent="0.3">
      <c r="A42" s="116"/>
      <c r="B42" s="418">
        <v>7644</v>
      </c>
      <c r="C42" s="143" t="s">
        <v>171</v>
      </c>
      <c r="D42" s="536"/>
      <c r="E42" s="360">
        <f>SUM(G42:Q42)</f>
        <v>8.5</v>
      </c>
      <c r="F42" s="494"/>
      <c r="G42" s="177">
        <v>1</v>
      </c>
      <c r="H42" s="177">
        <v>2</v>
      </c>
      <c r="I42" s="174">
        <v>0.5</v>
      </c>
      <c r="J42" s="174">
        <v>0.5</v>
      </c>
      <c r="K42" s="176">
        <v>1</v>
      </c>
      <c r="L42" s="174">
        <v>0.5</v>
      </c>
      <c r="M42" s="174">
        <v>0.5</v>
      </c>
      <c r="N42" s="174">
        <v>0.5</v>
      </c>
      <c r="O42" s="174"/>
      <c r="P42" s="176">
        <v>1</v>
      </c>
      <c r="Q42" s="176">
        <v>1</v>
      </c>
      <c r="R42" s="176"/>
      <c r="S42" s="184">
        <v>8</v>
      </c>
      <c r="T42" s="105"/>
    </row>
    <row r="43" spans="1:20" x14ac:dyDescent="0.25">
      <c r="A43" s="111"/>
      <c r="B43" s="407"/>
      <c r="C43" s="410"/>
      <c r="D43" s="115"/>
      <c r="E43" s="398"/>
      <c r="F43" s="495"/>
      <c r="G43" s="175"/>
      <c r="H43" s="175"/>
      <c r="I43" s="399" t="s">
        <v>125</v>
      </c>
      <c r="J43" s="399" t="s">
        <v>125</v>
      </c>
      <c r="K43" s="399" t="s">
        <v>137</v>
      </c>
      <c r="L43" s="399" t="s">
        <v>125</v>
      </c>
      <c r="M43" s="399" t="s">
        <v>125</v>
      </c>
      <c r="N43" s="399" t="s">
        <v>125</v>
      </c>
      <c r="O43" s="400"/>
      <c r="P43" s="399" t="s">
        <v>125</v>
      </c>
      <c r="Q43" s="399" t="s">
        <v>125</v>
      </c>
      <c r="R43" s="400"/>
      <c r="S43" s="186"/>
      <c r="T43" s="105"/>
    </row>
    <row r="44" spans="1:20" ht="15.75" thickBot="1" x14ac:dyDescent="0.3">
      <c r="A44" s="117">
        <v>12</v>
      </c>
      <c r="B44" s="418">
        <v>7626</v>
      </c>
      <c r="C44" s="425" t="s">
        <v>155</v>
      </c>
      <c r="D44" s="536" t="s">
        <v>138</v>
      </c>
      <c r="E44" s="360">
        <f>SUM(G44:Q44)</f>
        <v>8.5</v>
      </c>
      <c r="F44" s="504" t="s">
        <v>372</v>
      </c>
      <c r="G44" s="174">
        <v>1</v>
      </c>
      <c r="H44" s="174">
        <v>2</v>
      </c>
      <c r="I44" s="174">
        <v>0.5</v>
      </c>
      <c r="J44" s="174">
        <v>0.5</v>
      </c>
      <c r="K44" s="176">
        <v>1</v>
      </c>
      <c r="L44" s="174">
        <v>0.5</v>
      </c>
      <c r="M44" s="174">
        <v>0.5</v>
      </c>
      <c r="N44" s="174">
        <v>0.5</v>
      </c>
      <c r="O44" s="174"/>
      <c r="P44" s="177">
        <v>1</v>
      </c>
      <c r="Q44" s="176">
        <v>1</v>
      </c>
      <c r="R44" s="176"/>
      <c r="S44" s="184">
        <v>5</v>
      </c>
      <c r="T44" s="105"/>
    </row>
    <row r="45" spans="1:20" ht="15.75" thickBot="1" x14ac:dyDescent="0.3">
      <c r="A45" s="117"/>
      <c r="B45" s="418">
        <v>7627</v>
      </c>
      <c r="C45" s="426" t="s">
        <v>248</v>
      </c>
      <c r="D45" s="536"/>
      <c r="E45" s="360">
        <f>SUM(G45:Q45)</f>
        <v>8.5</v>
      </c>
      <c r="F45" s="494"/>
      <c r="G45" s="174">
        <v>1</v>
      </c>
      <c r="H45" s="174">
        <v>2</v>
      </c>
      <c r="I45" s="174">
        <v>0.5</v>
      </c>
      <c r="J45" s="174">
        <v>0.5</v>
      </c>
      <c r="K45" s="176">
        <v>1</v>
      </c>
      <c r="L45" s="174">
        <v>0.5</v>
      </c>
      <c r="M45" s="174">
        <v>0.5</v>
      </c>
      <c r="N45" s="174">
        <v>0.5</v>
      </c>
      <c r="O45" s="174"/>
      <c r="P45" s="176">
        <v>1</v>
      </c>
      <c r="Q45" s="176">
        <v>1</v>
      </c>
      <c r="R45" s="176"/>
      <c r="S45" s="184">
        <v>5</v>
      </c>
      <c r="T45" s="105"/>
    </row>
    <row r="46" spans="1:20" x14ac:dyDescent="0.25">
      <c r="A46" s="104"/>
      <c r="B46" s="418">
        <v>7682</v>
      </c>
      <c r="C46" s="429" t="s">
        <v>198</v>
      </c>
      <c r="D46" s="536"/>
      <c r="E46" s="360">
        <f>SUM(G46:Q46)</f>
        <v>8.5</v>
      </c>
      <c r="F46" s="494"/>
      <c r="G46" s="174">
        <v>1</v>
      </c>
      <c r="H46" s="174">
        <v>2</v>
      </c>
      <c r="I46" s="174">
        <v>0.5</v>
      </c>
      <c r="J46" s="174">
        <v>0.5</v>
      </c>
      <c r="K46" s="176">
        <v>1</v>
      </c>
      <c r="L46" s="174">
        <v>0.5</v>
      </c>
      <c r="M46" s="174">
        <v>0.5</v>
      </c>
      <c r="N46" s="174">
        <v>0.5</v>
      </c>
      <c r="O46" s="174"/>
      <c r="P46" s="176">
        <v>1</v>
      </c>
      <c r="Q46" s="176">
        <v>1</v>
      </c>
      <c r="R46" s="176"/>
      <c r="S46" s="184">
        <v>10</v>
      </c>
      <c r="T46" s="105"/>
    </row>
    <row r="47" spans="1:20" x14ac:dyDescent="0.25">
      <c r="A47" s="111"/>
      <c r="B47" s="407"/>
      <c r="C47" s="410"/>
      <c r="D47" s="115"/>
      <c r="E47" s="398"/>
      <c r="F47" s="495"/>
      <c r="G47" s="175"/>
      <c r="H47" s="175"/>
      <c r="I47" s="399" t="s">
        <v>128</v>
      </c>
      <c r="J47" s="399" t="s">
        <v>128</v>
      </c>
      <c r="K47" s="399" t="s">
        <v>137</v>
      </c>
      <c r="L47" s="399" t="s">
        <v>128</v>
      </c>
      <c r="M47" s="399" t="s">
        <v>128</v>
      </c>
      <c r="N47" s="399" t="s">
        <v>128</v>
      </c>
      <c r="O47" s="400"/>
      <c r="P47" s="399" t="s">
        <v>293</v>
      </c>
      <c r="Q47" s="400"/>
      <c r="R47" s="400"/>
      <c r="S47" s="186"/>
      <c r="T47" s="105"/>
    </row>
    <row r="48" spans="1:20" ht="15.75" thickBot="1" x14ac:dyDescent="0.3">
      <c r="A48" s="114">
        <v>13</v>
      </c>
      <c r="B48" s="418">
        <v>7618</v>
      </c>
      <c r="C48" s="426" t="s">
        <v>234</v>
      </c>
      <c r="D48" s="536" t="s">
        <v>112</v>
      </c>
      <c r="E48" s="360">
        <f t="shared" ref="E48:E69" si="0">SUM(G48:Q48)</f>
        <v>8.5</v>
      </c>
      <c r="F48" s="504" t="s">
        <v>371</v>
      </c>
      <c r="G48" s="174">
        <v>1</v>
      </c>
      <c r="H48" s="174">
        <v>2</v>
      </c>
      <c r="I48" s="174">
        <v>0.5</v>
      </c>
      <c r="J48" s="174">
        <v>0.5</v>
      </c>
      <c r="K48" s="176">
        <v>1</v>
      </c>
      <c r="L48" s="174">
        <v>0.5</v>
      </c>
      <c r="M48" s="174">
        <v>0.5</v>
      </c>
      <c r="N48" s="174">
        <v>0.5</v>
      </c>
      <c r="O48" s="174"/>
      <c r="P48" s="176">
        <v>1</v>
      </c>
      <c r="Q48" s="176">
        <v>1</v>
      </c>
      <c r="R48" s="176"/>
      <c r="S48" s="185">
        <v>8</v>
      </c>
      <c r="T48" s="105"/>
    </row>
    <row r="49" spans="1:20" ht="15.75" thickBot="1" x14ac:dyDescent="0.3">
      <c r="A49" s="114"/>
      <c r="B49" s="418">
        <v>7642</v>
      </c>
      <c r="C49" s="143" t="s">
        <v>169</v>
      </c>
      <c r="D49" s="536"/>
      <c r="E49" s="360">
        <f t="shared" si="0"/>
        <v>8.5</v>
      </c>
      <c r="F49" s="494"/>
      <c r="G49" s="174">
        <v>1</v>
      </c>
      <c r="H49" s="174">
        <v>2</v>
      </c>
      <c r="I49" s="174">
        <v>0.5</v>
      </c>
      <c r="J49" s="174">
        <v>0.5</v>
      </c>
      <c r="K49" s="176">
        <v>1</v>
      </c>
      <c r="L49" s="174">
        <v>0.5</v>
      </c>
      <c r="M49" s="174">
        <v>0.5</v>
      </c>
      <c r="N49" s="174">
        <v>0.5</v>
      </c>
      <c r="O49" s="174"/>
      <c r="P49" s="176">
        <v>1</v>
      </c>
      <c r="Q49" s="176">
        <v>1</v>
      </c>
      <c r="R49" s="176"/>
      <c r="S49" s="184">
        <v>6</v>
      </c>
      <c r="T49" s="105"/>
    </row>
    <row r="50" spans="1:20" ht="15.75" thickBot="1" x14ac:dyDescent="0.3">
      <c r="A50" s="104"/>
      <c r="B50" s="418">
        <v>7646</v>
      </c>
      <c r="C50" s="142" t="s">
        <v>200</v>
      </c>
      <c r="D50" s="536"/>
      <c r="E50" s="360">
        <f t="shared" si="0"/>
        <v>9</v>
      </c>
      <c r="F50" s="494"/>
      <c r="G50" s="173">
        <v>1</v>
      </c>
      <c r="H50" s="173">
        <v>2</v>
      </c>
      <c r="I50" s="174">
        <v>0.5</v>
      </c>
      <c r="J50" s="174">
        <v>0.5</v>
      </c>
      <c r="K50" s="176">
        <v>1</v>
      </c>
      <c r="L50" s="174">
        <v>0.5</v>
      </c>
      <c r="M50" s="174">
        <v>0.5</v>
      </c>
      <c r="N50" s="173">
        <v>1</v>
      </c>
      <c r="O50" s="174"/>
      <c r="P50" s="176">
        <v>1</v>
      </c>
      <c r="Q50" s="176">
        <v>1</v>
      </c>
      <c r="R50" s="176"/>
      <c r="S50" s="184">
        <v>7</v>
      </c>
      <c r="T50" s="105"/>
    </row>
    <row r="51" spans="1:20" x14ac:dyDescent="0.25">
      <c r="A51" s="111"/>
      <c r="B51" s="407"/>
      <c r="C51" s="410"/>
      <c r="D51" s="115"/>
      <c r="E51" s="360">
        <f t="shared" si="0"/>
        <v>0</v>
      </c>
      <c r="F51" s="495"/>
      <c r="G51" s="175"/>
      <c r="H51" s="175"/>
      <c r="I51" s="399" t="s">
        <v>125</v>
      </c>
      <c r="J51" s="399" t="s">
        <v>125</v>
      </c>
      <c r="K51" s="399" t="s">
        <v>262</v>
      </c>
      <c r="L51" s="399" t="s">
        <v>125</v>
      </c>
      <c r="M51" s="399" t="s">
        <v>125</v>
      </c>
      <c r="N51" s="399" t="s">
        <v>125</v>
      </c>
      <c r="O51" s="399" t="s">
        <v>128</v>
      </c>
      <c r="P51" s="399" t="s">
        <v>125</v>
      </c>
      <c r="Q51" s="399" t="s">
        <v>125</v>
      </c>
      <c r="R51" s="400"/>
      <c r="S51" s="186"/>
      <c r="T51" s="105"/>
    </row>
    <row r="52" spans="1:20" ht="15.75" thickBot="1" x14ac:dyDescent="0.3">
      <c r="A52" s="114">
        <v>14</v>
      </c>
      <c r="B52" s="418">
        <v>7622</v>
      </c>
      <c r="C52" s="143" t="s">
        <v>152</v>
      </c>
      <c r="D52" s="539" t="s">
        <v>263</v>
      </c>
      <c r="E52" s="360">
        <f t="shared" si="0"/>
        <v>9.5</v>
      </c>
      <c r="F52" s="504" t="s">
        <v>372</v>
      </c>
      <c r="G52" s="176">
        <v>1</v>
      </c>
      <c r="H52" s="176">
        <v>2</v>
      </c>
      <c r="I52" s="174">
        <v>0.5</v>
      </c>
      <c r="J52" s="174">
        <v>0.5</v>
      </c>
      <c r="K52" s="176">
        <v>1</v>
      </c>
      <c r="L52" s="174">
        <v>0.5</v>
      </c>
      <c r="M52" s="174">
        <v>0.5</v>
      </c>
      <c r="N52" s="174">
        <v>0.5</v>
      </c>
      <c r="O52" s="174">
        <v>1</v>
      </c>
      <c r="P52" s="176">
        <v>1</v>
      </c>
      <c r="Q52" s="176">
        <v>1</v>
      </c>
      <c r="R52" s="176"/>
      <c r="S52" s="184">
        <v>10</v>
      </c>
      <c r="T52" s="105"/>
    </row>
    <row r="53" spans="1:20" ht="15.75" thickBot="1" x14ac:dyDescent="0.3">
      <c r="A53" s="114"/>
      <c r="B53" s="418">
        <v>7671</v>
      </c>
      <c r="C53" s="143" t="s">
        <v>194</v>
      </c>
      <c r="D53" s="540"/>
      <c r="E53" s="360">
        <f t="shared" si="0"/>
        <v>9.5</v>
      </c>
      <c r="F53" s="494"/>
      <c r="G53" s="174">
        <v>1</v>
      </c>
      <c r="H53" s="174">
        <v>2</v>
      </c>
      <c r="I53" s="174">
        <v>0.5</v>
      </c>
      <c r="J53" s="174">
        <v>0.5</v>
      </c>
      <c r="K53" s="176">
        <v>1</v>
      </c>
      <c r="L53" s="174">
        <v>0.5</v>
      </c>
      <c r="M53" s="174">
        <v>0.5</v>
      </c>
      <c r="N53" s="174">
        <v>0.5</v>
      </c>
      <c r="O53" s="174">
        <v>1</v>
      </c>
      <c r="P53" s="176">
        <v>1</v>
      </c>
      <c r="Q53" s="176">
        <v>1</v>
      </c>
      <c r="R53" s="176"/>
      <c r="S53" s="184">
        <v>5</v>
      </c>
      <c r="T53" s="105"/>
    </row>
    <row r="54" spans="1:20" ht="15.75" thickBot="1" x14ac:dyDescent="0.3">
      <c r="A54" s="104"/>
      <c r="B54" s="418">
        <v>7630</v>
      </c>
      <c r="C54" s="143" t="s">
        <v>159</v>
      </c>
      <c r="D54" s="541"/>
      <c r="E54" s="360">
        <f t="shared" si="0"/>
        <v>9.5</v>
      </c>
      <c r="F54" s="494"/>
      <c r="G54" s="174">
        <v>1</v>
      </c>
      <c r="H54" s="174">
        <v>2</v>
      </c>
      <c r="I54" s="174">
        <v>0.5</v>
      </c>
      <c r="J54" s="174">
        <v>0.5</v>
      </c>
      <c r="K54" s="176">
        <v>1</v>
      </c>
      <c r="L54" s="174">
        <v>0.5</v>
      </c>
      <c r="M54" s="174">
        <v>0.5</v>
      </c>
      <c r="N54" s="174">
        <v>0.5</v>
      </c>
      <c r="O54" s="174">
        <v>1</v>
      </c>
      <c r="P54" s="176">
        <v>1</v>
      </c>
      <c r="Q54" s="176">
        <v>1</v>
      </c>
      <c r="R54" s="176"/>
      <c r="S54" s="184">
        <v>5</v>
      </c>
      <c r="T54" s="105"/>
    </row>
    <row r="55" spans="1:20" x14ac:dyDescent="0.25">
      <c r="A55" s="111"/>
      <c r="B55" s="407"/>
      <c r="C55" s="410"/>
      <c r="D55" s="112"/>
      <c r="E55" s="360">
        <f t="shared" si="0"/>
        <v>0</v>
      </c>
      <c r="F55" s="495"/>
      <c r="G55" s="175"/>
      <c r="H55" s="175"/>
      <c r="I55" s="399" t="s">
        <v>128</v>
      </c>
      <c r="J55" s="399" t="s">
        <v>128</v>
      </c>
      <c r="K55" s="399" t="s">
        <v>136</v>
      </c>
      <c r="L55" s="399" t="s">
        <v>128</v>
      </c>
      <c r="M55" s="399" t="s">
        <v>128</v>
      </c>
      <c r="N55" s="399" t="s">
        <v>128</v>
      </c>
      <c r="O55" s="399" t="s">
        <v>128</v>
      </c>
      <c r="P55" s="399" t="s">
        <v>128</v>
      </c>
      <c r="Q55" s="399" t="s">
        <v>128</v>
      </c>
      <c r="R55" s="400"/>
      <c r="S55" s="177" t="s">
        <v>134</v>
      </c>
      <c r="T55" s="105"/>
    </row>
    <row r="56" spans="1:20" ht="15.75" thickBot="1" x14ac:dyDescent="0.3">
      <c r="A56" s="114">
        <v>15</v>
      </c>
      <c r="B56" s="418">
        <v>7624</v>
      </c>
      <c r="C56" s="143" t="s">
        <v>153</v>
      </c>
      <c r="D56" s="529" t="s">
        <v>135</v>
      </c>
      <c r="E56" s="360">
        <f t="shared" si="0"/>
        <v>9.5</v>
      </c>
      <c r="F56" s="504" t="s">
        <v>372</v>
      </c>
      <c r="G56" s="176">
        <v>1</v>
      </c>
      <c r="H56" s="176">
        <v>2</v>
      </c>
      <c r="I56" s="174">
        <v>0.5</v>
      </c>
      <c r="J56" s="174">
        <v>0.5</v>
      </c>
      <c r="K56" s="177">
        <v>1</v>
      </c>
      <c r="L56" s="174">
        <v>0.5</v>
      </c>
      <c r="M56" s="174">
        <v>0.5</v>
      </c>
      <c r="N56" s="174">
        <v>0.5</v>
      </c>
      <c r="O56" s="177">
        <v>1</v>
      </c>
      <c r="P56" s="177">
        <v>1</v>
      </c>
      <c r="Q56" s="177">
        <v>1</v>
      </c>
      <c r="R56" s="176"/>
      <c r="S56" s="184">
        <v>10</v>
      </c>
      <c r="T56" s="105"/>
    </row>
    <row r="57" spans="1:20" ht="15.75" thickBot="1" x14ac:dyDescent="0.3">
      <c r="A57" s="114"/>
      <c r="B57" s="418">
        <v>7669</v>
      </c>
      <c r="C57" s="143" t="s">
        <v>192</v>
      </c>
      <c r="D57" s="529"/>
      <c r="E57" s="360">
        <f t="shared" si="0"/>
        <v>9.5</v>
      </c>
      <c r="F57" s="494"/>
      <c r="G57" s="176">
        <v>1</v>
      </c>
      <c r="H57" s="176">
        <v>2</v>
      </c>
      <c r="I57" s="174">
        <v>0.5</v>
      </c>
      <c r="J57" s="174">
        <v>0.5</v>
      </c>
      <c r="K57" s="177">
        <v>1</v>
      </c>
      <c r="L57" s="174">
        <v>0.5</v>
      </c>
      <c r="M57" s="174">
        <v>0.5</v>
      </c>
      <c r="N57" s="174">
        <v>0.5</v>
      </c>
      <c r="O57" s="176">
        <v>1</v>
      </c>
      <c r="P57" s="176">
        <v>1</v>
      </c>
      <c r="Q57" s="176">
        <v>1</v>
      </c>
      <c r="R57" s="176"/>
      <c r="S57" s="185">
        <v>10</v>
      </c>
      <c r="T57" s="105"/>
    </row>
    <row r="58" spans="1:20" x14ac:dyDescent="0.25">
      <c r="A58" s="111"/>
      <c r="B58" s="407"/>
      <c r="C58" s="410"/>
      <c r="D58" s="112"/>
      <c r="E58" s="360">
        <f t="shared" si="0"/>
        <v>0</v>
      </c>
      <c r="F58" s="495"/>
      <c r="G58" s="175"/>
      <c r="H58" s="175"/>
      <c r="I58" s="399" t="s">
        <v>128</v>
      </c>
      <c r="J58" s="399" t="s">
        <v>128</v>
      </c>
      <c r="K58" s="175"/>
      <c r="L58" s="399" t="s">
        <v>128</v>
      </c>
      <c r="M58" s="399" t="s">
        <v>294</v>
      </c>
      <c r="N58" s="399" t="s">
        <v>295</v>
      </c>
      <c r="O58" s="399" t="s">
        <v>131</v>
      </c>
      <c r="P58" s="399" t="s">
        <v>296</v>
      </c>
      <c r="Q58" s="399" t="s">
        <v>131</v>
      </c>
      <c r="R58" s="175"/>
      <c r="S58" s="186"/>
      <c r="T58" s="105"/>
    </row>
    <row r="59" spans="1:20" ht="15.75" thickBot="1" x14ac:dyDescent="0.3">
      <c r="A59" s="114">
        <v>16</v>
      </c>
      <c r="B59" s="418">
        <v>7661</v>
      </c>
      <c r="C59" s="425" t="s">
        <v>186</v>
      </c>
      <c r="D59" s="526" t="s">
        <v>114</v>
      </c>
      <c r="E59" s="360">
        <f t="shared" si="0"/>
        <v>7</v>
      </c>
      <c r="F59" s="504" t="s">
        <v>372</v>
      </c>
      <c r="G59" s="176">
        <v>1</v>
      </c>
      <c r="H59" s="176">
        <v>1</v>
      </c>
      <c r="I59" s="174">
        <v>0.5</v>
      </c>
      <c r="J59" s="174">
        <v>0.5</v>
      </c>
      <c r="K59" s="176">
        <v>1</v>
      </c>
      <c r="L59" s="174">
        <v>0.5</v>
      </c>
      <c r="M59" s="174">
        <v>0.5</v>
      </c>
      <c r="N59" s="174">
        <v>1</v>
      </c>
      <c r="O59" s="174"/>
      <c r="P59" s="177"/>
      <c r="Q59" s="177">
        <v>1</v>
      </c>
      <c r="R59" s="176"/>
      <c r="S59" s="185">
        <v>4</v>
      </c>
      <c r="T59" s="105"/>
    </row>
    <row r="60" spans="1:20" ht="15.75" thickBot="1" x14ac:dyDescent="0.3">
      <c r="A60" s="114"/>
      <c r="B60" s="418">
        <v>7641</v>
      </c>
      <c r="C60" s="143" t="s">
        <v>168</v>
      </c>
      <c r="D60" s="527"/>
      <c r="E60" s="360">
        <f t="shared" si="0"/>
        <v>7</v>
      </c>
      <c r="F60" s="494"/>
      <c r="G60" s="176">
        <v>1</v>
      </c>
      <c r="H60" s="176">
        <v>1</v>
      </c>
      <c r="I60" s="174">
        <v>0.5</v>
      </c>
      <c r="J60" s="174">
        <v>0.5</v>
      </c>
      <c r="K60" s="176">
        <v>1</v>
      </c>
      <c r="L60" s="174">
        <v>0.5</v>
      </c>
      <c r="M60" s="174">
        <v>0.5</v>
      </c>
      <c r="N60" s="174">
        <v>1</v>
      </c>
      <c r="O60" s="174"/>
      <c r="P60" s="177"/>
      <c r="Q60" s="176">
        <v>1</v>
      </c>
      <c r="R60" s="176"/>
      <c r="S60" s="185">
        <v>4</v>
      </c>
      <c r="T60" s="105"/>
    </row>
    <row r="61" spans="1:20" ht="15.75" thickBot="1" x14ac:dyDescent="0.3">
      <c r="A61" s="104"/>
      <c r="B61" s="418">
        <v>7619</v>
      </c>
      <c r="C61" s="425" t="s">
        <v>149</v>
      </c>
      <c r="D61" s="528"/>
      <c r="E61" s="360">
        <f t="shared" si="0"/>
        <v>7</v>
      </c>
      <c r="F61" s="494"/>
      <c r="G61" s="174">
        <v>1</v>
      </c>
      <c r="H61" s="174">
        <v>1</v>
      </c>
      <c r="I61" s="174">
        <v>0.5</v>
      </c>
      <c r="J61" s="174">
        <v>0.5</v>
      </c>
      <c r="K61" s="176">
        <v>1</v>
      </c>
      <c r="L61" s="174">
        <v>0.5</v>
      </c>
      <c r="M61" s="174">
        <v>0.5</v>
      </c>
      <c r="N61" s="174">
        <v>1</v>
      </c>
      <c r="O61" s="174"/>
      <c r="P61" s="176"/>
      <c r="Q61" s="176">
        <v>1</v>
      </c>
      <c r="R61" s="176"/>
      <c r="S61" s="184">
        <v>5</v>
      </c>
      <c r="T61" s="105"/>
    </row>
    <row r="62" spans="1:20" x14ac:dyDescent="0.25">
      <c r="A62" s="111"/>
      <c r="B62" s="407"/>
      <c r="C62" s="410"/>
      <c r="D62" s="112"/>
      <c r="E62" s="360">
        <f t="shared" si="0"/>
        <v>0</v>
      </c>
      <c r="F62" s="49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86"/>
      <c r="T62" s="105"/>
    </row>
    <row r="63" spans="1:20" ht="15.75" thickBot="1" x14ac:dyDescent="0.3">
      <c r="A63" s="114">
        <v>18</v>
      </c>
      <c r="B63" s="418">
        <v>7629</v>
      </c>
      <c r="C63" s="143" t="s">
        <v>158</v>
      </c>
      <c r="D63" s="526" t="s">
        <v>120</v>
      </c>
      <c r="E63" s="360">
        <f t="shared" si="0"/>
        <v>7</v>
      </c>
      <c r="F63" s="504" t="s">
        <v>372</v>
      </c>
      <c r="G63" s="173">
        <v>1</v>
      </c>
      <c r="H63" s="173">
        <v>1</v>
      </c>
      <c r="I63" s="174">
        <v>0.5</v>
      </c>
      <c r="J63" s="174">
        <v>0.5</v>
      </c>
      <c r="K63" s="173">
        <v>1</v>
      </c>
      <c r="L63" s="174">
        <v>0.5</v>
      </c>
      <c r="M63" s="174">
        <v>0.5</v>
      </c>
      <c r="N63" s="173">
        <v>1</v>
      </c>
      <c r="O63" s="174"/>
      <c r="P63" s="174">
        <v>1</v>
      </c>
      <c r="Q63" s="174"/>
      <c r="R63" s="176"/>
      <c r="S63" s="185">
        <v>7</v>
      </c>
      <c r="T63" s="105"/>
    </row>
    <row r="64" spans="1:20" ht="15.75" thickBot="1" x14ac:dyDescent="0.3">
      <c r="A64" s="114"/>
      <c r="B64" s="418">
        <v>7655</v>
      </c>
      <c r="C64" s="425" t="s">
        <v>180</v>
      </c>
      <c r="D64" s="527"/>
      <c r="E64" s="360">
        <f t="shared" si="0"/>
        <v>7</v>
      </c>
      <c r="F64" s="494"/>
      <c r="G64" s="173">
        <v>1</v>
      </c>
      <c r="H64" s="173">
        <v>1</v>
      </c>
      <c r="I64" s="174">
        <v>0.5</v>
      </c>
      <c r="J64" s="174">
        <v>0.5</v>
      </c>
      <c r="K64" s="173">
        <v>1</v>
      </c>
      <c r="L64" s="174">
        <v>0.5</v>
      </c>
      <c r="M64" s="174">
        <v>0.5</v>
      </c>
      <c r="N64" s="173">
        <v>1</v>
      </c>
      <c r="O64" s="174"/>
      <c r="P64" s="174">
        <v>1</v>
      </c>
      <c r="Q64" s="174"/>
      <c r="R64" s="176"/>
      <c r="S64" s="185">
        <v>8</v>
      </c>
      <c r="T64" s="105"/>
    </row>
    <row r="65" spans="1:20" ht="15.75" thickBot="1" x14ac:dyDescent="0.3">
      <c r="A65" s="104"/>
      <c r="B65" s="408">
        <v>7664</v>
      </c>
      <c r="C65" s="425" t="s">
        <v>189</v>
      </c>
      <c r="D65" s="528"/>
      <c r="E65" s="360">
        <f t="shared" si="0"/>
        <v>7</v>
      </c>
      <c r="F65" s="494"/>
      <c r="G65" s="173">
        <v>1</v>
      </c>
      <c r="H65" s="173">
        <v>1</v>
      </c>
      <c r="I65" s="174">
        <v>0.5</v>
      </c>
      <c r="J65" s="174">
        <v>0.5</v>
      </c>
      <c r="K65" s="173">
        <v>1</v>
      </c>
      <c r="L65" s="174">
        <v>0.5</v>
      </c>
      <c r="M65" s="174">
        <v>0.5</v>
      </c>
      <c r="N65" s="173">
        <v>1</v>
      </c>
      <c r="O65" s="174"/>
      <c r="P65" s="174">
        <v>1</v>
      </c>
      <c r="Q65" s="174"/>
      <c r="R65" s="176"/>
      <c r="S65" s="184">
        <v>7</v>
      </c>
      <c r="T65" s="105"/>
    </row>
    <row r="66" spans="1:20" x14ac:dyDescent="0.25">
      <c r="A66" s="111"/>
      <c r="B66" s="407"/>
      <c r="C66" s="410"/>
      <c r="D66" s="112"/>
      <c r="E66" s="360">
        <f t="shared" si="0"/>
        <v>0</v>
      </c>
      <c r="F66" s="495"/>
      <c r="G66" s="175"/>
      <c r="H66" s="175"/>
      <c r="I66" s="175" t="s">
        <v>128</v>
      </c>
      <c r="J66" s="399" t="s">
        <v>128</v>
      </c>
      <c r="K66" s="175"/>
      <c r="L66" s="175" t="s">
        <v>128</v>
      </c>
      <c r="M66" s="402" t="s">
        <v>128</v>
      </c>
      <c r="N66" s="175" t="s">
        <v>128</v>
      </c>
      <c r="O66" s="175"/>
      <c r="P66" s="175" t="s">
        <v>128</v>
      </c>
      <c r="Q66" s="175"/>
      <c r="R66" s="175"/>
      <c r="S66" s="186"/>
      <c r="T66" s="105"/>
    </row>
    <row r="67" spans="1:20" s="141" customFormat="1" ht="15.75" thickBot="1" x14ac:dyDescent="0.3">
      <c r="A67" s="139"/>
      <c r="B67" s="419">
        <v>7665</v>
      </c>
      <c r="C67" s="426" t="s">
        <v>219</v>
      </c>
      <c r="D67" s="533" t="s">
        <v>116</v>
      </c>
      <c r="E67" s="360">
        <f t="shared" si="0"/>
        <v>7</v>
      </c>
      <c r="F67" s="504" t="s">
        <v>372</v>
      </c>
      <c r="G67" s="173">
        <v>1</v>
      </c>
      <c r="H67" s="173">
        <v>1</v>
      </c>
      <c r="I67" s="401">
        <v>0.5</v>
      </c>
      <c r="J67" s="401">
        <v>0.5</v>
      </c>
      <c r="K67" s="406">
        <v>1</v>
      </c>
      <c r="L67" s="401">
        <v>0.5</v>
      </c>
      <c r="M67" s="401">
        <v>0.5</v>
      </c>
      <c r="N67" s="401">
        <v>1</v>
      </c>
      <c r="O67" s="401"/>
      <c r="P67" s="401">
        <v>1</v>
      </c>
      <c r="Q67" s="178"/>
      <c r="R67" s="178"/>
      <c r="S67" s="191">
        <v>2</v>
      </c>
      <c r="T67" s="140"/>
    </row>
    <row r="68" spans="1:20" s="141" customFormat="1" ht="15.75" thickBot="1" x14ac:dyDescent="0.3">
      <c r="A68" s="139"/>
      <c r="B68" s="420">
        <v>7636</v>
      </c>
      <c r="C68" s="143" t="s">
        <v>164</v>
      </c>
      <c r="D68" s="534"/>
      <c r="E68" s="360">
        <f t="shared" si="0"/>
        <v>7</v>
      </c>
      <c r="F68" s="496"/>
      <c r="G68" s="173">
        <v>1</v>
      </c>
      <c r="H68" s="173">
        <v>1</v>
      </c>
      <c r="I68" s="401">
        <v>0.5</v>
      </c>
      <c r="J68" s="401">
        <v>0.5</v>
      </c>
      <c r="K68" s="406">
        <v>1</v>
      </c>
      <c r="L68" s="401">
        <v>0.5</v>
      </c>
      <c r="M68" s="401">
        <v>0.5</v>
      </c>
      <c r="N68" s="401">
        <v>1</v>
      </c>
      <c r="O68" s="401"/>
      <c r="P68" s="401">
        <v>1</v>
      </c>
      <c r="Q68" s="178"/>
      <c r="R68" s="178"/>
      <c r="S68" s="191">
        <v>4</v>
      </c>
      <c r="T68" s="140"/>
    </row>
    <row r="69" spans="1:20" ht="15.75" thickBot="1" x14ac:dyDescent="0.3">
      <c r="A69" s="104">
        <v>19</v>
      </c>
      <c r="B69" s="421">
        <v>7635</v>
      </c>
      <c r="C69" s="143" t="s">
        <v>163</v>
      </c>
      <c r="D69" s="535"/>
      <c r="E69" s="360">
        <f t="shared" si="0"/>
        <v>7</v>
      </c>
      <c r="F69" s="497"/>
      <c r="G69" s="173">
        <v>1</v>
      </c>
      <c r="H69" s="173">
        <v>1</v>
      </c>
      <c r="I69" s="401">
        <v>0.5</v>
      </c>
      <c r="J69" s="401">
        <v>0.5</v>
      </c>
      <c r="K69" s="176">
        <v>1</v>
      </c>
      <c r="L69" s="401">
        <v>0.5</v>
      </c>
      <c r="M69" s="401">
        <v>0.5</v>
      </c>
      <c r="N69" s="401">
        <v>1</v>
      </c>
      <c r="O69" s="401"/>
      <c r="P69" s="401">
        <v>1</v>
      </c>
      <c r="Q69" s="176"/>
      <c r="R69" s="176"/>
      <c r="S69" s="184">
        <v>4</v>
      </c>
      <c r="T69" s="105"/>
    </row>
    <row r="70" spans="1:20" x14ac:dyDescent="0.25">
      <c r="A70" s="111"/>
      <c r="B70" s="407"/>
      <c r="C70" s="410"/>
      <c r="D70" s="193"/>
      <c r="E70" s="398"/>
      <c r="F70" s="498"/>
      <c r="G70" s="194"/>
      <c r="H70" s="194"/>
      <c r="I70" s="399" t="s">
        <v>128</v>
      </c>
      <c r="J70" s="399" t="s">
        <v>132</v>
      </c>
      <c r="K70" s="175"/>
      <c r="L70" s="399" t="s">
        <v>128</v>
      </c>
      <c r="M70" s="399" t="s">
        <v>128</v>
      </c>
      <c r="N70" s="399" t="s">
        <v>128</v>
      </c>
      <c r="O70" s="399" t="s">
        <v>133</v>
      </c>
      <c r="P70" s="399" t="s">
        <v>128</v>
      </c>
      <c r="Q70" s="175"/>
      <c r="R70" s="175"/>
      <c r="S70" s="189"/>
      <c r="T70" s="105"/>
    </row>
    <row r="71" spans="1:20" ht="15.75" thickBot="1" x14ac:dyDescent="0.3">
      <c r="A71" s="104">
        <v>20</v>
      </c>
      <c r="B71" s="427">
        <v>7651</v>
      </c>
      <c r="C71" s="422" t="s">
        <v>177</v>
      </c>
      <c r="D71" s="526" t="s">
        <v>117</v>
      </c>
      <c r="E71" s="360">
        <f>SUM(G71:Q71)</f>
        <v>6</v>
      </c>
      <c r="F71" s="504" t="s">
        <v>371</v>
      </c>
      <c r="G71" s="176">
        <v>1</v>
      </c>
      <c r="H71" s="176">
        <v>1</v>
      </c>
      <c r="I71" s="177">
        <v>0.5</v>
      </c>
      <c r="J71" s="177">
        <v>0.5</v>
      </c>
      <c r="K71" s="176"/>
      <c r="L71" s="177">
        <v>0.5</v>
      </c>
      <c r="M71" s="177">
        <v>0.5</v>
      </c>
      <c r="N71" s="177">
        <v>1</v>
      </c>
      <c r="O71" s="177"/>
      <c r="P71" s="177">
        <v>1</v>
      </c>
      <c r="Q71" s="176"/>
      <c r="R71" s="176"/>
      <c r="S71" s="184"/>
      <c r="T71" s="105"/>
    </row>
    <row r="72" spans="1:20" ht="15.75" thickBot="1" x14ac:dyDescent="0.3">
      <c r="A72" s="104"/>
      <c r="B72" s="428">
        <v>7667</v>
      </c>
      <c r="C72" s="426" t="s">
        <v>220</v>
      </c>
      <c r="D72" s="527"/>
      <c r="E72" s="360">
        <f>SUM(G72:Q72)</f>
        <v>6</v>
      </c>
      <c r="F72" s="504" t="s">
        <v>372</v>
      </c>
      <c r="G72" s="176">
        <v>1</v>
      </c>
      <c r="H72" s="176">
        <v>1</v>
      </c>
      <c r="I72" s="177">
        <v>0.5</v>
      </c>
      <c r="J72" s="177">
        <v>0.5</v>
      </c>
      <c r="K72" s="176"/>
      <c r="L72" s="177">
        <v>0.5</v>
      </c>
      <c r="M72" s="177">
        <v>0.5</v>
      </c>
      <c r="N72" s="177">
        <v>1</v>
      </c>
      <c r="O72" s="177"/>
      <c r="P72" s="177">
        <v>1</v>
      </c>
      <c r="Q72" s="176"/>
      <c r="R72" s="176"/>
      <c r="S72" s="185"/>
      <c r="T72" s="105"/>
    </row>
    <row r="73" spans="1:20" ht="15.75" thickBot="1" x14ac:dyDescent="0.3">
      <c r="A73" s="104"/>
      <c r="B73" s="160">
        <v>7623</v>
      </c>
      <c r="C73" s="262" t="s">
        <v>261</v>
      </c>
      <c r="D73" s="528"/>
      <c r="E73" s="360">
        <f>SUM(G73:Q73)</f>
        <v>6</v>
      </c>
      <c r="F73" s="494"/>
      <c r="G73" s="176">
        <v>1</v>
      </c>
      <c r="H73" s="176">
        <v>1</v>
      </c>
      <c r="I73" s="177">
        <v>0.5</v>
      </c>
      <c r="J73" s="177">
        <v>0.5</v>
      </c>
      <c r="K73" s="176"/>
      <c r="L73" s="177">
        <v>0.5</v>
      </c>
      <c r="M73" s="177">
        <v>0.5</v>
      </c>
      <c r="N73" s="177">
        <v>1</v>
      </c>
      <c r="O73" s="177"/>
      <c r="P73" s="177">
        <v>1</v>
      </c>
      <c r="Q73" s="176"/>
      <c r="R73" s="176"/>
      <c r="S73" s="184"/>
      <c r="T73" s="105"/>
    </row>
    <row r="74" spans="1:20" x14ac:dyDescent="0.25">
      <c r="A74" s="111"/>
      <c r="B74" s="407"/>
      <c r="C74" s="410"/>
      <c r="D74" s="112"/>
      <c r="E74" s="398"/>
      <c r="F74" s="495"/>
      <c r="G74" s="175"/>
      <c r="H74" s="175"/>
      <c r="I74" s="399" t="s">
        <v>128</v>
      </c>
      <c r="J74" s="399" t="s">
        <v>128</v>
      </c>
      <c r="K74" s="399" t="s">
        <v>213</v>
      </c>
      <c r="L74" s="399" t="s">
        <v>128</v>
      </c>
      <c r="M74" s="399" t="s">
        <v>128</v>
      </c>
      <c r="N74" s="399" t="s">
        <v>128</v>
      </c>
      <c r="O74" s="399" t="s">
        <v>128</v>
      </c>
      <c r="P74" s="399" t="s">
        <v>212</v>
      </c>
      <c r="Q74" s="400"/>
      <c r="R74" s="400"/>
      <c r="S74" s="403"/>
      <c r="T74" s="105"/>
    </row>
    <row r="75" spans="1:20" ht="15.75" thickBot="1" x14ac:dyDescent="0.3">
      <c r="A75" s="104">
        <v>21</v>
      </c>
      <c r="B75" s="418">
        <v>7673</v>
      </c>
      <c r="C75" s="426" t="s">
        <v>202</v>
      </c>
      <c r="D75" s="526" t="s">
        <v>119</v>
      </c>
      <c r="E75" s="360">
        <f>SUM(G75:Q75)</f>
        <v>8.5</v>
      </c>
      <c r="F75" s="504" t="s">
        <v>372</v>
      </c>
      <c r="G75" s="174">
        <v>1</v>
      </c>
      <c r="H75" s="174">
        <v>1</v>
      </c>
      <c r="I75" s="174">
        <v>0.5</v>
      </c>
      <c r="J75" s="174">
        <v>0.5</v>
      </c>
      <c r="K75" s="176">
        <v>1</v>
      </c>
      <c r="L75" s="174">
        <v>0.5</v>
      </c>
      <c r="M75" s="174">
        <v>0.5</v>
      </c>
      <c r="N75" s="174">
        <v>0.5</v>
      </c>
      <c r="O75" s="174">
        <v>1</v>
      </c>
      <c r="P75" s="176">
        <v>1</v>
      </c>
      <c r="Q75" s="176">
        <v>1</v>
      </c>
      <c r="R75" s="176"/>
      <c r="S75" s="184"/>
      <c r="T75" s="105"/>
    </row>
    <row r="76" spans="1:20" ht="15.75" thickBot="1" x14ac:dyDescent="0.3">
      <c r="A76" s="104"/>
      <c r="B76" s="418">
        <v>7672</v>
      </c>
      <c r="C76" s="143" t="s">
        <v>195</v>
      </c>
      <c r="D76" s="527"/>
      <c r="E76" s="360">
        <f>SUM(G76:Q76)</f>
        <v>8.5</v>
      </c>
      <c r="F76" s="504" t="s">
        <v>373</v>
      </c>
      <c r="G76" s="174">
        <v>1</v>
      </c>
      <c r="H76" s="174">
        <v>1</v>
      </c>
      <c r="I76" s="174">
        <v>0.5</v>
      </c>
      <c r="J76" s="174">
        <v>0.5</v>
      </c>
      <c r="K76" s="177">
        <v>1</v>
      </c>
      <c r="L76" s="174">
        <v>0.5</v>
      </c>
      <c r="M76" s="174">
        <v>0.5</v>
      </c>
      <c r="N76" s="174">
        <v>0.5</v>
      </c>
      <c r="O76" s="174">
        <v>1</v>
      </c>
      <c r="P76" s="176">
        <v>1</v>
      </c>
      <c r="Q76" s="176">
        <v>1</v>
      </c>
      <c r="R76" s="176"/>
      <c r="S76" s="192"/>
      <c r="T76" s="105"/>
    </row>
    <row r="77" spans="1:20" x14ac:dyDescent="0.25">
      <c r="A77" s="104"/>
      <c r="B77" s="418"/>
      <c r="D77" s="528"/>
      <c r="E77" s="360"/>
      <c r="F77" s="494"/>
      <c r="G77" s="176"/>
      <c r="H77" s="176"/>
      <c r="I77" s="176"/>
      <c r="J77" s="176"/>
      <c r="K77" s="176"/>
      <c r="L77" s="176"/>
      <c r="M77" s="176"/>
      <c r="N77" s="176"/>
      <c r="O77" s="176"/>
      <c r="P77" s="176"/>
      <c r="Q77" s="176"/>
      <c r="R77" s="176"/>
      <c r="S77" s="192"/>
      <c r="T77" s="105"/>
    </row>
    <row r="78" spans="1:20" x14ac:dyDescent="0.25">
      <c r="A78" s="111"/>
      <c r="B78" s="407"/>
      <c r="C78" s="409"/>
      <c r="D78" s="112"/>
      <c r="E78" s="398"/>
      <c r="F78" s="49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88"/>
      <c r="T78" s="105"/>
    </row>
    <row r="79" spans="1:20" ht="15.75" thickBot="1" x14ac:dyDescent="0.3">
      <c r="A79" s="104">
        <v>22</v>
      </c>
      <c r="B79" s="418">
        <v>5229</v>
      </c>
      <c r="C79" s="143" t="s">
        <v>142</v>
      </c>
      <c r="D79" s="524" t="s">
        <v>118</v>
      </c>
      <c r="E79" s="360">
        <f>SUM(G79:Q79)</f>
        <v>6.5</v>
      </c>
      <c r="F79" s="494"/>
      <c r="G79" s="174">
        <v>1</v>
      </c>
      <c r="H79" s="174"/>
      <c r="I79" s="174">
        <v>0.5</v>
      </c>
      <c r="J79" s="174">
        <v>0.5</v>
      </c>
      <c r="K79" s="176"/>
      <c r="L79" s="174">
        <v>0.5</v>
      </c>
      <c r="M79" s="174">
        <v>0.5</v>
      </c>
      <c r="N79" s="174">
        <v>0.5</v>
      </c>
      <c r="O79" s="174">
        <v>1</v>
      </c>
      <c r="P79" s="176">
        <v>1</v>
      </c>
      <c r="Q79" s="176">
        <v>1</v>
      </c>
      <c r="R79" s="176"/>
      <c r="S79" s="192"/>
      <c r="T79" s="105"/>
    </row>
    <row r="80" spans="1:20" ht="15.75" thickBot="1" x14ac:dyDescent="0.3">
      <c r="A80" s="139"/>
      <c r="B80" s="408">
        <v>7658</v>
      </c>
      <c r="C80" s="425" t="s">
        <v>183</v>
      </c>
      <c r="D80" s="525"/>
      <c r="E80" s="360">
        <f>SUM(G80:Q80)</f>
        <v>6.5</v>
      </c>
      <c r="F80" s="499"/>
      <c r="G80" s="174">
        <v>1</v>
      </c>
      <c r="H80" s="174"/>
      <c r="I80" s="174">
        <v>0.5</v>
      </c>
      <c r="J80" s="174">
        <v>0.5</v>
      </c>
      <c r="K80" s="406"/>
      <c r="L80" s="174">
        <v>0.5</v>
      </c>
      <c r="M80" s="174">
        <v>0.5</v>
      </c>
      <c r="N80" s="174">
        <v>0.5</v>
      </c>
      <c r="O80" s="174">
        <v>1</v>
      </c>
      <c r="P80" s="406">
        <v>1</v>
      </c>
      <c r="Q80" s="406">
        <v>1</v>
      </c>
      <c r="R80" s="178"/>
      <c r="S80" s="210"/>
      <c r="T80" s="105"/>
    </row>
    <row r="81" spans="1:20" x14ac:dyDescent="0.25">
      <c r="A81" s="111"/>
      <c r="B81" s="407"/>
      <c r="C81" s="409"/>
      <c r="D81" s="112"/>
      <c r="E81" s="398"/>
      <c r="F81" s="49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88"/>
      <c r="T81" s="105"/>
    </row>
    <row r="82" spans="1:20" s="141" customFormat="1" ht="15.75" thickBot="1" x14ac:dyDescent="0.3">
      <c r="A82" s="104">
        <v>23</v>
      </c>
      <c r="B82" s="418">
        <v>7639</v>
      </c>
      <c r="C82" s="143" t="s">
        <v>166</v>
      </c>
      <c r="D82" s="424" t="s">
        <v>299</v>
      </c>
      <c r="E82" s="360">
        <f>SUM(G82:Q82)</f>
        <v>8.5</v>
      </c>
      <c r="F82" s="499"/>
      <c r="G82" s="174">
        <v>1</v>
      </c>
      <c r="H82" s="174">
        <v>1</v>
      </c>
      <c r="I82" s="174">
        <v>0.5</v>
      </c>
      <c r="J82" s="174">
        <v>0.5</v>
      </c>
      <c r="K82" s="406">
        <v>1</v>
      </c>
      <c r="L82" s="174">
        <v>0.5</v>
      </c>
      <c r="M82" s="174">
        <v>0.5</v>
      </c>
      <c r="N82" s="174">
        <v>0.5</v>
      </c>
      <c r="O82" s="174">
        <v>1</v>
      </c>
      <c r="P82" s="406">
        <v>1</v>
      </c>
      <c r="Q82" s="406">
        <v>1</v>
      </c>
      <c r="R82" s="178"/>
      <c r="S82" s="210"/>
      <c r="T82" s="140"/>
    </row>
    <row r="83" spans="1:20" ht="15.75" thickBot="1" x14ac:dyDescent="0.3">
      <c r="A83" s="104"/>
      <c r="B83" s="418">
        <v>7649</v>
      </c>
      <c r="C83" s="143" t="s">
        <v>175</v>
      </c>
      <c r="D83" s="107"/>
      <c r="E83" s="360">
        <f>SUM(G83:Q83)</f>
        <v>8.5</v>
      </c>
      <c r="F83" s="494"/>
      <c r="G83" s="174">
        <v>1</v>
      </c>
      <c r="H83" s="174">
        <v>1</v>
      </c>
      <c r="I83" s="174">
        <v>0.5</v>
      </c>
      <c r="J83" s="174">
        <v>0.5</v>
      </c>
      <c r="K83" s="176">
        <v>1</v>
      </c>
      <c r="L83" s="174">
        <v>0.5</v>
      </c>
      <c r="M83" s="174">
        <v>0.5</v>
      </c>
      <c r="N83" s="174">
        <v>0.5</v>
      </c>
      <c r="O83" s="174">
        <v>1</v>
      </c>
      <c r="P83" s="176">
        <v>1</v>
      </c>
      <c r="Q83" s="176">
        <v>1</v>
      </c>
      <c r="R83" s="176"/>
      <c r="S83" s="192"/>
      <c r="T83" s="105"/>
    </row>
    <row r="84" spans="1:20" ht="15.75" thickBot="1" x14ac:dyDescent="0.3">
      <c r="A84" s="104"/>
      <c r="B84" s="418">
        <v>7640</v>
      </c>
      <c r="C84" s="143" t="s">
        <v>167</v>
      </c>
      <c r="D84" s="107"/>
      <c r="E84" s="360">
        <f>SUM(G84:Q84)</f>
        <v>8.5</v>
      </c>
      <c r="F84" s="494"/>
      <c r="G84" s="174">
        <v>1</v>
      </c>
      <c r="H84" s="174">
        <v>1</v>
      </c>
      <c r="I84" s="174">
        <v>0.5</v>
      </c>
      <c r="J84" s="174">
        <v>0.5</v>
      </c>
      <c r="K84" s="176">
        <v>1</v>
      </c>
      <c r="L84" s="174">
        <v>0.5</v>
      </c>
      <c r="M84" s="174">
        <v>0.5</v>
      </c>
      <c r="N84" s="174">
        <v>0.5</v>
      </c>
      <c r="O84" s="174">
        <v>1</v>
      </c>
      <c r="P84" s="176">
        <v>1</v>
      </c>
      <c r="Q84" s="176">
        <v>1</v>
      </c>
      <c r="R84" s="176"/>
      <c r="S84" s="192"/>
      <c r="T84" s="105"/>
    </row>
    <row r="85" spans="1:20" x14ac:dyDescent="0.25">
      <c r="A85" s="110">
        <v>24</v>
      </c>
      <c r="B85" s="417"/>
      <c r="C85" s="411"/>
      <c r="D85" s="110"/>
      <c r="E85" s="398"/>
      <c r="F85" s="495"/>
      <c r="G85" s="175"/>
      <c r="H85" s="175"/>
      <c r="I85" s="399" t="s">
        <v>128</v>
      </c>
      <c r="J85" s="175"/>
      <c r="K85" s="175"/>
      <c r="L85" s="399" t="s">
        <v>128</v>
      </c>
      <c r="M85" s="399" t="s">
        <v>297</v>
      </c>
      <c r="N85" s="399" t="s">
        <v>298</v>
      </c>
      <c r="O85" s="399" t="s">
        <v>133</v>
      </c>
      <c r="P85" s="399" t="s">
        <v>128</v>
      </c>
      <c r="Q85" s="175"/>
      <c r="R85" s="175"/>
      <c r="S85" s="189"/>
      <c r="T85" s="105"/>
    </row>
    <row r="86" spans="1:20" ht="15.75" thickBot="1" x14ac:dyDescent="0.3">
      <c r="A86" s="104">
        <v>25</v>
      </c>
      <c r="B86" s="418">
        <v>7617</v>
      </c>
      <c r="C86" s="143" t="s">
        <v>147</v>
      </c>
      <c r="D86" s="537" t="s">
        <v>141</v>
      </c>
      <c r="E86" s="360">
        <f>SUM(G86:Q86)</f>
        <v>6.5</v>
      </c>
      <c r="F86" s="504" t="s">
        <v>372</v>
      </c>
      <c r="G86" s="174">
        <v>1</v>
      </c>
      <c r="H86" s="174">
        <v>1</v>
      </c>
      <c r="I86" s="174">
        <v>0.5</v>
      </c>
      <c r="J86" s="174">
        <v>0.5</v>
      </c>
      <c r="K86" s="176">
        <v>1</v>
      </c>
      <c r="L86" s="174">
        <v>0.5</v>
      </c>
      <c r="M86" s="174">
        <v>0.5</v>
      </c>
      <c r="N86" s="174">
        <v>0.5</v>
      </c>
      <c r="O86" s="174"/>
      <c r="P86" s="177">
        <v>1</v>
      </c>
      <c r="Q86" s="177"/>
      <c r="R86" s="176"/>
      <c r="S86" s="192">
        <v>5</v>
      </c>
      <c r="T86" s="105"/>
    </row>
    <row r="87" spans="1:20" ht="17.25" customHeight="1" thickBot="1" x14ac:dyDescent="0.3">
      <c r="A87" s="104"/>
      <c r="B87" s="418">
        <v>7621</v>
      </c>
      <c r="C87" s="422" t="s">
        <v>151</v>
      </c>
      <c r="D87" s="537"/>
      <c r="E87" s="360">
        <f>SUM(G87:Q87)</f>
        <v>6.5</v>
      </c>
      <c r="F87" s="494"/>
      <c r="G87" s="174">
        <v>1</v>
      </c>
      <c r="H87" s="174">
        <v>1</v>
      </c>
      <c r="I87" s="174">
        <v>0.5</v>
      </c>
      <c r="J87" s="174">
        <v>0.5</v>
      </c>
      <c r="K87" s="176">
        <v>1</v>
      </c>
      <c r="L87" s="174">
        <v>0.5</v>
      </c>
      <c r="M87" s="174">
        <v>0.5</v>
      </c>
      <c r="N87" s="174">
        <v>0.5</v>
      </c>
      <c r="O87" s="174"/>
      <c r="P87" s="176">
        <v>1</v>
      </c>
      <c r="Q87" s="176"/>
      <c r="R87" s="176"/>
      <c r="S87" s="192">
        <v>5</v>
      </c>
      <c r="T87" s="105"/>
    </row>
    <row r="88" spans="1:20" ht="15.75" thickBot="1" x14ac:dyDescent="0.3">
      <c r="A88" s="104"/>
      <c r="B88" s="418">
        <v>7647</v>
      </c>
      <c r="C88" s="422" t="s">
        <v>173</v>
      </c>
      <c r="D88" s="537"/>
      <c r="E88" s="360">
        <f>SUM(G88:Q88)</f>
        <v>6.5</v>
      </c>
      <c r="F88" s="494"/>
      <c r="G88" s="174">
        <v>1</v>
      </c>
      <c r="H88" s="174">
        <v>1</v>
      </c>
      <c r="I88" s="174">
        <v>0.5</v>
      </c>
      <c r="J88" s="174">
        <v>0.5</v>
      </c>
      <c r="K88" s="176">
        <v>1</v>
      </c>
      <c r="L88" s="174">
        <v>0.5</v>
      </c>
      <c r="M88" s="174">
        <v>0.5</v>
      </c>
      <c r="N88" s="174">
        <v>0.5</v>
      </c>
      <c r="O88" s="174"/>
      <c r="P88" s="176">
        <v>1</v>
      </c>
      <c r="Q88" s="176"/>
      <c r="R88" s="176"/>
      <c r="S88" s="192">
        <v>5</v>
      </c>
      <c r="T88" s="105"/>
    </row>
    <row r="89" spans="1:20" x14ac:dyDescent="0.25">
      <c r="A89" s="110"/>
      <c r="B89" s="417"/>
      <c r="C89" s="411"/>
      <c r="D89" s="110"/>
      <c r="E89" s="398"/>
      <c r="F89" s="49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89"/>
      <c r="T89" s="105"/>
    </row>
    <row r="90" spans="1:20" ht="15.75" thickBot="1" x14ac:dyDescent="0.3">
      <c r="A90" s="104">
        <v>26</v>
      </c>
      <c r="B90" s="413">
        <v>7663</v>
      </c>
      <c r="C90" s="422" t="s">
        <v>188</v>
      </c>
      <c r="D90" s="530" t="s">
        <v>278</v>
      </c>
      <c r="E90" s="360">
        <f>SUM(G90:Q90)</f>
        <v>7.5</v>
      </c>
      <c r="F90" s="494"/>
      <c r="G90" s="174">
        <v>1</v>
      </c>
      <c r="H90" s="174">
        <v>1</v>
      </c>
      <c r="I90" s="174">
        <v>0.5</v>
      </c>
      <c r="J90" s="174">
        <v>0.5</v>
      </c>
      <c r="K90" s="176">
        <v>1</v>
      </c>
      <c r="L90" s="174">
        <v>0.5</v>
      </c>
      <c r="M90" s="174">
        <v>0.5</v>
      </c>
      <c r="N90" s="174">
        <v>0.5</v>
      </c>
      <c r="O90" s="174"/>
      <c r="P90" s="176">
        <v>1</v>
      </c>
      <c r="Q90" s="176">
        <v>1</v>
      </c>
      <c r="R90" s="176"/>
      <c r="S90" s="192" t="s">
        <v>279</v>
      </c>
      <c r="T90" s="105"/>
    </row>
    <row r="91" spans="1:20" ht="15.75" thickBot="1" x14ac:dyDescent="0.3">
      <c r="A91" s="104"/>
      <c r="B91" s="413">
        <v>7650</v>
      </c>
      <c r="C91" s="422" t="s">
        <v>176</v>
      </c>
      <c r="D91" s="531"/>
      <c r="E91" s="360">
        <f>SUM(G91:Q91)</f>
        <v>7.5</v>
      </c>
      <c r="F91" s="494"/>
      <c r="G91" s="174">
        <v>1</v>
      </c>
      <c r="H91" s="174">
        <v>1</v>
      </c>
      <c r="I91" s="174">
        <v>0.5</v>
      </c>
      <c r="J91" s="174">
        <v>0.5</v>
      </c>
      <c r="K91" s="176">
        <v>1</v>
      </c>
      <c r="L91" s="174">
        <v>0.5</v>
      </c>
      <c r="M91" s="174">
        <v>0.5</v>
      </c>
      <c r="N91" s="174">
        <v>0.5</v>
      </c>
      <c r="O91" s="174"/>
      <c r="P91" s="176">
        <v>1</v>
      </c>
      <c r="Q91" s="176">
        <v>1</v>
      </c>
      <c r="R91" s="176"/>
      <c r="S91" s="192" t="s">
        <v>279</v>
      </c>
      <c r="T91" s="105"/>
    </row>
    <row r="92" spans="1:20" ht="15.75" thickBot="1" x14ac:dyDescent="0.3">
      <c r="A92" s="104"/>
      <c r="B92" s="413">
        <v>7628</v>
      </c>
      <c r="C92" s="422" t="s">
        <v>157</v>
      </c>
      <c r="D92" s="532"/>
      <c r="E92" s="360">
        <f>SUM(G92:Q92)</f>
        <v>7.5</v>
      </c>
      <c r="F92" s="494"/>
      <c r="G92" s="174">
        <v>1</v>
      </c>
      <c r="H92" s="174">
        <v>1</v>
      </c>
      <c r="I92" s="174">
        <v>0.5</v>
      </c>
      <c r="J92" s="174">
        <v>0.5</v>
      </c>
      <c r="K92" s="176">
        <v>1</v>
      </c>
      <c r="L92" s="174">
        <v>0.5</v>
      </c>
      <c r="M92" s="174">
        <v>0.5</v>
      </c>
      <c r="N92" s="174">
        <v>0.5</v>
      </c>
      <c r="O92" s="174"/>
      <c r="P92" s="176">
        <v>1</v>
      </c>
      <c r="Q92" s="176">
        <v>1</v>
      </c>
      <c r="R92" s="176"/>
      <c r="S92" s="192">
        <v>7</v>
      </c>
      <c r="T92" s="105"/>
    </row>
    <row r="93" spans="1:20" ht="15.75" thickBot="1" x14ac:dyDescent="0.3">
      <c r="A93" s="110"/>
      <c r="B93" s="417"/>
      <c r="C93" s="411"/>
      <c r="D93" s="110"/>
      <c r="E93" s="398"/>
      <c r="F93" s="49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89"/>
      <c r="T93" s="105"/>
    </row>
    <row r="94" spans="1:20" ht="15.75" thickBot="1" x14ac:dyDescent="0.3">
      <c r="A94" s="104">
        <v>27</v>
      </c>
      <c r="B94" s="413">
        <v>8096</v>
      </c>
      <c r="C94" s="378" t="s">
        <v>223</v>
      </c>
      <c r="D94" s="530" t="s">
        <v>277</v>
      </c>
      <c r="E94" s="360">
        <f>SUM(G94:Q94)</f>
        <v>5.5</v>
      </c>
      <c r="F94" s="494"/>
      <c r="G94" s="174">
        <v>1</v>
      </c>
      <c r="H94" s="174">
        <v>1</v>
      </c>
      <c r="I94" s="174">
        <v>0.5</v>
      </c>
      <c r="J94" s="174">
        <v>0.5</v>
      </c>
      <c r="K94" s="176">
        <v>1</v>
      </c>
      <c r="L94" s="174">
        <v>0.5</v>
      </c>
      <c r="M94" s="174">
        <v>0.5</v>
      </c>
      <c r="N94" s="174">
        <v>0.5</v>
      </c>
      <c r="O94" s="174"/>
      <c r="P94" s="176"/>
      <c r="Q94" s="176"/>
      <c r="R94" s="176"/>
      <c r="S94" s="192">
        <v>4</v>
      </c>
      <c r="T94" s="105"/>
    </row>
    <row r="95" spans="1:20" ht="15.75" thickBot="1" x14ac:dyDescent="0.3">
      <c r="A95" s="104"/>
      <c r="B95" s="413">
        <v>8097</v>
      </c>
      <c r="C95" s="378" t="s">
        <v>224</v>
      </c>
      <c r="D95" s="531"/>
      <c r="E95" s="360">
        <f>SUM(G95:Q95)</f>
        <v>5.5</v>
      </c>
      <c r="F95" s="494"/>
      <c r="G95" s="174">
        <v>1</v>
      </c>
      <c r="H95" s="174">
        <v>1</v>
      </c>
      <c r="I95" s="174">
        <v>0.5</v>
      </c>
      <c r="J95" s="174">
        <v>0.5</v>
      </c>
      <c r="K95" s="176">
        <v>1</v>
      </c>
      <c r="L95" s="174">
        <v>0.5</v>
      </c>
      <c r="M95" s="174">
        <v>0.5</v>
      </c>
      <c r="N95" s="174">
        <v>0.5</v>
      </c>
      <c r="O95" s="174"/>
      <c r="P95" s="176"/>
      <c r="Q95" s="176"/>
      <c r="R95" s="176"/>
      <c r="S95" s="192">
        <v>4</v>
      </c>
      <c r="T95" s="105"/>
    </row>
    <row r="96" spans="1:20" ht="15.75" thickBot="1" x14ac:dyDescent="0.3">
      <c r="A96" s="110"/>
      <c r="B96" s="417"/>
      <c r="C96" s="411"/>
      <c r="D96" s="110"/>
      <c r="E96" s="110"/>
      <c r="F96" s="49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89"/>
      <c r="T96" s="105"/>
    </row>
    <row r="97" spans="1:21" ht="15.75" thickBot="1" x14ac:dyDescent="0.3">
      <c r="A97" s="104">
        <v>28</v>
      </c>
      <c r="B97" s="195">
        <v>8100</v>
      </c>
      <c r="C97" s="196" t="s">
        <v>227</v>
      </c>
      <c r="D97" s="530" t="s">
        <v>301</v>
      </c>
      <c r="E97" s="107">
        <f>SUM(G97:Q97)</f>
        <v>5.5</v>
      </c>
      <c r="F97" s="494"/>
      <c r="G97" s="174">
        <v>1</v>
      </c>
      <c r="H97" s="174">
        <v>1</v>
      </c>
      <c r="I97" s="174">
        <v>0.5</v>
      </c>
      <c r="J97" s="174">
        <v>0.5</v>
      </c>
      <c r="K97" s="176"/>
      <c r="L97" s="174">
        <v>0.5</v>
      </c>
      <c r="M97" s="174">
        <v>0.5</v>
      </c>
      <c r="N97" s="174">
        <v>0.5</v>
      </c>
      <c r="O97" s="174"/>
      <c r="P97" s="176"/>
      <c r="Q97" s="176">
        <v>1</v>
      </c>
      <c r="R97" s="176"/>
      <c r="S97" s="192"/>
      <c r="T97" s="105"/>
    </row>
    <row r="98" spans="1:21" ht="15.75" thickBot="1" x14ac:dyDescent="0.3">
      <c r="A98" s="104"/>
      <c r="B98" s="197">
        <v>8101</v>
      </c>
      <c r="C98" s="198" t="s">
        <v>228</v>
      </c>
      <c r="D98" s="532"/>
      <c r="E98" s="107">
        <f>SUM(G98:Q98)</f>
        <v>5.5</v>
      </c>
      <c r="F98" s="494"/>
      <c r="G98" s="174">
        <v>1</v>
      </c>
      <c r="H98" s="174">
        <v>1</v>
      </c>
      <c r="I98" s="174">
        <v>0.5</v>
      </c>
      <c r="J98" s="174">
        <v>0.5</v>
      </c>
      <c r="K98" s="176"/>
      <c r="L98" s="174">
        <v>0.5</v>
      </c>
      <c r="M98" s="174">
        <v>0.5</v>
      </c>
      <c r="N98" s="174">
        <v>0.5</v>
      </c>
      <c r="O98" s="174"/>
      <c r="P98" s="176"/>
      <c r="Q98" s="176">
        <v>1</v>
      </c>
      <c r="R98" s="176"/>
      <c r="S98" s="192"/>
      <c r="T98" s="105"/>
    </row>
    <row r="99" spans="1:21" ht="15.75" thickBot="1" x14ac:dyDescent="0.3">
      <c r="A99" s="110"/>
      <c r="B99" s="417"/>
      <c r="C99" s="411"/>
      <c r="D99" s="110"/>
      <c r="E99" s="435"/>
      <c r="F99" s="49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89"/>
      <c r="T99" s="105"/>
    </row>
    <row r="100" spans="1:21" ht="15.75" thickBot="1" x14ac:dyDescent="0.3">
      <c r="A100" s="104">
        <v>29</v>
      </c>
      <c r="B100" s="195">
        <v>8094</v>
      </c>
      <c r="C100" s="196" t="s">
        <v>221</v>
      </c>
      <c r="D100" s="530" t="s">
        <v>302</v>
      </c>
      <c r="E100" s="107">
        <f>SUM(G100:Q100)</f>
        <v>4.5</v>
      </c>
      <c r="F100" s="494"/>
      <c r="G100" s="174">
        <v>1</v>
      </c>
      <c r="H100" s="174">
        <v>1</v>
      </c>
      <c r="I100" s="174">
        <v>0.5</v>
      </c>
      <c r="J100" s="174">
        <v>0.5</v>
      </c>
      <c r="K100" s="176"/>
      <c r="L100" s="174">
        <v>0.5</v>
      </c>
      <c r="M100" s="174">
        <v>0.5</v>
      </c>
      <c r="N100" s="174">
        <v>0.5</v>
      </c>
      <c r="O100" s="174"/>
      <c r="P100" s="176"/>
      <c r="Q100" s="176"/>
      <c r="R100" s="176"/>
      <c r="S100" s="192"/>
      <c r="T100" s="105"/>
    </row>
    <row r="101" spans="1:21" ht="15.75" thickBot="1" x14ac:dyDescent="0.3">
      <c r="A101" s="104"/>
      <c r="B101" s="195">
        <v>8095</v>
      </c>
      <c r="C101" s="196" t="s">
        <v>222</v>
      </c>
      <c r="D101" s="531"/>
      <c r="E101" s="107">
        <f>SUM(G101:Q101)</f>
        <v>4.5</v>
      </c>
      <c r="F101" s="494"/>
      <c r="G101" s="174">
        <v>1</v>
      </c>
      <c r="H101" s="174">
        <v>1</v>
      </c>
      <c r="I101" s="174">
        <v>0.5</v>
      </c>
      <c r="J101" s="174">
        <v>0.5</v>
      </c>
      <c r="K101" s="176"/>
      <c r="L101" s="174">
        <v>0.5</v>
      </c>
      <c r="M101" s="174">
        <v>0.5</v>
      </c>
      <c r="N101" s="174">
        <v>0.5</v>
      </c>
      <c r="O101" s="174"/>
      <c r="P101" s="176"/>
      <c r="Q101" s="176"/>
      <c r="R101" s="176"/>
      <c r="S101" s="192"/>
      <c r="T101" s="105"/>
    </row>
    <row r="102" spans="1:21" ht="15.75" thickBot="1" x14ac:dyDescent="0.3">
      <c r="A102" s="104"/>
      <c r="B102" s="195">
        <v>8096</v>
      </c>
      <c r="C102" s="196" t="s">
        <v>223</v>
      </c>
      <c r="D102" s="532"/>
      <c r="E102" s="107">
        <f>SUM(G102:Q102)</f>
        <v>4.5</v>
      </c>
      <c r="F102" s="494"/>
      <c r="G102" s="174">
        <v>1</v>
      </c>
      <c r="H102" s="174">
        <v>1</v>
      </c>
      <c r="I102" s="174">
        <v>0.5</v>
      </c>
      <c r="J102" s="174">
        <v>0.5</v>
      </c>
      <c r="K102" s="176"/>
      <c r="L102" s="174">
        <v>0.5</v>
      </c>
      <c r="M102" s="174">
        <v>0.5</v>
      </c>
      <c r="N102" s="174">
        <v>0.5</v>
      </c>
      <c r="O102" s="174"/>
      <c r="P102" s="176"/>
      <c r="Q102" s="176"/>
      <c r="R102" s="176"/>
      <c r="S102" s="192"/>
      <c r="T102" s="105"/>
    </row>
    <row r="103" spans="1:21" ht="15.75" thickBot="1" x14ac:dyDescent="0.3">
      <c r="A103" s="110"/>
      <c r="B103" s="417"/>
      <c r="C103" s="411"/>
      <c r="D103" s="110"/>
      <c r="E103" s="435"/>
      <c r="F103" s="49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89"/>
      <c r="T103" s="105"/>
    </row>
    <row r="104" spans="1:21" ht="15.75" thickBot="1" x14ac:dyDescent="0.3">
      <c r="A104" s="104">
        <v>30</v>
      </c>
      <c r="B104" s="413">
        <v>8095</v>
      </c>
      <c r="C104" s="196" t="s">
        <v>222</v>
      </c>
      <c r="D104" s="530" t="s">
        <v>300</v>
      </c>
      <c r="E104" s="107">
        <f>SUM(G104:Q104)</f>
        <v>6.5</v>
      </c>
      <c r="F104" s="494"/>
      <c r="G104" s="174">
        <v>1</v>
      </c>
      <c r="H104" s="174">
        <v>1</v>
      </c>
      <c r="I104" s="174">
        <v>0.5</v>
      </c>
      <c r="J104" s="174">
        <v>0.5</v>
      </c>
      <c r="K104" s="176"/>
      <c r="L104" s="174">
        <v>0.5</v>
      </c>
      <c r="M104" s="174">
        <v>0.5</v>
      </c>
      <c r="N104" s="174">
        <v>0.5</v>
      </c>
      <c r="O104" s="174"/>
      <c r="P104" s="176">
        <v>1</v>
      </c>
      <c r="Q104" s="176">
        <v>1</v>
      </c>
      <c r="R104" s="176"/>
      <c r="S104" s="192"/>
      <c r="T104" s="105"/>
    </row>
    <row r="105" spans="1:21" ht="15.75" thickBot="1" x14ac:dyDescent="0.3">
      <c r="A105" s="104"/>
      <c r="B105" s="413">
        <v>8099</v>
      </c>
      <c r="C105" s="196" t="s">
        <v>226</v>
      </c>
      <c r="D105" s="531"/>
      <c r="E105" s="107">
        <f>SUM(G105:Q105)</f>
        <v>6.5</v>
      </c>
      <c r="F105" s="494"/>
      <c r="G105" s="174">
        <v>1</v>
      </c>
      <c r="H105" s="174">
        <v>1</v>
      </c>
      <c r="I105" s="174">
        <v>0.5</v>
      </c>
      <c r="J105" s="174">
        <v>0.5</v>
      </c>
      <c r="K105" s="176"/>
      <c r="L105" s="174">
        <v>0.5</v>
      </c>
      <c r="M105" s="174">
        <v>0.5</v>
      </c>
      <c r="N105" s="174">
        <v>0.5</v>
      </c>
      <c r="O105" s="174"/>
      <c r="P105" s="176">
        <v>1</v>
      </c>
      <c r="Q105" s="176">
        <v>1</v>
      </c>
      <c r="R105" s="176"/>
      <c r="S105" s="192"/>
      <c r="T105" s="105"/>
    </row>
    <row r="106" spans="1:21" ht="15.75" thickBot="1" x14ac:dyDescent="0.3">
      <c r="A106" s="104"/>
      <c r="B106" s="413">
        <v>8102</v>
      </c>
      <c r="C106" s="198" t="s">
        <v>232</v>
      </c>
      <c r="D106" s="531"/>
      <c r="E106" s="107">
        <f>SUM(G106:Q106)</f>
        <v>6.5</v>
      </c>
      <c r="F106" s="494"/>
      <c r="G106" s="174">
        <v>1</v>
      </c>
      <c r="H106" s="174">
        <v>1</v>
      </c>
      <c r="I106" s="174">
        <v>0.5</v>
      </c>
      <c r="J106" s="174">
        <v>0.5</v>
      </c>
      <c r="K106" s="176"/>
      <c r="L106" s="174">
        <v>0.5</v>
      </c>
      <c r="M106" s="174">
        <v>0.5</v>
      </c>
      <c r="N106" s="174">
        <v>0.5</v>
      </c>
      <c r="O106" s="174"/>
      <c r="P106" s="176">
        <v>1</v>
      </c>
      <c r="Q106" s="176">
        <v>1</v>
      </c>
      <c r="R106" s="176"/>
      <c r="S106" s="192"/>
      <c r="T106" s="105"/>
    </row>
    <row r="107" spans="1:21" x14ac:dyDescent="0.25">
      <c r="A107" s="104"/>
      <c r="B107" s="413">
        <v>8118</v>
      </c>
      <c r="C107" s="229" t="s">
        <v>264</v>
      </c>
      <c r="D107" s="532"/>
      <c r="E107" s="107">
        <f>SUM(G107:Q107)</f>
        <v>6.5</v>
      </c>
      <c r="F107" s="494"/>
      <c r="G107" s="174">
        <v>1</v>
      </c>
      <c r="H107" s="174">
        <v>1</v>
      </c>
      <c r="I107" s="174">
        <v>0.5</v>
      </c>
      <c r="J107" s="174">
        <v>0.5</v>
      </c>
      <c r="K107" s="176"/>
      <c r="L107" s="174">
        <v>0.5</v>
      </c>
      <c r="M107" s="174">
        <v>0.5</v>
      </c>
      <c r="N107" s="174">
        <v>0.5</v>
      </c>
      <c r="O107" s="174"/>
      <c r="P107" s="176">
        <v>1</v>
      </c>
      <c r="Q107" s="176">
        <v>1</v>
      </c>
      <c r="R107" s="176"/>
      <c r="S107" s="192"/>
      <c r="T107" s="105"/>
    </row>
    <row r="108" spans="1:21" ht="15.75" thickBot="1" x14ac:dyDescent="0.3">
      <c r="A108" s="110"/>
      <c r="B108" s="417"/>
      <c r="C108" s="411"/>
      <c r="D108" s="110"/>
      <c r="E108" s="435"/>
      <c r="F108" s="49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89"/>
      <c r="T108" s="105"/>
    </row>
    <row r="109" spans="1:21" ht="15.75" thickBot="1" x14ac:dyDescent="0.3">
      <c r="A109" s="104">
        <v>31</v>
      </c>
      <c r="B109" s="200">
        <v>8103</v>
      </c>
      <c r="C109" s="196" t="s">
        <v>229</v>
      </c>
      <c r="D109" s="521" t="s">
        <v>303</v>
      </c>
      <c r="E109" s="107">
        <f>SUM(G109:Q109)</f>
        <v>4.5</v>
      </c>
      <c r="F109" s="494"/>
      <c r="G109" s="174">
        <v>1</v>
      </c>
      <c r="H109" s="174">
        <v>1</v>
      </c>
      <c r="I109" s="174">
        <v>0.5</v>
      </c>
      <c r="J109" s="174">
        <v>0.5</v>
      </c>
      <c r="K109" s="176"/>
      <c r="L109" s="174">
        <v>0.5</v>
      </c>
      <c r="M109" s="174">
        <v>0.5</v>
      </c>
      <c r="N109" s="174">
        <v>0.5</v>
      </c>
      <c r="O109" s="174"/>
      <c r="P109" s="176"/>
      <c r="Q109" s="176"/>
      <c r="R109" s="176"/>
      <c r="S109" s="192"/>
      <c r="T109" s="105"/>
    </row>
    <row r="110" spans="1:21" ht="15.75" thickBot="1" x14ac:dyDescent="0.3">
      <c r="A110" s="110"/>
      <c r="B110" s="200">
        <v>8104</v>
      </c>
      <c r="C110" s="324" t="s">
        <v>230</v>
      </c>
      <c r="D110" s="522"/>
      <c r="E110" s="107">
        <f>SUM(G110:Q110)</f>
        <v>4.5</v>
      </c>
      <c r="F110" s="499"/>
      <c r="G110" s="174">
        <v>1</v>
      </c>
      <c r="H110" s="174">
        <v>1</v>
      </c>
      <c r="I110" s="174">
        <v>0.5</v>
      </c>
      <c r="J110" s="174">
        <v>0.5</v>
      </c>
      <c r="K110" s="178"/>
      <c r="L110" s="174">
        <v>0.5</v>
      </c>
      <c r="M110" s="174">
        <v>0.5</v>
      </c>
      <c r="N110" s="174">
        <v>0.5</v>
      </c>
      <c r="O110" s="174"/>
      <c r="P110" s="178"/>
      <c r="Q110" s="178"/>
      <c r="R110" s="178"/>
      <c r="S110" s="431"/>
      <c r="U110" s="105"/>
    </row>
    <row r="111" spans="1:21" ht="15.75" thickBot="1" x14ac:dyDescent="0.3">
      <c r="A111" s="105"/>
      <c r="B111" s="433">
        <v>8105</v>
      </c>
      <c r="C111" s="434" t="s">
        <v>231</v>
      </c>
      <c r="D111" s="523"/>
      <c r="E111" s="107">
        <f>SUM(G111:Q111)</f>
        <v>4.5</v>
      </c>
      <c r="F111" s="500"/>
      <c r="G111" s="174">
        <v>1</v>
      </c>
      <c r="H111" s="174">
        <v>1</v>
      </c>
      <c r="I111" s="174">
        <v>0.5</v>
      </c>
      <c r="J111" s="174">
        <v>0.5</v>
      </c>
      <c r="K111" s="430"/>
      <c r="L111" s="174">
        <v>0.5</v>
      </c>
      <c r="M111" s="174">
        <v>0.5</v>
      </c>
      <c r="N111" s="174">
        <v>0.5</v>
      </c>
      <c r="O111" s="174"/>
      <c r="P111" s="430"/>
      <c r="Q111" s="430"/>
      <c r="R111" s="430"/>
      <c r="S111" s="430"/>
      <c r="U111" s="105"/>
    </row>
    <row r="112" spans="1:21" ht="15.75" x14ac:dyDescent="0.25">
      <c r="A112" s="105"/>
      <c r="C112" s="120" t="s">
        <v>308</v>
      </c>
      <c r="D112" s="119"/>
      <c r="E112" s="119">
        <f>COUNTIF(E6:E111,"&gt;=6.5")</f>
        <v>56</v>
      </c>
      <c r="F112" s="501"/>
      <c r="G112" s="180"/>
      <c r="H112" s="180"/>
      <c r="I112" s="180"/>
      <c r="J112" s="180"/>
      <c r="K112" s="180"/>
      <c r="L112" s="180"/>
      <c r="M112" s="180"/>
      <c r="N112" s="180"/>
      <c r="O112" s="180"/>
      <c r="P112" s="180"/>
      <c r="Q112" s="180"/>
      <c r="R112" s="180"/>
      <c r="S112" s="180"/>
      <c r="U112" s="105"/>
    </row>
    <row r="113" spans="1:21" x14ac:dyDescent="0.25">
      <c r="A113" s="105"/>
      <c r="C113" s="405"/>
      <c r="D113" s="119"/>
      <c r="E113" s="119"/>
      <c r="F113" s="501"/>
      <c r="G113" s="180"/>
      <c r="H113" s="180"/>
      <c r="I113" s="180"/>
      <c r="J113" s="180"/>
      <c r="K113" s="180"/>
      <c r="L113" s="180"/>
      <c r="M113" s="180"/>
      <c r="N113" s="180"/>
      <c r="O113" s="180"/>
      <c r="P113" s="180"/>
      <c r="Q113" s="180"/>
      <c r="R113" s="180"/>
      <c r="S113" s="180"/>
      <c r="U113" s="105"/>
    </row>
    <row r="114" spans="1:21" x14ac:dyDescent="0.25">
      <c r="A114" s="105"/>
      <c r="C114" s="405"/>
      <c r="D114" s="119"/>
      <c r="E114" s="119"/>
      <c r="F114" s="501"/>
      <c r="G114" s="180"/>
      <c r="H114" s="180"/>
      <c r="I114" s="180"/>
      <c r="J114" s="180"/>
      <c r="K114" s="180"/>
      <c r="L114" s="180"/>
      <c r="M114" s="180"/>
      <c r="N114" s="180"/>
      <c r="O114" s="180"/>
      <c r="P114" s="180"/>
      <c r="Q114" s="180"/>
      <c r="R114" s="180"/>
      <c r="S114" s="180"/>
      <c r="U114" s="105"/>
    </row>
    <row r="115" spans="1:21" x14ac:dyDescent="0.25">
      <c r="A115" s="105"/>
      <c r="C115" s="405"/>
      <c r="D115" s="119"/>
      <c r="E115" s="119"/>
      <c r="F115" s="501"/>
      <c r="G115" s="180"/>
      <c r="H115" s="180"/>
      <c r="I115" s="180"/>
      <c r="J115" s="180"/>
      <c r="K115" s="180"/>
      <c r="L115" s="180"/>
      <c r="M115" s="180"/>
      <c r="N115" s="180"/>
      <c r="O115" s="180"/>
      <c r="P115" s="180"/>
      <c r="Q115" s="180"/>
      <c r="R115" s="180"/>
      <c r="S115" s="180"/>
      <c r="U115" s="105"/>
    </row>
    <row r="116" spans="1:21" x14ac:dyDescent="0.25">
      <c r="A116" s="105"/>
      <c r="C116" s="405"/>
      <c r="D116" s="119"/>
      <c r="E116" s="119"/>
      <c r="F116" s="501"/>
      <c r="G116" s="180"/>
      <c r="H116" s="180"/>
      <c r="I116" s="180"/>
      <c r="J116" s="180"/>
      <c r="K116" s="180"/>
      <c r="L116" s="180"/>
      <c r="M116" s="180"/>
      <c r="N116" s="180"/>
      <c r="O116" s="180"/>
      <c r="P116" s="180"/>
      <c r="Q116" s="180"/>
      <c r="R116" s="180"/>
      <c r="S116" s="180"/>
      <c r="U116" s="105"/>
    </row>
    <row r="117" spans="1:21" x14ac:dyDescent="0.25">
      <c r="A117" s="105"/>
      <c r="C117" s="405"/>
      <c r="D117" s="119"/>
      <c r="E117" s="119"/>
      <c r="F117" s="501"/>
      <c r="G117" s="180"/>
      <c r="H117" s="180"/>
      <c r="I117" s="180"/>
      <c r="J117" s="180"/>
      <c r="K117" s="180"/>
      <c r="L117" s="180"/>
      <c r="M117" s="180"/>
      <c r="N117" s="180"/>
      <c r="O117" s="180"/>
      <c r="P117" s="180"/>
      <c r="Q117" s="180"/>
      <c r="R117" s="180"/>
      <c r="S117" s="180"/>
      <c r="U117" s="105"/>
    </row>
    <row r="118" spans="1:21" x14ac:dyDescent="0.25">
      <c r="A118" s="105"/>
      <c r="C118" s="405"/>
      <c r="D118" s="119"/>
      <c r="E118" s="119"/>
      <c r="F118" s="501"/>
      <c r="G118" s="180"/>
      <c r="H118" s="180"/>
      <c r="I118" s="180"/>
      <c r="J118" s="180"/>
      <c r="K118" s="180"/>
      <c r="L118" s="180"/>
      <c r="M118" s="180"/>
      <c r="N118" s="180"/>
      <c r="O118" s="180"/>
      <c r="P118" s="180"/>
      <c r="Q118" s="180"/>
      <c r="R118" s="180"/>
      <c r="S118" s="180"/>
      <c r="U118" s="105"/>
    </row>
    <row r="119" spans="1:21" x14ac:dyDescent="0.25">
      <c r="A119" s="105"/>
      <c r="C119" s="405"/>
      <c r="D119" s="119"/>
      <c r="E119" s="119"/>
      <c r="F119" s="501"/>
      <c r="G119" s="180"/>
      <c r="H119" s="180"/>
      <c r="I119" s="180"/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</row>
    <row r="120" spans="1:21" x14ac:dyDescent="0.25">
      <c r="G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</row>
    <row r="121" spans="1:21" x14ac:dyDescent="0.25">
      <c r="G121" s="179"/>
      <c r="I121" s="179"/>
      <c r="J121" s="179"/>
      <c r="K121" s="179"/>
      <c r="L121" s="179"/>
      <c r="M121" s="179"/>
      <c r="N121" s="179"/>
      <c r="O121" s="179"/>
      <c r="P121" s="179"/>
      <c r="Q121" s="179"/>
      <c r="R121" s="179"/>
      <c r="S121" s="179"/>
    </row>
  </sheetData>
  <mergeCells count="37">
    <mergeCell ref="L5:M5"/>
    <mergeCell ref="I5:K5"/>
    <mergeCell ref="D31:D33"/>
    <mergeCell ref="A35:A36"/>
    <mergeCell ref="D35:D37"/>
    <mergeCell ref="D6:D8"/>
    <mergeCell ref="A6:A8"/>
    <mergeCell ref="A10:A12"/>
    <mergeCell ref="D10:D12"/>
    <mergeCell ref="A14:A16"/>
    <mergeCell ref="D14:D16"/>
    <mergeCell ref="D48:D50"/>
    <mergeCell ref="D86:D88"/>
    <mergeCell ref="A18:A21"/>
    <mergeCell ref="D18:D21"/>
    <mergeCell ref="A31:A33"/>
    <mergeCell ref="A23:A24"/>
    <mergeCell ref="D23:D24"/>
    <mergeCell ref="A27:A29"/>
    <mergeCell ref="D27:D29"/>
    <mergeCell ref="D44:D46"/>
    <mergeCell ref="D71:D73"/>
    <mergeCell ref="A40:A41"/>
    <mergeCell ref="D63:D65"/>
    <mergeCell ref="D52:D54"/>
    <mergeCell ref="D59:D61"/>
    <mergeCell ref="D40:D42"/>
    <mergeCell ref="D109:D111"/>
    <mergeCell ref="D79:D80"/>
    <mergeCell ref="D75:D77"/>
    <mergeCell ref="D56:D57"/>
    <mergeCell ref="D104:D107"/>
    <mergeCell ref="D100:D102"/>
    <mergeCell ref="D97:D98"/>
    <mergeCell ref="D94:D95"/>
    <mergeCell ref="D90:D92"/>
    <mergeCell ref="D67:D69"/>
  </mergeCells>
  <pageMargins left="0.25" right="0.25" top="0.75" bottom="0.75" header="0.3" footer="0.3"/>
  <pageSetup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opLeftCell="A3" workbookViewId="0">
      <selection activeCell="C19" sqref="C19"/>
    </sheetView>
  </sheetViews>
  <sheetFormatPr defaultRowHeight="15" x14ac:dyDescent="0.25"/>
  <sheetData>
    <row r="1" spans="1:9" ht="21" x14ac:dyDescent="0.25">
      <c r="A1" s="549" t="s">
        <v>7</v>
      </c>
      <c r="B1" s="549"/>
      <c r="C1" s="549"/>
      <c r="D1" s="549"/>
      <c r="E1" s="549"/>
      <c r="F1" s="549"/>
      <c r="G1" s="549"/>
      <c r="H1" s="549"/>
      <c r="I1" s="549"/>
    </row>
    <row r="2" spans="1:9" ht="16.5" thickBot="1" x14ac:dyDescent="0.3">
      <c r="A2" s="550" t="s">
        <v>10</v>
      </c>
      <c r="B2" s="550"/>
      <c r="C2" s="550"/>
      <c r="D2" s="550"/>
      <c r="E2" s="550"/>
      <c r="F2" s="551"/>
      <c r="G2" s="551"/>
      <c r="H2" s="551"/>
      <c r="I2" s="551"/>
    </row>
    <row r="3" spans="1:9" ht="21" x14ac:dyDescent="0.25">
      <c r="B3" s="553" t="s">
        <v>7</v>
      </c>
      <c r="C3" s="554"/>
      <c r="D3" s="554"/>
      <c r="E3" s="554"/>
      <c r="F3" s="554"/>
      <c r="G3" s="554"/>
      <c r="H3" s="555"/>
    </row>
    <row r="4" spans="1:9" ht="15.75" x14ac:dyDescent="0.25">
      <c r="B4" s="556" t="s">
        <v>106</v>
      </c>
      <c r="C4" s="513"/>
      <c r="D4" s="513"/>
      <c r="E4" s="557"/>
      <c r="F4" s="557"/>
      <c r="G4" s="557"/>
      <c r="H4" s="558"/>
    </row>
    <row r="5" spans="1:9" ht="15.75" thickBot="1" x14ac:dyDescent="0.3">
      <c r="B5" s="559" t="s">
        <v>9</v>
      </c>
      <c r="C5" s="560"/>
      <c r="D5" s="560"/>
      <c r="E5" s="560"/>
      <c r="F5" s="560"/>
      <c r="G5" s="560"/>
      <c r="H5" s="561"/>
    </row>
    <row r="6" spans="1:9" ht="18.75" x14ac:dyDescent="0.3">
      <c r="A6" s="552" t="s">
        <v>2</v>
      </c>
      <c r="B6" s="552"/>
      <c r="C6" s="552"/>
      <c r="D6" s="552"/>
      <c r="E6" s="552"/>
      <c r="F6" s="552"/>
      <c r="G6" s="552"/>
      <c r="H6" s="552"/>
      <c r="I6" s="552"/>
    </row>
    <row r="7" spans="1:9" x14ac:dyDescent="0.25">
      <c r="A7" s="7"/>
      <c r="B7" s="7"/>
      <c r="C7" s="7"/>
      <c r="D7" s="7"/>
      <c r="E7" s="7"/>
      <c r="F7" s="7"/>
    </row>
    <row r="8" spans="1:9" x14ac:dyDescent="0.25">
      <c r="A8" s="11" t="s">
        <v>98</v>
      </c>
      <c r="B8" s="12" t="s">
        <v>97</v>
      </c>
      <c r="C8" s="11">
        <v>3</v>
      </c>
      <c r="D8" s="11">
        <v>2</v>
      </c>
      <c r="E8" s="11">
        <v>1</v>
      </c>
      <c r="F8" s="7"/>
    </row>
    <row r="9" spans="1:9" x14ac:dyDescent="0.25">
      <c r="A9" s="11"/>
      <c r="B9" s="7"/>
      <c r="C9" s="7"/>
      <c r="D9" s="7"/>
      <c r="E9" s="7"/>
      <c r="F9" s="7"/>
    </row>
    <row r="10" spans="1:9" x14ac:dyDescent="0.25">
      <c r="A10" s="11" t="s">
        <v>3</v>
      </c>
      <c r="B10" s="7">
        <v>57</v>
      </c>
      <c r="C10" s="7">
        <v>18</v>
      </c>
      <c r="D10" s="7">
        <v>1</v>
      </c>
      <c r="E10" s="7"/>
      <c r="F10" s="7">
        <f>SUM(B10:E10)</f>
        <v>76</v>
      </c>
    </row>
    <row r="11" spans="1:9" x14ac:dyDescent="0.25">
      <c r="A11" s="11" t="s">
        <v>6</v>
      </c>
      <c r="B11" s="7">
        <v>53</v>
      </c>
      <c r="C11" s="7">
        <v>19</v>
      </c>
      <c r="D11" s="7">
        <v>4</v>
      </c>
      <c r="E11" s="7"/>
      <c r="F11" s="7">
        <f t="shared" ref="F11:F13" si="0">SUM(B11:E11)</f>
        <v>76</v>
      </c>
    </row>
    <row r="12" spans="1:9" x14ac:dyDescent="0.25">
      <c r="A12" s="11" t="s">
        <v>4</v>
      </c>
      <c r="B12" s="7">
        <v>42</v>
      </c>
      <c r="C12" s="7">
        <v>26</v>
      </c>
      <c r="D12" s="7">
        <v>6</v>
      </c>
      <c r="E12" s="7"/>
      <c r="F12" s="7">
        <f t="shared" si="0"/>
        <v>74</v>
      </c>
    </row>
    <row r="13" spans="1:9" x14ac:dyDescent="0.25">
      <c r="A13" s="11" t="s">
        <v>5</v>
      </c>
      <c r="B13" s="7">
        <v>42</v>
      </c>
      <c r="C13" s="7">
        <v>27</v>
      </c>
      <c r="D13" s="7">
        <v>6</v>
      </c>
      <c r="E13" s="7">
        <v>1</v>
      </c>
      <c r="F13" s="7">
        <f t="shared" si="0"/>
        <v>76</v>
      </c>
    </row>
    <row r="14" spans="1:9" x14ac:dyDescent="0.25">
      <c r="A14" s="7"/>
      <c r="B14" s="7"/>
      <c r="C14" s="7"/>
      <c r="D14" s="7"/>
      <c r="E14" s="7"/>
      <c r="F14" s="7"/>
    </row>
  </sheetData>
  <mergeCells count="6">
    <mergeCell ref="A1:I1"/>
    <mergeCell ref="A2:I2"/>
    <mergeCell ref="A6:I6"/>
    <mergeCell ref="B3:H3"/>
    <mergeCell ref="B4:H4"/>
    <mergeCell ref="B5:H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83" workbookViewId="0">
      <selection activeCell="D85" sqref="D85"/>
    </sheetView>
  </sheetViews>
  <sheetFormatPr defaultRowHeight="15" x14ac:dyDescent="0.25"/>
  <cols>
    <col min="1" max="1" width="6.28515625" customWidth="1"/>
    <col min="2" max="2" width="7.5703125" customWidth="1"/>
    <col min="3" max="3" width="30.85546875" style="108" customWidth="1"/>
    <col min="4" max="4" width="7.42578125" customWidth="1"/>
    <col min="5" max="5" width="8.140625" customWidth="1"/>
    <col min="6" max="6" width="7.28515625" customWidth="1"/>
    <col min="7" max="7" width="3.28515625" customWidth="1"/>
    <col min="8" max="8" width="8" customWidth="1"/>
    <col min="9" max="10" width="0.140625" customWidth="1"/>
    <col min="11" max="11" width="7.28515625" customWidth="1"/>
    <col min="12" max="13" width="15.28515625" bestFit="1" customWidth="1"/>
  </cols>
  <sheetData>
    <row r="1" spans="1:11" ht="21" x14ac:dyDescent="0.25">
      <c r="B1" s="562" t="s">
        <v>7</v>
      </c>
      <c r="C1" s="562"/>
      <c r="D1" s="562"/>
      <c r="E1" s="562"/>
      <c r="F1" s="562"/>
      <c r="G1" s="562"/>
      <c r="H1" s="562"/>
      <c r="I1" s="562"/>
      <c r="J1" s="263"/>
    </row>
    <row r="2" spans="1:11" ht="15.75" x14ac:dyDescent="0.25">
      <c r="B2" s="563" t="s">
        <v>106</v>
      </c>
      <c r="C2" s="563"/>
      <c r="D2" s="563"/>
      <c r="E2" s="563"/>
      <c r="F2" s="564"/>
      <c r="G2" s="564"/>
      <c r="H2" s="564"/>
      <c r="I2" s="564"/>
      <c r="J2" s="265"/>
    </row>
    <row r="3" spans="1:11" x14ac:dyDescent="0.25">
      <c r="B3" s="564" t="s">
        <v>9</v>
      </c>
      <c r="C3" s="564"/>
      <c r="D3" s="564"/>
      <c r="E3" s="564"/>
      <c r="F3" s="564"/>
      <c r="G3" s="564"/>
      <c r="H3" s="564"/>
      <c r="I3" s="564"/>
      <c r="J3" s="265"/>
    </row>
    <row r="4" spans="1:11" ht="18.75" x14ac:dyDescent="0.3">
      <c r="B4" s="509" t="s">
        <v>266</v>
      </c>
      <c r="C4" s="509"/>
      <c r="D4" s="509"/>
      <c r="E4" s="509"/>
      <c r="F4" s="509"/>
      <c r="G4" s="509"/>
      <c r="H4" s="509"/>
      <c r="I4" s="509"/>
      <c r="J4" s="266"/>
    </row>
    <row r="5" spans="1:11" ht="45" x14ac:dyDescent="0.25">
      <c r="A5" s="276" t="s">
        <v>11</v>
      </c>
      <c r="B5" s="233" t="s">
        <v>265</v>
      </c>
      <c r="C5" s="277" t="s">
        <v>1</v>
      </c>
      <c r="D5" s="233" t="s">
        <v>258</v>
      </c>
      <c r="E5" s="233" t="s">
        <v>259</v>
      </c>
      <c r="F5" s="233" t="s">
        <v>260</v>
      </c>
      <c r="G5" s="144"/>
      <c r="H5" s="144" t="s">
        <v>267</v>
      </c>
      <c r="I5" s="144"/>
      <c r="J5" s="144"/>
      <c r="K5" s="232" t="s">
        <v>282</v>
      </c>
    </row>
    <row r="6" spans="1:11" ht="15.75" x14ac:dyDescent="0.25">
      <c r="A6" s="234">
        <f>(ROW()-5)</f>
        <v>1</v>
      </c>
      <c r="B6" s="507">
        <v>5229</v>
      </c>
      <c r="C6" s="278" t="s">
        <v>142</v>
      </c>
      <c r="D6" s="236">
        <v>6</v>
      </c>
      <c r="E6" s="236">
        <v>9</v>
      </c>
      <c r="F6" s="236">
        <v>29</v>
      </c>
      <c r="G6" s="90"/>
      <c r="H6" s="279">
        <f>AVERAGE(D6:E6)</f>
        <v>7.5</v>
      </c>
      <c r="I6" s="137"/>
      <c r="J6" s="137"/>
      <c r="K6" s="282">
        <v>8</v>
      </c>
    </row>
    <row r="7" spans="1:11" ht="15.75" x14ac:dyDescent="0.25">
      <c r="A7" s="234">
        <f t="shared" ref="A7:A69" si="0">(ROW()-5)</f>
        <v>2</v>
      </c>
      <c r="B7" s="507">
        <v>7359</v>
      </c>
      <c r="C7" s="278" t="s">
        <v>143</v>
      </c>
      <c r="D7" s="236">
        <v>5</v>
      </c>
      <c r="E7" s="236">
        <v>15</v>
      </c>
      <c r="F7" s="236">
        <v>22</v>
      </c>
      <c r="G7" s="8"/>
      <c r="H7" s="279">
        <f t="shared" ref="H7:H82" si="1">AVERAGE(D7:E7)</f>
        <v>10</v>
      </c>
      <c r="I7" s="137"/>
      <c r="J7" s="137"/>
      <c r="K7" s="282">
        <v>10</v>
      </c>
    </row>
    <row r="8" spans="1:11" ht="15.75" x14ac:dyDescent="0.25">
      <c r="A8" s="234">
        <f t="shared" si="0"/>
        <v>3</v>
      </c>
      <c r="B8" s="267">
        <v>7613</v>
      </c>
      <c r="C8" s="278" t="s">
        <v>144</v>
      </c>
      <c r="D8" s="236">
        <v>14</v>
      </c>
      <c r="E8" s="236">
        <v>15</v>
      </c>
      <c r="F8" s="236">
        <v>33</v>
      </c>
      <c r="G8" s="8"/>
      <c r="H8" s="279">
        <f t="shared" si="1"/>
        <v>14.5</v>
      </c>
      <c r="I8" s="137"/>
      <c r="J8" s="137"/>
      <c r="K8" s="282">
        <v>15</v>
      </c>
    </row>
    <row r="9" spans="1:11" ht="15.75" x14ac:dyDescent="0.25">
      <c r="A9" s="234">
        <f t="shared" si="0"/>
        <v>4</v>
      </c>
      <c r="B9" s="267">
        <v>7614</v>
      </c>
      <c r="C9" s="278" t="s">
        <v>145</v>
      </c>
      <c r="D9" s="236">
        <v>8</v>
      </c>
      <c r="E9" s="236">
        <v>18</v>
      </c>
      <c r="F9" s="236">
        <v>37</v>
      </c>
      <c r="G9" s="8"/>
      <c r="H9" s="279">
        <f t="shared" si="1"/>
        <v>13</v>
      </c>
      <c r="I9" s="137"/>
      <c r="J9" s="137"/>
      <c r="K9" s="282">
        <v>13</v>
      </c>
    </row>
    <row r="10" spans="1:11" ht="16.5" customHeight="1" x14ac:dyDescent="0.25">
      <c r="A10" s="234">
        <f t="shared" si="0"/>
        <v>5</v>
      </c>
      <c r="B10" s="267">
        <v>7615</v>
      </c>
      <c r="C10" s="280" t="s">
        <v>199</v>
      </c>
      <c r="D10" s="236">
        <v>11</v>
      </c>
      <c r="E10" s="236">
        <v>15</v>
      </c>
      <c r="F10" s="236">
        <v>43</v>
      </c>
      <c r="G10" s="8"/>
      <c r="H10" s="279">
        <f t="shared" si="1"/>
        <v>13</v>
      </c>
      <c r="I10" s="137"/>
      <c r="J10" s="137"/>
      <c r="K10" s="282">
        <v>13</v>
      </c>
    </row>
    <row r="11" spans="1:11" ht="15.75" x14ac:dyDescent="0.25">
      <c r="A11" s="234">
        <f t="shared" si="0"/>
        <v>6</v>
      </c>
      <c r="B11" s="267">
        <v>7616</v>
      </c>
      <c r="C11" s="278" t="s">
        <v>146</v>
      </c>
      <c r="D11" s="236">
        <v>15</v>
      </c>
      <c r="E11" s="236">
        <v>19</v>
      </c>
      <c r="F11" s="236">
        <v>44</v>
      </c>
      <c r="G11" s="15"/>
      <c r="H11" s="279">
        <f t="shared" si="1"/>
        <v>17</v>
      </c>
      <c r="I11" s="137"/>
      <c r="J11" s="137"/>
      <c r="K11" s="282">
        <v>17</v>
      </c>
    </row>
    <row r="12" spans="1:11" ht="15.75" x14ac:dyDescent="0.25">
      <c r="A12" s="234">
        <f t="shared" si="0"/>
        <v>7</v>
      </c>
      <c r="B12" s="267">
        <v>7617</v>
      </c>
      <c r="C12" s="278" t="s">
        <v>147</v>
      </c>
      <c r="D12" s="236">
        <v>13</v>
      </c>
      <c r="E12" s="236">
        <v>19</v>
      </c>
      <c r="F12" s="236">
        <v>26</v>
      </c>
      <c r="G12" s="8"/>
      <c r="H12" s="279">
        <f t="shared" si="1"/>
        <v>16</v>
      </c>
      <c r="I12" s="137"/>
      <c r="J12" s="137"/>
      <c r="K12" s="282">
        <v>16</v>
      </c>
    </row>
    <row r="13" spans="1:11" ht="15.75" x14ac:dyDescent="0.25">
      <c r="A13" s="234">
        <f t="shared" si="0"/>
        <v>8</v>
      </c>
      <c r="B13" s="267">
        <v>7618</v>
      </c>
      <c r="C13" s="280" t="s">
        <v>234</v>
      </c>
      <c r="D13" s="236">
        <v>13</v>
      </c>
      <c r="E13" s="236">
        <v>18</v>
      </c>
      <c r="F13" s="236">
        <v>43</v>
      </c>
      <c r="G13" s="8"/>
      <c r="H13" s="279">
        <f t="shared" si="1"/>
        <v>15.5</v>
      </c>
      <c r="I13" s="137"/>
      <c r="J13" s="137"/>
      <c r="K13" s="282">
        <v>16</v>
      </c>
    </row>
    <row r="14" spans="1:11" ht="15.75" x14ac:dyDescent="0.25">
      <c r="A14" s="234">
        <f t="shared" si="0"/>
        <v>9</v>
      </c>
      <c r="B14" s="267">
        <v>7619</v>
      </c>
      <c r="C14" s="278" t="s">
        <v>149</v>
      </c>
      <c r="D14" s="236">
        <v>15</v>
      </c>
      <c r="E14" s="236">
        <v>20</v>
      </c>
      <c r="F14" s="236">
        <v>35</v>
      </c>
      <c r="G14" s="8"/>
      <c r="H14" s="279">
        <f t="shared" si="1"/>
        <v>17.5</v>
      </c>
      <c r="I14" s="137"/>
      <c r="J14" s="137"/>
      <c r="K14" s="282">
        <v>18</v>
      </c>
    </row>
    <row r="15" spans="1:11" ht="15.75" x14ac:dyDescent="0.25">
      <c r="A15" s="234">
        <f t="shared" si="0"/>
        <v>10</v>
      </c>
      <c r="B15" s="507">
        <v>7620</v>
      </c>
      <c r="C15" s="278" t="s">
        <v>150</v>
      </c>
      <c r="D15" s="236">
        <v>5</v>
      </c>
      <c r="E15" s="236">
        <v>19</v>
      </c>
      <c r="F15" s="236">
        <v>26</v>
      </c>
      <c r="G15" s="8"/>
      <c r="H15" s="279">
        <f t="shared" si="1"/>
        <v>12</v>
      </c>
      <c r="I15" s="137"/>
      <c r="J15" s="137"/>
      <c r="K15" s="282">
        <v>12</v>
      </c>
    </row>
    <row r="16" spans="1:11" ht="15.75" x14ac:dyDescent="0.25">
      <c r="A16" s="234">
        <f t="shared" si="0"/>
        <v>11</v>
      </c>
      <c r="B16" s="507">
        <v>7621</v>
      </c>
      <c r="C16" s="278" t="s">
        <v>151</v>
      </c>
      <c r="D16" s="236">
        <v>3</v>
      </c>
      <c r="E16" s="236">
        <v>15</v>
      </c>
      <c r="F16" s="236">
        <v>23</v>
      </c>
      <c r="G16" s="8"/>
      <c r="H16" s="279">
        <f t="shared" si="1"/>
        <v>9</v>
      </c>
      <c r="I16" s="137"/>
      <c r="J16" s="137"/>
      <c r="K16" s="282">
        <v>9</v>
      </c>
    </row>
    <row r="17" spans="1:11" ht="15.75" x14ac:dyDescent="0.25">
      <c r="A17" s="234">
        <f t="shared" si="0"/>
        <v>12</v>
      </c>
      <c r="B17" s="267">
        <v>7622</v>
      </c>
      <c r="C17" s="278" t="s">
        <v>152</v>
      </c>
      <c r="D17" s="236">
        <v>17</v>
      </c>
      <c r="E17" s="236">
        <v>19</v>
      </c>
      <c r="F17" s="236">
        <v>37</v>
      </c>
      <c r="G17" s="8"/>
      <c r="H17" s="279">
        <f t="shared" si="1"/>
        <v>18</v>
      </c>
      <c r="I17" s="137"/>
      <c r="J17" s="137"/>
      <c r="K17" s="282">
        <v>18</v>
      </c>
    </row>
    <row r="18" spans="1:11" ht="15.75" x14ac:dyDescent="0.25">
      <c r="A18" s="234">
        <v>13</v>
      </c>
      <c r="B18" s="507">
        <v>7623</v>
      </c>
      <c r="C18" s="280" t="s">
        <v>261</v>
      </c>
      <c r="D18" s="236">
        <v>0</v>
      </c>
      <c r="E18" s="236">
        <v>11</v>
      </c>
      <c r="F18" s="236">
        <v>29</v>
      </c>
      <c r="G18" s="8"/>
      <c r="H18" s="279">
        <f t="shared" si="1"/>
        <v>5.5</v>
      </c>
      <c r="I18" s="137"/>
      <c r="J18" s="137"/>
      <c r="K18" s="282">
        <v>6</v>
      </c>
    </row>
    <row r="19" spans="1:11" ht="15.75" x14ac:dyDescent="0.25">
      <c r="A19" s="234">
        <f t="shared" si="0"/>
        <v>14</v>
      </c>
      <c r="B19" s="267">
        <v>7624</v>
      </c>
      <c r="C19" s="278" t="s">
        <v>153</v>
      </c>
      <c r="D19" s="236">
        <v>18</v>
      </c>
      <c r="E19" s="236">
        <v>19</v>
      </c>
      <c r="F19" s="236">
        <v>42</v>
      </c>
      <c r="G19" s="8"/>
      <c r="H19" s="279">
        <f t="shared" si="1"/>
        <v>18.5</v>
      </c>
      <c r="I19" s="137"/>
      <c r="J19" s="137"/>
      <c r="K19" s="282">
        <v>19</v>
      </c>
    </row>
    <row r="20" spans="1:11" ht="15.75" x14ac:dyDescent="0.25">
      <c r="A20" s="234">
        <f t="shared" si="0"/>
        <v>15</v>
      </c>
      <c r="B20" s="267">
        <v>7625</v>
      </c>
      <c r="C20" s="278" t="s">
        <v>154</v>
      </c>
      <c r="D20" s="236">
        <v>15</v>
      </c>
      <c r="E20" s="236">
        <v>15</v>
      </c>
      <c r="F20" s="236">
        <v>45</v>
      </c>
      <c r="G20" s="8"/>
      <c r="H20" s="279">
        <f t="shared" si="1"/>
        <v>15</v>
      </c>
      <c r="I20" s="137"/>
      <c r="J20" s="137"/>
      <c r="K20" s="282">
        <v>15</v>
      </c>
    </row>
    <row r="21" spans="1:11" ht="15.75" x14ac:dyDescent="0.25">
      <c r="A21" s="234">
        <f t="shared" si="0"/>
        <v>16</v>
      </c>
      <c r="B21" s="267">
        <v>7626</v>
      </c>
      <c r="C21" s="278" t="s">
        <v>155</v>
      </c>
      <c r="D21" s="236">
        <v>9</v>
      </c>
      <c r="E21" s="236">
        <v>19</v>
      </c>
      <c r="F21" s="236">
        <v>32</v>
      </c>
      <c r="G21" s="15"/>
      <c r="H21" s="279">
        <f t="shared" si="1"/>
        <v>14</v>
      </c>
      <c r="I21" s="137"/>
      <c r="J21" s="137"/>
      <c r="K21" s="282">
        <v>14</v>
      </c>
    </row>
    <row r="22" spans="1:11" ht="15.75" x14ac:dyDescent="0.25">
      <c r="A22" s="234">
        <f t="shared" si="0"/>
        <v>17</v>
      </c>
      <c r="B22" s="267">
        <v>7627</v>
      </c>
      <c r="C22" s="280" t="s">
        <v>248</v>
      </c>
      <c r="D22" s="236">
        <v>15</v>
      </c>
      <c r="E22" s="236">
        <v>16</v>
      </c>
      <c r="F22" s="236">
        <v>34</v>
      </c>
      <c r="G22" s="8"/>
      <c r="H22" s="279">
        <f t="shared" si="1"/>
        <v>15.5</v>
      </c>
      <c r="I22" s="137"/>
      <c r="J22" s="137"/>
      <c r="K22" s="282">
        <v>16</v>
      </c>
    </row>
    <row r="23" spans="1:11" ht="15.75" x14ac:dyDescent="0.25">
      <c r="A23" s="234">
        <f t="shared" si="0"/>
        <v>18</v>
      </c>
      <c r="B23" s="267">
        <v>7628</v>
      </c>
      <c r="C23" s="278" t="s">
        <v>157</v>
      </c>
      <c r="D23" s="236">
        <v>20</v>
      </c>
      <c r="E23" s="236">
        <v>14</v>
      </c>
      <c r="F23" s="236">
        <v>24</v>
      </c>
      <c r="G23" s="8"/>
      <c r="H23" s="279">
        <f t="shared" si="1"/>
        <v>17</v>
      </c>
      <c r="I23" s="137"/>
      <c r="J23" s="137"/>
      <c r="K23" s="282">
        <v>17</v>
      </c>
    </row>
    <row r="24" spans="1:11" ht="15.75" x14ac:dyDescent="0.25">
      <c r="A24" s="234">
        <f t="shared" si="0"/>
        <v>19</v>
      </c>
      <c r="B24" s="267">
        <v>7629</v>
      </c>
      <c r="C24" s="278" t="s">
        <v>158</v>
      </c>
      <c r="D24" s="236">
        <v>8</v>
      </c>
      <c r="E24" s="236">
        <v>19</v>
      </c>
      <c r="F24" s="236">
        <v>35</v>
      </c>
      <c r="G24" s="8"/>
      <c r="H24" s="279">
        <f t="shared" si="1"/>
        <v>13.5</v>
      </c>
      <c r="I24" s="137"/>
      <c r="J24" s="137"/>
      <c r="K24" s="282">
        <v>14</v>
      </c>
    </row>
    <row r="25" spans="1:11" ht="15.75" x14ac:dyDescent="0.25">
      <c r="A25" s="234">
        <f t="shared" si="0"/>
        <v>20</v>
      </c>
      <c r="B25" s="507">
        <v>7630</v>
      </c>
      <c r="C25" s="278" t="s">
        <v>159</v>
      </c>
      <c r="D25" s="236">
        <v>6</v>
      </c>
      <c r="E25" s="236">
        <v>16</v>
      </c>
      <c r="F25" s="236">
        <v>32</v>
      </c>
      <c r="G25" s="8"/>
      <c r="H25" s="279">
        <f t="shared" si="1"/>
        <v>11</v>
      </c>
      <c r="I25" s="137"/>
      <c r="J25" s="137"/>
      <c r="K25" s="282">
        <v>11</v>
      </c>
    </row>
    <row r="26" spans="1:11" ht="15.75" x14ac:dyDescent="0.25">
      <c r="A26" s="234">
        <f t="shared" si="0"/>
        <v>21</v>
      </c>
      <c r="B26" s="267">
        <v>7631</v>
      </c>
      <c r="C26" s="278" t="s">
        <v>160</v>
      </c>
      <c r="D26" s="236">
        <v>13</v>
      </c>
      <c r="E26" s="236">
        <v>15</v>
      </c>
      <c r="F26" s="236">
        <v>37</v>
      </c>
      <c r="G26" s="8"/>
      <c r="H26" s="279">
        <f t="shared" si="1"/>
        <v>14</v>
      </c>
      <c r="I26" s="137"/>
      <c r="J26" s="137"/>
      <c r="K26" s="282">
        <v>14</v>
      </c>
    </row>
    <row r="27" spans="1:11" ht="15.75" x14ac:dyDescent="0.25">
      <c r="A27" s="234">
        <f t="shared" si="0"/>
        <v>22</v>
      </c>
      <c r="B27" s="507">
        <v>7632</v>
      </c>
      <c r="C27" s="278" t="s">
        <v>161</v>
      </c>
      <c r="D27" s="236">
        <v>4</v>
      </c>
      <c r="E27" s="236">
        <v>11</v>
      </c>
      <c r="F27" s="236">
        <v>36</v>
      </c>
      <c r="G27" s="8"/>
      <c r="H27" s="279">
        <f t="shared" si="1"/>
        <v>7.5</v>
      </c>
      <c r="I27" s="137"/>
      <c r="J27" s="137"/>
      <c r="K27" s="282">
        <v>8</v>
      </c>
    </row>
    <row r="28" spans="1:11" ht="15.75" x14ac:dyDescent="0.25">
      <c r="A28" s="234">
        <f t="shared" si="0"/>
        <v>23</v>
      </c>
      <c r="B28" s="507">
        <v>7634</v>
      </c>
      <c r="C28" s="278" t="s">
        <v>162</v>
      </c>
      <c r="D28" s="236">
        <v>5</v>
      </c>
      <c r="E28" s="236">
        <v>16</v>
      </c>
      <c r="F28" s="236">
        <v>27</v>
      </c>
      <c r="G28" s="8"/>
      <c r="H28" s="279">
        <f t="shared" si="1"/>
        <v>10.5</v>
      </c>
      <c r="I28" s="137"/>
      <c r="J28" s="137"/>
      <c r="K28" s="282">
        <v>11</v>
      </c>
    </row>
    <row r="29" spans="1:11" ht="15.75" x14ac:dyDescent="0.25">
      <c r="A29" s="234">
        <f t="shared" si="0"/>
        <v>24</v>
      </c>
      <c r="B29" s="507">
        <v>7635</v>
      </c>
      <c r="C29" s="278" t="s">
        <v>163</v>
      </c>
      <c r="D29" s="236">
        <v>3</v>
      </c>
      <c r="E29" s="236">
        <v>17</v>
      </c>
      <c r="F29" s="236">
        <v>30</v>
      </c>
      <c r="G29" s="8"/>
      <c r="H29" s="279">
        <f t="shared" si="1"/>
        <v>10</v>
      </c>
      <c r="I29" s="137"/>
      <c r="J29" s="137"/>
      <c r="K29" s="282">
        <v>10</v>
      </c>
    </row>
    <row r="30" spans="1:11" ht="15.75" x14ac:dyDescent="0.25">
      <c r="A30" s="234">
        <f t="shared" si="0"/>
        <v>25</v>
      </c>
      <c r="B30" s="507">
        <v>7636</v>
      </c>
      <c r="C30" s="278" t="s">
        <v>164</v>
      </c>
      <c r="D30" s="236">
        <v>6</v>
      </c>
      <c r="E30" s="236">
        <v>9</v>
      </c>
      <c r="F30" s="236">
        <v>31</v>
      </c>
      <c r="G30" s="8"/>
      <c r="H30" s="279">
        <f t="shared" si="1"/>
        <v>7.5</v>
      </c>
      <c r="I30" s="137"/>
      <c r="J30" s="137"/>
      <c r="K30" s="282">
        <v>8</v>
      </c>
    </row>
    <row r="31" spans="1:11" ht="15.75" x14ac:dyDescent="0.25">
      <c r="A31" s="234">
        <f t="shared" si="0"/>
        <v>26</v>
      </c>
      <c r="B31" s="507">
        <v>7638</v>
      </c>
      <c r="C31" s="280" t="s">
        <v>233</v>
      </c>
      <c r="D31" s="236">
        <v>5</v>
      </c>
      <c r="E31" s="236">
        <v>13</v>
      </c>
      <c r="F31" s="236">
        <v>29</v>
      </c>
      <c r="G31" s="8"/>
      <c r="H31" s="279">
        <f t="shared" si="1"/>
        <v>9</v>
      </c>
      <c r="I31" s="137"/>
      <c r="J31" s="137"/>
      <c r="K31" s="282">
        <v>9</v>
      </c>
    </row>
    <row r="32" spans="1:11" ht="15.75" x14ac:dyDescent="0.25">
      <c r="A32" s="234">
        <f t="shared" si="0"/>
        <v>27</v>
      </c>
      <c r="B32" s="267">
        <v>7639</v>
      </c>
      <c r="C32" s="278" t="s">
        <v>166</v>
      </c>
      <c r="D32" s="236">
        <v>16</v>
      </c>
      <c r="E32" s="236">
        <v>16</v>
      </c>
      <c r="F32" s="236">
        <v>41</v>
      </c>
      <c r="G32" s="8"/>
      <c r="H32" s="279">
        <f t="shared" si="1"/>
        <v>16</v>
      </c>
      <c r="I32" s="137"/>
      <c r="J32" s="137"/>
      <c r="K32" s="282">
        <v>16</v>
      </c>
    </row>
    <row r="33" spans="1:11" ht="15.75" x14ac:dyDescent="0.25">
      <c r="A33" s="234">
        <f t="shared" si="0"/>
        <v>28</v>
      </c>
      <c r="B33" s="267">
        <v>7640</v>
      </c>
      <c r="C33" s="278" t="s">
        <v>167</v>
      </c>
      <c r="D33" s="236">
        <v>8</v>
      </c>
      <c r="E33" s="236">
        <v>14</v>
      </c>
      <c r="F33" s="236">
        <v>36</v>
      </c>
      <c r="G33" s="8"/>
      <c r="H33" s="279">
        <f t="shared" si="1"/>
        <v>11</v>
      </c>
      <c r="I33" s="137"/>
      <c r="J33" s="137"/>
      <c r="K33" s="282">
        <v>11</v>
      </c>
    </row>
    <row r="34" spans="1:11" ht="15.75" x14ac:dyDescent="0.25">
      <c r="A34" s="234">
        <f t="shared" si="0"/>
        <v>29</v>
      </c>
      <c r="B34" s="507">
        <v>7641</v>
      </c>
      <c r="C34" s="278" t="s">
        <v>168</v>
      </c>
      <c r="D34" s="236">
        <v>4</v>
      </c>
      <c r="E34" s="236">
        <v>14</v>
      </c>
      <c r="F34" s="236">
        <v>34</v>
      </c>
      <c r="G34" s="8"/>
      <c r="H34" s="279">
        <f t="shared" si="1"/>
        <v>9</v>
      </c>
      <c r="I34" s="137"/>
      <c r="J34" s="137"/>
      <c r="K34" s="282">
        <v>9</v>
      </c>
    </row>
    <row r="35" spans="1:11" ht="15.75" x14ac:dyDescent="0.25">
      <c r="A35" s="234">
        <f t="shared" si="0"/>
        <v>30</v>
      </c>
      <c r="B35" s="267">
        <v>7642</v>
      </c>
      <c r="C35" s="278" t="s">
        <v>169</v>
      </c>
      <c r="D35" s="236">
        <v>7</v>
      </c>
      <c r="E35" s="236">
        <v>19</v>
      </c>
      <c r="F35" s="236">
        <v>42</v>
      </c>
      <c r="G35" s="8"/>
      <c r="H35" s="279">
        <f t="shared" si="1"/>
        <v>13</v>
      </c>
      <c r="I35" s="137"/>
      <c r="J35" s="137"/>
      <c r="K35" s="282">
        <v>13</v>
      </c>
    </row>
    <row r="36" spans="1:11" ht="15.75" x14ac:dyDescent="0.25">
      <c r="A36" s="234">
        <f t="shared" si="0"/>
        <v>31</v>
      </c>
      <c r="B36" s="507">
        <v>7643</v>
      </c>
      <c r="C36" s="278" t="s">
        <v>170</v>
      </c>
      <c r="D36" s="236">
        <v>4</v>
      </c>
      <c r="E36" s="236">
        <v>17</v>
      </c>
      <c r="F36" s="236">
        <v>38</v>
      </c>
      <c r="G36" s="8"/>
      <c r="H36" s="279">
        <f t="shared" si="1"/>
        <v>10.5</v>
      </c>
      <c r="I36" s="137"/>
      <c r="J36" s="137"/>
      <c r="K36" s="282">
        <v>11</v>
      </c>
    </row>
    <row r="37" spans="1:11" ht="15.75" x14ac:dyDescent="0.25">
      <c r="A37" s="234">
        <f t="shared" si="0"/>
        <v>32</v>
      </c>
      <c r="B37" s="267">
        <v>7644</v>
      </c>
      <c r="C37" s="278" t="s">
        <v>171</v>
      </c>
      <c r="D37" s="236">
        <v>17</v>
      </c>
      <c r="E37" s="236">
        <v>20</v>
      </c>
      <c r="F37" s="236">
        <v>39</v>
      </c>
      <c r="G37" s="8"/>
      <c r="H37" s="279">
        <f t="shared" si="1"/>
        <v>18.5</v>
      </c>
      <c r="I37" s="137"/>
      <c r="J37" s="137"/>
      <c r="K37" s="282">
        <v>19</v>
      </c>
    </row>
    <row r="38" spans="1:11" ht="15.75" x14ac:dyDescent="0.25">
      <c r="A38" s="234">
        <f t="shared" si="0"/>
        <v>33</v>
      </c>
      <c r="B38" s="507">
        <v>7645</v>
      </c>
      <c r="C38" s="278" t="s">
        <v>172</v>
      </c>
      <c r="D38" s="236">
        <v>4</v>
      </c>
      <c r="E38" s="236">
        <v>13</v>
      </c>
      <c r="F38" s="236">
        <v>28</v>
      </c>
      <c r="G38" s="8"/>
      <c r="H38" s="279">
        <f t="shared" si="1"/>
        <v>8.5</v>
      </c>
      <c r="I38" s="137"/>
      <c r="J38" s="137"/>
      <c r="K38" s="282">
        <v>9</v>
      </c>
    </row>
    <row r="39" spans="1:11" ht="15.75" x14ac:dyDescent="0.25">
      <c r="A39" s="234">
        <f t="shared" si="0"/>
        <v>34</v>
      </c>
      <c r="B39" s="267">
        <v>7646</v>
      </c>
      <c r="C39" s="280" t="s">
        <v>200</v>
      </c>
      <c r="D39" s="236">
        <v>13</v>
      </c>
      <c r="E39" s="236">
        <v>17</v>
      </c>
      <c r="F39" s="236">
        <v>39</v>
      </c>
      <c r="G39" s="8"/>
      <c r="H39" s="279">
        <f t="shared" si="1"/>
        <v>15</v>
      </c>
      <c r="I39" s="137"/>
      <c r="J39" s="137"/>
      <c r="K39" s="282">
        <v>15</v>
      </c>
    </row>
    <row r="40" spans="1:11" ht="15.75" x14ac:dyDescent="0.25">
      <c r="A40" s="234">
        <f t="shared" si="0"/>
        <v>35</v>
      </c>
      <c r="B40" s="267">
        <v>7647</v>
      </c>
      <c r="C40" s="278" t="s">
        <v>173</v>
      </c>
      <c r="D40" s="236">
        <v>9</v>
      </c>
      <c r="E40" s="236">
        <v>10</v>
      </c>
      <c r="F40" s="236">
        <v>24</v>
      </c>
      <c r="G40" s="8"/>
      <c r="H40" s="279">
        <f t="shared" si="1"/>
        <v>9.5</v>
      </c>
      <c r="I40" s="137"/>
      <c r="J40" s="137"/>
      <c r="K40" s="282">
        <v>10</v>
      </c>
    </row>
    <row r="41" spans="1:11" ht="15.75" x14ac:dyDescent="0.25">
      <c r="A41" s="234">
        <f t="shared" si="0"/>
        <v>36</v>
      </c>
      <c r="B41" s="267">
        <v>7648</v>
      </c>
      <c r="C41" s="278" t="s">
        <v>174</v>
      </c>
      <c r="D41" s="236">
        <v>14</v>
      </c>
      <c r="E41" s="236">
        <v>16</v>
      </c>
      <c r="F41" s="236">
        <v>40</v>
      </c>
      <c r="G41" s="8"/>
      <c r="H41" s="279">
        <f t="shared" si="1"/>
        <v>15</v>
      </c>
      <c r="I41" s="137"/>
      <c r="J41" s="137"/>
      <c r="K41" s="282">
        <v>15</v>
      </c>
    </row>
    <row r="42" spans="1:11" ht="15.75" x14ac:dyDescent="0.25">
      <c r="A42" s="234">
        <f t="shared" si="0"/>
        <v>37</v>
      </c>
      <c r="B42" s="267">
        <v>7649</v>
      </c>
      <c r="C42" s="278" t="s">
        <v>175</v>
      </c>
      <c r="D42" s="236">
        <v>18</v>
      </c>
      <c r="E42" s="236">
        <v>19</v>
      </c>
      <c r="F42" s="236">
        <v>34</v>
      </c>
      <c r="G42" s="8"/>
      <c r="H42" s="279">
        <f t="shared" si="1"/>
        <v>18.5</v>
      </c>
      <c r="I42" s="137"/>
      <c r="J42" s="137"/>
      <c r="K42" s="282">
        <v>19</v>
      </c>
    </row>
    <row r="43" spans="1:11" ht="15.75" x14ac:dyDescent="0.25">
      <c r="A43" s="234">
        <f t="shared" si="0"/>
        <v>38</v>
      </c>
      <c r="B43" s="267">
        <v>7650</v>
      </c>
      <c r="C43" s="278" t="s">
        <v>176</v>
      </c>
      <c r="D43" s="236">
        <v>14</v>
      </c>
      <c r="E43" s="236">
        <v>19</v>
      </c>
      <c r="F43" s="236">
        <v>29</v>
      </c>
      <c r="G43" s="8"/>
      <c r="H43" s="279">
        <f t="shared" si="1"/>
        <v>16.5</v>
      </c>
      <c r="I43" s="137"/>
      <c r="J43" s="137"/>
      <c r="K43" s="282">
        <v>17</v>
      </c>
    </row>
    <row r="44" spans="1:11" ht="15.75" x14ac:dyDescent="0.25">
      <c r="A44" s="234">
        <f t="shared" si="0"/>
        <v>39</v>
      </c>
      <c r="B44" s="507">
        <v>7651</v>
      </c>
      <c r="C44" s="278" t="s">
        <v>177</v>
      </c>
      <c r="D44" s="236">
        <v>1</v>
      </c>
      <c r="E44" s="236">
        <v>19</v>
      </c>
      <c r="F44" s="236">
        <v>31</v>
      </c>
      <c r="G44" s="8"/>
      <c r="H44" s="279">
        <f t="shared" si="1"/>
        <v>10</v>
      </c>
      <c r="I44" s="137"/>
      <c r="J44" s="137"/>
      <c r="K44" s="282">
        <v>10</v>
      </c>
    </row>
    <row r="45" spans="1:11" ht="15.75" x14ac:dyDescent="0.25">
      <c r="A45" s="234">
        <f t="shared" si="0"/>
        <v>40</v>
      </c>
      <c r="B45" s="267">
        <v>7652</v>
      </c>
      <c r="C45" s="278" t="s">
        <v>178</v>
      </c>
      <c r="D45" s="236">
        <v>18</v>
      </c>
      <c r="E45" s="236">
        <v>19</v>
      </c>
      <c r="F45" s="236">
        <v>38</v>
      </c>
      <c r="G45" s="8"/>
      <c r="H45" s="279">
        <f t="shared" si="1"/>
        <v>18.5</v>
      </c>
      <c r="I45" s="137"/>
      <c r="J45" s="137"/>
      <c r="K45" s="282">
        <v>19</v>
      </c>
    </row>
    <row r="46" spans="1:11" ht="15.75" x14ac:dyDescent="0.25">
      <c r="A46" s="234">
        <f t="shared" si="0"/>
        <v>41</v>
      </c>
      <c r="B46" s="267">
        <v>7653</v>
      </c>
      <c r="C46" s="280" t="s">
        <v>201</v>
      </c>
      <c r="D46" s="236">
        <v>17</v>
      </c>
      <c r="E46" s="236">
        <v>20</v>
      </c>
      <c r="F46" s="236">
        <v>39</v>
      </c>
      <c r="G46" s="8"/>
      <c r="H46" s="279">
        <f t="shared" si="1"/>
        <v>18.5</v>
      </c>
      <c r="I46" s="137"/>
      <c r="J46" s="137"/>
      <c r="K46" s="282">
        <v>19</v>
      </c>
    </row>
    <row r="47" spans="1:11" ht="15.75" x14ac:dyDescent="0.25">
      <c r="A47" s="234">
        <f t="shared" si="0"/>
        <v>42</v>
      </c>
      <c r="B47" s="507">
        <v>7654</v>
      </c>
      <c r="C47" s="278" t="s">
        <v>179</v>
      </c>
      <c r="D47" s="281">
        <v>4</v>
      </c>
      <c r="E47" s="281">
        <v>12</v>
      </c>
      <c r="F47" s="236">
        <v>32</v>
      </c>
      <c r="G47" s="8"/>
      <c r="H47" s="279">
        <f t="shared" si="1"/>
        <v>8</v>
      </c>
      <c r="I47" s="137"/>
      <c r="J47" s="137"/>
      <c r="K47" s="282">
        <v>8</v>
      </c>
    </row>
    <row r="48" spans="1:11" ht="15.75" x14ac:dyDescent="0.25">
      <c r="A48" s="234">
        <f t="shared" si="0"/>
        <v>43</v>
      </c>
      <c r="B48" s="267">
        <v>7655</v>
      </c>
      <c r="C48" s="278" t="s">
        <v>180</v>
      </c>
      <c r="D48" s="236">
        <v>20</v>
      </c>
      <c r="E48" s="236">
        <v>19</v>
      </c>
      <c r="F48" s="236">
        <v>31</v>
      </c>
      <c r="G48" s="8"/>
      <c r="H48" s="279">
        <f t="shared" si="1"/>
        <v>19.5</v>
      </c>
      <c r="I48" s="137"/>
      <c r="J48" s="137"/>
      <c r="K48" s="282">
        <v>20</v>
      </c>
    </row>
    <row r="49" spans="1:11" ht="15.75" x14ac:dyDescent="0.25">
      <c r="A49" s="234">
        <f t="shared" si="0"/>
        <v>44</v>
      </c>
      <c r="B49" s="267">
        <v>7656</v>
      </c>
      <c r="C49" s="278" t="s">
        <v>181</v>
      </c>
      <c r="D49" s="236">
        <v>13</v>
      </c>
      <c r="E49" s="236">
        <v>18</v>
      </c>
      <c r="F49" s="236">
        <v>29</v>
      </c>
      <c r="G49" s="8"/>
      <c r="H49" s="279">
        <f t="shared" si="1"/>
        <v>15.5</v>
      </c>
      <c r="I49" s="137"/>
      <c r="J49" s="137"/>
      <c r="K49" s="282">
        <v>16</v>
      </c>
    </row>
    <row r="50" spans="1:11" ht="15.75" x14ac:dyDescent="0.25">
      <c r="A50" s="234">
        <f t="shared" si="0"/>
        <v>45</v>
      </c>
      <c r="B50" s="267">
        <v>7657</v>
      </c>
      <c r="C50" s="278" t="s">
        <v>182</v>
      </c>
      <c r="D50" s="236">
        <v>19</v>
      </c>
      <c r="E50" s="236">
        <v>19</v>
      </c>
      <c r="F50" s="236">
        <v>42</v>
      </c>
      <c r="G50" s="8"/>
      <c r="H50" s="279">
        <f t="shared" si="1"/>
        <v>19</v>
      </c>
      <c r="I50" s="137"/>
      <c r="J50" s="137"/>
      <c r="K50" s="282">
        <v>19</v>
      </c>
    </row>
    <row r="51" spans="1:11" ht="15.75" x14ac:dyDescent="0.25">
      <c r="A51" s="234">
        <f t="shared" si="0"/>
        <v>46</v>
      </c>
      <c r="B51" s="507">
        <v>7658</v>
      </c>
      <c r="C51" s="278" t="s">
        <v>183</v>
      </c>
      <c r="D51" s="236">
        <v>3</v>
      </c>
      <c r="E51" s="236">
        <v>3</v>
      </c>
      <c r="F51" s="236">
        <v>27</v>
      </c>
      <c r="G51" s="8"/>
      <c r="H51" s="279">
        <f t="shared" si="1"/>
        <v>3</v>
      </c>
      <c r="I51" s="137"/>
      <c r="J51" s="137"/>
      <c r="K51" s="282">
        <v>3</v>
      </c>
    </row>
    <row r="52" spans="1:11" ht="15.75" x14ac:dyDescent="0.25">
      <c r="A52" s="234">
        <f t="shared" si="0"/>
        <v>47</v>
      </c>
      <c r="B52" s="267">
        <v>7659</v>
      </c>
      <c r="C52" s="278" t="s">
        <v>184</v>
      </c>
      <c r="D52" s="236">
        <v>15</v>
      </c>
      <c r="E52" s="236">
        <v>13</v>
      </c>
      <c r="F52" s="236">
        <v>42</v>
      </c>
      <c r="G52" s="8"/>
      <c r="H52" s="279">
        <f t="shared" si="1"/>
        <v>14</v>
      </c>
      <c r="I52" s="137"/>
      <c r="J52" s="137"/>
      <c r="K52" s="282">
        <v>14</v>
      </c>
    </row>
    <row r="53" spans="1:11" ht="15.75" x14ac:dyDescent="0.25">
      <c r="A53" s="234">
        <f t="shared" si="0"/>
        <v>48</v>
      </c>
      <c r="B53" s="267">
        <v>7660</v>
      </c>
      <c r="C53" s="278" t="s">
        <v>185</v>
      </c>
      <c r="D53" s="236">
        <v>14</v>
      </c>
      <c r="E53" s="236">
        <v>15</v>
      </c>
      <c r="F53" s="236">
        <v>35</v>
      </c>
      <c r="G53" s="8"/>
      <c r="H53" s="279">
        <f t="shared" si="1"/>
        <v>14.5</v>
      </c>
      <c r="I53" s="137"/>
      <c r="J53" s="137"/>
      <c r="K53" s="282">
        <v>15</v>
      </c>
    </row>
    <row r="54" spans="1:11" ht="19.5" customHeight="1" x14ac:dyDescent="0.25">
      <c r="A54" s="234">
        <f t="shared" si="0"/>
        <v>49</v>
      </c>
      <c r="B54" s="267">
        <v>7661</v>
      </c>
      <c r="C54" s="278" t="s">
        <v>186</v>
      </c>
      <c r="D54" s="236">
        <v>11</v>
      </c>
      <c r="E54" s="236">
        <v>13</v>
      </c>
      <c r="F54" s="236">
        <v>33</v>
      </c>
      <c r="G54" s="8"/>
      <c r="H54" s="279">
        <f t="shared" si="1"/>
        <v>12</v>
      </c>
      <c r="I54" s="137"/>
      <c r="J54" s="137"/>
      <c r="K54" s="282">
        <v>12</v>
      </c>
    </row>
    <row r="55" spans="1:11" ht="15.75" x14ac:dyDescent="0.25">
      <c r="A55" s="234">
        <f t="shared" si="0"/>
        <v>50</v>
      </c>
      <c r="B55" s="267">
        <v>7662</v>
      </c>
      <c r="C55" s="278" t="s">
        <v>187</v>
      </c>
      <c r="D55" s="236">
        <v>18</v>
      </c>
      <c r="E55" s="236">
        <v>20</v>
      </c>
      <c r="F55" s="236">
        <v>40</v>
      </c>
      <c r="G55" s="8"/>
      <c r="H55" s="279">
        <f t="shared" si="1"/>
        <v>19</v>
      </c>
      <c r="I55" s="137"/>
      <c r="J55" s="137"/>
      <c r="K55" s="282">
        <v>19</v>
      </c>
    </row>
    <row r="56" spans="1:11" ht="15.75" x14ac:dyDescent="0.25">
      <c r="A56" s="234">
        <f t="shared" si="0"/>
        <v>51</v>
      </c>
      <c r="B56" s="267">
        <v>7663</v>
      </c>
      <c r="C56" s="278" t="s">
        <v>188</v>
      </c>
      <c r="D56" s="236">
        <v>18</v>
      </c>
      <c r="E56" s="236">
        <v>16</v>
      </c>
      <c r="F56" s="236">
        <v>39</v>
      </c>
      <c r="G56" s="8"/>
      <c r="H56" s="279">
        <f t="shared" si="1"/>
        <v>17</v>
      </c>
      <c r="I56" s="137"/>
      <c r="J56" s="137"/>
      <c r="K56" s="282">
        <v>17</v>
      </c>
    </row>
    <row r="57" spans="1:11" ht="17.25" customHeight="1" x14ac:dyDescent="0.25">
      <c r="A57" s="234">
        <f t="shared" si="0"/>
        <v>52</v>
      </c>
      <c r="B57" s="267">
        <v>7664</v>
      </c>
      <c r="C57" s="278" t="s">
        <v>189</v>
      </c>
      <c r="D57" s="236">
        <v>15</v>
      </c>
      <c r="E57" s="236">
        <v>12</v>
      </c>
      <c r="F57" s="236">
        <v>33</v>
      </c>
      <c r="G57" s="8"/>
      <c r="H57" s="279">
        <f t="shared" si="1"/>
        <v>13.5</v>
      </c>
      <c r="I57" s="137"/>
      <c r="J57" s="137"/>
      <c r="K57" s="282">
        <v>14</v>
      </c>
    </row>
    <row r="58" spans="1:11" ht="23.25" customHeight="1" x14ac:dyDescent="0.25">
      <c r="A58" s="234">
        <f t="shared" si="0"/>
        <v>53</v>
      </c>
      <c r="B58" s="267">
        <v>7665</v>
      </c>
      <c r="C58" s="280" t="s">
        <v>219</v>
      </c>
      <c r="D58" s="236">
        <v>12</v>
      </c>
      <c r="E58" s="236">
        <v>13</v>
      </c>
      <c r="F58" s="236">
        <v>28</v>
      </c>
      <c r="G58" s="8"/>
      <c r="H58" s="279">
        <f t="shared" si="1"/>
        <v>12.5</v>
      </c>
      <c r="I58" s="137"/>
      <c r="J58" s="137"/>
      <c r="K58" s="282">
        <v>13</v>
      </c>
    </row>
    <row r="59" spans="1:11" ht="15.75" x14ac:dyDescent="0.25">
      <c r="A59" s="234">
        <f t="shared" si="0"/>
        <v>54</v>
      </c>
      <c r="B59" s="507">
        <v>7666</v>
      </c>
      <c r="C59" s="278" t="s">
        <v>190</v>
      </c>
      <c r="D59" s="236">
        <v>6</v>
      </c>
      <c r="E59" s="236">
        <v>9</v>
      </c>
      <c r="F59" s="236">
        <v>36</v>
      </c>
      <c r="G59" s="8"/>
      <c r="H59" s="279">
        <f t="shared" si="1"/>
        <v>7.5</v>
      </c>
      <c r="I59" s="137"/>
      <c r="J59" s="137"/>
      <c r="K59" s="282">
        <v>8</v>
      </c>
    </row>
    <row r="60" spans="1:11" ht="15.75" x14ac:dyDescent="0.25">
      <c r="A60" s="234">
        <f t="shared" si="0"/>
        <v>55</v>
      </c>
      <c r="B60" s="267">
        <v>7667</v>
      </c>
      <c r="C60" s="280" t="s">
        <v>220</v>
      </c>
      <c r="D60" s="236">
        <v>14</v>
      </c>
      <c r="E60" s="236">
        <v>17</v>
      </c>
      <c r="F60" s="236">
        <v>32</v>
      </c>
      <c r="G60" s="8"/>
      <c r="H60" s="279">
        <f t="shared" si="1"/>
        <v>15.5</v>
      </c>
      <c r="I60" s="137"/>
      <c r="J60" s="137"/>
      <c r="K60" s="282">
        <v>16</v>
      </c>
    </row>
    <row r="61" spans="1:11" ht="15.75" x14ac:dyDescent="0.25">
      <c r="A61" s="234">
        <f t="shared" si="0"/>
        <v>56</v>
      </c>
      <c r="B61" s="267">
        <v>7668</v>
      </c>
      <c r="C61" s="278" t="s">
        <v>191</v>
      </c>
      <c r="D61" s="236">
        <v>20</v>
      </c>
      <c r="E61" s="236">
        <v>20</v>
      </c>
      <c r="F61" s="236">
        <v>39</v>
      </c>
      <c r="G61" s="8"/>
      <c r="H61" s="279">
        <f t="shared" si="1"/>
        <v>20</v>
      </c>
      <c r="I61" s="137"/>
      <c r="J61" s="137"/>
      <c r="K61" s="282">
        <v>20</v>
      </c>
    </row>
    <row r="62" spans="1:11" ht="15.75" x14ac:dyDescent="0.25">
      <c r="A62" s="234">
        <f t="shared" si="0"/>
        <v>57</v>
      </c>
      <c r="B62" s="267">
        <v>7669</v>
      </c>
      <c r="C62" s="278" t="s">
        <v>192</v>
      </c>
      <c r="D62" s="236">
        <v>19</v>
      </c>
      <c r="E62" s="236">
        <v>20</v>
      </c>
      <c r="F62" s="236">
        <v>41</v>
      </c>
      <c r="G62" s="8"/>
      <c r="H62" s="279">
        <f t="shared" si="1"/>
        <v>19.5</v>
      </c>
      <c r="I62" s="137"/>
      <c r="J62" s="137"/>
      <c r="K62" s="282">
        <v>20</v>
      </c>
    </row>
    <row r="63" spans="1:11" ht="15.75" x14ac:dyDescent="0.25">
      <c r="A63" s="234">
        <f t="shared" si="0"/>
        <v>58</v>
      </c>
      <c r="B63" s="267">
        <v>7670</v>
      </c>
      <c r="C63" s="278" t="s">
        <v>193</v>
      </c>
      <c r="D63" s="236">
        <v>17</v>
      </c>
      <c r="E63" s="236">
        <v>19</v>
      </c>
      <c r="F63" s="236">
        <v>38</v>
      </c>
      <c r="G63" s="8"/>
      <c r="H63" s="279">
        <f t="shared" si="1"/>
        <v>18</v>
      </c>
      <c r="I63" s="137"/>
      <c r="J63" s="137"/>
      <c r="K63" s="282">
        <v>18</v>
      </c>
    </row>
    <row r="64" spans="1:11" ht="15.75" x14ac:dyDescent="0.25">
      <c r="A64" s="234">
        <f t="shared" si="0"/>
        <v>59</v>
      </c>
      <c r="B64" s="267">
        <v>7671</v>
      </c>
      <c r="C64" s="278" t="s">
        <v>194</v>
      </c>
      <c r="D64" s="236">
        <v>9</v>
      </c>
      <c r="E64" s="236">
        <v>15</v>
      </c>
      <c r="F64" s="236">
        <v>33</v>
      </c>
      <c r="G64" s="8"/>
      <c r="H64" s="279">
        <f t="shared" si="1"/>
        <v>12</v>
      </c>
      <c r="I64" s="137"/>
      <c r="J64" s="137"/>
      <c r="K64" s="282">
        <v>12</v>
      </c>
    </row>
    <row r="65" spans="1:11" ht="15.75" x14ac:dyDescent="0.25">
      <c r="A65" s="234">
        <f t="shared" si="0"/>
        <v>60</v>
      </c>
      <c r="B65" s="267">
        <v>7672</v>
      </c>
      <c r="C65" s="278" t="s">
        <v>195</v>
      </c>
      <c r="D65" s="236">
        <v>14</v>
      </c>
      <c r="E65" s="236">
        <v>16</v>
      </c>
      <c r="F65" s="236">
        <v>41</v>
      </c>
      <c r="G65" s="8"/>
      <c r="H65" s="279">
        <f t="shared" si="1"/>
        <v>15</v>
      </c>
      <c r="I65" s="137"/>
      <c r="J65" s="137"/>
      <c r="K65" s="282">
        <v>15</v>
      </c>
    </row>
    <row r="66" spans="1:11" ht="15.75" x14ac:dyDescent="0.25">
      <c r="A66" s="234">
        <f t="shared" si="0"/>
        <v>61</v>
      </c>
      <c r="B66" s="508">
        <v>7673</v>
      </c>
      <c r="C66" s="280" t="s">
        <v>202</v>
      </c>
      <c r="D66" s="236">
        <v>14</v>
      </c>
      <c r="E66" s="236">
        <v>13</v>
      </c>
      <c r="F66" s="236">
        <v>43</v>
      </c>
      <c r="G66" s="8"/>
      <c r="H66" s="279">
        <f t="shared" si="1"/>
        <v>13.5</v>
      </c>
      <c r="I66" s="137"/>
      <c r="J66" s="137"/>
      <c r="K66" s="282">
        <v>14</v>
      </c>
    </row>
    <row r="67" spans="1:11" ht="15.75" x14ac:dyDescent="0.25">
      <c r="A67" s="234">
        <f t="shared" si="0"/>
        <v>62</v>
      </c>
      <c r="B67" s="507">
        <v>7674</v>
      </c>
      <c r="C67" s="278" t="s">
        <v>196</v>
      </c>
      <c r="D67" s="236">
        <v>5</v>
      </c>
      <c r="E67" s="236">
        <v>11</v>
      </c>
      <c r="F67" s="236">
        <v>34</v>
      </c>
      <c r="G67" s="8"/>
      <c r="H67" s="279">
        <f t="shared" si="1"/>
        <v>8</v>
      </c>
      <c r="I67" s="137"/>
      <c r="J67" s="137"/>
      <c r="K67" s="282">
        <v>8</v>
      </c>
    </row>
    <row r="68" spans="1:11" ht="16.5" customHeight="1" x14ac:dyDescent="0.25">
      <c r="A68" s="234">
        <f t="shared" si="0"/>
        <v>63</v>
      </c>
      <c r="B68" s="267">
        <v>7675</v>
      </c>
      <c r="C68" s="278" t="s">
        <v>197</v>
      </c>
      <c r="D68" s="236">
        <v>18</v>
      </c>
      <c r="E68" s="236">
        <v>17</v>
      </c>
      <c r="F68" s="236">
        <v>34</v>
      </c>
      <c r="G68" s="8"/>
      <c r="H68" s="279">
        <f t="shared" si="1"/>
        <v>17.5</v>
      </c>
      <c r="I68" s="137"/>
      <c r="J68" s="137"/>
      <c r="K68" s="282">
        <v>18</v>
      </c>
    </row>
    <row r="69" spans="1:11" ht="18.75" customHeight="1" x14ac:dyDescent="0.25">
      <c r="A69" s="234">
        <f t="shared" si="0"/>
        <v>64</v>
      </c>
      <c r="B69" s="267">
        <v>7682</v>
      </c>
      <c r="C69" s="278" t="s">
        <v>198</v>
      </c>
      <c r="D69" s="236">
        <v>20</v>
      </c>
      <c r="E69" s="236">
        <v>20</v>
      </c>
      <c r="F69" s="236">
        <v>31</v>
      </c>
      <c r="G69" s="8"/>
      <c r="H69" s="279">
        <f t="shared" si="1"/>
        <v>20</v>
      </c>
      <c r="I69" s="137"/>
      <c r="J69" s="137"/>
      <c r="K69" s="282">
        <v>20</v>
      </c>
    </row>
    <row r="70" spans="1:11" ht="15.75" x14ac:dyDescent="0.25">
      <c r="A70" s="234">
        <v>65</v>
      </c>
      <c r="B70" s="235">
        <v>8094</v>
      </c>
      <c r="C70" s="239" t="s">
        <v>221</v>
      </c>
      <c r="D70" s="236">
        <v>13</v>
      </c>
      <c r="E70" s="236">
        <v>16</v>
      </c>
      <c r="F70" s="236">
        <v>18</v>
      </c>
      <c r="G70" s="8"/>
      <c r="H70" s="279">
        <f t="shared" si="1"/>
        <v>14.5</v>
      </c>
      <c r="I70" s="137"/>
      <c r="J70" s="137"/>
      <c r="K70" s="282">
        <v>15</v>
      </c>
    </row>
    <row r="71" spans="1:11" ht="15.75" x14ac:dyDescent="0.25">
      <c r="A71" s="234">
        <v>66</v>
      </c>
      <c r="B71" s="235">
        <v>8095</v>
      </c>
      <c r="C71" s="239" t="s">
        <v>222</v>
      </c>
      <c r="D71" s="236">
        <v>13</v>
      </c>
      <c r="E71" s="236">
        <v>17</v>
      </c>
      <c r="F71" s="236">
        <v>20</v>
      </c>
      <c r="G71" s="8"/>
      <c r="H71" s="279">
        <f t="shared" si="1"/>
        <v>15</v>
      </c>
      <c r="I71" s="137"/>
      <c r="J71" s="137"/>
      <c r="K71" s="282">
        <v>15</v>
      </c>
    </row>
    <row r="72" spans="1:11" ht="15.75" x14ac:dyDescent="0.25">
      <c r="A72" s="234">
        <v>67</v>
      </c>
      <c r="B72" s="235">
        <v>8096</v>
      </c>
      <c r="C72" s="239" t="s">
        <v>223</v>
      </c>
      <c r="D72" s="236">
        <v>14</v>
      </c>
      <c r="E72" s="236">
        <v>14</v>
      </c>
      <c r="F72" s="236">
        <v>18</v>
      </c>
      <c r="G72" s="89"/>
      <c r="H72" s="279">
        <f t="shared" si="1"/>
        <v>14</v>
      </c>
      <c r="I72" s="137"/>
      <c r="J72" s="137"/>
      <c r="K72" s="282">
        <v>14</v>
      </c>
    </row>
    <row r="73" spans="1:11" ht="15.75" x14ac:dyDescent="0.25">
      <c r="A73" s="234">
        <v>68</v>
      </c>
      <c r="B73" s="235">
        <v>8097</v>
      </c>
      <c r="C73" s="239" t="s">
        <v>224</v>
      </c>
      <c r="D73" s="236">
        <v>13</v>
      </c>
      <c r="E73" s="236">
        <v>19</v>
      </c>
      <c r="F73" s="236">
        <v>20</v>
      </c>
      <c r="G73" s="8"/>
      <c r="H73" s="279">
        <f t="shared" si="1"/>
        <v>16</v>
      </c>
      <c r="I73" s="137"/>
      <c r="J73" s="137"/>
      <c r="K73" s="282">
        <v>16</v>
      </c>
    </row>
    <row r="74" spans="1:11" ht="15.75" x14ac:dyDescent="0.25">
      <c r="A74" s="234">
        <v>69</v>
      </c>
      <c r="B74" s="235">
        <v>8098</v>
      </c>
      <c r="C74" s="239" t="s">
        <v>225</v>
      </c>
      <c r="D74" s="236">
        <v>16</v>
      </c>
      <c r="E74" s="236">
        <v>3</v>
      </c>
      <c r="F74" s="236">
        <v>19</v>
      </c>
      <c r="G74" s="89"/>
      <c r="H74" s="279">
        <f t="shared" si="1"/>
        <v>9.5</v>
      </c>
      <c r="I74" s="137"/>
      <c r="J74" s="137"/>
      <c r="K74" s="282">
        <v>10</v>
      </c>
    </row>
    <row r="75" spans="1:11" ht="15.75" x14ac:dyDescent="0.25">
      <c r="A75" s="234">
        <v>70</v>
      </c>
      <c r="B75" s="235">
        <v>8099</v>
      </c>
      <c r="C75" s="239" t="s">
        <v>226</v>
      </c>
      <c r="D75" s="236">
        <v>10</v>
      </c>
      <c r="E75" s="236">
        <v>18</v>
      </c>
      <c r="F75" s="236">
        <v>20</v>
      </c>
      <c r="G75" s="89"/>
      <c r="H75" s="279">
        <f t="shared" si="1"/>
        <v>14</v>
      </c>
      <c r="I75" s="137"/>
      <c r="J75" s="137"/>
      <c r="K75" s="282">
        <v>14</v>
      </c>
    </row>
    <row r="76" spans="1:11" ht="15.75" x14ac:dyDescent="0.25">
      <c r="A76" s="234">
        <v>71</v>
      </c>
      <c r="B76" s="235">
        <v>8100</v>
      </c>
      <c r="C76" s="239" t="s">
        <v>227</v>
      </c>
      <c r="D76" s="236">
        <v>14</v>
      </c>
      <c r="E76" s="236">
        <v>10</v>
      </c>
      <c r="F76" s="236">
        <v>18</v>
      </c>
      <c r="G76" s="163"/>
      <c r="H76" s="279">
        <f t="shared" si="1"/>
        <v>12</v>
      </c>
      <c r="I76" s="137"/>
      <c r="J76" s="137"/>
      <c r="K76" s="282">
        <v>12</v>
      </c>
    </row>
    <row r="77" spans="1:11" ht="15.75" x14ac:dyDescent="0.25">
      <c r="A77" s="234">
        <v>72</v>
      </c>
      <c r="B77" s="238">
        <v>8101</v>
      </c>
      <c r="C77" s="240" t="s">
        <v>228</v>
      </c>
      <c r="D77" s="236">
        <v>11</v>
      </c>
      <c r="E77" s="236">
        <v>18</v>
      </c>
      <c r="F77" s="236">
        <v>18</v>
      </c>
      <c r="G77" s="163"/>
      <c r="H77" s="279">
        <f t="shared" si="1"/>
        <v>14.5</v>
      </c>
      <c r="I77" s="137"/>
      <c r="J77" s="137"/>
      <c r="K77" s="282">
        <v>15</v>
      </c>
    </row>
    <row r="78" spans="1:11" ht="15.75" x14ac:dyDescent="0.25">
      <c r="A78" s="234">
        <v>73</v>
      </c>
      <c r="B78" s="238">
        <v>8102</v>
      </c>
      <c r="C78" s="240" t="s">
        <v>232</v>
      </c>
      <c r="D78" s="236">
        <v>15</v>
      </c>
      <c r="E78" s="236">
        <v>18</v>
      </c>
      <c r="F78" s="236">
        <v>20</v>
      </c>
      <c r="G78" s="8"/>
      <c r="H78" s="279">
        <f t="shared" si="1"/>
        <v>16.5</v>
      </c>
      <c r="I78" s="137"/>
      <c r="J78" s="137"/>
      <c r="K78" s="282">
        <v>17</v>
      </c>
    </row>
    <row r="79" spans="1:11" ht="15.75" x14ac:dyDescent="0.25">
      <c r="A79" s="234">
        <v>74</v>
      </c>
      <c r="B79" s="235">
        <v>8103</v>
      </c>
      <c r="C79" s="239" t="s">
        <v>229</v>
      </c>
      <c r="D79" s="236">
        <v>13</v>
      </c>
      <c r="E79" s="236">
        <v>12</v>
      </c>
      <c r="F79" s="236">
        <v>19</v>
      </c>
      <c r="G79" s="8"/>
      <c r="H79" s="279">
        <f t="shared" si="1"/>
        <v>12.5</v>
      </c>
      <c r="I79" s="137"/>
      <c r="J79" s="137"/>
      <c r="K79" s="282">
        <v>13</v>
      </c>
    </row>
    <row r="80" spans="1:11" ht="15.75" x14ac:dyDescent="0.25">
      <c r="A80" s="234">
        <v>75</v>
      </c>
      <c r="B80" s="235">
        <v>8104</v>
      </c>
      <c r="C80" s="239" t="s">
        <v>230</v>
      </c>
      <c r="D80" s="236">
        <v>19</v>
      </c>
      <c r="E80" s="236">
        <v>17</v>
      </c>
      <c r="F80" s="236">
        <v>18</v>
      </c>
      <c r="G80" s="8"/>
      <c r="H80" s="279">
        <f t="shared" si="1"/>
        <v>18</v>
      </c>
      <c r="I80" s="137"/>
      <c r="J80" s="137"/>
      <c r="K80" s="282">
        <v>18</v>
      </c>
    </row>
    <row r="81" spans="1:11" ht="15.75" x14ac:dyDescent="0.25">
      <c r="A81" s="234">
        <v>76</v>
      </c>
      <c r="B81" s="235">
        <v>8105</v>
      </c>
      <c r="C81" s="239" t="s">
        <v>231</v>
      </c>
      <c r="D81" s="236">
        <v>15</v>
      </c>
      <c r="E81" s="236">
        <v>14</v>
      </c>
      <c r="F81" s="236">
        <v>19</v>
      </c>
      <c r="G81" s="7"/>
      <c r="H81" s="279">
        <f t="shared" si="1"/>
        <v>14.5</v>
      </c>
      <c r="I81" s="7"/>
      <c r="J81" s="7"/>
      <c r="K81" s="282">
        <v>15</v>
      </c>
    </row>
    <row r="82" spans="1:11" ht="15.75" x14ac:dyDescent="0.25">
      <c r="A82" s="237">
        <v>77</v>
      </c>
      <c r="B82" s="238">
        <v>8118</v>
      </c>
      <c r="C82" s="240" t="s">
        <v>264</v>
      </c>
      <c r="D82" s="236">
        <v>15</v>
      </c>
      <c r="E82" s="236">
        <v>16</v>
      </c>
      <c r="F82" s="237"/>
      <c r="G82" s="231"/>
      <c r="H82" s="279">
        <f t="shared" si="1"/>
        <v>15.5</v>
      </c>
      <c r="I82" s="231"/>
      <c r="J82" s="231"/>
      <c r="K82" s="282">
        <v>16</v>
      </c>
    </row>
    <row r="83" spans="1:11" x14ac:dyDescent="0.25">
      <c r="C83" s="108">
        <f>20</f>
        <v>20</v>
      </c>
      <c r="D83">
        <f>COUNTIF(D6:D82, "&gt;=20")</f>
        <v>4</v>
      </c>
      <c r="E83">
        <f>COUNTIF(E6:E82, "&gt;=20")</f>
        <v>7</v>
      </c>
    </row>
    <row r="84" spans="1:11" x14ac:dyDescent="0.25">
      <c r="C84" s="108" t="s">
        <v>374</v>
      </c>
      <c r="D84">
        <f>COUNTIFS(D5:D81,"&gt;=16", D5:D81, "&lt;20")</f>
        <v>15</v>
      </c>
      <c r="E84">
        <f>COUNTIFS(E6:E82,"&gt;=16", E6:E82, "&lt;20")</f>
        <v>38</v>
      </c>
    </row>
    <row r="85" spans="1:11" ht="15.75" thickBot="1" x14ac:dyDescent="0.3">
      <c r="C85" s="505" t="s">
        <v>375</v>
      </c>
      <c r="D85">
        <f>COUNTIFS(D6:D82,"&gt;=12", D6:D82, "&lt;16")</f>
        <v>28</v>
      </c>
      <c r="E85">
        <f>COUNTIFS(E6:E82,"&gt;=12", E6:E82, "&lt;16")</f>
        <v>22</v>
      </c>
    </row>
    <row r="86" spans="1:11" ht="15.75" thickBot="1" x14ac:dyDescent="0.3">
      <c r="C86" s="506" t="s">
        <v>376</v>
      </c>
      <c r="D86">
        <f>COUNTIFS(D6:D82,"&gt;=7", D6:D82, "&lt;12")</f>
        <v>11</v>
      </c>
      <c r="E86">
        <f>COUNTIFS(E6:E82,"&gt;=7", E6:E82, "&lt;12")</f>
        <v>8</v>
      </c>
    </row>
    <row r="87" spans="1:11" x14ac:dyDescent="0.25">
      <c r="C87" s="505" t="s">
        <v>377</v>
      </c>
      <c r="D87">
        <f>COUNTIF(D6:D82, "&lt;7")</f>
        <v>19</v>
      </c>
      <c r="E87">
        <f>COUNTIF(E6:E82, "&lt;7")</f>
        <v>2</v>
      </c>
    </row>
    <row r="88" spans="1:11" x14ac:dyDescent="0.25">
      <c r="D88">
        <f>SUM(D83:D87)</f>
        <v>77</v>
      </c>
      <c r="E88">
        <f>SUM(E83:E87)</f>
        <v>77</v>
      </c>
    </row>
    <row r="90" spans="1:11" x14ac:dyDescent="0.25">
      <c r="C90" s="108" t="s">
        <v>378</v>
      </c>
      <c r="D90">
        <f>COUNTIF(D6:D82,"&gt;=18")</f>
        <v>13</v>
      </c>
      <c r="E90">
        <f>COUNTIF(E6:E82,"&gt;=18")</f>
        <v>29</v>
      </c>
    </row>
    <row r="91" spans="1:11" x14ac:dyDescent="0.25">
      <c r="C91" s="108" t="s">
        <v>379</v>
      </c>
      <c r="D91">
        <f>COUNTIF(D6:D82,"&lt;8")</f>
        <v>20</v>
      </c>
      <c r="E91">
        <f>COUNTIF(E6:E82,"&lt;8")</f>
        <v>2</v>
      </c>
    </row>
  </sheetData>
  <mergeCells count="4">
    <mergeCell ref="B1:I1"/>
    <mergeCell ref="B2:I2"/>
    <mergeCell ref="B3:I3"/>
    <mergeCell ref="B4:I4"/>
  </mergeCells>
  <pageMargins left="0.43307086614173229" right="0" top="0.74803149606299213" bottom="0.74803149606299213" header="0.31496062992125984" footer="0.31496062992125984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72" workbookViewId="0">
      <selection activeCell="C92" sqref="C92"/>
    </sheetView>
  </sheetViews>
  <sheetFormatPr defaultRowHeight="15" x14ac:dyDescent="0.25"/>
  <cols>
    <col min="1" max="1" width="6.7109375" customWidth="1"/>
    <col min="2" max="2" width="6.28515625" customWidth="1"/>
    <col min="3" max="3" width="27.28515625" style="287" customWidth="1"/>
    <col min="4" max="4" width="6.7109375" style="108" customWidth="1"/>
    <col min="5" max="5" width="12.28515625" customWidth="1"/>
    <col min="6" max="6" width="11" customWidth="1"/>
    <col min="7" max="7" width="10.85546875" customWidth="1"/>
  </cols>
  <sheetData>
    <row r="1" spans="1:9" x14ac:dyDescent="0.25">
      <c r="B1" s="96"/>
      <c r="C1" s="299" t="s">
        <v>280</v>
      </c>
      <c r="D1" s="299"/>
    </row>
    <row r="2" spans="1:9" x14ac:dyDescent="0.25">
      <c r="B2" s="145"/>
      <c r="C2" s="145" t="s">
        <v>281</v>
      </c>
      <c r="D2" s="145"/>
      <c r="E2" s="145"/>
      <c r="F2" s="145"/>
    </row>
    <row r="3" spans="1:9" x14ac:dyDescent="0.25">
      <c r="C3" s="565"/>
      <c r="D3" s="565"/>
    </row>
    <row r="4" spans="1:9" ht="18.75" x14ac:dyDescent="0.25">
      <c r="B4" s="287"/>
      <c r="C4" s="300" t="s">
        <v>7</v>
      </c>
      <c r="D4" s="300"/>
      <c r="E4" s="287"/>
      <c r="F4" s="287"/>
    </row>
    <row r="5" spans="1:9" ht="15.75" x14ac:dyDescent="0.25">
      <c r="B5" s="275"/>
      <c r="C5" s="285"/>
      <c r="D5" s="283"/>
    </row>
    <row r="6" spans="1:9" ht="15.75" x14ac:dyDescent="0.25">
      <c r="C6" s="301" t="s">
        <v>284</v>
      </c>
      <c r="D6" s="302"/>
      <c r="E6" s="287"/>
      <c r="F6" s="145"/>
      <c r="G6" s="145"/>
    </row>
    <row r="7" spans="1:9" x14ac:dyDescent="0.25">
      <c r="C7" s="302" t="s">
        <v>285</v>
      </c>
      <c r="D7" s="302"/>
      <c r="E7" s="302"/>
      <c r="F7" s="302"/>
      <c r="G7" s="302"/>
      <c r="H7" s="302"/>
      <c r="I7" s="302"/>
    </row>
    <row r="8" spans="1:9" ht="18.75" x14ac:dyDescent="0.3">
      <c r="C8" s="509" t="s">
        <v>283</v>
      </c>
      <c r="D8" s="509"/>
    </row>
    <row r="9" spans="1:9" ht="30" x14ac:dyDescent="0.25">
      <c r="A9" s="289" t="s">
        <v>11</v>
      </c>
      <c r="B9" s="258" t="s">
        <v>265</v>
      </c>
      <c r="C9" s="284" t="s">
        <v>1</v>
      </c>
      <c r="D9" s="284" t="s">
        <v>268</v>
      </c>
      <c r="E9" s="258" t="s">
        <v>271</v>
      </c>
      <c r="F9" s="258" t="s">
        <v>272</v>
      </c>
      <c r="G9" s="258" t="s">
        <v>270</v>
      </c>
    </row>
    <row r="10" spans="1:9" ht="21" customHeight="1" x14ac:dyDescent="0.25">
      <c r="A10" s="63">
        <v>1</v>
      </c>
      <c r="B10" s="234">
        <v>5229</v>
      </c>
      <c r="C10" s="286" t="s">
        <v>142</v>
      </c>
      <c r="D10" s="291">
        <v>9.09375</v>
      </c>
      <c r="E10" s="292">
        <v>3</v>
      </c>
      <c r="F10" s="293">
        <v>3.152173913043478</v>
      </c>
      <c r="G10" s="290">
        <v>15.245923913043478</v>
      </c>
    </row>
    <row r="11" spans="1:9" ht="17.25" customHeight="1" x14ac:dyDescent="0.25">
      <c r="A11" s="63">
        <v>2</v>
      </c>
      <c r="B11" s="234">
        <v>7359</v>
      </c>
      <c r="C11" s="286" t="s">
        <v>143</v>
      </c>
      <c r="D11" s="294">
        <v>10.5</v>
      </c>
      <c r="E11" s="292">
        <v>2</v>
      </c>
      <c r="F11" s="293">
        <v>2.3913043478260869</v>
      </c>
      <c r="G11" s="290">
        <v>14.891304347826086</v>
      </c>
    </row>
    <row r="12" spans="1:9" ht="18.75" customHeight="1" x14ac:dyDescent="0.25">
      <c r="A12" s="63">
        <v>3</v>
      </c>
      <c r="B12" s="234">
        <v>7613</v>
      </c>
      <c r="C12" s="286" t="s">
        <v>144</v>
      </c>
      <c r="D12" s="294">
        <v>12.28125</v>
      </c>
      <c r="E12" s="292">
        <v>4</v>
      </c>
      <c r="F12" s="293">
        <v>3.5869565217391304</v>
      </c>
      <c r="G12" s="290">
        <v>19.868206521739129</v>
      </c>
    </row>
    <row r="13" spans="1:9" ht="17.25" customHeight="1" x14ac:dyDescent="0.25">
      <c r="A13" s="63">
        <v>4</v>
      </c>
      <c r="B13" s="234">
        <v>7614</v>
      </c>
      <c r="C13" s="286" t="s">
        <v>145</v>
      </c>
      <c r="D13" s="294">
        <v>12.09375</v>
      </c>
      <c r="E13" s="292">
        <v>3</v>
      </c>
      <c r="F13" s="293">
        <v>4.0217391304347823</v>
      </c>
      <c r="G13" s="290">
        <v>19.115489130434781</v>
      </c>
    </row>
    <row r="14" spans="1:9" ht="16.5" customHeight="1" x14ac:dyDescent="0.25">
      <c r="A14" s="63">
        <v>5</v>
      </c>
      <c r="B14" s="234">
        <v>7615</v>
      </c>
      <c r="C14" s="286" t="s">
        <v>199</v>
      </c>
      <c r="D14" s="294">
        <v>14.15625</v>
      </c>
      <c r="E14" s="292">
        <v>3</v>
      </c>
      <c r="F14" s="293">
        <v>4.6739130434782608</v>
      </c>
      <c r="G14" s="290">
        <v>21.830163043478262</v>
      </c>
    </row>
    <row r="15" spans="1:9" ht="17.25" customHeight="1" x14ac:dyDescent="0.25">
      <c r="A15" s="63">
        <v>6</v>
      </c>
      <c r="B15" s="234">
        <v>7616</v>
      </c>
      <c r="C15" s="286" t="s">
        <v>146</v>
      </c>
      <c r="D15" s="295">
        <v>14.34375</v>
      </c>
      <c r="E15" s="292">
        <v>5</v>
      </c>
      <c r="F15" s="293">
        <v>4.7826086956521738</v>
      </c>
      <c r="G15" s="290">
        <v>24.126358695652172</v>
      </c>
    </row>
    <row r="16" spans="1:9" ht="17.25" customHeight="1" x14ac:dyDescent="0.25">
      <c r="A16" s="63">
        <v>7</v>
      </c>
      <c r="B16" s="234">
        <v>7617</v>
      </c>
      <c r="C16" s="286" t="s">
        <v>147</v>
      </c>
      <c r="D16" s="294">
        <v>13.40625</v>
      </c>
      <c r="E16" s="292">
        <v>3</v>
      </c>
      <c r="F16" s="293">
        <v>2.8260869565217392</v>
      </c>
      <c r="G16" s="290">
        <v>19.232336956521738</v>
      </c>
    </row>
    <row r="17" spans="1:7" ht="18.75" customHeight="1" x14ac:dyDescent="0.25">
      <c r="A17" s="63">
        <v>8</v>
      </c>
      <c r="B17" s="234">
        <v>7618</v>
      </c>
      <c r="C17" s="286" t="s">
        <v>234</v>
      </c>
      <c r="D17" s="294">
        <v>13.40625</v>
      </c>
      <c r="E17" s="292">
        <v>4</v>
      </c>
      <c r="F17" s="293">
        <v>4.6739130434782608</v>
      </c>
      <c r="G17" s="290">
        <v>22.080163043478262</v>
      </c>
    </row>
    <row r="18" spans="1:7" ht="18" customHeight="1" x14ac:dyDescent="0.25">
      <c r="A18" s="63">
        <v>9</v>
      </c>
      <c r="B18" s="234">
        <v>7619</v>
      </c>
      <c r="C18" s="286" t="s">
        <v>149</v>
      </c>
      <c r="D18" s="294">
        <v>12.09375</v>
      </c>
      <c r="E18" s="292">
        <v>3</v>
      </c>
      <c r="F18" s="293">
        <v>3.8043478260869565</v>
      </c>
      <c r="G18" s="290">
        <v>18.898097826086957</v>
      </c>
    </row>
    <row r="19" spans="1:7" ht="16.5" customHeight="1" x14ac:dyDescent="0.25">
      <c r="A19" s="63">
        <v>10</v>
      </c>
      <c r="B19" s="234">
        <v>7620</v>
      </c>
      <c r="C19" s="286" t="s">
        <v>150</v>
      </c>
      <c r="D19" s="294">
        <v>11.8125</v>
      </c>
      <c r="E19" s="292">
        <v>3</v>
      </c>
      <c r="F19" s="293">
        <v>2.8260869565217392</v>
      </c>
      <c r="G19" s="290">
        <v>17.638586956521738</v>
      </c>
    </row>
    <row r="20" spans="1:7" ht="15.75" x14ac:dyDescent="0.25">
      <c r="A20" s="63">
        <v>11</v>
      </c>
      <c r="B20" s="234">
        <v>7621</v>
      </c>
      <c r="C20" s="286" t="s">
        <v>151</v>
      </c>
      <c r="D20" s="294">
        <v>12.09375</v>
      </c>
      <c r="E20" s="292">
        <v>3</v>
      </c>
      <c r="F20" s="293">
        <v>2.5</v>
      </c>
      <c r="G20" s="290">
        <v>17.59375</v>
      </c>
    </row>
    <row r="21" spans="1:7" ht="15.75" x14ac:dyDescent="0.25">
      <c r="A21" s="63">
        <v>12</v>
      </c>
      <c r="B21" s="234">
        <v>7622</v>
      </c>
      <c r="C21" s="286" t="s">
        <v>152</v>
      </c>
      <c r="D21" s="294">
        <v>13.875</v>
      </c>
      <c r="E21" s="292">
        <v>5</v>
      </c>
      <c r="F21" s="293">
        <v>4.0217391304347823</v>
      </c>
      <c r="G21" s="290">
        <v>22.896739130434781</v>
      </c>
    </row>
    <row r="22" spans="1:7" ht="15.75" x14ac:dyDescent="0.25">
      <c r="A22" s="63">
        <v>13</v>
      </c>
      <c r="B22" s="234">
        <v>7623</v>
      </c>
      <c r="C22" s="286" t="s">
        <v>261</v>
      </c>
      <c r="D22" s="294">
        <v>10.40625</v>
      </c>
      <c r="E22" s="292">
        <v>1</v>
      </c>
      <c r="F22" s="293">
        <v>3.152173913043478</v>
      </c>
      <c r="G22" s="290">
        <v>14.558423913043478</v>
      </c>
    </row>
    <row r="23" spans="1:7" ht="15.75" x14ac:dyDescent="0.25">
      <c r="A23" s="63">
        <v>14</v>
      </c>
      <c r="B23" s="234">
        <v>7624</v>
      </c>
      <c r="C23" s="286" t="s">
        <v>153</v>
      </c>
      <c r="D23" s="294">
        <v>13.96875</v>
      </c>
      <c r="E23" s="292">
        <v>5</v>
      </c>
      <c r="F23" s="293">
        <v>4.5652173913043477</v>
      </c>
      <c r="G23" s="290">
        <v>23.533967391304348</v>
      </c>
    </row>
    <row r="24" spans="1:7" ht="15.75" x14ac:dyDescent="0.25">
      <c r="A24" s="63">
        <v>15</v>
      </c>
      <c r="B24" s="234">
        <v>7625</v>
      </c>
      <c r="C24" s="286" t="s">
        <v>154</v>
      </c>
      <c r="D24" s="294">
        <v>12.5625</v>
      </c>
      <c r="E24" s="292">
        <v>4</v>
      </c>
      <c r="F24" s="293">
        <v>4.8913043478260869</v>
      </c>
      <c r="G24" s="290">
        <v>21.453804347826086</v>
      </c>
    </row>
    <row r="25" spans="1:7" ht="18.75" customHeight="1" x14ac:dyDescent="0.25">
      <c r="A25" s="63">
        <v>16</v>
      </c>
      <c r="B25" s="234">
        <v>7626</v>
      </c>
      <c r="C25" s="286" t="s">
        <v>155</v>
      </c>
      <c r="D25" s="294">
        <v>13.03125</v>
      </c>
      <c r="E25" s="292">
        <v>3</v>
      </c>
      <c r="F25" s="293">
        <v>3.4782608695652173</v>
      </c>
      <c r="G25" s="290">
        <v>19.509510869565219</v>
      </c>
    </row>
    <row r="26" spans="1:7" ht="18" customHeight="1" x14ac:dyDescent="0.25">
      <c r="A26" s="63">
        <v>17</v>
      </c>
      <c r="B26" s="234">
        <v>7627</v>
      </c>
      <c r="C26" s="286" t="s">
        <v>248</v>
      </c>
      <c r="D26" s="295">
        <v>11.90625</v>
      </c>
      <c r="E26" s="292">
        <v>3</v>
      </c>
      <c r="F26" s="293">
        <v>3.6956521739130435</v>
      </c>
      <c r="G26" s="290">
        <v>18.601902173913043</v>
      </c>
    </row>
    <row r="27" spans="1:7" ht="15.75" x14ac:dyDescent="0.25">
      <c r="A27" s="63">
        <v>18</v>
      </c>
      <c r="B27" s="234">
        <v>7628</v>
      </c>
      <c r="C27" s="286" t="s">
        <v>157</v>
      </c>
      <c r="D27" s="294">
        <v>12.75</v>
      </c>
      <c r="E27" s="292">
        <v>4</v>
      </c>
      <c r="F27" s="293">
        <v>2.6086956521739131</v>
      </c>
      <c r="G27" s="290">
        <v>19.358695652173914</v>
      </c>
    </row>
    <row r="28" spans="1:7" ht="15.75" x14ac:dyDescent="0.25">
      <c r="A28" s="63">
        <v>19</v>
      </c>
      <c r="B28" s="234">
        <v>7629</v>
      </c>
      <c r="C28" s="286" t="s">
        <v>158</v>
      </c>
      <c r="D28" s="294">
        <v>12.375</v>
      </c>
      <c r="E28" s="292">
        <v>4</v>
      </c>
      <c r="F28" s="293">
        <v>3.8043478260869565</v>
      </c>
      <c r="G28" s="290">
        <v>20.179347826086957</v>
      </c>
    </row>
    <row r="29" spans="1:7" ht="15.75" x14ac:dyDescent="0.25">
      <c r="A29" s="63">
        <v>20</v>
      </c>
      <c r="B29" s="234">
        <v>7630</v>
      </c>
      <c r="C29" s="286" t="s">
        <v>159</v>
      </c>
      <c r="D29" s="294">
        <v>12.9375</v>
      </c>
      <c r="E29" s="292">
        <v>3</v>
      </c>
      <c r="F29" s="293">
        <v>3.4782608695652173</v>
      </c>
      <c r="G29" s="290">
        <v>19.415760869565219</v>
      </c>
    </row>
    <row r="30" spans="1:7" ht="19.5" customHeight="1" x14ac:dyDescent="0.25">
      <c r="A30" s="63">
        <v>21</v>
      </c>
      <c r="B30" s="234">
        <v>7631</v>
      </c>
      <c r="C30" s="286" t="s">
        <v>160</v>
      </c>
      <c r="D30" s="294">
        <v>12.75</v>
      </c>
      <c r="E30" s="293">
        <v>3.125</v>
      </c>
      <c r="F30" s="293">
        <v>4.0217391304347823</v>
      </c>
      <c r="G30" s="290">
        <v>19.896739130434781</v>
      </c>
    </row>
    <row r="31" spans="1:7" ht="17.25" customHeight="1" x14ac:dyDescent="0.25">
      <c r="A31" s="63">
        <v>22</v>
      </c>
      <c r="B31" s="234">
        <v>7632</v>
      </c>
      <c r="C31" s="286" t="s">
        <v>161</v>
      </c>
      <c r="D31" s="294">
        <v>11.90625</v>
      </c>
      <c r="E31" s="292">
        <v>3</v>
      </c>
      <c r="F31" s="293">
        <v>3.9130434782608696</v>
      </c>
      <c r="G31" s="290">
        <v>18.819293478260871</v>
      </c>
    </row>
    <row r="32" spans="1:7" ht="15.75" x14ac:dyDescent="0.25">
      <c r="A32" s="63">
        <v>23</v>
      </c>
      <c r="B32" s="234">
        <v>7634</v>
      </c>
      <c r="C32" s="286" t="s">
        <v>162</v>
      </c>
      <c r="D32" s="294">
        <v>13.3125</v>
      </c>
      <c r="E32" s="292">
        <v>3</v>
      </c>
      <c r="F32" s="293">
        <v>2.9347826086956523</v>
      </c>
      <c r="G32" s="290">
        <v>19.247282608695652</v>
      </c>
    </row>
    <row r="33" spans="1:7" ht="15.75" x14ac:dyDescent="0.25">
      <c r="A33" s="63">
        <v>24</v>
      </c>
      <c r="B33" s="234">
        <v>7635</v>
      </c>
      <c r="C33" s="286" t="s">
        <v>163</v>
      </c>
      <c r="D33" s="294">
        <v>13.125</v>
      </c>
      <c r="E33" s="292">
        <v>2</v>
      </c>
      <c r="F33" s="293">
        <v>3.2608695652173911</v>
      </c>
      <c r="G33" s="290">
        <v>18.385869565217391</v>
      </c>
    </row>
    <row r="34" spans="1:7" ht="15.75" x14ac:dyDescent="0.25">
      <c r="A34" s="63">
        <v>25</v>
      </c>
      <c r="B34" s="234">
        <v>7636</v>
      </c>
      <c r="C34" s="286" t="s">
        <v>164</v>
      </c>
      <c r="D34" s="294">
        <v>13.59375</v>
      </c>
      <c r="E34" s="292">
        <v>2</v>
      </c>
      <c r="F34" s="293">
        <v>3.3695652173913042</v>
      </c>
      <c r="G34" s="290">
        <v>18.963315217391305</v>
      </c>
    </row>
    <row r="35" spans="1:7" ht="15.75" x14ac:dyDescent="0.25">
      <c r="A35" s="63">
        <v>26</v>
      </c>
      <c r="B35" s="234">
        <v>7638</v>
      </c>
      <c r="C35" s="286" t="s">
        <v>233</v>
      </c>
      <c r="D35" s="294">
        <v>10.6875</v>
      </c>
      <c r="E35" s="292">
        <v>4</v>
      </c>
      <c r="F35" s="293">
        <v>3.152173913043478</v>
      </c>
      <c r="G35" s="290">
        <v>17.839673913043477</v>
      </c>
    </row>
    <row r="36" spans="1:7" ht="15.75" x14ac:dyDescent="0.25">
      <c r="A36" s="63">
        <v>27</v>
      </c>
      <c r="B36" s="234">
        <v>7639</v>
      </c>
      <c r="C36" s="286" t="s">
        <v>166</v>
      </c>
      <c r="D36" s="294">
        <v>12.5625</v>
      </c>
      <c r="E36" s="292">
        <v>4</v>
      </c>
      <c r="F36" s="293">
        <v>4.4565217391304346</v>
      </c>
      <c r="G36" s="290">
        <v>21.019021739130434</v>
      </c>
    </row>
    <row r="37" spans="1:7" ht="15.75" x14ac:dyDescent="0.25">
      <c r="A37" s="63">
        <v>28</v>
      </c>
      <c r="B37" s="234">
        <v>7640</v>
      </c>
      <c r="C37" s="286" t="s">
        <v>167</v>
      </c>
      <c r="D37" s="294">
        <v>12.84375</v>
      </c>
      <c r="E37" s="292">
        <v>4</v>
      </c>
      <c r="F37" s="293">
        <v>3.9130434782608696</v>
      </c>
      <c r="G37" s="290">
        <v>20.756793478260871</v>
      </c>
    </row>
    <row r="38" spans="1:7" ht="15.75" x14ac:dyDescent="0.25">
      <c r="A38" s="63">
        <v>29</v>
      </c>
      <c r="B38" s="234">
        <v>7641</v>
      </c>
      <c r="C38" s="286" t="s">
        <v>168</v>
      </c>
      <c r="D38" s="294">
        <v>13.21875</v>
      </c>
      <c r="E38" s="292">
        <v>2</v>
      </c>
      <c r="F38" s="293">
        <v>3.6956521739130435</v>
      </c>
      <c r="G38" s="290">
        <v>18.914402173913043</v>
      </c>
    </row>
    <row r="39" spans="1:7" ht="15.75" x14ac:dyDescent="0.25">
      <c r="A39" s="63">
        <v>30</v>
      </c>
      <c r="B39" s="234">
        <v>7642</v>
      </c>
      <c r="C39" s="286" t="s">
        <v>169</v>
      </c>
      <c r="D39" s="294">
        <v>12.375</v>
      </c>
      <c r="E39" s="292">
        <v>4</v>
      </c>
      <c r="F39" s="293">
        <v>4.5652173913043477</v>
      </c>
      <c r="G39" s="290">
        <v>20.940217391304348</v>
      </c>
    </row>
    <row r="40" spans="1:7" ht="15.75" x14ac:dyDescent="0.25">
      <c r="A40" s="63">
        <v>31</v>
      </c>
      <c r="B40" s="234">
        <v>7643</v>
      </c>
      <c r="C40" s="286" t="s">
        <v>170</v>
      </c>
      <c r="D40" s="294">
        <v>12.5625</v>
      </c>
      <c r="E40" s="292">
        <v>4</v>
      </c>
      <c r="F40" s="293">
        <v>4.1304347826086953</v>
      </c>
      <c r="G40" s="290">
        <v>20.692934782608695</v>
      </c>
    </row>
    <row r="41" spans="1:7" ht="15.75" x14ac:dyDescent="0.25">
      <c r="A41" s="63">
        <v>32</v>
      </c>
      <c r="B41" s="234">
        <v>7644</v>
      </c>
      <c r="C41" s="286" t="s">
        <v>171</v>
      </c>
      <c r="D41" s="294">
        <v>14.625</v>
      </c>
      <c r="E41" s="292">
        <v>4</v>
      </c>
      <c r="F41" s="293">
        <v>4.2391304347826084</v>
      </c>
      <c r="G41" s="290">
        <v>22.864130434782609</v>
      </c>
    </row>
    <row r="42" spans="1:7" ht="15.75" x14ac:dyDescent="0.25">
      <c r="A42" s="63">
        <v>33</v>
      </c>
      <c r="B42" s="234">
        <v>7645</v>
      </c>
      <c r="C42" s="286" t="s">
        <v>172</v>
      </c>
      <c r="D42" s="294">
        <v>13.6875</v>
      </c>
      <c r="E42" s="292">
        <v>1</v>
      </c>
      <c r="F42" s="293">
        <v>3.0434782608695654</v>
      </c>
      <c r="G42" s="290">
        <v>17.730978260869566</v>
      </c>
    </row>
    <row r="43" spans="1:7" ht="30" x14ac:dyDescent="0.25">
      <c r="A43" s="289" t="s">
        <v>11</v>
      </c>
      <c r="B43" s="258" t="s">
        <v>265</v>
      </c>
      <c r="C43" s="284" t="s">
        <v>1</v>
      </c>
      <c r="D43" s="284" t="s">
        <v>268</v>
      </c>
      <c r="E43" s="258" t="s">
        <v>271</v>
      </c>
      <c r="F43" s="258" t="s">
        <v>272</v>
      </c>
      <c r="G43" s="258" t="s">
        <v>270</v>
      </c>
    </row>
    <row r="44" spans="1:7" ht="15.75" x14ac:dyDescent="0.25">
      <c r="A44" s="63">
        <v>34</v>
      </c>
      <c r="B44" s="234">
        <v>7646</v>
      </c>
      <c r="C44" s="286" t="s">
        <v>200</v>
      </c>
      <c r="D44" s="294">
        <v>13.78125</v>
      </c>
      <c r="E44" s="292">
        <v>4</v>
      </c>
      <c r="F44" s="293">
        <v>4.2391304347826084</v>
      </c>
      <c r="G44" s="290">
        <v>22.020380434782609</v>
      </c>
    </row>
    <row r="45" spans="1:7" ht="15.75" x14ac:dyDescent="0.25">
      <c r="A45" s="63">
        <v>35</v>
      </c>
      <c r="B45" s="234">
        <v>7647</v>
      </c>
      <c r="C45" s="286" t="s">
        <v>173</v>
      </c>
      <c r="D45" s="294">
        <v>11.90625</v>
      </c>
      <c r="E45" s="292">
        <v>3</v>
      </c>
      <c r="F45" s="293">
        <v>2.6086956521739131</v>
      </c>
      <c r="G45" s="290">
        <v>17.514945652173914</v>
      </c>
    </row>
    <row r="46" spans="1:7" ht="15.75" x14ac:dyDescent="0.25">
      <c r="A46" s="63">
        <v>36</v>
      </c>
      <c r="B46" s="234">
        <v>7648</v>
      </c>
      <c r="C46" s="286" t="s">
        <v>174</v>
      </c>
      <c r="D46" s="294">
        <v>13.59375</v>
      </c>
      <c r="E46" s="292">
        <v>4</v>
      </c>
      <c r="F46" s="293">
        <v>4.3478260869565215</v>
      </c>
      <c r="G46" s="290">
        <v>21.941576086956523</v>
      </c>
    </row>
    <row r="47" spans="1:7" ht="15.75" x14ac:dyDescent="0.25">
      <c r="A47" s="63">
        <v>37</v>
      </c>
      <c r="B47" s="234">
        <v>7649</v>
      </c>
      <c r="C47" s="286" t="s">
        <v>175</v>
      </c>
      <c r="D47" s="294">
        <v>13.40625</v>
      </c>
      <c r="E47" s="292">
        <v>4</v>
      </c>
      <c r="F47" s="293">
        <v>3.6956521739130435</v>
      </c>
      <c r="G47" s="290">
        <v>21.101902173913043</v>
      </c>
    </row>
    <row r="48" spans="1:7" ht="15.75" x14ac:dyDescent="0.25">
      <c r="A48" s="63">
        <v>38</v>
      </c>
      <c r="B48" s="234">
        <v>7650</v>
      </c>
      <c r="C48" s="286" t="s">
        <v>176</v>
      </c>
      <c r="D48" s="294">
        <v>10.40625</v>
      </c>
      <c r="E48" s="292">
        <v>4</v>
      </c>
      <c r="F48" s="293">
        <v>3.152173913043478</v>
      </c>
      <c r="G48" s="290">
        <v>17.558423913043477</v>
      </c>
    </row>
    <row r="49" spans="1:7" ht="15.75" x14ac:dyDescent="0.25">
      <c r="A49" s="63">
        <v>39</v>
      </c>
      <c r="B49" s="234">
        <v>7651</v>
      </c>
      <c r="C49" s="286" t="s">
        <v>177</v>
      </c>
      <c r="D49" s="294">
        <v>10.96875</v>
      </c>
      <c r="E49" s="292">
        <v>4</v>
      </c>
      <c r="F49" s="293">
        <v>3.3695652173913042</v>
      </c>
      <c r="G49" s="290">
        <v>18.338315217391305</v>
      </c>
    </row>
    <row r="50" spans="1:7" ht="15.75" x14ac:dyDescent="0.25">
      <c r="A50" s="63">
        <v>40</v>
      </c>
      <c r="B50" s="234">
        <v>7652</v>
      </c>
      <c r="C50" s="286" t="s">
        <v>178</v>
      </c>
      <c r="D50" s="294">
        <v>13.5</v>
      </c>
      <c r="E50" s="292">
        <v>4</v>
      </c>
      <c r="F50" s="293">
        <v>4.1304347826086953</v>
      </c>
      <c r="G50" s="290">
        <v>21.630434782608695</v>
      </c>
    </row>
    <row r="51" spans="1:7" ht="15.75" x14ac:dyDescent="0.25">
      <c r="A51" s="63">
        <v>41</v>
      </c>
      <c r="B51" s="234">
        <v>7653</v>
      </c>
      <c r="C51" s="286" t="s">
        <v>201</v>
      </c>
      <c r="D51" s="294">
        <v>13.03125</v>
      </c>
      <c r="E51" s="292">
        <v>5</v>
      </c>
      <c r="F51" s="293">
        <v>4.2391304347826084</v>
      </c>
      <c r="G51" s="290">
        <v>22.270380434782609</v>
      </c>
    </row>
    <row r="52" spans="1:7" ht="18" customHeight="1" x14ac:dyDescent="0.25">
      <c r="A52" s="63">
        <v>42</v>
      </c>
      <c r="B52" s="234">
        <v>7654</v>
      </c>
      <c r="C52" s="286" t="s">
        <v>179</v>
      </c>
      <c r="D52" s="294">
        <v>10.96875</v>
      </c>
      <c r="E52" s="292">
        <v>2</v>
      </c>
      <c r="F52" s="293">
        <v>3.4782608695652173</v>
      </c>
      <c r="G52" s="290">
        <v>16.447010869565219</v>
      </c>
    </row>
    <row r="53" spans="1:7" ht="30" x14ac:dyDescent="0.25">
      <c r="A53" s="63">
        <v>43</v>
      </c>
      <c r="B53" s="234">
        <v>7655</v>
      </c>
      <c r="C53" s="286" t="s">
        <v>180</v>
      </c>
      <c r="D53" s="294">
        <v>11.53125</v>
      </c>
      <c r="E53" s="292">
        <v>4</v>
      </c>
      <c r="F53" s="293">
        <v>3.3695652173913042</v>
      </c>
      <c r="G53" s="290">
        <v>18.900815217391305</v>
      </c>
    </row>
    <row r="54" spans="1:7" ht="30" customHeight="1" x14ac:dyDescent="0.25">
      <c r="A54" s="63">
        <v>44</v>
      </c>
      <c r="B54" s="234">
        <v>7656</v>
      </c>
      <c r="C54" s="286" t="s">
        <v>181</v>
      </c>
      <c r="D54" s="294">
        <v>12</v>
      </c>
      <c r="E54" s="292">
        <v>4</v>
      </c>
      <c r="F54" s="293">
        <v>3.152173913043478</v>
      </c>
      <c r="G54" s="290">
        <v>19.152173913043477</v>
      </c>
    </row>
    <row r="55" spans="1:7" ht="21.75" customHeight="1" x14ac:dyDescent="0.25">
      <c r="A55" s="63">
        <v>45</v>
      </c>
      <c r="B55" s="234">
        <v>7657</v>
      </c>
      <c r="C55" s="286" t="s">
        <v>182</v>
      </c>
      <c r="D55" s="294">
        <v>13.78125</v>
      </c>
      <c r="E55" s="293">
        <v>5</v>
      </c>
      <c r="F55" s="293">
        <v>4.5652173913043477</v>
      </c>
      <c r="G55" s="290">
        <v>24</v>
      </c>
    </row>
    <row r="56" spans="1:7" ht="19.5" customHeight="1" x14ac:dyDescent="0.25">
      <c r="A56" s="63">
        <v>46</v>
      </c>
      <c r="B56" s="234">
        <v>7658</v>
      </c>
      <c r="C56" s="286" t="s">
        <v>183</v>
      </c>
      <c r="D56" s="294">
        <v>9.1875</v>
      </c>
      <c r="E56" s="292">
        <v>2</v>
      </c>
      <c r="F56" s="293">
        <v>2.9347826086956523</v>
      </c>
      <c r="G56" s="290">
        <v>14.122282608695652</v>
      </c>
    </row>
    <row r="57" spans="1:7" ht="21" customHeight="1" x14ac:dyDescent="0.25">
      <c r="A57" s="63">
        <v>47</v>
      </c>
      <c r="B57" s="234">
        <v>7659</v>
      </c>
      <c r="C57" s="286" t="s">
        <v>184</v>
      </c>
      <c r="D57" s="294">
        <v>12.9</v>
      </c>
      <c r="E57" s="292">
        <v>4</v>
      </c>
      <c r="F57" s="293">
        <v>4.5652173913043477</v>
      </c>
      <c r="G57" s="290">
        <v>21.465217391304346</v>
      </c>
    </row>
    <row r="58" spans="1:7" ht="20.25" customHeight="1" x14ac:dyDescent="0.25">
      <c r="A58" s="63">
        <v>48</v>
      </c>
      <c r="B58" s="234">
        <v>7660</v>
      </c>
      <c r="C58" s="286" t="s">
        <v>185</v>
      </c>
      <c r="D58" s="294">
        <v>12.09375</v>
      </c>
      <c r="E58" s="292">
        <v>4</v>
      </c>
      <c r="F58" s="293">
        <v>3.8043478260869565</v>
      </c>
      <c r="G58" s="290">
        <v>19.898097826086957</v>
      </c>
    </row>
    <row r="59" spans="1:7" ht="18" customHeight="1" x14ac:dyDescent="0.25">
      <c r="A59" s="63">
        <v>49</v>
      </c>
      <c r="B59" s="234">
        <v>7661</v>
      </c>
      <c r="C59" s="286" t="s">
        <v>186</v>
      </c>
      <c r="D59" s="294">
        <v>11.25</v>
      </c>
      <c r="E59" s="292">
        <v>2</v>
      </c>
      <c r="F59" s="293">
        <v>3.5869565217391304</v>
      </c>
      <c r="G59" s="290">
        <v>16.836956521739129</v>
      </c>
    </row>
    <row r="60" spans="1:7" ht="16.5" customHeight="1" x14ac:dyDescent="0.25">
      <c r="A60" s="63">
        <v>50</v>
      </c>
      <c r="B60" s="234">
        <v>7662</v>
      </c>
      <c r="C60" s="286" t="s">
        <v>187</v>
      </c>
      <c r="D60" s="294">
        <v>13.3125</v>
      </c>
      <c r="E60" s="292">
        <v>4</v>
      </c>
      <c r="F60" s="293">
        <v>4.3478260869565215</v>
      </c>
      <c r="G60" s="290">
        <v>21.660326086956523</v>
      </c>
    </row>
    <row r="61" spans="1:7" ht="16.5" customHeight="1" x14ac:dyDescent="0.25">
      <c r="A61" s="63">
        <v>51</v>
      </c>
      <c r="B61" s="234">
        <v>7663</v>
      </c>
      <c r="C61" s="286" t="s">
        <v>188</v>
      </c>
      <c r="D61" s="294">
        <v>12.5625</v>
      </c>
      <c r="E61" s="292">
        <v>4</v>
      </c>
      <c r="F61" s="293">
        <v>4.2391304347826084</v>
      </c>
      <c r="G61" s="290">
        <v>20.801630434782609</v>
      </c>
    </row>
    <row r="62" spans="1:7" ht="17.25" customHeight="1" x14ac:dyDescent="0.25">
      <c r="A62" s="63">
        <v>52</v>
      </c>
      <c r="B62" s="234">
        <v>7664</v>
      </c>
      <c r="C62" s="286" t="s">
        <v>189</v>
      </c>
      <c r="D62" s="294">
        <v>12.375</v>
      </c>
      <c r="E62" s="292">
        <v>4</v>
      </c>
      <c r="F62" s="293">
        <v>3.5869565217391304</v>
      </c>
      <c r="G62" s="290">
        <v>19.961956521739129</v>
      </c>
    </row>
    <row r="63" spans="1:7" ht="18.75" customHeight="1" x14ac:dyDescent="0.25">
      <c r="A63" s="63">
        <v>53</v>
      </c>
      <c r="B63" s="234">
        <v>7665</v>
      </c>
      <c r="C63" s="286" t="s">
        <v>219</v>
      </c>
      <c r="D63" s="294">
        <v>10.875</v>
      </c>
      <c r="E63" s="292">
        <v>3</v>
      </c>
      <c r="F63" s="293">
        <v>3.0434782608695654</v>
      </c>
      <c r="G63" s="290">
        <v>16.918478260869566</v>
      </c>
    </row>
    <row r="64" spans="1:7" ht="17.25" customHeight="1" x14ac:dyDescent="0.25">
      <c r="A64" s="63">
        <v>54</v>
      </c>
      <c r="B64" s="234">
        <v>7666</v>
      </c>
      <c r="C64" s="286" t="s">
        <v>190</v>
      </c>
      <c r="D64" s="294">
        <v>11.71875</v>
      </c>
      <c r="E64" s="292">
        <v>3</v>
      </c>
      <c r="F64" s="293">
        <v>3.9130434782608696</v>
      </c>
      <c r="G64" s="290">
        <v>18.631793478260871</v>
      </c>
    </row>
    <row r="65" spans="1:7" ht="16.5" customHeight="1" x14ac:dyDescent="0.25">
      <c r="A65" s="63">
        <v>55</v>
      </c>
      <c r="B65" s="234">
        <v>7667</v>
      </c>
      <c r="C65" s="286" t="s">
        <v>220</v>
      </c>
      <c r="D65" s="294">
        <v>12.09375</v>
      </c>
      <c r="E65" s="292">
        <v>4</v>
      </c>
      <c r="F65" s="293">
        <v>3.4782608695652173</v>
      </c>
      <c r="G65" s="290">
        <v>19.572010869565219</v>
      </c>
    </row>
    <row r="66" spans="1:7" ht="13.5" customHeight="1" x14ac:dyDescent="0.25">
      <c r="A66" s="63">
        <v>56</v>
      </c>
      <c r="B66" s="234">
        <v>7668</v>
      </c>
      <c r="C66" s="286" t="s">
        <v>191</v>
      </c>
      <c r="D66" s="294">
        <v>14.8125</v>
      </c>
      <c r="E66" s="292">
        <v>5</v>
      </c>
      <c r="F66" s="293">
        <v>4.2391304347826084</v>
      </c>
      <c r="G66" s="290">
        <v>24.051630434782609</v>
      </c>
    </row>
    <row r="67" spans="1:7" ht="15.75" customHeight="1" x14ac:dyDescent="0.25">
      <c r="A67" s="63">
        <v>57</v>
      </c>
      <c r="B67" s="234">
        <v>7669</v>
      </c>
      <c r="C67" s="286" t="s">
        <v>192</v>
      </c>
      <c r="D67" s="294">
        <v>12.65625</v>
      </c>
      <c r="E67" s="292">
        <v>5</v>
      </c>
      <c r="F67" s="293">
        <v>4.4565217391304346</v>
      </c>
      <c r="G67" s="290">
        <v>22.112771739130434</v>
      </c>
    </row>
    <row r="68" spans="1:7" ht="14.25" customHeight="1" x14ac:dyDescent="0.25">
      <c r="A68" s="63">
        <v>58</v>
      </c>
      <c r="B68" s="234">
        <v>7670</v>
      </c>
      <c r="C68" s="286" t="s">
        <v>193</v>
      </c>
      <c r="D68" s="294">
        <v>13.5</v>
      </c>
      <c r="E68" s="292">
        <v>4</v>
      </c>
      <c r="F68" s="293">
        <v>4.1304347826086953</v>
      </c>
      <c r="G68" s="290">
        <v>21.630434782608695</v>
      </c>
    </row>
    <row r="69" spans="1:7" ht="14.25" customHeight="1" x14ac:dyDescent="0.25">
      <c r="A69" s="63">
        <v>59</v>
      </c>
      <c r="B69" s="234">
        <v>7671</v>
      </c>
      <c r="C69" s="286" t="s">
        <v>194</v>
      </c>
      <c r="D69" s="294">
        <v>11.15625</v>
      </c>
      <c r="E69" s="292">
        <v>3</v>
      </c>
      <c r="F69" s="293">
        <v>3.5869565217391304</v>
      </c>
      <c r="G69" s="290">
        <v>17.743206521739129</v>
      </c>
    </row>
    <row r="70" spans="1:7" ht="15.75" customHeight="1" x14ac:dyDescent="0.25">
      <c r="A70" s="63">
        <v>60</v>
      </c>
      <c r="B70" s="234">
        <v>7672</v>
      </c>
      <c r="C70" s="286" t="s">
        <v>195</v>
      </c>
      <c r="D70" s="294">
        <v>12.84375</v>
      </c>
      <c r="E70" s="292">
        <v>4</v>
      </c>
      <c r="F70" s="293">
        <v>4.4565217391304346</v>
      </c>
      <c r="G70" s="290">
        <v>21.300271739130434</v>
      </c>
    </row>
    <row r="71" spans="1:7" ht="13.5" customHeight="1" x14ac:dyDescent="0.25">
      <c r="A71" s="63">
        <v>61</v>
      </c>
      <c r="B71" s="234">
        <v>7673</v>
      </c>
      <c r="C71" s="286" t="s">
        <v>202</v>
      </c>
      <c r="D71" s="294">
        <v>12.2</v>
      </c>
      <c r="E71" s="292">
        <v>4</v>
      </c>
      <c r="F71" s="293">
        <v>4.6739130434782608</v>
      </c>
      <c r="G71" s="290">
        <v>20.873913043478261</v>
      </c>
    </row>
    <row r="72" spans="1:7" ht="15" customHeight="1" x14ac:dyDescent="0.25">
      <c r="A72" s="63">
        <v>62</v>
      </c>
      <c r="B72" s="234">
        <v>7674</v>
      </c>
      <c r="C72" s="286" t="s">
        <v>196</v>
      </c>
      <c r="D72" s="294">
        <v>12.46875</v>
      </c>
      <c r="E72" s="292">
        <v>3</v>
      </c>
      <c r="F72" s="293">
        <v>3.6956521739130435</v>
      </c>
      <c r="G72" s="290">
        <v>19.164402173913043</v>
      </c>
    </row>
    <row r="73" spans="1:7" ht="16.5" customHeight="1" x14ac:dyDescent="0.25">
      <c r="A73" s="63">
        <v>63</v>
      </c>
      <c r="B73" s="234">
        <v>7675</v>
      </c>
      <c r="C73" s="286" t="s">
        <v>197</v>
      </c>
      <c r="D73" s="294">
        <v>12.5625</v>
      </c>
      <c r="E73" s="292">
        <v>4</v>
      </c>
      <c r="F73" s="293">
        <v>3.6956521739130435</v>
      </c>
      <c r="G73" s="290">
        <v>20.258152173913043</v>
      </c>
    </row>
    <row r="74" spans="1:7" ht="30" x14ac:dyDescent="0.25">
      <c r="A74" s="63">
        <v>64</v>
      </c>
      <c r="B74" s="234">
        <v>7682</v>
      </c>
      <c r="C74" s="286" t="s">
        <v>198</v>
      </c>
      <c r="D74" s="294">
        <v>14.71875</v>
      </c>
      <c r="E74" s="292">
        <v>5</v>
      </c>
      <c r="F74" s="293">
        <v>4</v>
      </c>
      <c r="G74" s="290">
        <v>24</v>
      </c>
    </row>
    <row r="75" spans="1:7" ht="15.75" x14ac:dyDescent="0.25">
      <c r="A75" s="63">
        <v>64</v>
      </c>
      <c r="B75" s="234">
        <v>8094</v>
      </c>
      <c r="C75" s="303" t="s">
        <v>221</v>
      </c>
      <c r="D75" s="294">
        <v>13.03125</v>
      </c>
      <c r="E75" s="292">
        <v>3</v>
      </c>
      <c r="F75" s="293">
        <v>4</v>
      </c>
      <c r="G75" s="290">
        <v>20</v>
      </c>
    </row>
    <row r="76" spans="1:7" ht="30" x14ac:dyDescent="0.25">
      <c r="A76" s="63">
        <v>65</v>
      </c>
      <c r="B76" s="234">
        <v>8095</v>
      </c>
      <c r="C76" s="303" t="s">
        <v>222</v>
      </c>
      <c r="D76" s="294">
        <v>12.84375</v>
      </c>
      <c r="E76" s="292">
        <v>3</v>
      </c>
      <c r="F76" s="293">
        <v>4</v>
      </c>
      <c r="G76" s="290">
        <v>20</v>
      </c>
    </row>
    <row r="77" spans="1:7" ht="15.75" x14ac:dyDescent="0.25">
      <c r="A77" s="63">
        <v>66</v>
      </c>
      <c r="B77" s="234">
        <v>8096</v>
      </c>
      <c r="C77" s="303" t="s">
        <v>223</v>
      </c>
      <c r="D77" s="294">
        <v>12</v>
      </c>
      <c r="E77" s="292">
        <v>2</v>
      </c>
      <c r="F77" s="293">
        <v>4</v>
      </c>
      <c r="G77" s="290">
        <v>18</v>
      </c>
    </row>
    <row r="78" spans="1:7" ht="15.75" x14ac:dyDescent="0.25">
      <c r="A78" s="63">
        <v>67</v>
      </c>
      <c r="B78" s="234">
        <v>8097</v>
      </c>
      <c r="C78" s="303" t="s">
        <v>224</v>
      </c>
      <c r="D78" s="294">
        <v>12.28125</v>
      </c>
      <c r="E78" s="292">
        <v>4</v>
      </c>
      <c r="F78" s="293">
        <v>4</v>
      </c>
      <c r="G78" s="290">
        <v>20</v>
      </c>
    </row>
    <row r="79" spans="1:7" ht="15.75" x14ac:dyDescent="0.25">
      <c r="A79" s="63">
        <v>68</v>
      </c>
      <c r="B79" s="234">
        <v>8098</v>
      </c>
      <c r="C79" s="303" t="s">
        <v>225</v>
      </c>
      <c r="D79" s="294">
        <v>12</v>
      </c>
      <c r="E79" s="292">
        <v>3</v>
      </c>
      <c r="F79" s="293">
        <v>4</v>
      </c>
      <c r="G79" s="290">
        <v>19</v>
      </c>
    </row>
    <row r="80" spans="1:7" ht="15.75" x14ac:dyDescent="0.25">
      <c r="A80" s="63">
        <v>69</v>
      </c>
      <c r="B80" s="234">
        <v>8099</v>
      </c>
      <c r="C80" s="303" t="s">
        <v>226</v>
      </c>
      <c r="D80" s="294">
        <v>12</v>
      </c>
      <c r="E80" s="292">
        <v>4</v>
      </c>
      <c r="F80" s="293">
        <v>4</v>
      </c>
      <c r="G80" s="290">
        <v>20</v>
      </c>
    </row>
    <row r="81" spans="1:7" ht="15.75" x14ac:dyDescent="0.25">
      <c r="A81" s="63">
        <v>70</v>
      </c>
      <c r="B81" s="234">
        <v>8100</v>
      </c>
      <c r="C81" s="303" t="s">
        <v>227</v>
      </c>
      <c r="D81" s="294">
        <v>12.1875</v>
      </c>
      <c r="E81" s="292">
        <v>3</v>
      </c>
      <c r="F81" s="293">
        <v>4</v>
      </c>
      <c r="G81" s="290">
        <v>19</v>
      </c>
    </row>
    <row r="82" spans="1:7" ht="30" x14ac:dyDescent="0.25">
      <c r="A82" s="289" t="s">
        <v>11</v>
      </c>
      <c r="B82" s="258" t="s">
        <v>265</v>
      </c>
      <c r="C82" s="284" t="s">
        <v>1</v>
      </c>
      <c r="D82" s="284" t="s">
        <v>268</v>
      </c>
      <c r="E82" s="258" t="s">
        <v>271</v>
      </c>
      <c r="F82" s="258" t="s">
        <v>272</v>
      </c>
      <c r="G82" s="258" t="s">
        <v>270</v>
      </c>
    </row>
    <row r="83" spans="1:7" ht="15.75" x14ac:dyDescent="0.25">
      <c r="A83" s="63">
        <v>71</v>
      </c>
      <c r="B83" s="234">
        <v>8101</v>
      </c>
      <c r="C83" s="303" t="s">
        <v>228</v>
      </c>
      <c r="D83" s="296">
        <v>12.9375</v>
      </c>
      <c r="E83" s="292">
        <v>3</v>
      </c>
      <c r="F83" s="293">
        <v>4</v>
      </c>
      <c r="G83" s="290">
        <v>19</v>
      </c>
    </row>
    <row r="84" spans="1:7" ht="15.75" x14ac:dyDescent="0.25">
      <c r="A84" s="63">
        <v>72</v>
      </c>
      <c r="B84" s="234">
        <v>8102</v>
      </c>
      <c r="C84" s="303" t="s">
        <v>232</v>
      </c>
      <c r="D84" s="296">
        <v>12</v>
      </c>
      <c r="E84" s="292">
        <v>4</v>
      </c>
      <c r="F84" s="293">
        <v>4</v>
      </c>
      <c r="G84" s="290">
        <v>20</v>
      </c>
    </row>
    <row r="85" spans="1:7" ht="15.75" x14ac:dyDescent="0.25">
      <c r="A85" s="63">
        <v>73</v>
      </c>
      <c r="B85" s="234">
        <v>8103</v>
      </c>
      <c r="C85" s="303" t="s">
        <v>229</v>
      </c>
      <c r="D85" s="294">
        <v>12</v>
      </c>
      <c r="E85" s="292">
        <v>4</v>
      </c>
      <c r="F85" s="293">
        <v>4</v>
      </c>
      <c r="G85" s="290">
        <v>20</v>
      </c>
    </row>
    <row r="86" spans="1:7" ht="15.75" x14ac:dyDescent="0.25">
      <c r="A86" s="63">
        <v>74</v>
      </c>
      <c r="B86" s="234">
        <v>8104</v>
      </c>
      <c r="C86" s="303" t="s">
        <v>230</v>
      </c>
      <c r="D86" s="294">
        <v>12</v>
      </c>
      <c r="E86" s="292">
        <v>3</v>
      </c>
      <c r="F86" s="293">
        <v>4</v>
      </c>
      <c r="G86" s="290">
        <v>19</v>
      </c>
    </row>
    <row r="87" spans="1:7" ht="15.75" x14ac:dyDescent="0.25">
      <c r="A87" s="63">
        <v>75</v>
      </c>
      <c r="B87" s="234">
        <v>8105</v>
      </c>
      <c r="C87" s="303" t="s">
        <v>231</v>
      </c>
      <c r="D87" s="294">
        <v>12</v>
      </c>
      <c r="E87" s="292">
        <v>3</v>
      </c>
      <c r="F87" s="293">
        <v>4</v>
      </c>
      <c r="G87" s="290">
        <v>19</v>
      </c>
    </row>
    <row r="88" spans="1:7" ht="15.75" x14ac:dyDescent="0.25">
      <c r="A88" s="63">
        <v>76</v>
      </c>
      <c r="B88" s="237">
        <v>8118</v>
      </c>
      <c r="C88" s="303" t="s">
        <v>264</v>
      </c>
      <c r="D88" s="293">
        <v>12.1875</v>
      </c>
      <c r="E88" s="292">
        <v>2</v>
      </c>
      <c r="F88" s="293">
        <v>4</v>
      </c>
      <c r="G88" s="290">
        <v>18</v>
      </c>
    </row>
    <row r="89" spans="1:7" ht="15.75" x14ac:dyDescent="0.25">
      <c r="D89" s="288"/>
    </row>
  </sheetData>
  <mergeCells count="2">
    <mergeCell ref="C8:D8"/>
    <mergeCell ref="C3:D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Progress</vt:lpstr>
      <vt:lpstr>Lab1-9_CO1</vt:lpstr>
      <vt:lpstr>Lab10_12_CO3</vt:lpstr>
      <vt:lpstr>Lab13-16_CO2</vt:lpstr>
      <vt:lpstr>AssigN_CO3</vt:lpstr>
      <vt:lpstr>MPGRD_CO4</vt:lpstr>
      <vt:lpstr>CES</vt:lpstr>
      <vt:lpstr>UnitTest_IntAssess</vt:lpstr>
      <vt:lpstr>TermWork</vt:lpstr>
      <vt:lpstr>CO1_A1&amp;2</vt:lpstr>
      <vt:lpstr>CO2 A6&amp;7 </vt:lpstr>
      <vt:lpstr>CO3 A3&amp;4&amp;5</vt:lpstr>
      <vt:lpstr>CO4 A3&amp;4&amp;5</vt:lpstr>
      <vt:lpstr>PO Attainment</vt:lpstr>
    </vt:vector>
  </TitlesOfParts>
  <Company>CRCE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 Room</dc:creator>
  <cp:lastModifiedBy>SwatiRinge</cp:lastModifiedBy>
  <cp:lastPrinted>2017-07-25T09:12:56Z</cp:lastPrinted>
  <dcterms:created xsi:type="dcterms:W3CDTF">2014-06-26T04:58:54Z</dcterms:created>
  <dcterms:modified xsi:type="dcterms:W3CDTF">2017-07-25T19:17:51Z</dcterms:modified>
</cp:coreProperties>
</file>