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\\ad.ucl.ac.uk\homec\rmjdshc\DesktopSettings\Desktop\"/>
    </mc:Choice>
  </mc:AlternateContent>
  <xr:revisionPtr revIDLastSave="0" documentId="13_ncr:1_{7AFBBD08-D357-4714-AFFA-EEEEE85987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hodology" sheetId="5" r:id="rId1"/>
    <sheet name="Obesity 2019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H4" i="5"/>
  <c r="G5" i="5"/>
  <c r="H5" i="5"/>
  <c r="G6" i="5"/>
  <c r="H6" i="5"/>
  <c r="G7" i="5"/>
  <c r="H7" i="5"/>
  <c r="G8" i="5"/>
  <c r="H8" i="5"/>
  <c r="G9" i="5"/>
  <c r="H9" i="5"/>
  <c r="H3" i="5"/>
  <c r="G3" i="5"/>
  <c r="AE8" i="1"/>
  <c r="AE9" i="1"/>
  <c r="AE10" i="1"/>
  <c r="AE11" i="1"/>
  <c r="AE12" i="1"/>
  <c r="AE14" i="1"/>
  <c r="AE15" i="1"/>
  <c r="AE16" i="1"/>
  <c r="AE17" i="1"/>
  <c r="AE18" i="1"/>
  <c r="AE19" i="1"/>
  <c r="AE21" i="1"/>
  <c r="AE22" i="1"/>
  <c r="AE23" i="1"/>
  <c r="AE24" i="1"/>
  <c r="AE25" i="1"/>
  <c r="AE26" i="1"/>
  <c r="AE28" i="1"/>
  <c r="AE29" i="1"/>
  <c r="AE30" i="1"/>
  <c r="AE31" i="1"/>
  <c r="AE32" i="1"/>
  <c r="AE33" i="1"/>
  <c r="AE35" i="1"/>
  <c r="AE36" i="1"/>
  <c r="AE37" i="1"/>
  <c r="AE38" i="1"/>
  <c r="AE39" i="1"/>
  <c r="AE40" i="1"/>
  <c r="AE42" i="1"/>
  <c r="AE43" i="1"/>
  <c r="AE44" i="1"/>
  <c r="AE45" i="1"/>
  <c r="AE46" i="1"/>
  <c r="AE47" i="1"/>
  <c r="AE49" i="1"/>
  <c r="AE50" i="1"/>
  <c r="AE51" i="1"/>
  <c r="AE52" i="1"/>
  <c r="AE53" i="1"/>
  <c r="AE54" i="1"/>
  <c r="AE56" i="1"/>
  <c r="AE57" i="1"/>
  <c r="AE58" i="1"/>
  <c r="AE59" i="1"/>
  <c r="AE60" i="1"/>
  <c r="AE61" i="1"/>
  <c r="AE64" i="1"/>
  <c r="AE65" i="1"/>
  <c r="AE66" i="1"/>
  <c r="AE67" i="1"/>
  <c r="AE68" i="1"/>
  <c r="AE69" i="1"/>
  <c r="AE71" i="1"/>
  <c r="AE72" i="1"/>
  <c r="AE73" i="1"/>
  <c r="AE74" i="1"/>
  <c r="AE75" i="1"/>
  <c r="AE76" i="1"/>
  <c r="AE78" i="1"/>
  <c r="AE79" i="1"/>
  <c r="AE80" i="1"/>
  <c r="AE81" i="1"/>
  <c r="AE82" i="1"/>
  <c r="AE83" i="1"/>
  <c r="AE85" i="1"/>
  <c r="AE86" i="1"/>
  <c r="AE87" i="1"/>
  <c r="AE88" i="1"/>
  <c r="AE89" i="1"/>
  <c r="AE90" i="1"/>
  <c r="AE92" i="1"/>
  <c r="AE93" i="1"/>
  <c r="AE94" i="1"/>
  <c r="AE95" i="1"/>
  <c r="AE96" i="1"/>
  <c r="AE97" i="1"/>
  <c r="AE99" i="1"/>
  <c r="AE100" i="1"/>
  <c r="AE101" i="1"/>
  <c r="AE102" i="1"/>
  <c r="AE103" i="1"/>
  <c r="AE104" i="1"/>
  <c r="AE106" i="1"/>
  <c r="AE107" i="1"/>
  <c r="AE108" i="1"/>
  <c r="AE109" i="1"/>
  <c r="AE110" i="1"/>
  <c r="AE111" i="1"/>
  <c r="AE113" i="1"/>
  <c r="AE114" i="1"/>
  <c r="AE115" i="1"/>
  <c r="AE116" i="1"/>
  <c r="AE117" i="1"/>
  <c r="AE118" i="1"/>
  <c r="AE121" i="1"/>
  <c r="AE122" i="1"/>
  <c r="AE123" i="1"/>
  <c r="AE124" i="1"/>
  <c r="AE125" i="1"/>
  <c r="AE126" i="1"/>
  <c r="AE128" i="1"/>
  <c r="AE129" i="1"/>
  <c r="AE130" i="1"/>
  <c r="AE131" i="1"/>
  <c r="AE132" i="1"/>
  <c r="AE133" i="1"/>
  <c r="AE135" i="1"/>
  <c r="AE136" i="1"/>
  <c r="AE137" i="1"/>
  <c r="AE138" i="1"/>
  <c r="AE139" i="1"/>
  <c r="AE140" i="1"/>
  <c r="AE142" i="1"/>
  <c r="AE143" i="1"/>
  <c r="AE144" i="1"/>
  <c r="AE145" i="1"/>
  <c r="AE146" i="1"/>
  <c r="AE147" i="1"/>
  <c r="AE149" i="1"/>
  <c r="AE150" i="1"/>
  <c r="AE151" i="1"/>
  <c r="AE152" i="1"/>
  <c r="AE153" i="1"/>
  <c r="AE154" i="1"/>
  <c r="AE156" i="1"/>
  <c r="AE157" i="1"/>
  <c r="AE158" i="1"/>
  <c r="AE159" i="1"/>
  <c r="AE160" i="1"/>
  <c r="AE161" i="1"/>
  <c r="AE163" i="1"/>
  <c r="AE164" i="1"/>
  <c r="AE165" i="1"/>
  <c r="AE166" i="1"/>
  <c r="AE167" i="1"/>
  <c r="AE168" i="1"/>
  <c r="AE170" i="1"/>
  <c r="AE171" i="1"/>
  <c r="AE172" i="1"/>
  <c r="AE173" i="1"/>
  <c r="AE174" i="1"/>
  <c r="AE175" i="1"/>
  <c r="AE7" i="1"/>
  <c r="AD8" i="1"/>
  <c r="AD9" i="1"/>
  <c r="AD10" i="1"/>
  <c r="AD11" i="1"/>
  <c r="AD12" i="1"/>
  <c r="AD14" i="1"/>
  <c r="AD15" i="1"/>
  <c r="AD16" i="1"/>
  <c r="AD17" i="1"/>
  <c r="AD18" i="1"/>
  <c r="AD19" i="1"/>
  <c r="AD21" i="1"/>
  <c r="AD22" i="1"/>
  <c r="AD23" i="1"/>
  <c r="AD24" i="1"/>
  <c r="AD25" i="1"/>
  <c r="AD26" i="1"/>
  <c r="AD28" i="1"/>
  <c r="AD29" i="1"/>
  <c r="AD30" i="1"/>
  <c r="AD31" i="1"/>
  <c r="AD32" i="1"/>
  <c r="AD33" i="1"/>
  <c r="AD35" i="1"/>
  <c r="AD36" i="1"/>
  <c r="AD37" i="1"/>
  <c r="AD38" i="1"/>
  <c r="AD39" i="1"/>
  <c r="AD40" i="1"/>
  <c r="AD42" i="1"/>
  <c r="AD43" i="1"/>
  <c r="AD44" i="1"/>
  <c r="AD45" i="1"/>
  <c r="AD46" i="1"/>
  <c r="AD47" i="1"/>
  <c r="AD49" i="1"/>
  <c r="AD50" i="1"/>
  <c r="AD51" i="1"/>
  <c r="AD52" i="1"/>
  <c r="AD53" i="1"/>
  <c r="AD54" i="1"/>
  <c r="AD56" i="1"/>
  <c r="AD57" i="1"/>
  <c r="AD58" i="1"/>
  <c r="AD59" i="1"/>
  <c r="AD60" i="1"/>
  <c r="AD61" i="1"/>
  <c r="AD64" i="1"/>
  <c r="AD65" i="1"/>
  <c r="AD66" i="1"/>
  <c r="AD67" i="1"/>
  <c r="AD68" i="1"/>
  <c r="AD69" i="1"/>
  <c r="AD71" i="1"/>
  <c r="AD72" i="1"/>
  <c r="AD73" i="1"/>
  <c r="AD74" i="1"/>
  <c r="AD75" i="1"/>
  <c r="AD76" i="1"/>
  <c r="AD78" i="1"/>
  <c r="AD79" i="1"/>
  <c r="AD80" i="1"/>
  <c r="AD81" i="1"/>
  <c r="AD82" i="1"/>
  <c r="AD83" i="1"/>
  <c r="AD85" i="1"/>
  <c r="AD86" i="1"/>
  <c r="AD87" i="1"/>
  <c r="AD88" i="1"/>
  <c r="AD89" i="1"/>
  <c r="AD90" i="1"/>
  <c r="AD92" i="1"/>
  <c r="AD93" i="1"/>
  <c r="AD94" i="1"/>
  <c r="AD95" i="1"/>
  <c r="AD96" i="1"/>
  <c r="AD97" i="1"/>
  <c r="AD99" i="1"/>
  <c r="AD100" i="1"/>
  <c r="AD101" i="1"/>
  <c r="AD102" i="1"/>
  <c r="AD103" i="1"/>
  <c r="AD104" i="1"/>
  <c r="AD106" i="1"/>
  <c r="AD107" i="1"/>
  <c r="AD108" i="1"/>
  <c r="AD109" i="1"/>
  <c r="AD110" i="1"/>
  <c r="AD111" i="1"/>
  <c r="AD113" i="1"/>
  <c r="AD114" i="1"/>
  <c r="AD115" i="1"/>
  <c r="AD116" i="1"/>
  <c r="AD117" i="1"/>
  <c r="AD118" i="1"/>
  <c r="AD121" i="1"/>
  <c r="AD122" i="1"/>
  <c r="AD123" i="1"/>
  <c r="AD124" i="1"/>
  <c r="AD125" i="1"/>
  <c r="AD126" i="1"/>
  <c r="AD128" i="1"/>
  <c r="AD129" i="1"/>
  <c r="AD130" i="1"/>
  <c r="AD131" i="1"/>
  <c r="AD132" i="1"/>
  <c r="AD133" i="1"/>
  <c r="AD135" i="1"/>
  <c r="AD136" i="1"/>
  <c r="AD137" i="1"/>
  <c r="AD138" i="1"/>
  <c r="AD139" i="1"/>
  <c r="AD140" i="1"/>
  <c r="AD142" i="1"/>
  <c r="AD143" i="1"/>
  <c r="AD144" i="1"/>
  <c r="AD145" i="1"/>
  <c r="AD146" i="1"/>
  <c r="AD147" i="1"/>
  <c r="AD149" i="1"/>
  <c r="AD150" i="1"/>
  <c r="AD151" i="1"/>
  <c r="AD152" i="1"/>
  <c r="AD153" i="1"/>
  <c r="AD154" i="1"/>
  <c r="AD156" i="1"/>
  <c r="AD157" i="1"/>
  <c r="AD158" i="1"/>
  <c r="AD159" i="1"/>
  <c r="AD160" i="1"/>
  <c r="AD161" i="1"/>
  <c r="AD163" i="1"/>
  <c r="AD164" i="1"/>
  <c r="AD165" i="1"/>
  <c r="AD166" i="1"/>
  <c r="AD167" i="1"/>
  <c r="AD168" i="1"/>
  <c r="AD170" i="1"/>
  <c r="AD171" i="1"/>
  <c r="AD172" i="1"/>
  <c r="AD173" i="1"/>
  <c r="AD174" i="1"/>
  <c r="AD175" i="1"/>
  <c r="AD7" i="1"/>
  <c r="AC171" i="1"/>
  <c r="AC172" i="1"/>
  <c r="AC173" i="1"/>
  <c r="AC174" i="1"/>
  <c r="AC175" i="1"/>
  <c r="AC170" i="1"/>
  <c r="AC164" i="1"/>
  <c r="AC165" i="1"/>
  <c r="AC166" i="1"/>
  <c r="AC167" i="1"/>
  <c r="AC168" i="1"/>
  <c r="AC163" i="1"/>
  <c r="AC157" i="1"/>
  <c r="AC158" i="1"/>
  <c r="AC159" i="1"/>
  <c r="AC160" i="1"/>
  <c r="AC161" i="1"/>
  <c r="AC156" i="1"/>
  <c r="AC150" i="1"/>
  <c r="AC151" i="1"/>
  <c r="AC152" i="1"/>
  <c r="AC153" i="1"/>
  <c r="AC154" i="1"/>
  <c r="AC149" i="1"/>
  <c r="AC143" i="1"/>
  <c r="AC144" i="1"/>
  <c r="AC145" i="1"/>
  <c r="AC146" i="1"/>
  <c r="AC147" i="1"/>
  <c r="AC142" i="1"/>
  <c r="AC136" i="1"/>
  <c r="AC137" i="1"/>
  <c r="AC138" i="1"/>
  <c r="AC139" i="1"/>
  <c r="AC140" i="1"/>
  <c r="AC135" i="1"/>
  <c r="AC129" i="1"/>
  <c r="AC130" i="1"/>
  <c r="AC131" i="1"/>
  <c r="AC132" i="1"/>
  <c r="AC133" i="1"/>
  <c r="AC128" i="1"/>
  <c r="AC122" i="1"/>
  <c r="AC123" i="1"/>
  <c r="AC124" i="1"/>
  <c r="AC125" i="1"/>
  <c r="AC126" i="1"/>
  <c r="AC121" i="1"/>
  <c r="AC114" i="1"/>
  <c r="AC115" i="1"/>
  <c r="AC116" i="1"/>
  <c r="AC117" i="1"/>
  <c r="AC118" i="1"/>
  <c r="AC113" i="1"/>
  <c r="AC107" i="1"/>
  <c r="AC108" i="1"/>
  <c r="AC109" i="1"/>
  <c r="AC110" i="1"/>
  <c r="AC111" i="1"/>
  <c r="AC106" i="1"/>
  <c r="AC100" i="1"/>
  <c r="AC101" i="1"/>
  <c r="AC102" i="1"/>
  <c r="AC103" i="1"/>
  <c r="AC104" i="1"/>
  <c r="AC99" i="1"/>
  <c r="AC93" i="1"/>
  <c r="AC94" i="1"/>
  <c r="AC95" i="1"/>
  <c r="AC96" i="1"/>
  <c r="AC97" i="1"/>
  <c r="AC92" i="1"/>
  <c r="AC86" i="1"/>
  <c r="AC87" i="1"/>
  <c r="AC88" i="1"/>
  <c r="AC89" i="1"/>
  <c r="AC90" i="1"/>
  <c r="AC85" i="1"/>
  <c r="AC79" i="1"/>
  <c r="AC80" i="1"/>
  <c r="AC81" i="1"/>
  <c r="AC82" i="1"/>
  <c r="AC83" i="1"/>
  <c r="AC78" i="1"/>
  <c r="AC72" i="1"/>
  <c r="AC73" i="1"/>
  <c r="AC74" i="1"/>
  <c r="AC75" i="1"/>
  <c r="AC76" i="1"/>
  <c r="AC71" i="1"/>
  <c r="AC65" i="1"/>
  <c r="AC66" i="1"/>
  <c r="AC67" i="1"/>
  <c r="AC68" i="1"/>
  <c r="AC69" i="1"/>
  <c r="AC64" i="1"/>
  <c r="AC57" i="1"/>
  <c r="AC58" i="1"/>
  <c r="AC59" i="1"/>
  <c r="AC60" i="1"/>
  <c r="AC61" i="1"/>
  <c r="AC56" i="1"/>
  <c r="AC50" i="1"/>
  <c r="AC51" i="1"/>
  <c r="AC52" i="1"/>
  <c r="AC53" i="1"/>
  <c r="AC54" i="1"/>
  <c r="AC49" i="1"/>
  <c r="AC43" i="1"/>
  <c r="AC44" i="1"/>
  <c r="AC45" i="1"/>
  <c r="AC46" i="1"/>
  <c r="AC47" i="1"/>
  <c r="AC42" i="1"/>
  <c r="AC36" i="1"/>
  <c r="AC37" i="1"/>
  <c r="AC38" i="1"/>
  <c r="AC39" i="1"/>
  <c r="AC40" i="1"/>
  <c r="AC35" i="1"/>
  <c r="AC29" i="1"/>
  <c r="AC30" i="1"/>
  <c r="AC31" i="1"/>
  <c r="AC32" i="1"/>
  <c r="AC33" i="1"/>
  <c r="AC28" i="1"/>
  <c r="AC22" i="1"/>
  <c r="AC23" i="1"/>
  <c r="AC24" i="1"/>
  <c r="AC25" i="1"/>
  <c r="AC26" i="1"/>
  <c r="AC21" i="1"/>
  <c r="AC15" i="1"/>
  <c r="AC16" i="1"/>
  <c r="AC17" i="1"/>
  <c r="AC18" i="1"/>
  <c r="AC19" i="1"/>
  <c r="AC14" i="1"/>
  <c r="W2" i="1"/>
  <c r="AC8" i="1"/>
  <c r="AC9" i="1"/>
  <c r="AC10" i="1"/>
  <c r="AC11" i="1"/>
  <c r="AC12" i="1"/>
  <c r="AC7" i="1"/>
  <c r="G19" i="1"/>
  <c r="K19" i="1" s="1"/>
  <c r="O14" i="1" s="1"/>
  <c r="F16" i="1"/>
  <c r="J16" i="1" s="1"/>
  <c r="O2" i="1" s="1"/>
  <c r="F5" i="1"/>
  <c r="F17" i="1" s="1"/>
  <c r="J17" i="1" s="1"/>
  <c r="G5" i="1"/>
  <c r="G17" i="1" s="1"/>
  <c r="K17" i="1" s="1"/>
  <c r="O12" i="1" s="1"/>
  <c r="F6" i="1"/>
  <c r="F18" i="1" s="1"/>
  <c r="J18" i="1" s="1"/>
  <c r="G6" i="1"/>
  <c r="G18" i="1" s="1"/>
  <c r="K18" i="1" s="1"/>
  <c r="O13" i="1" s="1"/>
  <c r="F7" i="1"/>
  <c r="F19" i="1" s="1"/>
  <c r="J19" i="1" s="1"/>
  <c r="G7" i="1"/>
  <c r="F8" i="1"/>
  <c r="F20" i="1" s="1"/>
  <c r="J20" i="1" s="1"/>
  <c r="G8" i="1"/>
  <c r="G20" i="1" s="1"/>
  <c r="K20" i="1" s="1"/>
  <c r="O15" i="1" s="1"/>
  <c r="F9" i="1"/>
  <c r="F21" i="1" s="1"/>
  <c r="J21" i="1" s="1"/>
  <c r="G9" i="1"/>
  <c r="G21" i="1" s="1"/>
  <c r="K21" i="1" s="1"/>
  <c r="O16" i="1" s="1"/>
  <c r="F10" i="1"/>
  <c r="F22" i="1" s="1"/>
  <c r="J22" i="1" s="1"/>
  <c r="G10" i="1"/>
  <c r="G22" i="1" s="1"/>
  <c r="K22" i="1" s="1"/>
  <c r="O17" i="1" s="1"/>
  <c r="G4" i="1"/>
  <c r="G16" i="1" s="1"/>
  <c r="K16" i="1" s="1"/>
  <c r="F4" i="1"/>
  <c r="C25" i="1"/>
  <c r="B25" i="1"/>
  <c r="C26" i="1" s="1"/>
  <c r="O21" i="1" l="1"/>
  <c r="O3" i="1"/>
  <c r="O23" i="1"/>
  <c r="O5" i="1"/>
  <c r="O25" i="1"/>
  <c r="O7" i="1"/>
  <c r="O11" i="1"/>
  <c r="O20" i="1"/>
  <c r="O24" i="1"/>
  <c r="O6" i="1"/>
  <c r="O26" i="1"/>
  <c r="O8" i="1"/>
  <c r="O22" i="1"/>
  <c r="O4" i="1"/>
  <c r="J24" i="1"/>
  <c r="O9" i="1" s="1"/>
  <c r="K24" i="1"/>
  <c r="O18" i="1" s="1"/>
  <c r="K25" i="1"/>
  <c r="O27" i="1" s="1"/>
  <c r="W1" i="1" s="1"/>
  <c r="G24" i="1"/>
  <c r="F24" i="1"/>
  <c r="G25" i="1"/>
  <c r="F12" i="1"/>
  <c r="G12" i="1"/>
  <c r="G13" i="1" l="1"/>
</calcChain>
</file>

<file path=xl/sharedStrings.xml><?xml version="1.0" encoding="utf-8"?>
<sst xmlns="http://schemas.openxmlformats.org/spreadsheetml/2006/main" count="278" uniqueCount="53">
  <si>
    <t>%</t>
  </si>
  <si>
    <t>SE</t>
  </si>
  <si>
    <t>LL</t>
  </si>
  <si>
    <t>UL</t>
  </si>
  <si>
    <t>DEFT</t>
  </si>
  <si>
    <t>Total</t>
  </si>
  <si>
    <t>MoE</t>
  </si>
  <si>
    <t>MEN</t>
  </si>
  <si>
    <t>weighted base sizes</t>
  </si>
  <si>
    <t>16-24</t>
  </si>
  <si>
    <t>M</t>
  </si>
  <si>
    <t>Overweight including obese</t>
  </si>
  <si>
    <t>25-34</t>
  </si>
  <si>
    <t>all</t>
  </si>
  <si>
    <t xml:space="preserve">Normal weight </t>
  </si>
  <si>
    <t>F</t>
  </si>
  <si>
    <t xml:space="preserve">Overweight </t>
  </si>
  <si>
    <t xml:space="preserve">Obese </t>
  </si>
  <si>
    <t xml:space="preserve">Morbidly obese </t>
  </si>
  <si>
    <t>35-44</t>
  </si>
  <si>
    <t>All</t>
  </si>
  <si>
    <t>45-54</t>
  </si>
  <si>
    <t>55-64</t>
  </si>
  <si>
    <t>65-74</t>
  </si>
  <si>
    <t>75+</t>
  </si>
  <si>
    <t>ALL MEN</t>
  </si>
  <si>
    <t>WOMEN</t>
  </si>
  <si>
    <t>ALL WOMEN</t>
  </si>
  <si>
    <t>ADULTS</t>
  </si>
  <si>
    <t>ALL ADULTS</t>
  </si>
  <si>
    <t>Men</t>
  </si>
  <si>
    <t>All men</t>
  </si>
  <si>
    <t>Women</t>
  </si>
  <si>
    <t>All women</t>
  </si>
  <si>
    <t>Adults</t>
  </si>
  <si>
    <t>All adults</t>
  </si>
  <si>
    <t>Males</t>
  </si>
  <si>
    <t>Females</t>
  </si>
  <si>
    <t>0</t>
  </si>
  <si>
    <t>% in institutions</t>
  </si>
  <si>
    <t>Adjusted</t>
  </si>
  <si>
    <r>
      <t>Underweight</t>
    </r>
    <r>
      <rPr>
        <vertAlign val="superscript"/>
        <sz val="9"/>
        <rFont val="Calibri"/>
        <family val="2"/>
        <scheme val="minor"/>
      </rPr>
      <t xml:space="preserve"> 4</t>
    </r>
  </si>
  <si>
    <r>
      <t>Normal weight</t>
    </r>
    <r>
      <rPr>
        <vertAlign val="superscript"/>
        <sz val="9"/>
        <rFont val="Calibri"/>
        <family val="2"/>
        <scheme val="minor"/>
      </rPr>
      <t>5</t>
    </r>
    <r>
      <rPr>
        <sz val="9"/>
        <rFont val="Calibri"/>
        <family val="2"/>
        <scheme val="minor"/>
      </rPr>
      <t xml:space="preserve"> </t>
    </r>
  </si>
  <si>
    <r>
      <t>Overweight</t>
    </r>
    <r>
      <rPr>
        <vertAlign val="superscript"/>
        <sz val="9"/>
        <rFont val="Calibri"/>
        <family val="2"/>
        <scheme val="minor"/>
      </rPr>
      <t>6</t>
    </r>
    <r>
      <rPr>
        <sz val="9"/>
        <rFont val="Calibri"/>
        <family val="2"/>
        <scheme val="minor"/>
      </rPr>
      <t xml:space="preserve"> </t>
    </r>
  </si>
  <si>
    <r>
      <t>Obese</t>
    </r>
    <r>
      <rPr>
        <vertAlign val="superscript"/>
        <sz val="9"/>
        <rFont val="Calibri"/>
        <family val="2"/>
        <scheme val="minor"/>
      </rPr>
      <t>7</t>
    </r>
    <r>
      <rPr>
        <sz val="9"/>
        <rFont val="Calibri"/>
        <family val="2"/>
        <scheme val="minor"/>
      </rPr>
      <t xml:space="preserve"> </t>
    </r>
  </si>
  <si>
    <r>
      <t>Morbidly obese</t>
    </r>
    <r>
      <rPr>
        <vertAlign val="superscript"/>
        <sz val="9"/>
        <rFont val="Calibri"/>
        <family val="2"/>
        <scheme val="minor"/>
      </rPr>
      <t>8</t>
    </r>
    <r>
      <rPr>
        <sz val="9"/>
        <rFont val="Calibri"/>
        <family val="2"/>
        <scheme val="minor"/>
      </rPr>
      <t xml:space="preserve"> </t>
    </r>
  </si>
  <si>
    <r>
      <t>Underweight</t>
    </r>
    <r>
      <rPr>
        <vertAlign val="superscript"/>
        <sz val="9"/>
        <rFont val="Calibri"/>
        <family val="2"/>
        <scheme val="minor"/>
      </rPr>
      <t xml:space="preserve"> </t>
    </r>
  </si>
  <si>
    <t>Pop</t>
  </si>
  <si>
    <t>HSE wt</t>
  </si>
  <si>
    <t>Age group</t>
  </si>
  <si>
    <t>54-54</t>
  </si>
  <si>
    <t>Wtd HSE</t>
  </si>
  <si>
    <t>https://files.digital.nhs.uk/publication/m/q/hse2016-pop-no-est.pdf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</si>
</sst>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6" formatCode="0.0000"/>
    <numFmt numFmtId="167" formatCode="0.000"/>
    <numFmt numFmtId="168" formatCode="###0"/>
    <numFmt numFmtId="171" formatCode="###0.00"/>
    <numFmt numFmtId="172" formatCode="General_)"/>
    <numFmt numFmtId="173" formatCode="0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ourier"/>
      <family val="3"/>
    </font>
    <font>
      <b/>
      <sz val="9"/>
      <name val="Calibri"/>
      <family val="2"/>
      <scheme val="minor"/>
    </font>
    <font>
      <vertAlign val="superscript"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indexed="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172" fontId="7" fillId="0" borderId="0"/>
    <xf numFmtId="0" fontId="2" fillId="0" borderId="0"/>
    <xf numFmtId="173" fontId="7" fillId="0" borderId="0"/>
  </cellStyleXfs>
  <cellXfs count="144">
    <xf numFmtId="0" fontId="0" fillId="0" borderId="0" xfId="0"/>
    <xf numFmtId="0" fontId="5" fillId="0" borderId="0" xfId="0" applyFont="1"/>
    <xf numFmtId="0" fontId="4" fillId="0" borderId="8" xfId="0" quotePrefix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8" xfId="0" applyFont="1" applyBorder="1"/>
    <xf numFmtId="0" fontId="6" fillId="0" borderId="0" xfId="0" applyFont="1"/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4" fillId="0" borderId="4" xfId="0" applyFont="1" applyBorder="1" applyAlignment="1">
      <alignment horizontal="left"/>
    </xf>
    <xf numFmtId="3" fontId="4" fillId="0" borderId="0" xfId="0" applyNumberFormat="1" applyFont="1" applyAlignment="1">
      <alignment horizontal="left"/>
    </xf>
    <xf numFmtId="3" fontId="4" fillId="0" borderId="4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3" fontId="4" fillId="0" borderId="7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7" xfId="0" applyFont="1" applyBorder="1"/>
    <xf numFmtId="49" fontId="4" fillId="0" borderId="2" xfId="5" applyNumberFormat="1" applyFont="1" applyBorder="1" applyAlignment="1">
      <alignment horizontal="left"/>
    </xf>
    <xf numFmtId="172" fontId="4" fillId="0" borderId="1" xfId="5" applyFont="1" applyBorder="1" applyAlignment="1">
      <alignment horizontal="left"/>
    </xf>
    <xf numFmtId="172" fontId="4" fillId="0" borderId="3" xfId="5" applyFont="1" applyBorder="1" applyAlignment="1">
      <alignment horizontal="left"/>
    </xf>
    <xf numFmtId="49" fontId="4" fillId="0" borderId="8" xfId="5" applyNumberFormat="1" applyFont="1" applyBorder="1" applyAlignment="1">
      <alignment horizontal="left"/>
    </xf>
    <xf numFmtId="172" fontId="4" fillId="0" borderId="0" xfId="5" applyFont="1" applyBorder="1" applyAlignment="1">
      <alignment horizontal="left"/>
    </xf>
    <xf numFmtId="172" fontId="4" fillId="0" borderId="4" xfId="5" applyFont="1" applyBorder="1" applyAlignment="1">
      <alignment horizontal="left"/>
    </xf>
    <xf numFmtId="3" fontId="4" fillId="4" borderId="0" xfId="5" applyNumberFormat="1" applyFont="1" applyFill="1" applyBorder="1" applyAlignment="1">
      <alignment horizontal="left"/>
    </xf>
    <xf numFmtId="3" fontId="4" fillId="4" borderId="4" xfId="5" applyNumberFormat="1" applyFont="1" applyFill="1" applyBorder="1" applyAlignment="1">
      <alignment horizontal="left"/>
    </xf>
    <xf numFmtId="3" fontId="4" fillId="0" borderId="0" xfId="5" applyNumberFormat="1" applyFont="1" applyBorder="1" applyAlignment="1">
      <alignment horizontal="left"/>
    </xf>
    <xf numFmtId="3" fontId="4" fillId="0" borderId="4" xfId="5" applyNumberFormat="1" applyFont="1" applyBorder="1" applyAlignment="1">
      <alignment horizontal="left"/>
    </xf>
    <xf numFmtId="0" fontId="4" fillId="0" borderId="8" xfId="6" applyFont="1" applyBorder="1" applyAlignment="1">
      <alignment horizontal="left"/>
    </xf>
    <xf numFmtId="0" fontId="4" fillId="0" borderId="6" xfId="6" applyFont="1" applyBorder="1" applyAlignment="1">
      <alignment horizontal="left"/>
    </xf>
    <xf numFmtId="3" fontId="4" fillId="0" borderId="5" xfId="6" applyNumberFormat="1" applyFont="1" applyBorder="1" applyAlignment="1">
      <alignment horizontal="left"/>
    </xf>
    <xf numFmtId="3" fontId="4" fillId="0" borderId="7" xfId="6" applyNumberFormat="1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4" fillId="0" borderId="8" xfId="6" applyFont="1" applyBorder="1"/>
    <xf numFmtId="0" fontId="4" fillId="0" borderId="0" xfId="6" quotePrefix="1" applyFont="1" applyBorder="1" applyAlignment="1">
      <alignment horizontal="center"/>
    </xf>
    <xf numFmtId="167" fontId="4" fillId="8" borderId="0" xfId="6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4" fontId="5" fillId="0" borderId="0" xfId="0" applyNumberFormat="1" applyFont="1"/>
    <xf numFmtId="0" fontId="4" fillId="0" borderId="0" xfId="6" applyFont="1" applyBorder="1" applyAlignment="1">
      <alignment horizontal="center"/>
    </xf>
    <xf numFmtId="167" fontId="4" fillId="3" borderId="0" xfId="6" applyNumberFormat="1" applyFont="1" applyFill="1" applyBorder="1" applyAlignment="1">
      <alignment horizontal="right"/>
    </xf>
    <xf numFmtId="167" fontId="4" fillId="6" borderId="0" xfId="6" applyNumberFormat="1" applyFont="1" applyFill="1" applyBorder="1" applyAlignment="1">
      <alignment horizontal="right"/>
    </xf>
    <xf numFmtId="0" fontId="4" fillId="0" borderId="6" xfId="6" applyFont="1" applyBorder="1"/>
    <xf numFmtId="0" fontId="4" fillId="0" borderId="5" xfId="6" applyFont="1" applyBorder="1" applyAlignment="1">
      <alignment horizontal="center"/>
    </xf>
    <xf numFmtId="167" fontId="4" fillId="9" borderId="5" xfId="6" applyNumberFormat="1" applyFont="1" applyFill="1" applyBorder="1" applyAlignment="1">
      <alignment horizontal="right"/>
    </xf>
    <xf numFmtId="2" fontId="5" fillId="0" borderId="0" xfId="0" applyNumberFormat="1" applyFont="1"/>
    <xf numFmtId="0" fontId="4" fillId="2" borderId="5" xfId="0" applyFont="1" applyFill="1" applyBorder="1" applyAlignment="1">
      <alignment horizontal="left"/>
    </xf>
    <xf numFmtId="49" fontId="4" fillId="0" borderId="2" xfId="5" applyNumberFormat="1" applyFont="1" applyBorder="1"/>
    <xf numFmtId="172" fontId="4" fillId="0" borderId="1" xfId="5" applyFont="1" applyBorder="1" applyAlignment="1">
      <alignment horizontal="center"/>
    </xf>
    <xf numFmtId="49" fontId="4" fillId="0" borderId="1" xfId="5" applyNumberFormat="1" applyFont="1" applyBorder="1"/>
    <xf numFmtId="172" fontId="4" fillId="0" borderId="3" xfId="5" applyFont="1" applyBorder="1" applyAlignment="1">
      <alignment horizontal="center"/>
    </xf>
    <xf numFmtId="49" fontId="4" fillId="0" borderId="8" xfId="5" applyNumberFormat="1" applyFont="1" applyBorder="1"/>
    <xf numFmtId="1" fontId="4" fillId="0" borderId="0" xfId="5" applyNumberFormat="1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49" fontId="4" fillId="0" borderId="0" xfId="5" applyNumberFormat="1" applyFont="1" applyBorder="1"/>
    <xf numFmtId="2" fontId="4" fillId="0" borderId="0" xfId="5" applyNumberFormat="1" applyFont="1" applyBorder="1" applyAlignment="1">
      <alignment horizontal="right"/>
    </xf>
    <xf numFmtId="2" fontId="4" fillId="0" borderId="4" xfId="5" applyNumberFormat="1" applyFont="1" applyBorder="1" applyAlignment="1">
      <alignment horizontal="right"/>
    </xf>
    <xf numFmtId="1" fontId="4" fillId="8" borderId="0" xfId="7" applyNumberFormat="1" applyFont="1" applyFill="1" applyBorder="1" applyAlignment="1" applyProtection="1">
      <alignment horizontal="right"/>
      <protection locked="0"/>
    </xf>
    <xf numFmtId="1" fontId="4" fillId="6" borderId="0" xfId="7" applyNumberFormat="1" applyFont="1" applyFill="1" applyBorder="1" applyAlignment="1" applyProtection="1">
      <alignment horizontal="right"/>
      <protection locked="0"/>
    </xf>
    <xf numFmtId="1" fontId="4" fillId="3" borderId="0" xfId="7" applyNumberFormat="1" applyFont="1" applyFill="1" applyBorder="1" applyAlignment="1" applyProtection="1">
      <alignment horizontal="right"/>
      <protection locked="0"/>
    </xf>
    <xf numFmtId="1" fontId="4" fillId="9" borderId="0" xfId="7" applyNumberFormat="1" applyFont="1" applyFill="1" applyBorder="1" applyAlignment="1" applyProtection="1">
      <alignment horizontal="right"/>
      <protection locked="0"/>
    </xf>
    <xf numFmtId="3" fontId="4" fillId="0" borderId="0" xfId="7" applyNumberFormat="1" applyFont="1" applyBorder="1" applyAlignment="1" applyProtection="1">
      <alignment horizontal="right"/>
      <protection locked="0"/>
    </xf>
    <xf numFmtId="2" fontId="4" fillId="0" borderId="0" xfId="7" applyNumberFormat="1" applyFont="1" applyBorder="1" applyAlignment="1" applyProtection="1">
      <alignment horizontal="right"/>
      <protection locked="0"/>
    </xf>
    <xf numFmtId="2" fontId="4" fillId="0" borderId="4" xfId="7" applyNumberFormat="1" applyFont="1" applyBorder="1" applyAlignment="1" applyProtection="1">
      <alignment horizontal="right"/>
      <protection locked="0"/>
    </xf>
    <xf numFmtId="3" fontId="4" fillId="0" borderId="0" xfId="6" applyNumberFormat="1" applyFont="1" applyBorder="1" applyAlignment="1">
      <alignment horizontal="right"/>
    </xf>
    <xf numFmtId="2" fontId="4" fillId="0" borderId="0" xfId="6" applyNumberFormat="1" applyFont="1" applyBorder="1" applyAlignment="1">
      <alignment horizontal="right"/>
    </xf>
    <xf numFmtId="2" fontId="4" fillId="0" borderId="4" xfId="6" applyNumberFormat="1" applyFont="1" applyBorder="1" applyAlignment="1">
      <alignment horizontal="right"/>
    </xf>
    <xf numFmtId="3" fontId="4" fillId="0" borderId="5" xfId="6" applyNumberFormat="1" applyFont="1" applyBorder="1" applyAlignment="1">
      <alignment horizontal="right"/>
    </xf>
    <xf numFmtId="3" fontId="8" fillId="7" borderId="5" xfId="6" applyNumberFormat="1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4" fillId="0" borderId="5" xfId="6" applyFont="1" applyBorder="1"/>
    <xf numFmtId="2" fontId="4" fillId="0" borderId="5" xfId="6" applyNumberFormat="1" applyFont="1" applyBorder="1" applyAlignment="1">
      <alignment horizontal="right"/>
    </xf>
    <xf numFmtId="2" fontId="8" fillId="7" borderId="7" xfId="6" applyNumberFormat="1" applyFont="1" applyFill="1" applyBorder="1" applyAlignment="1">
      <alignment horizontal="right"/>
    </xf>
    <xf numFmtId="49" fontId="4" fillId="10" borderId="8" xfId="5" applyNumberFormat="1" applyFont="1" applyFill="1" applyBorder="1"/>
    <xf numFmtId="49" fontId="4" fillId="10" borderId="0" xfId="5" applyNumberFormat="1" applyFont="1" applyFill="1" applyBorder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8" fillId="2" borderId="0" xfId="2" applyFont="1" applyFill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2" fontId="10" fillId="0" borderId="0" xfId="4" applyNumberFormat="1" applyFont="1" applyBorder="1" applyAlignment="1">
      <alignment horizontal="center" vertical="center"/>
    </xf>
    <xf numFmtId="171" fontId="10" fillId="0" borderId="0" xfId="4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8" fillId="2" borderId="0" xfId="0" applyFont="1" applyFill="1" applyBorder="1"/>
    <xf numFmtId="2" fontId="5" fillId="0" borderId="0" xfId="0" applyNumberFormat="1" applyFont="1" applyBorder="1" applyAlignment="1">
      <alignment horizontal="center"/>
    </xf>
    <xf numFmtId="171" fontId="5" fillId="0" borderId="0" xfId="0" applyNumberFormat="1" applyFont="1" applyFill="1" applyBorder="1" applyAlignment="1">
      <alignment horizontal="center"/>
    </xf>
    <xf numFmtId="2" fontId="10" fillId="0" borderId="0" xfId="3" applyNumberFormat="1" applyFont="1" applyFill="1" applyBorder="1" applyAlignment="1">
      <alignment horizontal="center" vertical="center"/>
    </xf>
    <xf numFmtId="171" fontId="10" fillId="0" borderId="0" xfId="3" applyNumberFormat="1" applyFont="1" applyFill="1" applyBorder="1" applyAlignment="1">
      <alignment horizontal="center" vertical="center"/>
    </xf>
    <xf numFmtId="0" fontId="8" fillId="2" borderId="1" xfId="2" applyFont="1" applyFill="1" applyBorder="1"/>
    <xf numFmtId="2" fontId="10" fillId="0" borderId="0" xfId="4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5" borderId="2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168" fontId="11" fillId="5" borderId="3" xfId="3" applyNumberFormat="1" applyFont="1" applyFill="1" applyBorder="1" applyAlignment="1">
      <alignment horizontal="left" vertical="top"/>
    </xf>
    <xf numFmtId="0" fontId="5" fillId="5" borderId="0" xfId="0" applyFont="1" applyFill="1" applyBorder="1" applyAlignment="1">
      <alignment horizontal="left"/>
    </xf>
    <xf numFmtId="168" fontId="11" fillId="5" borderId="4" xfId="3" applyNumberFormat="1" applyFont="1" applyFill="1" applyBorder="1" applyAlignment="1">
      <alignment horizontal="left" vertical="top"/>
    </xf>
    <xf numFmtId="0" fontId="5" fillId="5" borderId="8" xfId="0" applyFont="1" applyFill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  <xf numFmtId="168" fontId="11" fillId="5" borderId="7" xfId="3" applyNumberFormat="1" applyFont="1" applyFill="1" applyBorder="1" applyAlignment="1">
      <alignment horizontal="left" vertical="top"/>
    </xf>
    <xf numFmtId="167" fontId="5" fillId="0" borderId="0" xfId="0" applyNumberFormat="1" applyFont="1"/>
    <xf numFmtId="1" fontId="10" fillId="0" borderId="0" xfId="4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/>
    </xf>
    <xf numFmtId="1" fontId="10" fillId="0" borderId="0" xfId="3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/>
    </xf>
    <xf numFmtId="0" fontId="5" fillId="0" borderId="2" xfId="0" applyFont="1" applyBorder="1"/>
    <xf numFmtId="1" fontId="5" fillId="0" borderId="3" xfId="0" applyNumberFormat="1" applyFont="1" applyBorder="1" applyAlignment="1">
      <alignment horizontal="right"/>
    </xf>
    <xf numFmtId="0" fontId="5" fillId="0" borderId="6" xfId="0" applyFont="1" applyBorder="1"/>
    <xf numFmtId="168" fontId="5" fillId="0" borderId="7" xfId="0" applyNumberFormat="1" applyFont="1" applyBorder="1" applyAlignment="1">
      <alignment horizontal="right"/>
    </xf>
    <xf numFmtId="0" fontId="8" fillId="2" borderId="2" xfId="2" applyFont="1" applyFill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2" borderId="8" xfId="2" applyFont="1" applyFill="1" applyBorder="1"/>
    <xf numFmtId="0" fontId="5" fillId="0" borderId="4" xfId="0" applyFont="1" applyBorder="1" applyAlignment="1">
      <alignment horizontal="center"/>
    </xf>
    <xf numFmtId="0" fontId="4" fillId="2" borderId="8" xfId="0" applyFont="1" applyFill="1" applyBorder="1"/>
    <xf numFmtId="1" fontId="5" fillId="0" borderId="0" xfId="1" applyNumberFormat="1" applyFont="1" applyBorder="1" applyAlignment="1">
      <alignment horizontal="center"/>
    </xf>
    <xf numFmtId="1" fontId="5" fillId="0" borderId="4" xfId="1" applyNumberFormat="1" applyFont="1" applyFill="1" applyBorder="1" applyAlignment="1">
      <alignment horizontal="center"/>
    </xf>
    <xf numFmtId="0" fontId="8" fillId="2" borderId="2" xfId="2" applyFont="1" applyFill="1" applyBorder="1" applyAlignment="1">
      <alignment horizontal="left"/>
    </xf>
    <xf numFmtId="0" fontId="4" fillId="2" borderId="6" xfId="0" applyFont="1" applyFill="1" applyBorder="1"/>
    <xf numFmtId="0" fontId="5" fillId="0" borderId="5" xfId="0" applyFont="1" applyBorder="1"/>
    <xf numFmtId="2" fontId="10" fillId="0" borderId="5" xfId="4" applyNumberFormat="1" applyFont="1" applyBorder="1" applyAlignment="1">
      <alignment horizontal="center" vertical="center"/>
    </xf>
    <xf numFmtId="1" fontId="10" fillId="0" borderId="5" xfId="3" applyNumberFormat="1" applyFont="1" applyFill="1" applyBorder="1" applyAlignment="1">
      <alignment horizontal="center" vertical="center"/>
    </xf>
    <xf numFmtId="1" fontId="5" fillId="0" borderId="5" xfId="1" applyNumberFormat="1" applyFont="1" applyBorder="1" applyAlignment="1">
      <alignment horizontal="center"/>
    </xf>
    <xf numFmtId="1" fontId="5" fillId="0" borderId="7" xfId="1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2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8" xfId="0" applyFont="1" applyBorder="1"/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0" fontId="6" fillId="0" borderId="6" xfId="0" applyFont="1" applyBorder="1"/>
    <xf numFmtId="0" fontId="6" fillId="0" borderId="5" xfId="0" applyFont="1" applyBorder="1" applyAlignment="1">
      <alignment horizontal="center"/>
    </xf>
    <xf numFmtId="3" fontId="6" fillId="0" borderId="5" xfId="0" applyNumberFormat="1" applyFont="1" applyBorder="1" applyAlignment="1">
      <alignment horizontal="center"/>
    </xf>
    <xf numFmtId="3" fontId="6" fillId="0" borderId="7" xfId="0" applyNumberFormat="1" applyFont="1" applyBorder="1" applyAlignment="1">
      <alignment horizontal="center"/>
    </xf>
  </cellXfs>
  <cellStyles count="8">
    <cellStyle name="Normal" xfId="0" builtinId="0"/>
    <cellStyle name="Normal 2" xfId="2" xr:uid="{00000000-0005-0000-0000-000001000000}"/>
    <cellStyle name="Normal 3" xfId="6" xr:uid="{BEBE6B5D-F667-43FA-A10A-DB34D79FB971}"/>
    <cellStyle name="Normal_AdultOBESITY" xfId="4" xr:uid="{00000000-0005-0000-0000-000002000000}"/>
    <cellStyle name="Normal_AdultOBESITY_1" xfId="3" xr:uid="{00000000-0005-0000-0000-000003000000}"/>
    <cellStyle name="Normal_UK93U" xfId="5" xr:uid="{A11B6559-E228-4F86-9C5A-38C20688A9D4}"/>
    <cellStyle name="Normal_Webframes5y" xfId="7" xr:uid="{C86F8143-8222-40DF-A75C-112072AE3A2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3285D-5F60-4D72-A773-13FEB64E800A}">
  <dimension ref="A1:H24"/>
  <sheetViews>
    <sheetView tabSelected="1" workbookViewId="0">
      <selection activeCell="C18" sqref="C18"/>
    </sheetView>
  </sheetViews>
  <sheetFormatPr defaultRowHeight="12.75" x14ac:dyDescent="0.2"/>
  <cols>
    <col min="1" max="6" width="9.140625" style="5"/>
    <col min="7" max="7" width="10.28515625" style="5" bestFit="1" customWidth="1"/>
    <col min="8" max="16384" width="9.140625" style="5"/>
  </cols>
  <sheetData>
    <row r="1" spans="1:8" x14ac:dyDescent="0.2">
      <c r="A1" s="5" t="s">
        <v>52</v>
      </c>
    </row>
    <row r="2" spans="1:8" s="132" customFormat="1" ht="12" customHeight="1" x14ac:dyDescent="0.2">
      <c r="A2" s="133" t="s">
        <v>49</v>
      </c>
      <c r="B2" s="134" t="s">
        <v>47</v>
      </c>
      <c r="C2" s="134" t="s">
        <v>0</v>
      </c>
      <c r="D2" s="134" t="s">
        <v>1</v>
      </c>
      <c r="E2" s="134" t="s">
        <v>51</v>
      </c>
      <c r="F2" s="134" t="s">
        <v>51</v>
      </c>
      <c r="G2" s="134" t="s">
        <v>5</v>
      </c>
      <c r="H2" s="135" t="s">
        <v>6</v>
      </c>
    </row>
    <row r="3" spans="1:8" ht="12" customHeight="1" x14ac:dyDescent="0.2">
      <c r="A3" s="136" t="s">
        <v>9</v>
      </c>
      <c r="B3" s="137">
        <v>44393432</v>
      </c>
      <c r="C3" s="137">
        <v>9.8000000000000004E-2</v>
      </c>
      <c r="D3" s="137">
        <v>1.9E-2</v>
      </c>
      <c r="E3" s="137">
        <v>482</v>
      </c>
      <c r="F3" s="137">
        <v>6566</v>
      </c>
      <c r="G3" s="138">
        <f>((E3/F3)*B3*C3)</f>
        <v>319367.67498507461</v>
      </c>
      <c r="H3" s="139">
        <f>((D3*(E3/F3)*B3)*1.96)</f>
        <v>121359.71649432836</v>
      </c>
    </row>
    <row r="4" spans="1:8" ht="12" customHeight="1" x14ac:dyDescent="0.2">
      <c r="A4" s="136" t="s">
        <v>12</v>
      </c>
      <c r="B4" s="137">
        <v>44393432</v>
      </c>
      <c r="C4" s="137">
        <v>0.184</v>
      </c>
      <c r="D4" s="137">
        <v>1.9E-2</v>
      </c>
      <c r="E4" s="137">
        <v>565</v>
      </c>
      <c r="F4" s="137">
        <v>6566</v>
      </c>
      <c r="G4" s="138">
        <f t="shared" ref="G4:G9" si="0">((E4/F4)*B4*C4)</f>
        <v>702884.73815412738</v>
      </c>
      <c r="H4" s="139">
        <f t="shared" ref="H4:H9" si="1">((D4*(E4/F4)*B4)*1.96)</f>
        <v>142257.75896119405</v>
      </c>
    </row>
    <row r="5" spans="1:8" ht="12" customHeight="1" x14ac:dyDescent="0.2">
      <c r="A5" s="136" t="s">
        <v>19</v>
      </c>
      <c r="B5" s="137">
        <v>44393432</v>
      </c>
      <c r="C5" s="137">
        <v>0.28999999999999998</v>
      </c>
      <c r="D5" s="137">
        <v>2.3E-2</v>
      </c>
      <c r="E5" s="137">
        <v>551</v>
      </c>
      <c r="F5" s="137">
        <v>6566</v>
      </c>
      <c r="G5" s="138">
        <f t="shared" si="0"/>
        <v>1080357.3711970758</v>
      </c>
      <c r="H5" s="139">
        <f t="shared" si="1"/>
        <v>167939.69066746271</v>
      </c>
    </row>
    <row r="6" spans="1:8" ht="12" customHeight="1" x14ac:dyDescent="0.2">
      <c r="A6" s="136" t="s">
        <v>50</v>
      </c>
      <c r="B6" s="137">
        <v>44393432</v>
      </c>
      <c r="C6" s="137">
        <v>0.316</v>
      </c>
      <c r="D6" s="137">
        <v>2.1999999999999999E-2</v>
      </c>
      <c r="E6" s="137">
        <v>583</v>
      </c>
      <c r="F6" s="137">
        <v>6566</v>
      </c>
      <c r="G6" s="138">
        <f t="shared" si="0"/>
        <v>1245585.3168589706</v>
      </c>
      <c r="H6" s="139">
        <f t="shared" si="1"/>
        <v>169967.2115916418</v>
      </c>
    </row>
    <row r="7" spans="1:8" ht="12" customHeight="1" x14ac:dyDescent="0.2">
      <c r="A7" s="136" t="s">
        <v>22</v>
      </c>
      <c r="B7" s="137">
        <v>44393432</v>
      </c>
      <c r="C7" s="137">
        <v>0.34399999999999997</v>
      </c>
      <c r="D7" s="137">
        <v>2.1999999999999999E-2</v>
      </c>
      <c r="E7" s="137">
        <v>464</v>
      </c>
      <c r="F7" s="137">
        <v>6566</v>
      </c>
      <c r="G7" s="138">
        <f t="shared" si="0"/>
        <v>1079180.9384879684</v>
      </c>
      <c r="H7" s="139">
        <f t="shared" si="1"/>
        <v>135274.07577791045</v>
      </c>
    </row>
    <row r="8" spans="1:8" ht="12" customHeight="1" x14ac:dyDescent="0.2">
      <c r="A8" s="136" t="s">
        <v>23</v>
      </c>
      <c r="B8" s="137">
        <v>44393432</v>
      </c>
      <c r="C8" s="137">
        <v>0.32700000000000001</v>
      </c>
      <c r="D8" s="137">
        <v>2.3E-2</v>
      </c>
      <c r="E8" s="137">
        <v>387</v>
      </c>
      <c r="F8" s="137">
        <v>6566</v>
      </c>
      <c r="G8" s="138">
        <f t="shared" si="0"/>
        <v>855611.39600487356</v>
      </c>
      <c r="H8" s="139">
        <f t="shared" si="1"/>
        <v>117954.01141253732</v>
      </c>
    </row>
    <row r="9" spans="1:8" ht="12" customHeight="1" x14ac:dyDescent="0.2">
      <c r="A9" s="140" t="s">
        <v>24</v>
      </c>
      <c r="B9" s="141">
        <v>44393432</v>
      </c>
      <c r="C9" s="141">
        <v>0.253</v>
      </c>
      <c r="D9" s="141">
        <v>2.5999999999999999E-2</v>
      </c>
      <c r="E9" s="141">
        <v>246</v>
      </c>
      <c r="F9" s="141">
        <v>6566</v>
      </c>
      <c r="G9" s="142">
        <f t="shared" si="0"/>
        <v>420797.81005421875</v>
      </c>
      <c r="H9" s="143">
        <f t="shared" si="1"/>
        <v>84758.325693134335</v>
      </c>
    </row>
    <row r="10" spans="1:8" ht="12" customHeight="1" x14ac:dyDescent="0.2"/>
    <row r="11" spans="1:8" ht="12" customHeight="1" x14ac:dyDescent="0.2"/>
    <row r="12" spans="1:8" ht="12" customHeight="1" x14ac:dyDescent="0.2"/>
    <row r="13" spans="1:8" ht="12" customHeight="1" x14ac:dyDescent="0.2"/>
    <row r="14" spans="1:8" ht="12" customHeight="1" x14ac:dyDescent="0.2"/>
    <row r="15" spans="1:8" ht="12" customHeight="1" x14ac:dyDescent="0.2"/>
    <row r="16" spans="1:8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78"/>
  <sheetViews>
    <sheetView workbookViewId="0">
      <selection activeCell="H37" sqref="H37"/>
    </sheetView>
  </sheetViews>
  <sheetFormatPr defaultRowHeight="12" x14ac:dyDescent="0.2"/>
  <cols>
    <col min="1" max="1" width="9.28515625" style="9" bestFit="1" customWidth="1"/>
    <col min="2" max="3" width="9.85546875" style="9" bestFit="1" customWidth="1"/>
    <col min="4" max="5" width="9.140625" style="9"/>
    <col min="6" max="6" width="11" style="9" customWidth="1"/>
    <col min="7" max="7" width="12.140625" style="9" customWidth="1"/>
    <col min="8" max="10" width="9.140625" style="9"/>
    <col min="11" max="22" width="9.140625" style="1"/>
    <col min="23" max="23" width="10.85546875" style="1" bestFit="1" customWidth="1"/>
    <col min="24" max="31" width="9.140625" style="1"/>
    <col min="32" max="34" width="9.140625" style="79"/>
    <col min="35" max="16384" width="9.140625" style="1"/>
  </cols>
  <sheetData>
    <row r="1" spans="1:35" ht="12" customHeight="1" x14ac:dyDescent="0.2">
      <c r="A1" s="6"/>
      <c r="B1" s="7" t="s">
        <v>36</v>
      </c>
      <c r="C1" s="8" t="s">
        <v>37</v>
      </c>
      <c r="I1" s="17"/>
      <c r="J1" s="18"/>
      <c r="K1" s="19" t="s">
        <v>39</v>
      </c>
      <c r="L1" s="20"/>
      <c r="N1" s="37" t="s">
        <v>30</v>
      </c>
      <c r="V1" s="113" t="s">
        <v>47</v>
      </c>
      <c r="W1" s="114">
        <f>O27*1000</f>
        <v>45104525.624499999</v>
      </c>
      <c r="X1" s="80"/>
      <c r="Y1" s="80"/>
      <c r="Z1" s="80"/>
      <c r="AA1" s="80"/>
      <c r="AB1" s="81"/>
      <c r="AC1" s="81"/>
      <c r="AD1" s="81"/>
      <c r="AE1" s="81"/>
      <c r="AF1" s="80"/>
    </row>
    <row r="2" spans="1:35" ht="12" customHeight="1" x14ac:dyDescent="0.2">
      <c r="A2" s="2" t="s">
        <v>38</v>
      </c>
      <c r="B2" s="10">
        <v>318032</v>
      </c>
      <c r="C2" s="11">
        <v>300826</v>
      </c>
      <c r="E2" s="23"/>
      <c r="F2" s="24" t="s">
        <v>36</v>
      </c>
      <c r="G2" s="25" t="s">
        <v>37</v>
      </c>
      <c r="I2" s="38" t="s">
        <v>30</v>
      </c>
      <c r="J2" s="39" t="s">
        <v>23</v>
      </c>
      <c r="K2" s="40">
        <v>0.89</v>
      </c>
      <c r="L2" s="21"/>
      <c r="N2" s="41" t="s">
        <v>9</v>
      </c>
      <c r="O2" s="42">
        <f>J16</f>
        <v>3060.3020000000001</v>
      </c>
      <c r="V2" s="115" t="s">
        <v>48</v>
      </c>
      <c r="W2" s="116">
        <f>AI27</f>
        <v>6735.7637673947575</v>
      </c>
      <c r="X2" s="81"/>
      <c r="Y2" s="81"/>
      <c r="Z2" s="81"/>
      <c r="AA2" s="81"/>
      <c r="AB2" s="81"/>
      <c r="AC2" s="81"/>
      <c r="AD2" s="81"/>
      <c r="AE2" s="81"/>
      <c r="AF2" s="80"/>
      <c r="AG2" s="79" t="s">
        <v>8</v>
      </c>
      <c r="AI2" s="79"/>
    </row>
    <row r="3" spans="1:35" ht="12" customHeight="1" x14ac:dyDescent="0.2">
      <c r="A3" s="3">
        <v>1</v>
      </c>
      <c r="B3" s="10">
        <v>330498</v>
      </c>
      <c r="C3" s="11">
        <v>313558</v>
      </c>
      <c r="E3" s="26"/>
      <c r="F3" s="27"/>
      <c r="G3" s="28"/>
      <c r="I3" s="4"/>
      <c r="J3" s="43" t="s">
        <v>24</v>
      </c>
      <c r="K3" s="44">
        <v>4.0599999999999996</v>
      </c>
      <c r="L3" s="21"/>
      <c r="N3" s="41" t="s">
        <v>12</v>
      </c>
      <c r="O3" s="42">
        <f t="shared" ref="O3:O8" si="0">J17</f>
        <v>3833.674</v>
      </c>
      <c r="X3" s="81"/>
      <c r="Y3" s="81"/>
      <c r="Z3" s="81"/>
      <c r="AA3" s="81"/>
      <c r="AB3" s="81"/>
      <c r="AC3" s="81"/>
      <c r="AD3" s="81"/>
      <c r="AE3" s="81"/>
      <c r="AF3" s="80"/>
      <c r="AI3" s="79"/>
    </row>
    <row r="4" spans="1:35" ht="12" customHeight="1" x14ac:dyDescent="0.2">
      <c r="A4" s="3">
        <v>2</v>
      </c>
      <c r="B4" s="10">
        <v>341237</v>
      </c>
      <c r="C4" s="11">
        <v>324359</v>
      </c>
      <c r="E4" s="26" t="s">
        <v>9</v>
      </c>
      <c r="F4" s="29">
        <f>B18</f>
        <v>3060302</v>
      </c>
      <c r="G4" s="30">
        <f>C18</f>
        <v>2893203</v>
      </c>
      <c r="I4" s="38" t="s">
        <v>32</v>
      </c>
      <c r="J4" s="39" t="s">
        <v>23</v>
      </c>
      <c r="K4" s="45">
        <v>0.79</v>
      </c>
      <c r="L4" s="21"/>
      <c r="N4" s="41" t="s">
        <v>19</v>
      </c>
      <c r="O4" s="42">
        <f t="shared" si="0"/>
        <v>3549.3069999999998</v>
      </c>
      <c r="X4" s="81"/>
      <c r="Y4" s="81"/>
      <c r="Z4" s="81"/>
      <c r="AA4" s="81"/>
      <c r="AB4" s="81"/>
      <c r="AC4" s="81"/>
      <c r="AD4" s="81"/>
      <c r="AE4" s="81"/>
      <c r="AF4" s="80"/>
      <c r="AG4" s="99" t="s">
        <v>10</v>
      </c>
      <c r="AH4" s="100">
        <v>1</v>
      </c>
      <c r="AI4" s="101">
        <v>469.30398449284189</v>
      </c>
    </row>
    <row r="5" spans="1:35" ht="12" customHeight="1" x14ac:dyDescent="0.2">
      <c r="A5" s="3">
        <v>3</v>
      </c>
      <c r="B5" s="10">
        <v>351961</v>
      </c>
      <c r="C5" s="11">
        <v>334174</v>
      </c>
      <c r="E5" s="26" t="s">
        <v>12</v>
      </c>
      <c r="F5" s="29">
        <f t="shared" ref="F5:G5" si="1">B19</f>
        <v>3833674</v>
      </c>
      <c r="G5" s="30">
        <f t="shared" si="1"/>
        <v>3775689</v>
      </c>
      <c r="I5" s="46"/>
      <c r="J5" s="47" t="s">
        <v>24</v>
      </c>
      <c r="K5" s="48">
        <v>8.65</v>
      </c>
      <c r="L5" s="22"/>
      <c r="N5" s="41" t="s">
        <v>21</v>
      </c>
      <c r="O5" s="42">
        <f t="shared" si="0"/>
        <v>3766.221</v>
      </c>
      <c r="S5" s="117" t="s">
        <v>7</v>
      </c>
      <c r="T5" s="95"/>
      <c r="U5" s="19"/>
      <c r="V5" s="19"/>
      <c r="W5" s="19"/>
      <c r="X5" s="118"/>
      <c r="Y5" s="118"/>
      <c r="Z5" s="118"/>
      <c r="AA5" s="118"/>
      <c r="AB5" s="118"/>
      <c r="AC5" s="118"/>
      <c r="AD5" s="118"/>
      <c r="AE5" s="119"/>
      <c r="AF5" s="85"/>
      <c r="AG5" s="104"/>
      <c r="AH5" s="102">
        <v>2</v>
      </c>
      <c r="AI5" s="103">
        <v>548.4985963027375</v>
      </c>
    </row>
    <row r="6" spans="1:35" ht="12" customHeight="1" x14ac:dyDescent="0.2">
      <c r="A6" s="3">
        <v>4</v>
      </c>
      <c r="B6" s="10">
        <v>351485</v>
      </c>
      <c r="C6" s="11">
        <v>333507</v>
      </c>
      <c r="E6" s="26" t="s">
        <v>19</v>
      </c>
      <c r="F6" s="29">
        <f t="shared" ref="F6:G6" si="2">B20</f>
        <v>3549307</v>
      </c>
      <c r="G6" s="30">
        <f t="shared" si="2"/>
        <v>3598632</v>
      </c>
      <c r="N6" s="41" t="s">
        <v>22</v>
      </c>
      <c r="O6" s="42">
        <f t="shared" si="0"/>
        <v>3336.8510000000001</v>
      </c>
      <c r="S6" s="120" t="s">
        <v>9</v>
      </c>
      <c r="T6" s="82"/>
      <c r="U6" s="83"/>
      <c r="V6" s="83"/>
      <c r="W6" s="83"/>
      <c r="X6" s="84" t="s">
        <v>0</v>
      </c>
      <c r="Y6" s="84" t="s">
        <v>1</v>
      </c>
      <c r="Z6" s="84" t="s">
        <v>2</v>
      </c>
      <c r="AA6" s="84" t="s">
        <v>3</v>
      </c>
      <c r="AB6" s="84" t="s">
        <v>4</v>
      </c>
      <c r="AC6" s="84" t="s">
        <v>48</v>
      </c>
      <c r="AD6" s="84" t="s">
        <v>5</v>
      </c>
      <c r="AE6" s="121" t="s">
        <v>6</v>
      </c>
      <c r="AF6" s="85"/>
      <c r="AG6" s="104"/>
      <c r="AH6" s="102">
        <v>3</v>
      </c>
      <c r="AI6" s="103">
        <v>544.74019785286725</v>
      </c>
    </row>
    <row r="7" spans="1:35" ht="12" customHeight="1" x14ac:dyDescent="0.2">
      <c r="A7" s="3">
        <v>5</v>
      </c>
      <c r="B7" s="10">
        <v>354203</v>
      </c>
      <c r="C7" s="11">
        <v>336919</v>
      </c>
      <c r="E7" s="26" t="s">
        <v>21</v>
      </c>
      <c r="F7" s="29">
        <f t="shared" ref="F7:G7" si="3">B21</f>
        <v>3766221</v>
      </c>
      <c r="G7" s="30">
        <f t="shared" si="3"/>
        <v>3857052</v>
      </c>
      <c r="N7" s="41" t="s">
        <v>23</v>
      </c>
      <c r="O7" s="42">
        <f t="shared" si="0"/>
        <v>2659.0717450000002</v>
      </c>
      <c r="S7" s="122"/>
      <c r="T7" s="86" t="s">
        <v>41</v>
      </c>
      <c r="U7" s="83"/>
      <c r="V7" s="83"/>
      <c r="W7" s="83"/>
      <c r="X7" s="87">
        <v>7.637858302303091E-2</v>
      </c>
      <c r="Y7" s="87">
        <v>1.6460403488439055E-2</v>
      </c>
      <c r="Z7" s="87">
        <v>4.9679742940128072E-2</v>
      </c>
      <c r="AA7" s="87">
        <v>0.11567929774173208</v>
      </c>
      <c r="AB7" s="87">
        <v>1.3369944640903269</v>
      </c>
      <c r="AC7" s="109">
        <f>$AI$4</f>
        <v>469.30398449284189</v>
      </c>
      <c r="AD7" s="123">
        <f>((AC7/$W$2)*$W$1*X7)/1000</f>
        <v>240.0264548413912</v>
      </c>
      <c r="AE7" s="124">
        <f>((Y7*(AC7/$W$2)*$W$1)*1.96)/1000</f>
        <v>101.38741766208454</v>
      </c>
      <c r="AF7" s="88"/>
      <c r="AG7" s="104"/>
      <c r="AH7" s="102">
        <v>4</v>
      </c>
      <c r="AI7" s="103">
        <v>571.24738736598704</v>
      </c>
    </row>
    <row r="8" spans="1:35" ht="12" customHeight="1" x14ac:dyDescent="0.2">
      <c r="A8" s="3">
        <v>6</v>
      </c>
      <c r="B8" s="10">
        <v>362354</v>
      </c>
      <c r="C8" s="11">
        <v>344388</v>
      </c>
      <c r="E8" s="26" t="s">
        <v>22</v>
      </c>
      <c r="F8" s="29">
        <f t="shared" ref="F8:G8" si="4">B22</f>
        <v>3336851</v>
      </c>
      <c r="G8" s="30">
        <f t="shared" si="4"/>
        <v>3445635</v>
      </c>
      <c r="N8" s="41" t="s">
        <v>24</v>
      </c>
      <c r="O8" s="42">
        <f t="shared" si="0"/>
        <v>1969.8890094000001</v>
      </c>
      <c r="S8" s="122"/>
      <c r="T8" s="86" t="s">
        <v>42</v>
      </c>
      <c r="U8" s="83"/>
      <c r="V8" s="83"/>
      <c r="W8" s="83"/>
      <c r="X8" s="87">
        <v>0.55426270661406751</v>
      </c>
      <c r="Y8" s="87">
        <v>3.319838962589438E-2</v>
      </c>
      <c r="Z8" s="87">
        <v>0.48845204528638697</v>
      </c>
      <c r="AA8" s="87">
        <v>0.61822430215809843</v>
      </c>
      <c r="AB8" s="87">
        <v>1.4409258445902733</v>
      </c>
      <c r="AC8" s="109">
        <f t="shared" ref="AC8:AC12" si="5">$AI$4</f>
        <v>469.30398449284189</v>
      </c>
      <c r="AD8" s="123">
        <f t="shared" ref="AD8:AD71" si="6">((AC8/$W$2)*$W$1*X8)/1000</f>
        <v>1741.8195946271096</v>
      </c>
      <c r="AE8" s="124">
        <f t="shared" ref="AE8:AE71" si="7">((Y8*(AC8/$W$2)*$W$1)*1.96)/1000</f>
        <v>204.4845982708263</v>
      </c>
      <c r="AF8" s="88"/>
      <c r="AG8" s="104"/>
      <c r="AH8" s="102">
        <v>5</v>
      </c>
      <c r="AI8" s="103">
        <v>509.22993916465498</v>
      </c>
    </row>
    <row r="9" spans="1:35" ht="12" customHeight="1" x14ac:dyDescent="0.2">
      <c r="A9" s="3">
        <v>7</v>
      </c>
      <c r="B9" s="10">
        <v>372474</v>
      </c>
      <c r="C9" s="11">
        <v>355464</v>
      </c>
      <c r="E9" s="26" t="s">
        <v>23</v>
      </c>
      <c r="F9" s="29">
        <f t="shared" ref="F9:G9" si="8">B23</f>
        <v>2682950</v>
      </c>
      <c r="G9" s="30">
        <f t="shared" si="8"/>
        <v>2893116</v>
      </c>
      <c r="N9" s="41" t="s">
        <v>31</v>
      </c>
      <c r="O9" s="42">
        <f>J24</f>
        <v>22175.315754400002</v>
      </c>
      <c r="S9" s="122"/>
      <c r="T9" s="86" t="s">
        <v>43</v>
      </c>
      <c r="U9" s="83"/>
      <c r="V9" s="83"/>
      <c r="W9" s="83"/>
      <c r="X9" s="87">
        <v>0.23254251239006421</v>
      </c>
      <c r="Y9" s="87">
        <v>2.8840161898419779E-2</v>
      </c>
      <c r="Z9" s="87">
        <v>0.18069799005165899</v>
      </c>
      <c r="AA9" s="87">
        <v>0.29392551210815449</v>
      </c>
      <c r="AB9" s="87">
        <v>1.4727915315908524</v>
      </c>
      <c r="AC9" s="109">
        <f t="shared" si="5"/>
        <v>469.30398449284189</v>
      </c>
      <c r="AD9" s="123">
        <f t="shared" si="6"/>
        <v>730.78541967801038</v>
      </c>
      <c r="AE9" s="124">
        <f t="shared" si="7"/>
        <v>177.6402104535841</v>
      </c>
      <c r="AF9" s="88"/>
      <c r="AG9" s="104"/>
      <c r="AH9" s="102">
        <v>6</v>
      </c>
      <c r="AI9" s="103">
        <v>408.58190676724627</v>
      </c>
    </row>
    <row r="10" spans="1:35" ht="12" customHeight="1" x14ac:dyDescent="0.2">
      <c r="A10" s="3">
        <v>8</v>
      </c>
      <c r="B10" s="10">
        <v>364988</v>
      </c>
      <c r="C10" s="11">
        <v>347216</v>
      </c>
      <c r="E10" s="26" t="s">
        <v>24</v>
      </c>
      <c r="F10" s="29">
        <f t="shared" ref="F10:G10" si="9">B24</f>
        <v>2053251</v>
      </c>
      <c r="G10" s="30">
        <f t="shared" si="9"/>
        <v>2724399</v>
      </c>
      <c r="N10" s="37" t="s">
        <v>32</v>
      </c>
      <c r="S10" s="122"/>
      <c r="T10" s="86" t="s">
        <v>44</v>
      </c>
      <c r="U10" s="83"/>
      <c r="V10" s="83"/>
      <c r="W10" s="83"/>
      <c r="X10" s="87">
        <v>0.13681619797283701</v>
      </c>
      <c r="Y10" s="87">
        <v>2.282255329962141E-2</v>
      </c>
      <c r="Z10" s="87">
        <v>9.7808533543830109E-2</v>
      </c>
      <c r="AA10" s="87">
        <v>0.18813663880803275</v>
      </c>
      <c r="AB10" s="87">
        <v>1.432734631038737</v>
      </c>
      <c r="AC10" s="109">
        <f t="shared" si="5"/>
        <v>469.30398449284189</v>
      </c>
      <c r="AD10" s="123">
        <f t="shared" si="6"/>
        <v>429.95700711540695</v>
      </c>
      <c r="AE10" s="124">
        <f t="shared" si="7"/>
        <v>140.57491027659685</v>
      </c>
      <c r="AF10" s="88"/>
      <c r="AG10" s="104"/>
      <c r="AH10" s="102">
        <v>7</v>
      </c>
      <c r="AI10" s="103">
        <v>272.56302007168529</v>
      </c>
    </row>
    <row r="11" spans="1:35" ht="12" customHeight="1" x14ac:dyDescent="0.2">
      <c r="A11" s="3">
        <v>9</v>
      </c>
      <c r="B11" s="10">
        <v>358451</v>
      </c>
      <c r="C11" s="11">
        <v>341749</v>
      </c>
      <c r="E11" s="26"/>
      <c r="F11" s="31"/>
      <c r="G11" s="32"/>
      <c r="N11" s="41" t="s">
        <v>9</v>
      </c>
      <c r="O11" s="42">
        <f>K16</f>
        <v>2893.203</v>
      </c>
      <c r="S11" s="122"/>
      <c r="T11" s="89" t="s">
        <v>45</v>
      </c>
      <c r="U11" s="83"/>
      <c r="V11" s="83"/>
      <c r="W11" s="83"/>
      <c r="X11" s="87">
        <v>1.9911097477894733E-2</v>
      </c>
      <c r="Y11" s="87">
        <v>8.010601188153459E-3</v>
      </c>
      <c r="Z11" s="87">
        <v>8.9850721882565685E-3</v>
      </c>
      <c r="AA11" s="87">
        <v>4.353966119751887E-2</v>
      </c>
      <c r="AB11" s="87">
        <v>1.2371054034694549</v>
      </c>
      <c r="AC11" s="109">
        <f t="shared" si="5"/>
        <v>469.30398449284189</v>
      </c>
      <c r="AD11" s="123">
        <f t="shared" si="6"/>
        <v>62.572385483759753</v>
      </c>
      <c r="AE11" s="124">
        <f t="shared" si="7"/>
        <v>49.34108504436935</v>
      </c>
      <c r="AF11" s="88"/>
      <c r="AG11" s="104"/>
      <c r="AH11" s="102" t="s">
        <v>13</v>
      </c>
      <c r="AI11" s="103">
        <v>3324.1650320180224</v>
      </c>
    </row>
    <row r="12" spans="1:35" ht="12" customHeight="1" x14ac:dyDescent="0.2">
      <c r="A12" s="3">
        <v>10</v>
      </c>
      <c r="B12" s="10">
        <v>353295</v>
      </c>
      <c r="C12" s="11">
        <v>336438</v>
      </c>
      <c r="E12" s="33"/>
      <c r="F12" s="31">
        <f>SUM(F4:F10)</f>
        <v>22282556</v>
      </c>
      <c r="G12" s="32">
        <f>SUM(G4:G10)</f>
        <v>23187726</v>
      </c>
      <c r="N12" s="41" t="s">
        <v>12</v>
      </c>
      <c r="O12" s="42">
        <f t="shared" ref="O12:O17" si="10">K17</f>
        <v>3775.6889999999999</v>
      </c>
      <c r="S12" s="122"/>
      <c r="T12" s="89" t="s">
        <v>11</v>
      </c>
      <c r="U12" s="83"/>
      <c r="V12" s="83"/>
      <c r="W12" s="83"/>
      <c r="X12" s="87">
        <v>0.3693587103629013</v>
      </c>
      <c r="Y12" s="87">
        <v>3.2905430017893707E-2</v>
      </c>
      <c r="Z12" s="87">
        <v>0.30733268994561042</v>
      </c>
      <c r="AA12" s="87">
        <v>0.43602289587099974</v>
      </c>
      <c r="AB12" s="87">
        <v>1.4708694423463748</v>
      </c>
      <c r="AC12" s="109">
        <f t="shared" si="5"/>
        <v>469.30398449284189</v>
      </c>
      <c r="AD12" s="123">
        <f t="shared" si="6"/>
        <v>1160.7424267934177</v>
      </c>
      <c r="AE12" s="124">
        <f t="shared" si="7"/>
        <v>202.68012135412459</v>
      </c>
      <c r="AF12" s="88"/>
      <c r="AG12" s="104" t="s">
        <v>15</v>
      </c>
      <c r="AH12" s="102">
        <v>1</v>
      </c>
      <c r="AI12" s="103">
        <v>435.41825222435045</v>
      </c>
    </row>
    <row r="13" spans="1:35" ht="12" customHeight="1" x14ac:dyDescent="0.2">
      <c r="A13" s="3">
        <v>11</v>
      </c>
      <c r="B13" s="10">
        <v>356875</v>
      </c>
      <c r="C13" s="11">
        <v>338878</v>
      </c>
      <c r="E13" s="34"/>
      <c r="F13" s="35"/>
      <c r="G13" s="36">
        <f>SUM(F12:G12)</f>
        <v>45470282</v>
      </c>
      <c r="N13" s="41" t="s">
        <v>19</v>
      </c>
      <c r="O13" s="42">
        <f t="shared" si="10"/>
        <v>3598.6320000000001</v>
      </c>
      <c r="S13" s="120" t="s">
        <v>12</v>
      </c>
      <c r="T13" s="90"/>
      <c r="U13" s="83"/>
      <c r="V13" s="83"/>
      <c r="W13" s="83"/>
      <c r="X13" s="91"/>
      <c r="Y13" s="91"/>
      <c r="Z13" s="91"/>
      <c r="AA13" s="91"/>
      <c r="AB13" s="84"/>
      <c r="AC13" s="84"/>
      <c r="AD13" s="123"/>
      <c r="AE13" s="124"/>
      <c r="AF13" s="92"/>
      <c r="AG13" s="104"/>
      <c r="AH13" s="102">
        <v>2</v>
      </c>
      <c r="AI13" s="103">
        <v>557.92685252938247</v>
      </c>
    </row>
    <row r="14" spans="1:35" ht="12" customHeight="1" x14ac:dyDescent="0.2">
      <c r="A14" s="3">
        <v>12</v>
      </c>
      <c r="B14" s="10">
        <v>346084</v>
      </c>
      <c r="C14" s="11">
        <v>327705</v>
      </c>
      <c r="N14" s="41" t="s">
        <v>21</v>
      </c>
      <c r="O14" s="42">
        <f t="shared" si="10"/>
        <v>3857.0520000000001</v>
      </c>
      <c r="S14" s="122"/>
      <c r="T14" s="86" t="s">
        <v>46</v>
      </c>
      <c r="U14" s="83"/>
      <c r="V14" s="83"/>
      <c r="W14" s="83"/>
      <c r="X14" s="87">
        <v>7.6365156102130797E-3</v>
      </c>
      <c r="Y14" s="87">
        <v>4.0096684897715541E-3</v>
      </c>
      <c r="Z14" s="87">
        <v>2.7127492631502546E-3</v>
      </c>
      <c r="AA14" s="87">
        <v>2.1306218611771552E-2</v>
      </c>
      <c r="AB14" s="87">
        <v>1.0742565881621946</v>
      </c>
      <c r="AC14" s="109">
        <f>$AI$5</f>
        <v>548.4985963027375</v>
      </c>
      <c r="AD14" s="123">
        <f t="shared" si="6"/>
        <v>28.048138061866837</v>
      </c>
      <c r="AE14" s="124">
        <f t="shared" si="7"/>
        <v>28.865117627301174</v>
      </c>
      <c r="AF14" s="88"/>
      <c r="AG14" s="104"/>
      <c r="AH14" s="102">
        <v>3</v>
      </c>
      <c r="AI14" s="103">
        <v>548.68688029696136</v>
      </c>
    </row>
    <row r="15" spans="1:35" ht="12" customHeight="1" x14ac:dyDescent="0.2">
      <c r="A15" s="3">
        <v>13</v>
      </c>
      <c r="B15" s="10">
        <v>338473</v>
      </c>
      <c r="C15" s="11">
        <v>322455</v>
      </c>
      <c r="E15" s="51" t="s">
        <v>40</v>
      </c>
      <c r="F15" s="52" t="s">
        <v>36</v>
      </c>
      <c r="G15" s="52" t="s">
        <v>37</v>
      </c>
      <c r="H15" s="18"/>
      <c r="I15" s="53"/>
      <c r="J15" s="52" t="s">
        <v>36</v>
      </c>
      <c r="K15" s="54" t="s">
        <v>37</v>
      </c>
      <c r="N15" s="41" t="s">
        <v>22</v>
      </c>
      <c r="O15" s="42">
        <f t="shared" si="10"/>
        <v>3445.6350000000002</v>
      </c>
      <c r="S15" s="122"/>
      <c r="T15" s="86" t="s">
        <v>14</v>
      </c>
      <c r="U15" s="83"/>
      <c r="V15" s="83"/>
      <c r="W15" s="83"/>
      <c r="X15" s="87">
        <v>0.39284035994871142</v>
      </c>
      <c r="Y15" s="87">
        <v>2.9272415654143524E-2</v>
      </c>
      <c r="Z15" s="87">
        <v>0.33702027771033</v>
      </c>
      <c r="AA15" s="87">
        <v>0.45160806171979107</v>
      </c>
      <c r="AB15" s="87">
        <v>1.3979177954765083</v>
      </c>
      <c r="AC15" s="109">
        <f t="shared" ref="AC15:AC19" si="11">$AI$5</f>
        <v>548.4985963027375</v>
      </c>
      <c r="AD15" s="123">
        <f t="shared" si="6"/>
        <v>1442.8623228870053</v>
      </c>
      <c r="AE15" s="124">
        <f t="shared" si="7"/>
        <v>210.72857350864061</v>
      </c>
      <c r="AF15" s="88"/>
      <c r="AG15" s="104"/>
      <c r="AH15" s="102">
        <v>4</v>
      </c>
      <c r="AI15" s="103">
        <v>575.66916484767853</v>
      </c>
    </row>
    <row r="16" spans="1:35" ht="12" customHeight="1" x14ac:dyDescent="0.2">
      <c r="A16" s="3">
        <v>14</v>
      </c>
      <c r="B16" s="10">
        <v>324729</v>
      </c>
      <c r="C16" s="11">
        <v>309314</v>
      </c>
      <c r="E16" s="55" t="s">
        <v>9</v>
      </c>
      <c r="F16" s="56">
        <f>F4</f>
        <v>3060302</v>
      </c>
      <c r="G16" s="56">
        <f>G4</f>
        <v>2893203</v>
      </c>
      <c r="H16" s="57"/>
      <c r="I16" s="58" t="s">
        <v>9</v>
      </c>
      <c r="J16" s="59">
        <f>F16/1000</f>
        <v>3060.3020000000001</v>
      </c>
      <c r="K16" s="60">
        <f>G16/1000</f>
        <v>2893.203</v>
      </c>
      <c r="N16" s="41" t="s">
        <v>23</v>
      </c>
      <c r="O16" s="42">
        <f t="shared" si="10"/>
        <v>2870.2603835999998</v>
      </c>
      <c r="S16" s="122"/>
      <c r="T16" s="86" t="s">
        <v>16</v>
      </c>
      <c r="U16" s="83"/>
      <c r="V16" s="83"/>
      <c r="W16" s="83"/>
      <c r="X16" s="87">
        <v>0.40756878363840066</v>
      </c>
      <c r="Y16" s="87">
        <v>2.7429913125344776E-2</v>
      </c>
      <c r="Z16" s="87">
        <v>0.35496088655368863</v>
      </c>
      <c r="AA16" s="87">
        <v>0.46238451234961758</v>
      </c>
      <c r="AB16" s="87">
        <v>1.3019298251284923</v>
      </c>
      <c r="AC16" s="109">
        <f t="shared" si="11"/>
        <v>548.4985963027375</v>
      </c>
      <c r="AD16" s="123">
        <f t="shared" si="6"/>
        <v>1496.9583114461839</v>
      </c>
      <c r="AE16" s="124">
        <f t="shared" si="7"/>
        <v>197.46462105021538</v>
      </c>
      <c r="AF16" s="88"/>
      <c r="AG16" s="104"/>
      <c r="AH16" s="102">
        <v>5</v>
      </c>
      <c r="AI16" s="103">
        <v>537.45017567427158</v>
      </c>
    </row>
    <row r="17" spans="1:35" ht="12" customHeight="1" x14ac:dyDescent="0.2">
      <c r="A17" s="3">
        <v>15</v>
      </c>
      <c r="B17" s="10">
        <v>320136</v>
      </c>
      <c r="C17" s="11">
        <v>304454</v>
      </c>
      <c r="E17" s="55" t="s">
        <v>12</v>
      </c>
      <c r="F17" s="56">
        <f t="shared" ref="F17:G17" si="12">F5</f>
        <v>3833674</v>
      </c>
      <c r="G17" s="56">
        <f t="shared" si="12"/>
        <v>3775689</v>
      </c>
      <c r="H17" s="57"/>
      <c r="I17" s="58" t="s">
        <v>12</v>
      </c>
      <c r="J17" s="59">
        <f t="shared" ref="J17:J22" si="13">F17/1000</f>
        <v>3833.674</v>
      </c>
      <c r="K17" s="60">
        <f t="shared" ref="K17:K22" si="14">G17/1000</f>
        <v>3775.6889999999999</v>
      </c>
      <c r="N17" s="41" t="s">
        <v>24</v>
      </c>
      <c r="O17" s="42">
        <f t="shared" si="10"/>
        <v>2488.7384864999999</v>
      </c>
      <c r="S17" s="122"/>
      <c r="T17" s="86" t="s">
        <v>17</v>
      </c>
      <c r="U17" s="83"/>
      <c r="V17" s="83"/>
      <c r="W17" s="83"/>
      <c r="X17" s="87">
        <v>0.19195434080267454</v>
      </c>
      <c r="Y17" s="87">
        <v>2.300024895237195E-2</v>
      </c>
      <c r="Z17" s="87">
        <v>0.15074010771529656</v>
      </c>
      <c r="AA17" s="87">
        <v>0.24123619541270341</v>
      </c>
      <c r="AB17" s="87">
        <v>1.3620661028687173</v>
      </c>
      <c r="AC17" s="109">
        <f t="shared" si="11"/>
        <v>548.4985963027375</v>
      </c>
      <c r="AD17" s="123">
        <f t="shared" si="6"/>
        <v>705.02859251771076</v>
      </c>
      <c r="AE17" s="124">
        <f t="shared" si="7"/>
        <v>165.57600538822902</v>
      </c>
      <c r="AF17" s="88"/>
      <c r="AG17" s="104"/>
      <c r="AH17" s="102">
        <v>6</v>
      </c>
      <c r="AI17" s="103">
        <v>428.04849014733605</v>
      </c>
    </row>
    <row r="18" spans="1:35" ht="12" customHeight="1" x14ac:dyDescent="0.2">
      <c r="A18" s="2" t="s">
        <v>9</v>
      </c>
      <c r="B18" s="12">
        <v>3060302</v>
      </c>
      <c r="C18" s="13">
        <v>2893203</v>
      </c>
      <c r="E18" s="55" t="s">
        <v>19</v>
      </c>
      <c r="F18" s="56">
        <f t="shared" ref="F18:G18" si="15">F6</f>
        <v>3549307</v>
      </c>
      <c r="G18" s="56">
        <f t="shared" si="15"/>
        <v>3598632</v>
      </c>
      <c r="H18" s="57"/>
      <c r="I18" s="58" t="s">
        <v>19</v>
      </c>
      <c r="J18" s="59">
        <f t="shared" si="13"/>
        <v>3549.3069999999998</v>
      </c>
      <c r="K18" s="60">
        <f t="shared" si="14"/>
        <v>3598.6320000000001</v>
      </c>
      <c r="N18" s="41" t="s">
        <v>33</v>
      </c>
      <c r="O18" s="42">
        <f>K24</f>
        <v>22929.2098701</v>
      </c>
      <c r="S18" s="122"/>
      <c r="T18" s="89" t="s">
        <v>18</v>
      </c>
      <c r="U18" s="83"/>
      <c r="V18" s="83"/>
      <c r="W18" s="83"/>
      <c r="X18" s="87">
        <v>2.5290958204188897E-2</v>
      </c>
      <c r="Y18" s="87">
        <v>1.0208382259794965E-2</v>
      </c>
      <c r="Z18" s="87">
        <v>1.1367050655718393E-2</v>
      </c>
      <c r="AA18" s="87">
        <v>5.5316439822592656E-2</v>
      </c>
      <c r="AB18" s="87">
        <v>1.5164194723454483</v>
      </c>
      <c r="AC18" s="109">
        <f t="shared" si="11"/>
        <v>548.4985963027375</v>
      </c>
      <c r="AD18" s="123">
        <f t="shared" si="6"/>
        <v>92.891093744284348</v>
      </c>
      <c r="AE18" s="124">
        <f t="shared" si="7"/>
        <v>73.488906991965422</v>
      </c>
      <c r="AF18" s="88"/>
      <c r="AG18" s="104"/>
      <c r="AH18" s="102">
        <v>7</v>
      </c>
      <c r="AI18" s="103">
        <v>328.39891965675685</v>
      </c>
    </row>
    <row r="19" spans="1:35" ht="12" customHeight="1" x14ac:dyDescent="0.2">
      <c r="A19" s="2" t="s">
        <v>12</v>
      </c>
      <c r="B19" s="12">
        <v>3833674</v>
      </c>
      <c r="C19" s="13">
        <v>3775689</v>
      </c>
      <c r="E19" s="55" t="s">
        <v>21</v>
      </c>
      <c r="F19" s="56">
        <f t="shared" ref="F19:G19" si="16">F7</f>
        <v>3766221</v>
      </c>
      <c r="G19" s="56">
        <f t="shared" si="16"/>
        <v>3857052</v>
      </c>
      <c r="H19" s="57"/>
      <c r="I19" s="58" t="s">
        <v>21</v>
      </c>
      <c r="J19" s="59">
        <f t="shared" si="13"/>
        <v>3766.221</v>
      </c>
      <c r="K19" s="60">
        <f t="shared" si="14"/>
        <v>3857.0520000000001</v>
      </c>
      <c r="N19" s="37" t="s">
        <v>34</v>
      </c>
      <c r="S19" s="122"/>
      <c r="T19" s="89" t="s">
        <v>11</v>
      </c>
      <c r="U19" s="83"/>
      <c r="V19" s="83"/>
      <c r="W19" s="83"/>
      <c r="X19" s="87">
        <v>0.59952312444107503</v>
      </c>
      <c r="Y19" s="87">
        <v>2.9331654211624109E-2</v>
      </c>
      <c r="Z19" s="87">
        <v>0.54075100818571553</v>
      </c>
      <c r="AA19" s="87">
        <v>0.65556467825965625</v>
      </c>
      <c r="AB19" s="87">
        <v>1.3961350580275484</v>
      </c>
      <c r="AC19" s="109">
        <f t="shared" si="11"/>
        <v>548.4985963027375</v>
      </c>
      <c r="AD19" s="123">
        <f t="shared" si="6"/>
        <v>2201.9869039638943</v>
      </c>
      <c r="AE19" s="124">
        <f t="shared" si="7"/>
        <v>211.15502470631708</v>
      </c>
      <c r="AF19" s="88"/>
      <c r="AG19" s="104"/>
      <c r="AH19" s="102" t="s">
        <v>13</v>
      </c>
      <c r="AI19" s="103">
        <v>3411.5987353767459</v>
      </c>
    </row>
    <row r="20" spans="1:35" ht="12" customHeight="1" x14ac:dyDescent="0.2">
      <c r="A20" s="2" t="s">
        <v>19</v>
      </c>
      <c r="B20" s="12">
        <v>3549307</v>
      </c>
      <c r="C20" s="13">
        <v>3598632</v>
      </c>
      <c r="E20" s="55" t="s">
        <v>22</v>
      </c>
      <c r="F20" s="56">
        <f t="shared" ref="F20:G20" si="17">F8</f>
        <v>3336851</v>
      </c>
      <c r="G20" s="56">
        <f t="shared" si="17"/>
        <v>3445635</v>
      </c>
      <c r="H20" s="57"/>
      <c r="I20" s="58" t="s">
        <v>22</v>
      </c>
      <c r="J20" s="59">
        <f t="shared" si="13"/>
        <v>3336.8510000000001</v>
      </c>
      <c r="K20" s="60">
        <f t="shared" si="14"/>
        <v>3445.6350000000002</v>
      </c>
      <c r="N20" s="41" t="s">
        <v>9</v>
      </c>
      <c r="O20" s="49">
        <f>(J16+K16)</f>
        <v>5953.5050000000001</v>
      </c>
      <c r="S20" s="120" t="s">
        <v>19</v>
      </c>
      <c r="T20" s="90"/>
      <c r="U20" s="83"/>
      <c r="V20" s="83"/>
      <c r="W20" s="83"/>
      <c r="X20" s="91"/>
      <c r="Y20" s="91"/>
      <c r="Z20" s="91"/>
      <c r="AA20" s="91"/>
      <c r="AB20" s="84"/>
      <c r="AC20" s="110"/>
      <c r="AD20" s="123"/>
      <c r="AE20" s="124"/>
      <c r="AF20" s="92"/>
      <c r="AG20" s="104" t="s">
        <v>20</v>
      </c>
      <c r="AH20" s="102">
        <v>1</v>
      </c>
      <c r="AI20" s="103">
        <v>904.72223671719246</v>
      </c>
    </row>
    <row r="21" spans="1:35" ht="12" customHeight="1" x14ac:dyDescent="0.2">
      <c r="A21" s="2" t="s">
        <v>21</v>
      </c>
      <c r="B21" s="12">
        <v>3766221</v>
      </c>
      <c r="C21" s="13">
        <v>3857052</v>
      </c>
      <c r="E21" s="77" t="s">
        <v>23</v>
      </c>
      <c r="F21" s="61">
        <f>(1-(K2/100))*F9</f>
        <v>2659071.7450000001</v>
      </c>
      <c r="G21" s="62">
        <f>(1-(K4/100))*G9</f>
        <v>2870260.3835999998</v>
      </c>
      <c r="H21" s="57"/>
      <c r="I21" s="78" t="s">
        <v>23</v>
      </c>
      <c r="J21" s="59">
        <f t="shared" si="13"/>
        <v>2659.0717450000002</v>
      </c>
      <c r="K21" s="60">
        <f t="shared" si="14"/>
        <v>2870.2603835999998</v>
      </c>
      <c r="N21" s="41" t="s">
        <v>12</v>
      </c>
      <c r="O21" s="49">
        <f t="shared" ref="O21:O26" si="18">(J17+K17)</f>
        <v>7609.3629999999994</v>
      </c>
      <c r="S21" s="122"/>
      <c r="T21" s="86" t="s">
        <v>46</v>
      </c>
      <c r="U21" s="83"/>
      <c r="V21" s="83"/>
      <c r="W21" s="83"/>
      <c r="X21" s="87">
        <v>9.7915664223442826E-3</v>
      </c>
      <c r="Y21" s="87">
        <v>7.8242994615465074E-3</v>
      </c>
      <c r="Z21" s="87">
        <v>2.0203076929886949E-3</v>
      </c>
      <c r="AA21" s="87">
        <v>4.6075423052608963E-2</v>
      </c>
      <c r="AB21" s="87">
        <v>1.8469093757345727</v>
      </c>
      <c r="AC21" s="109">
        <f>$AI$6</f>
        <v>544.74019785286725</v>
      </c>
      <c r="AD21" s="123">
        <f t="shared" si="6"/>
        <v>35.716991524136766</v>
      </c>
      <c r="AE21" s="124">
        <f t="shared" si="7"/>
        <v>55.940227944404278</v>
      </c>
      <c r="AF21" s="88"/>
      <c r="AG21" s="104"/>
      <c r="AH21" s="102">
        <v>2</v>
      </c>
      <c r="AI21" s="103">
        <v>1106.4254488321196</v>
      </c>
    </row>
    <row r="22" spans="1:35" ht="12" customHeight="1" x14ac:dyDescent="0.2">
      <c r="A22" s="2" t="s">
        <v>22</v>
      </c>
      <c r="B22" s="12">
        <v>3336851</v>
      </c>
      <c r="C22" s="13">
        <v>3445635</v>
      </c>
      <c r="E22" s="77" t="s">
        <v>24</v>
      </c>
      <c r="F22" s="63">
        <f>(1-(K3/100))*F10</f>
        <v>1969889.0094000001</v>
      </c>
      <c r="G22" s="64">
        <f>(1-(K5/100))*G10</f>
        <v>2488738.4865000001</v>
      </c>
      <c r="H22" s="57"/>
      <c r="I22" s="78" t="s">
        <v>24</v>
      </c>
      <c r="J22" s="59">
        <f t="shared" si="13"/>
        <v>1969.8890094000001</v>
      </c>
      <c r="K22" s="60">
        <f t="shared" si="14"/>
        <v>2488.7384864999999</v>
      </c>
      <c r="N22" s="41" t="s">
        <v>19</v>
      </c>
      <c r="O22" s="49">
        <f t="shared" si="18"/>
        <v>7147.9390000000003</v>
      </c>
      <c r="S22" s="122"/>
      <c r="T22" s="86" t="s">
        <v>14</v>
      </c>
      <c r="U22" s="83"/>
      <c r="V22" s="83"/>
      <c r="W22" s="83"/>
      <c r="X22" s="87">
        <v>0.30639921517782459</v>
      </c>
      <c r="Y22" s="87">
        <v>2.5203011696463197E-2</v>
      </c>
      <c r="Z22" s="87">
        <v>0.25920711849353423</v>
      </c>
      <c r="AA22" s="87">
        <v>0.358030707326637</v>
      </c>
      <c r="AB22" s="87">
        <v>1.2707009318101439</v>
      </c>
      <c r="AC22" s="109">
        <f t="shared" ref="AC22:AC26" si="19">$AI$6</f>
        <v>544.74019785286725</v>
      </c>
      <c r="AD22" s="123">
        <f t="shared" si="6"/>
        <v>1117.6616385438767</v>
      </c>
      <c r="AE22" s="124">
        <f t="shared" si="7"/>
        <v>180.19021717082555</v>
      </c>
      <c r="AF22" s="88"/>
      <c r="AG22" s="104"/>
      <c r="AH22" s="102">
        <v>3</v>
      </c>
      <c r="AI22" s="103">
        <v>1093.4270781498315</v>
      </c>
    </row>
    <row r="23" spans="1:35" ht="12" customHeight="1" x14ac:dyDescent="0.2">
      <c r="A23" s="2" t="s">
        <v>23</v>
      </c>
      <c r="B23" s="12">
        <v>2682950</v>
      </c>
      <c r="C23" s="13">
        <v>2893116</v>
      </c>
      <c r="E23" s="55"/>
      <c r="F23" s="65"/>
      <c r="G23" s="65"/>
      <c r="H23" s="57"/>
      <c r="I23" s="58"/>
      <c r="J23" s="66"/>
      <c r="K23" s="67"/>
      <c r="N23" s="41" t="s">
        <v>21</v>
      </c>
      <c r="O23" s="49">
        <f t="shared" si="18"/>
        <v>7623.2730000000001</v>
      </c>
      <c r="S23" s="122"/>
      <c r="T23" s="86" t="s">
        <v>16</v>
      </c>
      <c r="U23" s="83"/>
      <c r="V23" s="83"/>
      <c r="W23" s="83"/>
      <c r="X23" s="87">
        <v>0.41090543625071524</v>
      </c>
      <c r="Y23" s="87">
        <v>2.5099823301706115E-2</v>
      </c>
      <c r="Z23" s="87">
        <v>0.36261693173975174</v>
      </c>
      <c r="AA23" s="87">
        <v>0.46097369715428732</v>
      </c>
      <c r="AB23" s="87">
        <v>1.1857598275364118</v>
      </c>
      <c r="AC23" s="109">
        <f t="shared" si="19"/>
        <v>544.74019785286725</v>
      </c>
      <c r="AD23" s="123">
        <f t="shared" si="6"/>
        <v>1498.8721263532761</v>
      </c>
      <c r="AE23" s="124">
        <f t="shared" si="7"/>
        <v>179.4524664811571</v>
      </c>
      <c r="AF23" s="88"/>
      <c r="AG23" s="104"/>
      <c r="AH23" s="102">
        <v>4</v>
      </c>
      <c r="AI23" s="103">
        <v>1146.9165522136657</v>
      </c>
    </row>
    <row r="24" spans="1:35" ht="12" customHeight="1" x14ac:dyDescent="0.2">
      <c r="A24" s="2" t="s">
        <v>24</v>
      </c>
      <c r="B24" s="12">
        <v>2053251</v>
      </c>
      <c r="C24" s="13">
        <v>2724399</v>
      </c>
      <c r="E24" s="55" t="s">
        <v>5</v>
      </c>
      <c r="F24" s="68">
        <f>SUM(F16:F22)</f>
        <v>22175315.7544</v>
      </c>
      <c r="G24" s="68">
        <f>SUM(G16:G22)</f>
        <v>22929209.870099999</v>
      </c>
      <c r="H24" s="57"/>
      <c r="I24" s="58" t="s">
        <v>5</v>
      </c>
      <c r="J24" s="69">
        <f>SUM(J16:J22)</f>
        <v>22175.315754400002</v>
      </c>
      <c r="K24" s="70">
        <f>SUM(K16:K22)</f>
        <v>22929.2098701</v>
      </c>
      <c r="N24" s="41" t="s">
        <v>22</v>
      </c>
      <c r="O24" s="49">
        <f t="shared" si="18"/>
        <v>6782.4860000000008</v>
      </c>
      <c r="S24" s="122"/>
      <c r="T24" s="86" t="s">
        <v>17</v>
      </c>
      <c r="U24" s="83"/>
      <c r="V24" s="83"/>
      <c r="W24" s="83"/>
      <c r="X24" s="87">
        <v>0.27290378214911509</v>
      </c>
      <c r="Y24" s="87">
        <v>2.099124605807709E-2</v>
      </c>
      <c r="Z24" s="87">
        <v>0.23364185355333211</v>
      </c>
      <c r="AA24" s="87">
        <v>0.31604255027394135</v>
      </c>
      <c r="AB24" s="87">
        <v>1.0952846947739174</v>
      </c>
      <c r="AC24" s="109">
        <f t="shared" si="19"/>
        <v>544.74019785286725</v>
      </c>
      <c r="AD24" s="123">
        <f t="shared" si="6"/>
        <v>995.47933941208203</v>
      </c>
      <c r="AE24" s="124">
        <f t="shared" si="7"/>
        <v>150.07798399037932</v>
      </c>
      <c r="AF24" s="88"/>
      <c r="AG24" s="104"/>
      <c r="AH24" s="102">
        <v>5</v>
      </c>
      <c r="AI24" s="103">
        <v>1046.6801148389229</v>
      </c>
    </row>
    <row r="25" spans="1:35" ht="12" customHeight="1" x14ac:dyDescent="0.2">
      <c r="A25" s="3"/>
      <c r="B25" s="12">
        <f>SUM(B2:B24)</f>
        <v>27827831</v>
      </c>
      <c r="C25" s="13">
        <f>SUM(C2:C24)</f>
        <v>28459130</v>
      </c>
      <c r="E25" s="46"/>
      <c r="F25" s="71"/>
      <c r="G25" s="72">
        <f>SUM(F16:G22)</f>
        <v>45104525.624499999</v>
      </c>
      <c r="H25" s="73"/>
      <c r="I25" s="74"/>
      <c r="J25" s="75"/>
      <c r="K25" s="76">
        <f>SUM(J16:K22)</f>
        <v>45104.525624499998</v>
      </c>
      <c r="N25" s="41" t="s">
        <v>23</v>
      </c>
      <c r="O25" s="49">
        <f t="shared" si="18"/>
        <v>5529.3321286</v>
      </c>
      <c r="S25" s="122"/>
      <c r="T25" s="89" t="s">
        <v>18</v>
      </c>
      <c r="U25" s="83"/>
      <c r="V25" s="83"/>
      <c r="W25" s="83"/>
      <c r="X25" s="87">
        <v>1.924345998811763E-2</v>
      </c>
      <c r="Y25" s="87">
        <v>5.5762878370418942E-3</v>
      </c>
      <c r="Z25" s="87">
        <v>1.085874696304737E-2</v>
      </c>
      <c r="AA25" s="87">
        <v>3.3880766474132407E-2</v>
      </c>
      <c r="AB25" s="87">
        <v>0.94343615534093206</v>
      </c>
      <c r="AC25" s="109">
        <f t="shared" si="19"/>
        <v>544.74019785286725</v>
      </c>
      <c r="AD25" s="123">
        <f t="shared" si="6"/>
        <v>70.194948146622025</v>
      </c>
      <c r="AE25" s="124">
        <f t="shared" si="7"/>
        <v>39.867954213766332</v>
      </c>
      <c r="AF25" s="88"/>
      <c r="AG25" s="104"/>
      <c r="AH25" s="102">
        <v>6</v>
      </c>
      <c r="AI25" s="103">
        <v>836.630396914583</v>
      </c>
    </row>
    <row r="26" spans="1:35" ht="12" customHeight="1" x14ac:dyDescent="0.2">
      <c r="A26" s="14"/>
      <c r="B26" s="15"/>
      <c r="C26" s="16">
        <f>SUM(B25:C25)</f>
        <v>56286961</v>
      </c>
      <c r="N26" s="41" t="s">
        <v>24</v>
      </c>
      <c r="O26" s="49">
        <f t="shared" si="18"/>
        <v>4458.6274959000002</v>
      </c>
      <c r="S26" s="122"/>
      <c r="T26" s="89" t="s">
        <v>11</v>
      </c>
      <c r="U26" s="83"/>
      <c r="V26" s="83"/>
      <c r="W26" s="83"/>
      <c r="X26" s="87">
        <v>0.683809218399831</v>
      </c>
      <c r="Y26" s="87">
        <v>2.5481404647728186E-2</v>
      </c>
      <c r="Z26" s="87">
        <v>0.63174270987002279</v>
      </c>
      <c r="AA26" s="87">
        <v>0.73164133383301433</v>
      </c>
      <c r="AB26" s="87">
        <v>1.2737107273810822</v>
      </c>
      <c r="AC26" s="109">
        <f t="shared" si="19"/>
        <v>544.74019785286725</v>
      </c>
      <c r="AD26" s="123">
        <f t="shared" si="6"/>
        <v>2494.3514657653609</v>
      </c>
      <c r="AE26" s="124">
        <f t="shared" si="7"/>
        <v>182.18060177054801</v>
      </c>
      <c r="AF26" s="88"/>
      <c r="AG26" s="104"/>
      <c r="AH26" s="102">
        <v>7</v>
      </c>
      <c r="AI26" s="103">
        <v>600.96193972844151</v>
      </c>
    </row>
    <row r="27" spans="1:35" ht="12" customHeight="1" x14ac:dyDescent="0.2">
      <c r="N27" s="50" t="s">
        <v>35</v>
      </c>
      <c r="O27" s="108">
        <f>K25</f>
        <v>45104.525624499998</v>
      </c>
      <c r="S27" s="120" t="s">
        <v>21</v>
      </c>
      <c r="T27" s="90"/>
      <c r="U27" s="83"/>
      <c r="V27" s="83"/>
      <c r="W27" s="83"/>
      <c r="X27" s="91"/>
      <c r="Y27" s="91"/>
      <c r="Z27" s="91"/>
      <c r="AA27" s="91"/>
      <c r="AB27" s="84"/>
      <c r="AC27" s="110"/>
      <c r="AD27" s="123"/>
      <c r="AE27" s="124"/>
      <c r="AF27" s="92"/>
      <c r="AG27" s="105"/>
      <c r="AH27" s="106" t="s">
        <v>13</v>
      </c>
      <c r="AI27" s="107">
        <v>6735.7637673947575</v>
      </c>
    </row>
    <row r="28" spans="1:35" ht="12" customHeight="1" x14ac:dyDescent="0.2">
      <c r="S28" s="122"/>
      <c r="T28" s="86" t="s">
        <v>46</v>
      </c>
      <c r="U28" s="83"/>
      <c r="V28" s="83"/>
      <c r="W28" s="83"/>
      <c r="X28" s="87">
        <v>9.0155077262220893E-4</v>
      </c>
      <c r="Y28" s="87">
        <v>9.004641593017129E-4</v>
      </c>
      <c r="Z28" s="87">
        <v>1.2647494900231234E-4</v>
      </c>
      <c r="AA28" s="87">
        <v>6.3961352463800004E-3</v>
      </c>
      <c r="AB28" s="87">
        <v>0.7141247993409684</v>
      </c>
      <c r="AC28" s="109">
        <f>$AI$7</f>
        <v>571.24738736598704</v>
      </c>
      <c r="AD28" s="123">
        <f t="shared" si="6"/>
        <v>3.448638631701868</v>
      </c>
      <c r="AE28" s="124">
        <f t="shared" si="7"/>
        <v>6.7511848892430244</v>
      </c>
      <c r="AF28" s="88"/>
    </row>
    <row r="29" spans="1:35" ht="12" customHeight="1" x14ac:dyDescent="0.2">
      <c r="S29" s="122"/>
      <c r="T29" s="86" t="s">
        <v>14</v>
      </c>
      <c r="U29" s="83"/>
      <c r="V29" s="83"/>
      <c r="W29" s="83"/>
      <c r="X29" s="87">
        <v>0.20514722278911171</v>
      </c>
      <c r="Y29" s="87">
        <v>1.9345590202746957E-2</v>
      </c>
      <c r="Z29" s="87">
        <v>0.16972061178594117</v>
      </c>
      <c r="AA29" s="87">
        <v>0.24577960083469552</v>
      </c>
      <c r="AB29" s="87">
        <v>1.1402832261688143</v>
      </c>
      <c r="AC29" s="109">
        <f t="shared" ref="AC29:AC33" si="20">$AI$7</f>
        <v>571.24738736598704</v>
      </c>
      <c r="AD29" s="123">
        <f t="shared" si="6"/>
        <v>784.7352131252029</v>
      </c>
      <c r="AE29" s="124">
        <f t="shared" si="7"/>
        <v>145.04259264639086</v>
      </c>
      <c r="AF29" s="88"/>
    </row>
    <row r="30" spans="1:35" ht="12" customHeight="1" x14ac:dyDescent="0.2">
      <c r="S30" s="122"/>
      <c r="T30" s="86" t="s">
        <v>16</v>
      </c>
      <c r="U30" s="83"/>
      <c r="V30" s="83"/>
      <c r="W30" s="83"/>
      <c r="X30" s="87">
        <v>0.47457975841386718</v>
      </c>
      <c r="Y30" s="87">
        <v>2.4099034128007776E-2</v>
      </c>
      <c r="Z30" s="87">
        <v>0.42758259008202226</v>
      </c>
      <c r="AA30" s="87">
        <v>0.5220316200993842</v>
      </c>
      <c r="AB30" s="87">
        <v>1.1486786584268509</v>
      </c>
      <c r="AC30" s="109">
        <f t="shared" si="20"/>
        <v>571.24738736598704</v>
      </c>
      <c r="AD30" s="123">
        <f t="shared" si="6"/>
        <v>1815.3765027891948</v>
      </c>
      <c r="AE30" s="124">
        <f t="shared" si="7"/>
        <v>180.68130016027013</v>
      </c>
      <c r="AF30" s="88"/>
    </row>
    <row r="31" spans="1:35" ht="12" customHeight="1" x14ac:dyDescent="0.2">
      <c r="S31" s="122"/>
      <c r="T31" s="86" t="s">
        <v>17</v>
      </c>
      <c r="U31" s="83"/>
      <c r="V31" s="83"/>
      <c r="W31" s="83"/>
      <c r="X31" s="87">
        <v>0.31937146802440008</v>
      </c>
      <c r="Y31" s="87">
        <v>2.3283619404094704E-2</v>
      </c>
      <c r="Z31" s="87">
        <v>0.27544145017834454</v>
      </c>
      <c r="AA31" s="87">
        <v>0.36676133320031334</v>
      </c>
      <c r="AB31" s="87">
        <v>1.1886507805786048</v>
      </c>
      <c r="AC31" s="109">
        <f t="shared" si="20"/>
        <v>571.24738736598704</v>
      </c>
      <c r="AD31" s="123">
        <f t="shared" si="6"/>
        <v>1221.6691682142452</v>
      </c>
      <c r="AE31" s="124">
        <f t="shared" si="7"/>
        <v>174.5677691488668</v>
      </c>
      <c r="AF31" s="88"/>
    </row>
    <row r="32" spans="1:35" ht="12" customHeight="1" x14ac:dyDescent="0.2">
      <c r="S32" s="122"/>
      <c r="T32" s="89" t="s">
        <v>18</v>
      </c>
      <c r="U32" s="83"/>
      <c r="V32" s="83"/>
      <c r="W32" s="83"/>
      <c r="X32" s="87">
        <v>1.8134372670021614E-2</v>
      </c>
      <c r="Y32" s="87">
        <v>6.8491281520991418E-3</v>
      </c>
      <c r="Z32" s="87">
        <v>8.5972389305727284E-3</v>
      </c>
      <c r="AA32" s="87">
        <v>3.7847399540139506E-2</v>
      </c>
      <c r="AB32" s="87">
        <v>1.2217009640513994</v>
      </c>
      <c r="AC32" s="109">
        <f t="shared" si="20"/>
        <v>571.24738736598704</v>
      </c>
      <c r="AD32" s="123">
        <f t="shared" si="6"/>
        <v>69.368137714104932</v>
      </c>
      <c r="AE32" s="124">
        <f t="shared" si="7"/>
        <v>51.350994936654082</v>
      </c>
      <c r="AF32" s="88"/>
    </row>
    <row r="33" spans="19:32" ht="12" customHeight="1" x14ac:dyDescent="0.2">
      <c r="S33" s="122"/>
      <c r="T33" s="89" t="s">
        <v>11</v>
      </c>
      <c r="U33" s="83"/>
      <c r="V33" s="83"/>
      <c r="W33" s="83"/>
      <c r="X33" s="87">
        <v>0.79395122643826721</v>
      </c>
      <c r="Y33" s="87">
        <v>1.9344306704103625E-2</v>
      </c>
      <c r="Z33" s="87">
        <v>0.75333921943425997</v>
      </c>
      <c r="AA33" s="87">
        <v>0.8293909097158193</v>
      </c>
      <c r="AB33" s="87">
        <v>1.1383561582920982</v>
      </c>
      <c r="AC33" s="109">
        <f t="shared" si="20"/>
        <v>571.24738736598704</v>
      </c>
      <c r="AD33" s="123">
        <f t="shared" si="6"/>
        <v>3037.0456710034396</v>
      </c>
      <c r="AE33" s="124">
        <f t="shared" si="7"/>
        <v>145.03296967966122</v>
      </c>
      <c r="AF33" s="88"/>
    </row>
    <row r="34" spans="19:32" ht="12" customHeight="1" x14ac:dyDescent="0.2">
      <c r="S34" s="120" t="s">
        <v>22</v>
      </c>
      <c r="T34" s="90"/>
      <c r="U34" s="83"/>
      <c r="V34" s="83"/>
      <c r="W34" s="83"/>
      <c r="X34" s="91"/>
      <c r="Y34" s="91"/>
      <c r="Z34" s="91"/>
      <c r="AA34" s="91"/>
      <c r="AB34" s="84"/>
      <c r="AC34" s="110"/>
      <c r="AD34" s="123"/>
      <c r="AE34" s="124"/>
      <c r="AF34" s="92"/>
    </row>
    <row r="35" spans="19:32" ht="12" customHeight="1" x14ac:dyDescent="0.2">
      <c r="S35" s="122"/>
      <c r="T35" s="86" t="s">
        <v>46</v>
      </c>
      <c r="U35" s="83"/>
      <c r="V35" s="83"/>
      <c r="W35" s="83"/>
      <c r="X35" s="91">
        <v>1.7109959242300032E-3</v>
      </c>
      <c r="Y35" s="91">
        <v>1.7126263234578359E-3</v>
      </c>
      <c r="Z35" s="91">
        <v>2.387972246124778E-4</v>
      </c>
      <c r="AA35" s="91">
        <v>1.2149090948598375E-2</v>
      </c>
      <c r="AB35" s="91">
        <v>0.93124028658317071</v>
      </c>
      <c r="AC35" s="110">
        <f>$AI$8</f>
        <v>509.22993916465498</v>
      </c>
      <c r="AD35" s="123">
        <f t="shared" si="6"/>
        <v>5.8343996751380836</v>
      </c>
      <c r="AE35" s="124">
        <f t="shared" si="7"/>
        <v>11.446320119456551</v>
      </c>
      <c r="AF35" s="92"/>
    </row>
    <row r="36" spans="19:32" ht="12" customHeight="1" x14ac:dyDescent="0.2">
      <c r="S36" s="122"/>
      <c r="T36" s="86" t="s">
        <v>14</v>
      </c>
      <c r="U36" s="83"/>
      <c r="V36" s="83"/>
      <c r="W36" s="83"/>
      <c r="X36" s="91">
        <v>0.2034550655205746</v>
      </c>
      <c r="Y36" s="91">
        <v>1.8926089806836577E-2</v>
      </c>
      <c r="Z36" s="91">
        <v>0.16876992107018257</v>
      </c>
      <c r="AA36" s="91">
        <v>0.24318313733780955</v>
      </c>
      <c r="AB36" s="91">
        <v>1.0565091800777968</v>
      </c>
      <c r="AC36" s="110">
        <f t="shared" ref="AC36:AC40" si="21">$AI$8</f>
        <v>509.22993916465498</v>
      </c>
      <c r="AD36" s="123">
        <f t="shared" si="6"/>
        <v>693.77030732123978</v>
      </c>
      <c r="AE36" s="124">
        <f t="shared" si="7"/>
        <v>126.49232326480033</v>
      </c>
      <c r="AF36" s="88"/>
    </row>
    <row r="37" spans="19:32" ht="12" customHeight="1" x14ac:dyDescent="0.2">
      <c r="S37" s="122"/>
      <c r="T37" s="86" t="s">
        <v>16</v>
      </c>
      <c r="U37" s="83"/>
      <c r="V37" s="83"/>
      <c r="W37" s="83"/>
      <c r="X37" s="91">
        <v>0.45097785406046176</v>
      </c>
      <c r="Y37" s="91">
        <v>2.1556666612649943E-2</v>
      </c>
      <c r="Z37" s="91">
        <v>0.4090632425852016</v>
      </c>
      <c r="AA37" s="91">
        <v>0.4935998846941056</v>
      </c>
      <c r="AB37" s="91">
        <v>0.97355577639202762</v>
      </c>
      <c r="AC37" s="110">
        <f t="shared" si="21"/>
        <v>509.22993916465498</v>
      </c>
      <c r="AD37" s="123">
        <f t="shared" si="6"/>
        <v>1537.8090666165299</v>
      </c>
      <c r="AE37" s="124">
        <f t="shared" si="7"/>
        <v>144.07375583169184</v>
      </c>
      <c r="AF37" s="88"/>
    </row>
    <row r="38" spans="19:32" ht="12" customHeight="1" x14ac:dyDescent="0.2">
      <c r="S38" s="122"/>
      <c r="T38" s="86" t="s">
        <v>17</v>
      </c>
      <c r="U38" s="83"/>
      <c r="V38" s="83"/>
      <c r="W38" s="83"/>
      <c r="X38" s="91">
        <v>0.34385608449473343</v>
      </c>
      <c r="Y38" s="91">
        <v>2.2252404235738286E-2</v>
      </c>
      <c r="Z38" s="91">
        <v>0.3015336777482957</v>
      </c>
      <c r="AA38" s="91">
        <v>0.38881201080673444</v>
      </c>
      <c r="AB38" s="91">
        <v>1.0527877018820959</v>
      </c>
      <c r="AC38" s="110">
        <f t="shared" si="21"/>
        <v>509.22993916465498</v>
      </c>
      <c r="AD38" s="123">
        <f t="shared" si="6"/>
        <v>1172.5298694520097</v>
      </c>
      <c r="AE38" s="124">
        <f t="shared" si="7"/>
        <v>148.72371095847058</v>
      </c>
      <c r="AF38" s="88"/>
    </row>
    <row r="39" spans="19:32" ht="12" customHeight="1" x14ac:dyDescent="0.2">
      <c r="S39" s="122"/>
      <c r="T39" s="89" t="s">
        <v>18</v>
      </c>
      <c r="U39" s="83"/>
      <c r="V39" s="83"/>
      <c r="W39" s="83"/>
      <c r="X39" s="87">
        <v>2.5642429699999615E-2</v>
      </c>
      <c r="Y39" s="87">
        <v>6.9319229018200553E-3</v>
      </c>
      <c r="Z39" s="87">
        <v>1.5026018389502554E-2</v>
      </c>
      <c r="AA39" s="87">
        <v>4.3428985000993528E-2</v>
      </c>
      <c r="AB39" s="87">
        <v>0.9855229160066683</v>
      </c>
      <c r="AC39" s="110">
        <f t="shared" si="21"/>
        <v>509.22993916465498</v>
      </c>
      <c r="AD39" s="123">
        <f t="shared" si="6"/>
        <v>87.439240148252736</v>
      </c>
      <c r="AE39" s="124">
        <f t="shared" si="7"/>
        <v>46.329434209223741</v>
      </c>
      <c r="AF39" s="88"/>
    </row>
    <row r="40" spans="19:32" ht="12" customHeight="1" x14ac:dyDescent="0.2">
      <c r="S40" s="122"/>
      <c r="T40" s="89" t="s">
        <v>11</v>
      </c>
      <c r="U40" s="83"/>
      <c r="V40" s="83"/>
      <c r="W40" s="83"/>
      <c r="X40" s="87">
        <v>0.79483393855519591</v>
      </c>
      <c r="Y40" s="87">
        <v>1.892986019802384E-2</v>
      </c>
      <c r="Z40" s="87">
        <v>0.7551296175733746</v>
      </c>
      <c r="AA40" s="87">
        <v>0.82955356687932025</v>
      </c>
      <c r="AB40" s="87">
        <v>1.0534361475613481</v>
      </c>
      <c r="AC40" s="110">
        <f t="shared" si="21"/>
        <v>509.22993916465498</v>
      </c>
      <c r="AD40" s="123">
        <f t="shared" si="6"/>
        <v>2710.3389360685419</v>
      </c>
      <c r="AE40" s="124">
        <f t="shared" si="7"/>
        <v>126.51752263486365</v>
      </c>
      <c r="AF40" s="88"/>
    </row>
    <row r="41" spans="19:32" ht="12" customHeight="1" x14ac:dyDescent="0.2">
      <c r="S41" s="120" t="s">
        <v>23</v>
      </c>
      <c r="T41" s="90"/>
      <c r="U41" s="83"/>
      <c r="V41" s="83"/>
      <c r="W41" s="83"/>
      <c r="X41" s="91"/>
      <c r="Y41" s="91"/>
      <c r="Z41" s="91"/>
      <c r="AA41" s="91"/>
      <c r="AB41" s="84"/>
      <c r="AC41" s="110"/>
      <c r="AD41" s="123"/>
      <c r="AE41" s="124"/>
      <c r="AF41" s="92"/>
    </row>
    <row r="42" spans="19:32" ht="12" customHeight="1" x14ac:dyDescent="0.2">
      <c r="S42" s="122"/>
      <c r="T42" s="86" t="s">
        <v>46</v>
      </c>
      <c r="U42" s="83"/>
      <c r="V42" s="83"/>
      <c r="W42" s="83"/>
      <c r="X42" s="87">
        <v>1.0729286703739278E-2</v>
      </c>
      <c r="Y42" s="87">
        <v>4.8518045645568062E-3</v>
      </c>
      <c r="Z42" s="87">
        <v>4.3970772563377471E-3</v>
      </c>
      <c r="AA42" s="87">
        <v>2.5942862633402876E-2</v>
      </c>
      <c r="AB42" s="87">
        <v>0.94797016737557904</v>
      </c>
      <c r="AC42" s="109">
        <f>$AI$9</f>
        <v>408.58190676724627</v>
      </c>
      <c r="AD42" s="123">
        <f t="shared" si="6"/>
        <v>29.355079001204732</v>
      </c>
      <c r="AE42" s="124">
        <f t="shared" si="7"/>
        <v>26.017872020608291</v>
      </c>
      <c r="AF42" s="88"/>
    </row>
    <row r="43" spans="19:32" ht="12" customHeight="1" x14ac:dyDescent="0.2">
      <c r="S43" s="122"/>
      <c r="T43" s="86" t="s">
        <v>14</v>
      </c>
      <c r="U43" s="83"/>
      <c r="V43" s="83"/>
      <c r="W43" s="83"/>
      <c r="X43" s="87">
        <v>0.17595119773537873</v>
      </c>
      <c r="Y43" s="87">
        <v>1.7572344040833694E-2</v>
      </c>
      <c r="Z43" s="87">
        <v>0.14402859586807859</v>
      </c>
      <c r="AA43" s="87">
        <v>0.21318697226820699</v>
      </c>
      <c r="AB43" s="87">
        <v>0.92894818487980158</v>
      </c>
      <c r="AC43" s="109">
        <f t="shared" ref="AC43:AC47" si="22">$AI$9</f>
        <v>408.58190676724627</v>
      </c>
      <c r="AD43" s="123">
        <f t="shared" si="6"/>
        <v>481.39838672393347</v>
      </c>
      <c r="AE43" s="124">
        <f t="shared" si="7"/>
        <v>94.231948602462481</v>
      </c>
      <c r="AF43" s="88"/>
    </row>
    <row r="44" spans="19:32" ht="12" customHeight="1" x14ac:dyDescent="0.2">
      <c r="S44" s="122"/>
      <c r="T44" s="86" t="s">
        <v>16</v>
      </c>
      <c r="U44" s="83"/>
      <c r="V44" s="83"/>
      <c r="W44" s="83"/>
      <c r="X44" s="87">
        <v>0.43098578071837967</v>
      </c>
      <c r="Y44" s="87">
        <v>2.2975924366184546E-2</v>
      </c>
      <c r="Z44" s="87">
        <v>0.3865185420185594</v>
      </c>
      <c r="AA44" s="87">
        <v>0.47659450545867643</v>
      </c>
      <c r="AB44" s="87">
        <v>0.9339300195433563</v>
      </c>
      <c r="AC44" s="109">
        <f t="shared" si="22"/>
        <v>408.58190676724627</v>
      </c>
      <c r="AD44" s="123">
        <f t="shared" si="6"/>
        <v>1179.1670770597175</v>
      </c>
      <c r="AE44" s="124">
        <f t="shared" si="7"/>
        <v>123.20872610605049</v>
      </c>
      <c r="AF44" s="88"/>
    </row>
    <row r="45" spans="19:32" ht="12" customHeight="1" x14ac:dyDescent="0.2">
      <c r="S45" s="122"/>
      <c r="T45" s="86" t="s">
        <v>17</v>
      </c>
      <c r="U45" s="83"/>
      <c r="V45" s="83"/>
      <c r="W45" s="83"/>
      <c r="X45" s="87">
        <v>0.38233373484250277</v>
      </c>
      <c r="Y45" s="87">
        <v>2.188434659282195E-2</v>
      </c>
      <c r="Z45" s="87">
        <v>0.34033732886199514</v>
      </c>
      <c r="AA45" s="87">
        <v>0.42616446589690299</v>
      </c>
      <c r="AB45" s="87">
        <v>0.9065039617484586</v>
      </c>
      <c r="AC45" s="109">
        <f t="shared" si="22"/>
        <v>408.58190676724627</v>
      </c>
      <c r="AD45" s="123">
        <f t="shared" si="6"/>
        <v>1046.0562105415486</v>
      </c>
      <c r="AE45" s="124">
        <f t="shared" si="7"/>
        <v>117.35512453780949</v>
      </c>
      <c r="AF45" s="88"/>
    </row>
    <row r="46" spans="19:32" ht="12" customHeight="1" x14ac:dyDescent="0.2">
      <c r="S46" s="122"/>
      <c r="T46" s="89" t="s">
        <v>18</v>
      </c>
      <c r="U46" s="83"/>
      <c r="V46" s="83"/>
      <c r="W46" s="83"/>
      <c r="X46" s="87">
        <v>2.7443307062725859E-2</v>
      </c>
      <c r="Y46" s="87">
        <v>7.5152379381494697E-3</v>
      </c>
      <c r="Z46" s="87">
        <v>1.5965626361949505E-2</v>
      </c>
      <c r="AA46" s="87">
        <v>4.6780027957440948E-2</v>
      </c>
      <c r="AB46" s="87">
        <v>0.92597960697579385</v>
      </c>
      <c r="AC46" s="109">
        <f t="shared" si="22"/>
        <v>408.58190676724627</v>
      </c>
      <c r="AD46" s="123">
        <f t="shared" si="6"/>
        <v>75.084250158016232</v>
      </c>
      <c r="AE46" s="124">
        <f t="shared" si="7"/>
        <v>40.300571937207444</v>
      </c>
      <c r="AF46" s="88"/>
    </row>
    <row r="47" spans="19:32" ht="12" customHeight="1" x14ac:dyDescent="0.2">
      <c r="S47" s="122"/>
      <c r="T47" s="89" t="s">
        <v>11</v>
      </c>
      <c r="U47" s="83"/>
      <c r="V47" s="83"/>
      <c r="W47" s="83"/>
      <c r="X47" s="87">
        <v>0.81331951556088111</v>
      </c>
      <c r="Y47" s="87">
        <v>1.7868226254255513E-2</v>
      </c>
      <c r="Z47" s="87">
        <v>0.77563746188412319</v>
      </c>
      <c r="AA47" s="87">
        <v>0.8459299314307519</v>
      </c>
      <c r="AB47" s="87">
        <v>0.92307238730998731</v>
      </c>
      <c r="AC47" s="109">
        <f t="shared" si="22"/>
        <v>408.58190676724627</v>
      </c>
      <c r="AD47" s="123">
        <f t="shared" si="6"/>
        <v>2225.2232876012622</v>
      </c>
      <c r="AE47" s="124">
        <f t="shared" si="7"/>
        <v>95.818621243446401</v>
      </c>
      <c r="AF47" s="88"/>
    </row>
    <row r="48" spans="19:32" ht="12" customHeight="1" x14ac:dyDescent="0.2">
      <c r="S48" s="120" t="s">
        <v>24</v>
      </c>
      <c r="T48" s="90"/>
      <c r="U48" s="83"/>
      <c r="V48" s="83"/>
      <c r="W48" s="83"/>
      <c r="X48" s="91"/>
      <c r="Y48" s="91"/>
      <c r="Z48" s="91"/>
      <c r="AA48" s="91"/>
      <c r="AB48" s="84"/>
      <c r="AC48" s="110"/>
      <c r="AD48" s="123"/>
      <c r="AE48" s="124"/>
      <c r="AF48" s="92"/>
    </row>
    <row r="49" spans="19:32" ht="12" customHeight="1" x14ac:dyDescent="0.2">
      <c r="S49" s="122"/>
      <c r="T49" s="86" t="s">
        <v>46</v>
      </c>
      <c r="U49" s="83"/>
      <c r="V49" s="83"/>
      <c r="W49" s="83"/>
      <c r="X49" s="87">
        <v>5.8865982116765511E-3</v>
      </c>
      <c r="Y49" s="87">
        <v>1.3948038724883555E-2</v>
      </c>
      <c r="Z49" s="87">
        <v>4.1432145965168574E-2</v>
      </c>
      <c r="AA49" s="87">
        <v>9.748074835186768E-2</v>
      </c>
      <c r="AB49" s="87">
        <v>1.1845979771209751</v>
      </c>
      <c r="AC49" s="109">
        <f>$AI$10</f>
        <v>272.56302007168529</v>
      </c>
      <c r="AD49" s="123">
        <f t="shared" si="6"/>
        <v>10.743965349060817</v>
      </c>
      <c r="AE49" s="124">
        <f t="shared" si="7"/>
        <v>49.896423901073497</v>
      </c>
      <c r="AF49" s="88"/>
    </row>
    <row r="50" spans="19:32" ht="12" customHeight="1" x14ac:dyDescent="0.2">
      <c r="S50" s="122"/>
      <c r="T50" s="86" t="s">
        <v>14</v>
      </c>
      <c r="U50" s="83"/>
      <c r="V50" s="83"/>
      <c r="W50" s="83"/>
      <c r="X50" s="87">
        <v>0.2563675918386249</v>
      </c>
      <c r="Y50" s="87">
        <v>2.4883193889691953E-2</v>
      </c>
      <c r="Z50" s="87">
        <v>0.51290104477803422</v>
      </c>
      <c r="AA50" s="87">
        <v>0.61040839503425215</v>
      </c>
      <c r="AB50" s="87">
        <v>1.0422624230326221</v>
      </c>
      <c r="AC50" s="109">
        <f t="shared" ref="AC50:AC54" si="23">$AI$10</f>
        <v>272.56302007168529</v>
      </c>
      <c r="AD50" s="123">
        <f t="shared" si="6"/>
        <v>467.9110794198192</v>
      </c>
      <c r="AE50" s="124">
        <f t="shared" si="7"/>
        <v>89.014836768245118</v>
      </c>
      <c r="AF50" s="88"/>
    </row>
    <row r="51" spans="19:32" ht="12" customHeight="1" x14ac:dyDescent="0.2">
      <c r="S51" s="122"/>
      <c r="T51" s="86" t="s">
        <v>16</v>
      </c>
      <c r="U51" s="83"/>
      <c r="V51" s="83"/>
      <c r="W51" s="83"/>
      <c r="X51" s="87">
        <v>0.5029149886849682</v>
      </c>
      <c r="Y51" s="87">
        <v>2.4880916242801695E-2</v>
      </c>
      <c r="Z51" s="87">
        <v>0.20825377826478472</v>
      </c>
      <c r="AA51" s="87">
        <v>0.30590795086003469</v>
      </c>
      <c r="AB51" s="87">
        <v>1.1877617915673848</v>
      </c>
      <c r="AC51" s="109">
        <f t="shared" si="23"/>
        <v>272.56302007168529</v>
      </c>
      <c r="AD51" s="123">
        <f t="shared" si="6"/>
        <v>917.8987621809689</v>
      </c>
      <c r="AE51" s="124">
        <f t="shared" si="7"/>
        <v>89.00668892488342</v>
      </c>
      <c r="AF51" s="88"/>
    </row>
    <row r="52" spans="19:32" ht="12" customHeight="1" x14ac:dyDescent="0.2">
      <c r="S52" s="122"/>
      <c r="T52" s="86" t="s">
        <v>17</v>
      </c>
      <c r="U52" s="83"/>
      <c r="V52" s="83"/>
      <c r="W52" s="83"/>
      <c r="X52" s="87">
        <v>0.2348308212647317</v>
      </c>
      <c r="Y52" s="87">
        <v>2.0424758691202621E-2</v>
      </c>
      <c r="Z52" s="87">
        <v>8.5087448974337329E-2</v>
      </c>
      <c r="AA52" s="87">
        <v>0.16607584474300213</v>
      </c>
      <c r="AB52" s="87">
        <v>1.3070799065891157</v>
      </c>
      <c r="AC52" s="109">
        <f t="shared" si="23"/>
        <v>272.56302007168529</v>
      </c>
      <c r="AD52" s="123">
        <f t="shared" si="6"/>
        <v>428.60309398306913</v>
      </c>
      <c r="AE52" s="124">
        <f t="shared" si="7"/>
        <v>73.065642979270507</v>
      </c>
      <c r="AF52" s="88"/>
    </row>
    <row r="53" spans="19:32" ht="12" customHeight="1" x14ac:dyDescent="0.2">
      <c r="S53" s="122"/>
      <c r="T53" s="89" t="s">
        <v>18</v>
      </c>
      <c r="U53" s="83"/>
      <c r="V53" s="83"/>
      <c r="W53" s="83"/>
      <c r="X53" s="87">
        <v>1.6283664828835642E-2</v>
      </c>
      <c r="Y53" s="87">
        <v>6.7442615841726049E-3</v>
      </c>
      <c r="Z53" s="87">
        <v>7.1840273592537638E-3</v>
      </c>
      <c r="AA53" s="87">
        <v>3.6485764967404063E-2</v>
      </c>
      <c r="AB53" s="87">
        <v>0.87609592752683685</v>
      </c>
      <c r="AC53" s="109">
        <f t="shared" si="23"/>
        <v>272.56302007168529</v>
      </c>
      <c r="AD53" s="123">
        <f t="shared" si="6"/>
        <v>29.720243234827976</v>
      </c>
      <c r="AE53" s="124">
        <f t="shared" si="7"/>
        <v>24.126297721216797</v>
      </c>
      <c r="AF53" s="88"/>
    </row>
    <row r="54" spans="19:32" ht="12" customHeight="1" x14ac:dyDescent="0.2">
      <c r="S54" s="122"/>
      <c r="T54" s="89" t="s">
        <v>11</v>
      </c>
      <c r="U54" s="83"/>
      <c r="V54" s="83"/>
      <c r="W54" s="83"/>
      <c r="X54" s="87">
        <v>0.73774580994969918</v>
      </c>
      <c r="Y54" s="87">
        <v>2.5671231169317302E-2</v>
      </c>
      <c r="Z54" s="87">
        <v>0.68427809430112096</v>
      </c>
      <c r="AA54" s="87">
        <v>0.78500369704228778</v>
      </c>
      <c r="AB54" s="87">
        <v>0.95953402142529942</v>
      </c>
      <c r="AC54" s="109">
        <f t="shared" si="23"/>
        <v>272.56302007168529</v>
      </c>
      <c r="AD54" s="123">
        <f t="shared" si="6"/>
        <v>1346.5018561640366</v>
      </c>
      <c r="AE54" s="124">
        <f t="shared" si="7"/>
        <v>91.833888459282335</v>
      </c>
      <c r="AF54" s="88"/>
    </row>
    <row r="55" spans="19:32" ht="12" customHeight="1" x14ac:dyDescent="0.2">
      <c r="S55" s="125" t="s">
        <v>25</v>
      </c>
      <c r="T55" s="90"/>
      <c r="U55" s="83"/>
      <c r="V55" s="83"/>
      <c r="W55" s="83"/>
      <c r="X55" s="91"/>
      <c r="Y55" s="91"/>
      <c r="Z55" s="91"/>
      <c r="AA55" s="91"/>
      <c r="AB55" s="84"/>
      <c r="AC55" s="110"/>
      <c r="AD55" s="123"/>
      <c r="AE55" s="124"/>
      <c r="AF55" s="92"/>
    </row>
    <row r="56" spans="19:32" ht="12" customHeight="1" x14ac:dyDescent="0.2">
      <c r="S56" s="122"/>
      <c r="T56" s="86" t="s">
        <v>46</v>
      </c>
      <c r="U56" s="83"/>
      <c r="V56" s="83"/>
      <c r="W56" s="83"/>
      <c r="X56" s="93">
        <v>1.5866183248334331E-2</v>
      </c>
      <c r="Y56" s="93">
        <v>2.8771975691425688E-3</v>
      </c>
      <c r="Z56" s="93">
        <v>1.1099048557216763E-2</v>
      </c>
      <c r="AA56" s="93">
        <v>2.2633978610221636E-2</v>
      </c>
      <c r="AB56" s="93">
        <v>1.3220335297626791</v>
      </c>
      <c r="AC56" s="111">
        <f>$AI$11</f>
        <v>3324.1650320180224</v>
      </c>
      <c r="AD56" s="123">
        <f t="shared" si="6"/>
        <v>353.17366708450032</v>
      </c>
      <c r="AE56" s="124">
        <f t="shared" si="7"/>
        <v>125.52828774328212</v>
      </c>
      <c r="AF56" s="94"/>
    </row>
    <row r="57" spans="19:32" ht="12" customHeight="1" x14ac:dyDescent="0.2">
      <c r="S57" s="122"/>
      <c r="T57" s="86" t="s">
        <v>14</v>
      </c>
      <c r="U57" s="83"/>
      <c r="V57" s="83"/>
      <c r="W57" s="83"/>
      <c r="X57" s="93">
        <v>0.30234963328239922</v>
      </c>
      <c r="Y57" s="93">
        <v>1.1037143581753344E-2</v>
      </c>
      <c r="Z57" s="93">
        <v>0.28110724185801322</v>
      </c>
      <c r="AA57" s="93">
        <v>0.32447272802669552</v>
      </c>
      <c r="AB57" s="93">
        <v>1.3798095664255718</v>
      </c>
      <c r="AC57" s="111">
        <f t="shared" ref="AC57:AC61" si="24">$AI$11</f>
        <v>3324.1650320180224</v>
      </c>
      <c r="AD57" s="123">
        <f t="shared" si="6"/>
        <v>6730.1585426481843</v>
      </c>
      <c r="AE57" s="124">
        <f t="shared" si="7"/>
        <v>481.53583551342194</v>
      </c>
      <c r="AF57" s="94"/>
    </row>
    <row r="58" spans="19:32" ht="12" customHeight="1" x14ac:dyDescent="0.2">
      <c r="S58" s="122"/>
      <c r="T58" s="86" t="s">
        <v>16</v>
      </c>
      <c r="U58" s="83"/>
      <c r="V58" s="83"/>
      <c r="W58" s="83"/>
      <c r="X58" s="93">
        <v>0.41226702684808553</v>
      </c>
      <c r="Y58" s="93">
        <v>9.7837136253714364E-3</v>
      </c>
      <c r="Z58" s="93">
        <v>0.39318058204671141</v>
      </c>
      <c r="AA58" s="93">
        <v>0.43162097473344985</v>
      </c>
      <c r="AB58" s="93">
        <v>1.141196679276326</v>
      </c>
      <c r="AC58" s="111">
        <f t="shared" si="24"/>
        <v>3324.1650320180224</v>
      </c>
      <c r="AD58" s="123">
        <f t="shared" si="6"/>
        <v>9176.8672661238888</v>
      </c>
      <c r="AE58" s="124">
        <f t="shared" si="7"/>
        <v>426.85036034195258</v>
      </c>
      <c r="AF58" s="94"/>
    </row>
    <row r="59" spans="19:32" ht="12" customHeight="1" x14ac:dyDescent="0.2">
      <c r="S59" s="122"/>
      <c r="T59" s="86" t="s">
        <v>17</v>
      </c>
      <c r="U59" s="83"/>
      <c r="V59" s="83"/>
      <c r="W59" s="83"/>
      <c r="X59" s="93">
        <v>0.26951715662118031</v>
      </c>
      <c r="Y59" s="93">
        <v>9.2021820275564395E-3</v>
      </c>
      <c r="Z59" s="93">
        <v>0.25181797386131027</v>
      </c>
      <c r="AA59" s="93">
        <v>0.28798151219392287</v>
      </c>
      <c r="AB59" s="93">
        <v>1.190772228532291</v>
      </c>
      <c r="AC59" s="111">
        <f t="shared" si="24"/>
        <v>3324.1650320180224</v>
      </c>
      <c r="AD59" s="123">
        <f t="shared" si="6"/>
        <v>5999.3232812360684</v>
      </c>
      <c r="AE59" s="124">
        <f t="shared" si="7"/>
        <v>401.47891330431111</v>
      </c>
      <c r="AF59" s="88"/>
    </row>
    <row r="60" spans="19:32" ht="12" customHeight="1" x14ac:dyDescent="0.2">
      <c r="S60" s="122"/>
      <c r="T60" s="89" t="s">
        <v>18</v>
      </c>
      <c r="U60" s="83"/>
      <c r="V60" s="83"/>
      <c r="W60" s="83"/>
      <c r="X60" s="87">
        <v>2.1890419841755455E-2</v>
      </c>
      <c r="Y60" s="87">
        <v>3.1172430627668972E-3</v>
      </c>
      <c r="Z60" s="87">
        <v>1.6533090584416491E-2</v>
      </c>
      <c r="AA60" s="87">
        <v>2.8932650147075779E-2</v>
      </c>
      <c r="AB60" s="87">
        <v>1.2231675786119121</v>
      </c>
      <c r="AC60" s="111">
        <f t="shared" si="24"/>
        <v>3324.1650320180224</v>
      </c>
      <c r="AD60" s="123">
        <f t="shared" si="6"/>
        <v>487.27029862986814</v>
      </c>
      <c r="AE60" s="124">
        <f t="shared" si="7"/>
        <v>136.00115207429596</v>
      </c>
      <c r="AF60" s="88"/>
    </row>
    <row r="61" spans="19:32" ht="12" customHeight="1" x14ac:dyDescent="0.2">
      <c r="S61" s="122"/>
      <c r="T61" s="89" t="s">
        <v>11</v>
      </c>
      <c r="U61" s="83"/>
      <c r="V61" s="83"/>
      <c r="W61" s="83"/>
      <c r="X61" s="87">
        <v>0.68178418346926595</v>
      </c>
      <c r="Y61" s="87">
        <v>1.1413746083933508E-2</v>
      </c>
      <c r="Z61" s="87">
        <v>0.65894208944255939</v>
      </c>
      <c r="AA61" s="87">
        <v>0.70378415468187849</v>
      </c>
      <c r="AB61" s="87">
        <v>1.4069542015006367</v>
      </c>
      <c r="AC61" s="111">
        <f t="shared" si="24"/>
        <v>3324.1650320180224</v>
      </c>
      <c r="AD61" s="123">
        <f t="shared" si="6"/>
        <v>15176.190547359958</v>
      </c>
      <c r="AE61" s="124">
        <f t="shared" si="7"/>
        <v>497.96649977003045</v>
      </c>
      <c r="AF61" s="88"/>
    </row>
    <row r="62" spans="19:32" ht="12" customHeight="1" x14ac:dyDescent="0.2">
      <c r="S62" s="120" t="s">
        <v>26</v>
      </c>
      <c r="T62" s="90"/>
      <c r="U62" s="83"/>
      <c r="V62" s="83"/>
      <c r="W62" s="83"/>
      <c r="X62" s="91"/>
      <c r="Y62" s="91"/>
      <c r="Z62" s="91"/>
      <c r="AA62" s="91"/>
      <c r="AB62" s="84"/>
      <c r="AC62" s="110"/>
      <c r="AD62" s="123"/>
      <c r="AE62" s="124"/>
      <c r="AF62" s="92"/>
    </row>
    <row r="63" spans="19:32" ht="12" customHeight="1" x14ac:dyDescent="0.2">
      <c r="S63" s="120" t="s">
        <v>9</v>
      </c>
      <c r="T63" s="90"/>
      <c r="U63" s="83"/>
      <c r="V63" s="83"/>
      <c r="W63" s="83"/>
      <c r="X63" s="91"/>
      <c r="Y63" s="91"/>
      <c r="Z63" s="91"/>
      <c r="AA63" s="91"/>
      <c r="AB63" s="84"/>
      <c r="AC63" s="110"/>
      <c r="AD63" s="123"/>
      <c r="AE63" s="124"/>
      <c r="AF63" s="92"/>
    </row>
    <row r="64" spans="19:32" ht="12" customHeight="1" x14ac:dyDescent="0.2">
      <c r="S64" s="122"/>
      <c r="T64" s="86" t="s">
        <v>46</v>
      </c>
      <c r="U64" s="83"/>
      <c r="V64" s="83"/>
      <c r="W64" s="83"/>
      <c r="X64" s="87">
        <v>6.3956474691065635E-2</v>
      </c>
      <c r="Y64" s="87">
        <v>1.3948038724883555E-2</v>
      </c>
      <c r="Z64" s="87">
        <v>4.1432145965168574E-2</v>
      </c>
      <c r="AA64" s="87">
        <v>9.748074835186768E-2</v>
      </c>
      <c r="AB64" s="87">
        <v>1.1845979771209751</v>
      </c>
      <c r="AC64" s="109">
        <f>$AI$12</f>
        <v>435.41825222435045</v>
      </c>
      <c r="AD64" s="123">
        <f t="shared" si="6"/>
        <v>186.47663324564897</v>
      </c>
      <c r="AE64" s="124">
        <f t="shared" si="7"/>
        <v>79.709322568911759</v>
      </c>
      <c r="AF64" s="88"/>
    </row>
    <row r="65" spans="19:32" ht="12" customHeight="1" x14ac:dyDescent="0.2">
      <c r="S65" s="122"/>
      <c r="T65" s="86" t="s">
        <v>14</v>
      </c>
      <c r="U65" s="83"/>
      <c r="V65" s="83"/>
      <c r="W65" s="83"/>
      <c r="X65" s="87">
        <v>0.56225585845805359</v>
      </c>
      <c r="Y65" s="87">
        <v>2.4883193889691953E-2</v>
      </c>
      <c r="Z65" s="87">
        <v>0.51290104477803422</v>
      </c>
      <c r="AA65" s="87">
        <v>0.61040839503425215</v>
      </c>
      <c r="AB65" s="87">
        <v>1.0422624230326221</v>
      </c>
      <c r="AC65" s="109">
        <f t="shared" ref="AC65:AC69" si="25">$AI$12</f>
        <v>435.41825222435045</v>
      </c>
      <c r="AD65" s="123">
        <f t="shared" si="6"/>
        <v>1639.3583294631874</v>
      </c>
      <c r="AE65" s="124">
        <f t="shared" si="7"/>
        <v>142.20081886923413</v>
      </c>
      <c r="AF65" s="88"/>
    </row>
    <row r="66" spans="19:32" ht="12" customHeight="1" x14ac:dyDescent="0.2">
      <c r="S66" s="122"/>
      <c r="T66" s="86" t="s">
        <v>16</v>
      </c>
      <c r="U66" s="83"/>
      <c r="V66" s="83"/>
      <c r="W66" s="83"/>
      <c r="X66" s="87">
        <v>0.25399799450393679</v>
      </c>
      <c r="Y66" s="87">
        <v>2.4880916242801695E-2</v>
      </c>
      <c r="Z66" s="87">
        <v>0.20825377826478472</v>
      </c>
      <c r="AA66" s="87">
        <v>0.30590795086003469</v>
      </c>
      <c r="AB66" s="87">
        <v>1.1877617915673848</v>
      </c>
      <c r="AC66" s="109">
        <f t="shared" si="25"/>
        <v>435.41825222435045</v>
      </c>
      <c r="AD66" s="123">
        <f t="shared" si="6"/>
        <v>740.57694854243698</v>
      </c>
      <c r="AE66" s="124">
        <f t="shared" si="7"/>
        <v>142.18780272450908</v>
      </c>
      <c r="AF66" s="88"/>
    </row>
    <row r="67" spans="19:32" ht="12" customHeight="1" x14ac:dyDescent="0.2">
      <c r="S67" s="122"/>
      <c r="T67" s="86" t="s">
        <v>17</v>
      </c>
      <c r="U67" s="83"/>
      <c r="V67" s="83"/>
      <c r="W67" s="83"/>
      <c r="X67" s="87">
        <v>0.1197896723469441</v>
      </c>
      <c r="Y67" s="87">
        <v>2.0424758691202621E-2</v>
      </c>
      <c r="Z67" s="87">
        <v>8.5087448974337329E-2</v>
      </c>
      <c r="AA67" s="87">
        <v>0.16607584474300213</v>
      </c>
      <c r="AB67" s="87">
        <v>1.3070799065891157</v>
      </c>
      <c r="AC67" s="109">
        <f t="shared" si="25"/>
        <v>435.41825222435045</v>
      </c>
      <c r="AD67" s="123">
        <f t="shared" si="6"/>
        <v>349.26838767706568</v>
      </c>
      <c r="AE67" s="124">
        <f t="shared" si="7"/>
        <v>116.72205039155747</v>
      </c>
      <c r="AF67" s="88"/>
    </row>
    <row r="68" spans="19:32" ht="12" customHeight="1" x14ac:dyDescent="0.2">
      <c r="S68" s="122"/>
      <c r="T68" s="89" t="s">
        <v>18</v>
      </c>
      <c r="U68" s="83"/>
      <c r="V68" s="83"/>
      <c r="W68" s="83"/>
      <c r="X68" s="87">
        <v>1.8963003736829374E-2</v>
      </c>
      <c r="Y68" s="87">
        <v>7.6135334048144151E-3</v>
      </c>
      <c r="Z68" s="87">
        <v>8.5733363805311786E-3</v>
      </c>
      <c r="AA68" s="87">
        <v>4.1417485034834875E-2</v>
      </c>
      <c r="AB68" s="87">
        <v>1.1599469361506369</v>
      </c>
      <c r="AC68" s="109">
        <f t="shared" si="25"/>
        <v>435.41825222435045</v>
      </c>
      <c r="AD68" s="123">
        <f t="shared" si="6"/>
        <v>55.290056403977871</v>
      </c>
      <c r="AE68" s="124">
        <f t="shared" si="7"/>
        <v>43.509313533154369</v>
      </c>
      <c r="AF68" s="88"/>
    </row>
    <row r="69" spans="19:32" ht="12" customHeight="1" x14ac:dyDescent="0.2">
      <c r="S69" s="122"/>
      <c r="T69" s="89" t="s">
        <v>11</v>
      </c>
      <c r="U69" s="83"/>
      <c r="V69" s="83"/>
      <c r="W69" s="83"/>
      <c r="X69" s="87">
        <v>0.37378766685088088</v>
      </c>
      <c r="Y69" s="87">
        <v>2.7471592189457394E-2</v>
      </c>
      <c r="Z69" s="87">
        <v>0.32154615814097076</v>
      </c>
      <c r="AA69" s="87">
        <v>0.42914806608140166</v>
      </c>
      <c r="AB69" s="87">
        <v>1.179936569289497</v>
      </c>
      <c r="AC69" s="109">
        <f t="shared" si="25"/>
        <v>435.41825222435045</v>
      </c>
      <c r="AD69" s="123">
        <f t="shared" si="6"/>
        <v>1089.8453362195025</v>
      </c>
      <c r="AE69" s="124">
        <f t="shared" si="7"/>
        <v>156.99282504890931</v>
      </c>
      <c r="AF69" s="88"/>
    </row>
    <row r="70" spans="19:32" ht="12" customHeight="1" x14ac:dyDescent="0.2">
      <c r="S70" s="120" t="s">
        <v>12</v>
      </c>
      <c r="T70" s="90"/>
      <c r="U70" s="83"/>
      <c r="V70" s="83"/>
      <c r="W70" s="83"/>
      <c r="X70" s="91"/>
      <c r="Y70" s="91"/>
      <c r="Z70" s="91"/>
      <c r="AA70" s="91"/>
      <c r="AB70" s="84"/>
      <c r="AC70" s="110"/>
      <c r="AD70" s="123"/>
      <c r="AE70" s="124"/>
      <c r="AF70" s="92"/>
    </row>
    <row r="71" spans="19:32" ht="12" customHeight="1" x14ac:dyDescent="0.2">
      <c r="S71" s="122"/>
      <c r="T71" s="86" t="s">
        <v>46</v>
      </c>
      <c r="U71" s="83"/>
      <c r="V71" s="83"/>
      <c r="W71" s="83"/>
      <c r="X71" s="87">
        <v>2.0164492532647394E-2</v>
      </c>
      <c r="Y71" s="87">
        <v>6.3584827002831478E-3</v>
      </c>
      <c r="Z71" s="87">
        <v>1.0814639975406588E-2</v>
      </c>
      <c r="AA71" s="87">
        <v>3.7293055330958925E-2</v>
      </c>
      <c r="AB71" s="87">
        <v>1.0640614232314363</v>
      </c>
      <c r="AC71" s="109">
        <f>$AI$13</f>
        <v>557.92685252938247</v>
      </c>
      <c r="AD71" s="123">
        <f t="shared" si="6"/>
        <v>75.335180495800358</v>
      </c>
      <c r="AE71" s="124">
        <f t="shared" si="7"/>
        <v>46.56076440377619</v>
      </c>
      <c r="AF71" s="88"/>
    </row>
    <row r="72" spans="19:32" ht="12" customHeight="1" x14ac:dyDescent="0.2">
      <c r="S72" s="122"/>
      <c r="T72" s="86" t="s">
        <v>14</v>
      </c>
      <c r="U72" s="83"/>
      <c r="V72" s="83"/>
      <c r="W72" s="83"/>
      <c r="X72" s="87">
        <v>0.43696967845347845</v>
      </c>
      <c r="Y72" s="87">
        <v>2.4774264185850006E-2</v>
      </c>
      <c r="Z72" s="87">
        <v>0.38903161055042573</v>
      </c>
      <c r="AA72" s="87">
        <v>0.48611488776426676</v>
      </c>
      <c r="AB72" s="87">
        <v>1.174877700825397</v>
      </c>
      <c r="AC72" s="109">
        <f t="shared" ref="AC72:AC76" si="26">$AI$13</f>
        <v>557.92685252938247</v>
      </c>
      <c r="AD72" s="123">
        <f t="shared" ref="AD72:AD135" si="27">((AC72/$W$2)*$W$1*X72)/1000</f>
        <v>1632.5325095182393</v>
      </c>
      <c r="AE72" s="124">
        <f t="shared" ref="AE72:AE135" si="28">((Y72*(AC72/$W$2)*$W$1)*1.96)/1000</f>
        <v>181.41256843915073</v>
      </c>
      <c r="AF72" s="88"/>
    </row>
    <row r="73" spans="19:32" ht="12" customHeight="1" x14ac:dyDescent="0.2">
      <c r="S73" s="122"/>
      <c r="T73" s="86" t="s">
        <v>16</v>
      </c>
      <c r="U73" s="83"/>
      <c r="V73" s="83"/>
      <c r="W73" s="83"/>
      <c r="X73" s="87">
        <v>0.284426674373013</v>
      </c>
      <c r="Y73" s="87">
        <v>2.5196832564499651E-2</v>
      </c>
      <c r="Z73" s="87">
        <v>0.23759123368794943</v>
      </c>
      <c r="AA73" s="87">
        <v>0.33642067388586594</v>
      </c>
      <c r="AB73" s="87">
        <v>1.3137633930138291</v>
      </c>
      <c r="AC73" s="109">
        <f t="shared" si="26"/>
        <v>557.92685252938247</v>
      </c>
      <c r="AD73" s="123">
        <f t="shared" si="27"/>
        <v>1062.6270319979124</v>
      </c>
      <c r="AE73" s="124">
        <f t="shared" si="28"/>
        <v>184.50687688508165</v>
      </c>
      <c r="AF73" s="88"/>
    </row>
    <row r="74" spans="19:32" ht="12" customHeight="1" x14ac:dyDescent="0.2">
      <c r="S74" s="122"/>
      <c r="T74" s="86" t="s">
        <v>17</v>
      </c>
      <c r="U74" s="83"/>
      <c r="V74" s="83"/>
      <c r="W74" s="83"/>
      <c r="X74" s="87">
        <v>0.25843915464086226</v>
      </c>
      <c r="Y74" s="87">
        <v>2.1157510144542941E-2</v>
      </c>
      <c r="Z74" s="87">
        <v>0.21907289919408479</v>
      </c>
      <c r="AA74" s="87">
        <v>0.30214240905233236</v>
      </c>
      <c r="AB74" s="87">
        <v>1.136829791358815</v>
      </c>
      <c r="AC74" s="109">
        <f t="shared" si="26"/>
        <v>557.92685252938247</v>
      </c>
      <c r="AD74" s="123">
        <f t="shared" si="27"/>
        <v>965.53683810932296</v>
      </c>
      <c r="AE74" s="124">
        <f t="shared" si="28"/>
        <v>154.92844624185284</v>
      </c>
      <c r="AF74" s="88"/>
    </row>
    <row r="75" spans="19:32" ht="12" customHeight="1" x14ac:dyDescent="0.2">
      <c r="S75" s="122"/>
      <c r="T75" s="89" t="s">
        <v>18</v>
      </c>
      <c r="U75" s="83"/>
      <c r="V75" s="83"/>
      <c r="W75" s="83"/>
      <c r="X75" s="87">
        <v>6.244371203343406E-2</v>
      </c>
      <c r="Y75" s="87">
        <v>1.0903542862448726E-2</v>
      </c>
      <c r="Z75" s="87">
        <v>4.4147682055710236E-2</v>
      </c>
      <c r="AA75" s="87">
        <v>8.7627017575047095E-2</v>
      </c>
      <c r="AB75" s="87">
        <v>1.0600053156972393</v>
      </c>
      <c r="AC75" s="109">
        <f t="shared" si="26"/>
        <v>557.92685252938247</v>
      </c>
      <c r="AD75" s="123">
        <f t="shared" si="27"/>
        <v>233.29167888803403</v>
      </c>
      <c r="AE75" s="124">
        <f t="shared" si="28"/>
        <v>79.842521292437183</v>
      </c>
      <c r="AF75" s="88"/>
    </row>
    <row r="76" spans="19:32" ht="12" customHeight="1" x14ac:dyDescent="0.2">
      <c r="S76" s="122"/>
      <c r="T76" s="89" t="s">
        <v>11</v>
      </c>
      <c r="U76" s="83"/>
      <c r="V76" s="83"/>
      <c r="W76" s="83"/>
      <c r="X76" s="87">
        <v>0.54286582901387526</v>
      </c>
      <c r="Y76" s="87">
        <v>2.5432935569427315E-2</v>
      </c>
      <c r="Z76" s="87">
        <v>0.49261469323641927</v>
      </c>
      <c r="AA76" s="87">
        <v>0.59225948850817944</v>
      </c>
      <c r="AB76" s="87">
        <v>1.2009137979835027</v>
      </c>
      <c r="AC76" s="109">
        <f t="shared" si="26"/>
        <v>557.92685252938247</v>
      </c>
      <c r="AD76" s="123">
        <f t="shared" si="27"/>
        <v>2028.1638701072354</v>
      </c>
      <c r="AE76" s="124">
        <f t="shared" si="28"/>
        <v>186.23576990966612</v>
      </c>
      <c r="AF76" s="88"/>
    </row>
    <row r="77" spans="19:32" ht="12" customHeight="1" x14ac:dyDescent="0.2">
      <c r="S77" s="120" t="s">
        <v>19</v>
      </c>
      <c r="T77" s="90"/>
      <c r="U77" s="83"/>
      <c r="V77" s="83"/>
      <c r="W77" s="83"/>
      <c r="X77" s="91"/>
      <c r="Y77" s="91"/>
      <c r="Z77" s="91"/>
      <c r="AA77" s="91"/>
      <c r="AB77" s="84"/>
      <c r="AC77" s="110"/>
      <c r="AD77" s="123"/>
      <c r="AE77" s="124"/>
      <c r="AF77" s="92"/>
    </row>
    <row r="78" spans="19:32" ht="12" customHeight="1" x14ac:dyDescent="0.2">
      <c r="S78" s="122"/>
      <c r="T78" s="86" t="s">
        <v>46</v>
      </c>
      <c r="U78" s="83"/>
      <c r="V78" s="83"/>
      <c r="W78" s="83"/>
      <c r="X78" s="87">
        <v>1.2639876009419961E-2</v>
      </c>
      <c r="Y78" s="87">
        <v>4.823998702733992E-3</v>
      </c>
      <c r="Z78" s="87">
        <v>5.9529863650644868E-3</v>
      </c>
      <c r="AA78" s="87">
        <v>2.6636762411043374E-2</v>
      </c>
      <c r="AB78" s="87">
        <v>1.0072912910633063</v>
      </c>
      <c r="AC78" s="109">
        <f>$AI$14</f>
        <v>548.68688029696136</v>
      </c>
      <c r="AD78" s="123">
        <f t="shared" si="27"/>
        <v>46.440903660917506</v>
      </c>
      <c r="AE78" s="124">
        <f t="shared" si="28"/>
        <v>34.739303086542577</v>
      </c>
      <c r="AF78" s="88"/>
    </row>
    <row r="79" spans="19:32" ht="12" customHeight="1" x14ac:dyDescent="0.2">
      <c r="S79" s="122"/>
      <c r="T79" s="86" t="s">
        <v>14</v>
      </c>
      <c r="U79" s="83"/>
      <c r="V79" s="83"/>
      <c r="W79" s="83"/>
      <c r="X79" s="87">
        <v>0.38115262614628181</v>
      </c>
      <c r="Y79" s="87">
        <v>1.9643910443645073E-2</v>
      </c>
      <c r="Z79" s="87">
        <v>0.34336307076281147</v>
      </c>
      <c r="AA79" s="87">
        <v>0.42043821806561199</v>
      </c>
      <c r="AB79" s="87">
        <v>0.94350413231806507</v>
      </c>
      <c r="AC79" s="109">
        <f t="shared" ref="AC79:AC83" si="29">$AI$14</f>
        <v>548.68688029696136</v>
      </c>
      <c r="AD79" s="123">
        <f t="shared" si="27"/>
        <v>1400.4150339586661</v>
      </c>
      <c r="AE79" s="124">
        <f t="shared" si="28"/>
        <v>141.46267458984335</v>
      </c>
      <c r="AF79" s="88"/>
    </row>
    <row r="80" spans="19:32" ht="12" customHeight="1" x14ac:dyDescent="0.2">
      <c r="S80" s="122"/>
      <c r="T80" s="86" t="s">
        <v>16</v>
      </c>
      <c r="U80" s="83"/>
      <c r="V80" s="83"/>
      <c r="W80" s="83"/>
      <c r="X80" s="87">
        <v>0.2792867794471095</v>
      </c>
      <c r="Y80" s="87">
        <v>1.7598331805150143E-2</v>
      </c>
      <c r="Z80" s="87">
        <v>0.24604090725799493</v>
      </c>
      <c r="AA80" s="87">
        <v>0.31514721237912291</v>
      </c>
      <c r="AB80" s="87">
        <v>0.9150022538866095</v>
      </c>
      <c r="AC80" s="109">
        <f t="shared" si="29"/>
        <v>548.68688029696136</v>
      </c>
      <c r="AD80" s="123">
        <f t="shared" si="27"/>
        <v>1026.1438014427431</v>
      </c>
      <c r="AE80" s="124">
        <f t="shared" si="28"/>
        <v>126.73174684938641</v>
      </c>
      <c r="AF80" s="88"/>
    </row>
    <row r="81" spans="19:32" ht="12" customHeight="1" x14ac:dyDescent="0.2">
      <c r="S81" s="122"/>
      <c r="T81" s="86" t="s">
        <v>17</v>
      </c>
      <c r="U81" s="83"/>
      <c r="V81" s="83"/>
      <c r="W81" s="83"/>
      <c r="X81" s="87">
        <v>0.32692071839718823</v>
      </c>
      <c r="Y81" s="87">
        <v>1.9010460231729559E-2</v>
      </c>
      <c r="Z81" s="87">
        <v>0.29070794154302632</v>
      </c>
      <c r="AA81" s="87">
        <v>0.36532107288544985</v>
      </c>
      <c r="AB81" s="87">
        <v>0.94535601731292584</v>
      </c>
      <c r="AC81" s="109">
        <f t="shared" si="29"/>
        <v>548.68688029696136</v>
      </c>
      <c r="AD81" s="123">
        <f t="shared" si="27"/>
        <v>1201.1584272287876</v>
      </c>
      <c r="AE81" s="124">
        <f t="shared" si="28"/>
        <v>136.90097790250883</v>
      </c>
      <c r="AF81" s="88"/>
    </row>
    <row r="82" spans="19:32" ht="12" customHeight="1" x14ac:dyDescent="0.2">
      <c r="S82" s="122"/>
      <c r="T82" s="89" t="s">
        <v>18</v>
      </c>
      <c r="U82" s="83"/>
      <c r="V82" s="83"/>
      <c r="W82" s="83"/>
      <c r="X82" s="87">
        <v>5.7224332224378796E-2</v>
      </c>
      <c r="Y82" s="87">
        <v>9.3972256721885031E-3</v>
      </c>
      <c r="Z82" s="87">
        <v>4.1320421227405604E-2</v>
      </c>
      <c r="AA82" s="87">
        <v>7.874672773927012E-2</v>
      </c>
      <c r="AB82" s="87">
        <v>0.94376138247770069</v>
      </c>
      <c r="AC82" s="109">
        <f t="shared" si="29"/>
        <v>548.68688029696136</v>
      </c>
      <c r="AD82" s="123">
        <f t="shared" si="27"/>
        <v>210.25124755275721</v>
      </c>
      <c r="AE82" s="124">
        <f t="shared" si="28"/>
        <v>67.672711150145744</v>
      </c>
      <c r="AF82" s="88"/>
    </row>
    <row r="83" spans="19:32" ht="12" customHeight="1" x14ac:dyDescent="0.2">
      <c r="S83" s="122"/>
      <c r="T83" s="89" t="s">
        <v>11</v>
      </c>
      <c r="U83" s="83"/>
      <c r="V83" s="83"/>
      <c r="W83" s="83"/>
      <c r="X83" s="87">
        <v>0.60620749784429773</v>
      </c>
      <c r="Y83" s="87">
        <v>2.0015029453422657E-2</v>
      </c>
      <c r="Z83" s="87">
        <v>0.56626026497512061</v>
      </c>
      <c r="AA83" s="87">
        <v>0.6447835310601262</v>
      </c>
      <c r="AB83" s="87">
        <v>0.95558418986370885</v>
      </c>
      <c r="AC83" s="109">
        <f t="shared" si="29"/>
        <v>548.68688029696136</v>
      </c>
      <c r="AD83" s="123">
        <f t="shared" si="27"/>
        <v>2227.3022286715304</v>
      </c>
      <c r="AE83" s="124">
        <f t="shared" si="28"/>
        <v>144.1352324731061</v>
      </c>
      <c r="AF83" s="88"/>
    </row>
    <row r="84" spans="19:32" ht="12" customHeight="1" x14ac:dyDescent="0.2">
      <c r="S84" s="120" t="s">
        <v>21</v>
      </c>
      <c r="T84" s="90"/>
      <c r="U84" s="83"/>
      <c r="V84" s="83"/>
      <c r="W84" s="83"/>
      <c r="X84" s="91"/>
      <c r="Y84" s="91"/>
      <c r="Z84" s="91"/>
      <c r="AA84" s="91"/>
      <c r="AB84" s="84"/>
      <c r="AC84" s="110"/>
      <c r="AD84" s="123"/>
      <c r="AE84" s="124"/>
      <c r="AF84" s="92"/>
    </row>
    <row r="85" spans="19:32" ht="12" customHeight="1" x14ac:dyDescent="0.2">
      <c r="S85" s="122"/>
      <c r="T85" s="86" t="s">
        <v>46</v>
      </c>
      <c r="U85" s="83"/>
      <c r="V85" s="83"/>
      <c r="W85" s="83"/>
      <c r="X85" s="87">
        <v>2.0432905297334612E-3</v>
      </c>
      <c r="Y85" s="87">
        <v>2.04005133125831E-3</v>
      </c>
      <c r="Z85" s="87">
        <v>2.864971372990399E-4</v>
      </c>
      <c r="AA85" s="87">
        <v>1.4417340798579661E-2</v>
      </c>
      <c r="AB85" s="87">
        <v>1.0794473741264634</v>
      </c>
      <c r="AC85" s="109">
        <f>$AI$15</f>
        <v>575.66916484767853</v>
      </c>
      <c r="AD85" s="123">
        <f t="shared" si="27"/>
        <v>7.876555940978677</v>
      </c>
      <c r="AE85" s="124">
        <f t="shared" si="28"/>
        <v>15.413575930893954</v>
      </c>
      <c r="AF85" s="88"/>
    </row>
    <row r="86" spans="19:32" ht="12" customHeight="1" x14ac:dyDescent="0.2">
      <c r="S86" s="122"/>
      <c r="T86" s="86" t="s">
        <v>14</v>
      </c>
      <c r="U86" s="83"/>
      <c r="V86" s="83"/>
      <c r="W86" s="83"/>
      <c r="X86" s="87">
        <v>0.32766014258156928</v>
      </c>
      <c r="Y86" s="87">
        <v>1.9299797088793307E-2</v>
      </c>
      <c r="Z86" s="87">
        <v>0.29090879525265612</v>
      </c>
      <c r="AA86" s="87">
        <v>0.36665366205074029</v>
      </c>
      <c r="AB86" s="87">
        <v>0.9824892280159051</v>
      </c>
      <c r="AC86" s="109">
        <f t="shared" ref="AC86:AC90" si="30">$AI$15</f>
        <v>575.66916484767853</v>
      </c>
      <c r="AD86" s="123">
        <f t="shared" si="27"/>
        <v>1263.0770833208132</v>
      </c>
      <c r="AE86" s="124">
        <f t="shared" si="28"/>
        <v>145.81931509315299</v>
      </c>
      <c r="AF86" s="88"/>
    </row>
    <row r="87" spans="19:32" ht="12" customHeight="1" x14ac:dyDescent="0.2">
      <c r="S87" s="122"/>
      <c r="T87" s="86" t="s">
        <v>16</v>
      </c>
      <c r="U87" s="83"/>
      <c r="V87" s="83"/>
      <c r="W87" s="83"/>
      <c r="X87" s="87">
        <v>0.32257880729529176</v>
      </c>
      <c r="Y87" s="87">
        <v>1.8760807494067149E-2</v>
      </c>
      <c r="Z87" s="87">
        <v>0.28685954846062683</v>
      </c>
      <c r="AA87" s="87">
        <v>0.360497423472731</v>
      </c>
      <c r="AB87" s="87">
        <v>0.95892692479111219</v>
      </c>
      <c r="AC87" s="109">
        <f t="shared" si="30"/>
        <v>575.66916484767853</v>
      </c>
      <c r="AD87" s="123">
        <f t="shared" si="27"/>
        <v>1243.489354089545</v>
      </c>
      <c r="AE87" s="124">
        <f t="shared" si="28"/>
        <v>141.74698763894665</v>
      </c>
      <c r="AF87" s="88"/>
    </row>
    <row r="88" spans="19:32" ht="12" customHeight="1" x14ac:dyDescent="0.2">
      <c r="S88" s="122"/>
      <c r="T88" s="86" t="s">
        <v>17</v>
      </c>
      <c r="U88" s="83"/>
      <c r="V88" s="83"/>
      <c r="W88" s="83"/>
      <c r="X88" s="87">
        <v>0.34771775959340528</v>
      </c>
      <c r="Y88" s="87">
        <v>1.7315294856417644E-2</v>
      </c>
      <c r="Z88" s="87">
        <v>0.31450664459679251</v>
      </c>
      <c r="AA88" s="87">
        <v>0.38247910727116996</v>
      </c>
      <c r="AB88" s="87">
        <v>0.86872029822871122</v>
      </c>
      <c r="AC88" s="109">
        <f t="shared" si="30"/>
        <v>575.66916484767853</v>
      </c>
      <c r="AD88" s="123">
        <f t="shared" si="27"/>
        <v>1340.3959668263619</v>
      </c>
      <c r="AE88" s="124">
        <f t="shared" si="28"/>
        <v>130.82543951018718</v>
      </c>
      <c r="AF88" s="88"/>
    </row>
    <row r="89" spans="19:32" ht="12" customHeight="1" x14ac:dyDescent="0.2">
      <c r="S89" s="122"/>
      <c r="T89" s="89" t="s">
        <v>18</v>
      </c>
      <c r="U89" s="83"/>
      <c r="V89" s="83"/>
      <c r="W89" s="83"/>
      <c r="X89" s="87">
        <v>5.1658567724044771E-2</v>
      </c>
      <c r="Y89" s="87">
        <v>8.4946282868357554E-3</v>
      </c>
      <c r="Z89" s="87">
        <v>3.7296088290589009E-2</v>
      </c>
      <c r="AA89" s="87">
        <v>7.114321416173254E-2</v>
      </c>
      <c r="AB89" s="87">
        <v>0.91700589568369706</v>
      </c>
      <c r="AC89" s="109">
        <f t="shared" si="30"/>
        <v>575.66916484767853</v>
      </c>
      <c r="AD89" s="123">
        <f t="shared" si="27"/>
        <v>199.13545948962602</v>
      </c>
      <c r="AE89" s="124">
        <f t="shared" si="28"/>
        <v>64.181031181751152</v>
      </c>
      <c r="AF89" s="88"/>
    </row>
    <row r="90" spans="19:32" ht="12" customHeight="1" x14ac:dyDescent="0.2">
      <c r="S90" s="122"/>
      <c r="T90" s="89" t="s">
        <v>11</v>
      </c>
      <c r="U90" s="83"/>
      <c r="V90" s="83"/>
      <c r="W90" s="83"/>
      <c r="X90" s="87">
        <v>0.67029656688869688</v>
      </c>
      <c r="Y90" s="87">
        <v>1.9325397715531371E-2</v>
      </c>
      <c r="Z90" s="87">
        <v>0.63126724540880508</v>
      </c>
      <c r="AA90" s="87">
        <v>0.70711146801897984</v>
      </c>
      <c r="AB90" s="87">
        <v>0.982232951415699</v>
      </c>
      <c r="AC90" s="109">
        <f t="shared" si="30"/>
        <v>575.66916484767853</v>
      </c>
      <c r="AD90" s="123">
        <f t="shared" si="27"/>
        <v>2583.885320915906</v>
      </c>
      <c r="AE90" s="124">
        <f t="shared" si="28"/>
        <v>146.01274022812851</v>
      </c>
      <c r="AF90" s="88"/>
    </row>
    <row r="91" spans="19:32" ht="12" customHeight="1" x14ac:dyDescent="0.2">
      <c r="S91" s="120" t="s">
        <v>22</v>
      </c>
      <c r="T91" s="90"/>
      <c r="U91" s="83"/>
      <c r="V91" s="83"/>
      <c r="W91" s="83"/>
      <c r="X91" s="91"/>
      <c r="Y91" s="91"/>
      <c r="Z91" s="91"/>
      <c r="AA91" s="91"/>
      <c r="AB91" s="84"/>
      <c r="AC91" s="110"/>
      <c r="AD91" s="123"/>
      <c r="AE91" s="124"/>
      <c r="AF91" s="92"/>
    </row>
    <row r="92" spans="19:32" ht="12" customHeight="1" x14ac:dyDescent="0.2">
      <c r="S92" s="122"/>
      <c r="T92" s="86" t="s">
        <v>46</v>
      </c>
      <c r="U92" s="83"/>
      <c r="V92" s="83"/>
      <c r="W92" s="83"/>
      <c r="X92" s="87">
        <v>9.8342787549451291E-3</v>
      </c>
      <c r="Y92" s="87">
        <v>4.0340884657125578E-3</v>
      </c>
      <c r="Z92" s="87">
        <v>4.3803147644777222E-3</v>
      </c>
      <c r="AA92" s="87">
        <v>2.1929442695498919E-2</v>
      </c>
      <c r="AB92" s="87">
        <v>0.94380903208425437</v>
      </c>
      <c r="AC92" s="109">
        <f>$AI$16</f>
        <v>537.45017567427158</v>
      </c>
      <c r="AD92" s="123">
        <f t="shared" si="27"/>
        <v>35.392724509317993</v>
      </c>
      <c r="AE92" s="124">
        <f t="shared" si="28"/>
        <v>28.455942233396442</v>
      </c>
      <c r="AF92" s="88"/>
    </row>
    <row r="93" spans="19:32" ht="12" customHeight="1" x14ac:dyDescent="0.2">
      <c r="S93" s="122"/>
      <c r="T93" s="86" t="s">
        <v>14</v>
      </c>
      <c r="U93" s="83"/>
      <c r="V93" s="83"/>
      <c r="W93" s="83"/>
      <c r="X93" s="87">
        <v>0.3351574472960468</v>
      </c>
      <c r="Y93" s="87">
        <v>2.0248288767742307E-2</v>
      </c>
      <c r="Z93" s="87">
        <v>0.29659820861674802</v>
      </c>
      <c r="AA93" s="87">
        <v>0.37604960760574907</v>
      </c>
      <c r="AB93" s="87">
        <v>0.99030368879316022</v>
      </c>
      <c r="AC93" s="109">
        <f t="shared" ref="AC93:AC97" si="31">$AI$16</f>
        <v>537.45017567427158</v>
      </c>
      <c r="AD93" s="123">
        <f t="shared" si="27"/>
        <v>1206.2028639802813</v>
      </c>
      <c r="AE93" s="124">
        <f t="shared" si="28"/>
        <v>142.82882995681436</v>
      </c>
      <c r="AF93" s="88"/>
    </row>
    <row r="94" spans="19:32" ht="12" customHeight="1" x14ac:dyDescent="0.2">
      <c r="S94" s="122"/>
      <c r="T94" s="86" t="s">
        <v>16</v>
      </c>
      <c r="U94" s="83"/>
      <c r="V94" s="83"/>
      <c r="W94" s="83"/>
      <c r="X94" s="87">
        <v>0.32335924094146057</v>
      </c>
      <c r="Y94" s="87">
        <v>1.9150709121981857E-2</v>
      </c>
      <c r="Z94" s="87">
        <v>0.28691679379122392</v>
      </c>
      <c r="AA94" s="87">
        <v>0.36208008751948062</v>
      </c>
      <c r="AB94" s="87">
        <v>0.94520727610965882</v>
      </c>
      <c r="AC94" s="109">
        <f t="shared" si="31"/>
        <v>537.45017567427158</v>
      </c>
      <c r="AD94" s="123">
        <f t="shared" si="27"/>
        <v>1163.7421327342831</v>
      </c>
      <c r="AE94" s="124">
        <f t="shared" si="28"/>
        <v>135.0866440177179</v>
      </c>
      <c r="AF94" s="88"/>
    </row>
    <row r="95" spans="19:32" ht="12" customHeight="1" x14ac:dyDescent="0.2">
      <c r="S95" s="122"/>
      <c r="T95" s="86" t="s">
        <v>17</v>
      </c>
      <c r="U95" s="83"/>
      <c r="V95" s="83"/>
      <c r="W95" s="83"/>
      <c r="X95" s="87">
        <v>0.33164903300754889</v>
      </c>
      <c r="Y95" s="87">
        <v>2.1605236421248026E-2</v>
      </c>
      <c r="Z95" s="87">
        <v>0.2906333182435204</v>
      </c>
      <c r="AA95" s="87">
        <v>0.37538996155766569</v>
      </c>
      <c r="AB95" s="87">
        <v>1.0594519803834006</v>
      </c>
      <c r="AC95" s="109">
        <f t="shared" si="31"/>
        <v>537.45017567427158</v>
      </c>
      <c r="AD95" s="123">
        <f t="shared" si="27"/>
        <v>1193.5763823163443</v>
      </c>
      <c r="AE95" s="124">
        <f t="shared" si="28"/>
        <v>152.40056453083076</v>
      </c>
      <c r="AF95" s="88"/>
    </row>
    <row r="96" spans="19:32" ht="12" customHeight="1" x14ac:dyDescent="0.2">
      <c r="S96" s="122"/>
      <c r="T96" s="89" t="s">
        <v>18</v>
      </c>
      <c r="U96" s="83"/>
      <c r="V96" s="83"/>
      <c r="W96" s="83"/>
      <c r="X96" s="87">
        <v>4.8560726653987321E-2</v>
      </c>
      <c r="Y96" s="87">
        <v>9.1029749657367508E-3</v>
      </c>
      <c r="Z96" s="87">
        <v>3.3491488083233135E-2</v>
      </c>
      <c r="AA96" s="87">
        <v>6.9919749935920067E-2</v>
      </c>
      <c r="AB96" s="87">
        <v>0.97771918025019611</v>
      </c>
      <c r="AC96" s="109">
        <f t="shared" si="31"/>
        <v>537.45017567427158</v>
      </c>
      <c r="AD96" s="123">
        <f t="shared" si="27"/>
        <v>174.76588403319653</v>
      </c>
      <c r="AE96" s="124">
        <f t="shared" si="28"/>
        <v>64.211216977192564</v>
      </c>
      <c r="AF96" s="88"/>
    </row>
    <row r="97" spans="19:32" ht="12" customHeight="1" x14ac:dyDescent="0.2">
      <c r="S97" s="122"/>
      <c r="T97" s="89" t="s">
        <v>11</v>
      </c>
      <c r="U97" s="83"/>
      <c r="V97" s="83"/>
      <c r="W97" s="83"/>
      <c r="X97" s="87">
        <v>0.65500827394900951</v>
      </c>
      <c r="Y97" s="87">
        <v>2.0163150727757258E-2</v>
      </c>
      <c r="Z97" s="87">
        <v>0.61437829057560911</v>
      </c>
      <c r="AA97" s="87">
        <v>0.69349306989332848</v>
      </c>
      <c r="AB97" s="87">
        <v>0.97925224537503297</v>
      </c>
      <c r="AC97" s="109">
        <f t="shared" si="31"/>
        <v>537.45017567427158</v>
      </c>
      <c r="AD97" s="123">
        <f t="shared" si="27"/>
        <v>2357.3185150506274</v>
      </c>
      <c r="AE97" s="124">
        <f t="shared" si="28"/>
        <v>142.22827715082843</v>
      </c>
      <c r="AF97" s="88"/>
    </row>
    <row r="98" spans="19:32" ht="12" customHeight="1" x14ac:dyDescent="0.2">
      <c r="S98" s="120" t="s">
        <v>23</v>
      </c>
      <c r="T98" s="90"/>
      <c r="U98" s="83"/>
      <c r="V98" s="83"/>
      <c r="W98" s="83"/>
      <c r="X98" s="91"/>
      <c r="Y98" s="91"/>
      <c r="Z98" s="91"/>
      <c r="AA98" s="91"/>
      <c r="AB98" s="84"/>
      <c r="AC98" s="110"/>
      <c r="AD98" s="123"/>
      <c r="AE98" s="124"/>
      <c r="AF98" s="92"/>
    </row>
    <row r="99" spans="19:32" ht="12" customHeight="1" x14ac:dyDescent="0.2">
      <c r="S99" s="122"/>
      <c r="T99" s="86" t="s">
        <v>46</v>
      </c>
      <c r="U99" s="83"/>
      <c r="V99" s="83"/>
      <c r="W99" s="83"/>
      <c r="X99" s="87">
        <v>2.5304394320632351E-2</v>
      </c>
      <c r="Y99" s="87">
        <v>7.3210062035201189E-3</v>
      </c>
      <c r="Z99" s="87">
        <v>1.4279504793867248E-2</v>
      </c>
      <c r="AA99" s="87">
        <v>4.4457449910561386E-2</v>
      </c>
      <c r="AB99" s="87">
        <v>0.96046067923937606</v>
      </c>
      <c r="AC99" s="109">
        <f>$AI$17</f>
        <v>428.04849014733605</v>
      </c>
      <c r="AD99" s="123">
        <f t="shared" si="27"/>
        <v>72.530753337425409</v>
      </c>
      <c r="AE99" s="124">
        <f t="shared" si="28"/>
        <v>41.129467604161903</v>
      </c>
      <c r="AF99" s="88"/>
    </row>
    <row r="100" spans="19:32" ht="12" customHeight="1" x14ac:dyDescent="0.2">
      <c r="S100" s="122"/>
      <c r="T100" s="86" t="s">
        <v>14</v>
      </c>
      <c r="U100" s="83"/>
      <c r="V100" s="83"/>
      <c r="W100" s="83"/>
      <c r="X100" s="87">
        <v>0.28165846596445032</v>
      </c>
      <c r="Y100" s="87">
        <v>1.9469047387904077E-2</v>
      </c>
      <c r="Z100" s="87">
        <v>0.2450154228848504</v>
      </c>
      <c r="AA100" s="87">
        <v>0.32144836556559364</v>
      </c>
      <c r="AB100" s="87">
        <v>0.89178281849980512</v>
      </c>
      <c r="AC100" s="109">
        <f t="shared" ref="AC100:AC104" si="32">$AI$17</f>
        <v>428.04849014733605</v>
      </c>
      <c r="AD100" s="123">
        <f t="shared" si="27"/>
        <v>807.32620830241081</v>
      </c>
      <c r="AE100" s="124">
        <f t="shared" si="28"/>
        <v>109.37725383153928</v>
      </c>
      <c r="AF100" s="88"/>
    </row>
    <row r="101" spans="19:32" ht="12" customHeight="1" x14ac:dyDescent="0.2">
      <c r="S101" s="122"/>
      <c r="T101" s="86" t="s">
        <v>16</v>
      </c>
      <c r="U101" s="83"/>
      <c r="V101" s="83"/>
      <c r="W101" s="83"/>
      <c r="X101" s="87">
        <v>0.35285076013701927</v>
      </c>
      <c r="Y101" s="87">
        <v>2.2584326474494418E-2</v>
      </c>
      <c r="Z101" s="87">
        <v>0.30982851528263261</v>
      </c>
      <c r="AA101" s="87">
        <v>0.39839853632778133</v>
      </c>
      <c r="AB101" s="87">
        <v>0.97375720508129282</v>
      </c>
      <c r="AC101" s="109">
        <f t="shared" si="32"/>
        <v>428.04849014733605</v>
      </c>
      <c r="AD101" s="123">
        <f t="shared" si="27"/>
        <v>1011.386841516057</v>
      </c>
      <c r="AE101" s="124">
        <f t="shared" si="28"/>
        <v>126.87891503874225</v>
      </c>
      <c r="AF101" s="88"/>
    </row>
    <row r="102" spans="19:32" ht="12" customHeight="1" x14ac:dyDescent="0.2">
      <c r="S102" s="122"/>
      <c r="T102" s="86" t="s">
        <v>17</v>
      </c>
      <c r="U102" s="83"/>
      <c r="V102" s="83"/>
      <c r="W102" s="83"/>
      <c r="X102" s="87">
        <v>0.34018637957789472</v>
      </c>
      <c r="Y102" s="87">
        <v>2.1734280580676654E-2</v>
      </c>
      <c r="Z102" s="87">
        <v>0.29885073706976484</v>
      </c>
      <c r="AA102" s="87">
        <v>0.38410726506924908</v>
      </c>
      <c r="AB102" s="87">
        <v>0.94518639714272823</v>
      </c>
      <c r="AC102" s="109">
        <f t="shared" si="32"/>
        <v>428.04849014733605</v>
      </c>
      <c r="AD102" s="123">
        <f t="shared" si="27"/>
        <v>975.08654320161804</v>
      </c>
      <c r="AE102" s="124">
        <f t="shared" si="28"/>
        <v>122.10335084989919</v>
      </c>
      <c r="AF102" s="88"/>
    </row>
    <row r="103" spans="19:32" ht="12" customHeight="1" x14ac:dyDescent="0.2">
      <c r="S103" s="122"/>
      <c r="T103" s="89" t="s">
        <v>18</v>
      </c>
      <c r="U103" s="83"/>
      <c r="V103" s="83"/>
      <c r="W103" s="83"/>
      <c r="X103" s="87">
        <v>3.2556012863583603E-2</v>
      </c>
      <c r="Y103" s="87">
        <v>7.6718643470239049E-3</v>
      </c>
      <c r="Z103" s="87">
        <v>2.0423361958743481E-2</v>
      </c>
      <c r="AA103" s="87">
        <v>5.1517105159516775E-2</v>
      </c>
      <c r="AB103" s="87">
        <v>0.8906635651964302</v>
      </c>
      <c r="AC103" s="109">
        <f t="shared" si="32"/>
        <v>428.04849014733605</v>
      </c>
      <c r="AD103" s="123">
        <f t="shared" si="27"/>
        <v>93.316287627295495</v>
      </c>
      <c r="AE103" s="124">
        <f t="shared" si="28"/>
        <v>43.100591278385366</v>
      </c>
      <c r="AF103" s="88"/>
    </row>
    <row r="104" spans="19:32" ht="12" customHeight="1" x14ac:dyDescent="0.2">
      <c r="S104" s="122"/>
      <c r="T104" s="89" t="s">
        <v>11</v>
      </c>
      <c r="U104" s="83"/>
      <c r="V104" s="83"/>
      <c r="W104" s="83"/>
      <c r="X104" s="87">
        <v>0.69303713971491532</v>
      </c>
      <c r="Y104" s="87">
        <v>2.0416364729825151E-2</v>
      </c>
      <c r="Z104" s="87">
        <v>0.65152126179050707</v>
      </c>
      <c r="AA104" s="87">
        <v>0.73164424364633585</v>
      </c>
      <c r="AB104" s="87">
        <v>0.91200776685064266</v>
      </c>
      <c r="AC104" s="109">
        <f t="shared" si="32"/>
        <v>428.04849014733605</v>
      </c>
      <c r="AD104" s="123">
        <f t="shared" si="27"/>
        <v>1986.4733847176788</v>
      </c>
      <c r="AE104" s="124">
        <f t="shared" si="28"/>
        <v>114.69928974330634</v>
      </c>
      <c r="AF104" s="88"/>
    </row>
    <row r="105" spans="19:32" ht="12" customHeight="1" x14ac:dyDescent="0.2">
      <c r="S105" s="120" t="s">
        <v>24</v>
      </c>
      <c r="T105" s="90"/>
      <c r="U105" s="83"/>
      <c r="V105" s="83"/>
      <c r="W105" s="83"/>
      <c r="X105" s="91"/>
      <c r="Y105" s="91"/>
      <c r="Z105" s="91"/>
      <c r="AA105" s="91"/>
      <c r="AB105" s="84"/>
      <c r="AC105" s="110"/>
      <c r="AD105" s="123"/>
      <c r="AE105" s="124"/>
      <c r="AF105" s="92"/>
    </row>
    <row r="106" spans="19:32" ht="12" customHeight="1" x14ac:dyDescent="0.2">
      <c r="S106" s="122"/>
      <c r="T106" s="86" t="s">
        <v>46</v>
      </c>
      <c r="U106" s="83"/>
      <c r="V106" s="83"/>
      <c r="W106" s="83"/>
      <c r="X106" s="87">
        <v>9.2955032015230969E-3</v>
      </c>
      <c r="Y106" s="87">
        <v>4.6888374951795609E-3</v>
      </c>
      <c r="Z106" s="87">
        <v>3.4373971521599726E-3</v>
      </c>
      <c r="AA106" s="87">
        <v>2.4887827715033485E-2</v>
      </c>
      <c r="AB106" s="87">
        <v>0.881763929684102</v>
      </c>
      <c r="AC106" s="109">
        <f>$AI$18</f>
        <v>328.39891965675685</v>
      </c>
      <c r="AD106" s="123">
        <f t="shared" si="27"/>
        <v>20.441271035381693</v>
      </c>
      <c r="AE106" s="124">
        <f t="shared" si="28"/>
        <v>20.209531443728306</v>
      </c>
      <c r="AF106" s="88"/>
    </row>
    <row r="107" spans="19:32" ht="12" customHeight="1" x14ac:dyDescent="0.2">
      <c r="S107" s="122"/>
      <c r="T107" s="86" t="s">
        <v>14</v>
      </c>
      <c r="U107" s="83"/>
      <c r="V107" s="83"/>
      <c r="W107" s="83"/>
      <c r="X107" s="87">
        <v>0.29671506532452019</v>
      </c>
      <c r="Y107" s="87">
        <v>2.193910572458381E-2</v>
      </c>
      <c r="Z107" s="87">
        <v>0.25547398404558624</v>
      </c>
      <c r="AA107" s="87">
        <v>0.34155946407207738</v>
      </c>
      <c r="AB107" s="87">
        <v>0.86672062700853469</v>
      </c>
      <c r="AC107" s="109">
        <f t="shared" ref="AC107:AC111" si="33">$AI$18</f>
        <v>328.39891965675685</v>
      </c>
      <c r="AD107" s="123">
        <f t="shared" si="27"/>
        <v>652.49109586511611</v>
      </c>
      <c r="AE107" s="124">
        <f t="shared" si="28"/>
        <v>94.560548844799911</v>
      </c>
      <c r="AF107" s="88"/>
    </row>
    <row r="108" spans="19:32" ht="12" customHeight="1" x14ac:dyDescent="0.2">
      <c r="S108" s="122"/>
      <c r="T108" s="86" t="s">
        <v>16</v>
      </c>
      <c r="U108" s="83"/>
      <c r="V108" s="83"/>
      <c r="W108" s="83"/>
      <c r="X108" s="87">
        <v>0.41434959941014976</v>
      </c>
      <c r="Y108" s="87">
        <v>2.4742156500037166E-2</v>
      </c>
      <c r="Z108" s="87">
        <v>0.3666975239946933</v>
      </c>
      <c r="AA108" s="87">
        <v>0.46366041369189653</v>
      </c>
      <c r="AB108" s="87">
        <v>0.90642219852737249</v>
      </c>
      <c r="AC108" s="109">
        <f t="shared" si="33"/>
        <v>328.39891965675685</v>
      </c>
      <c r="AD108" s="123">
        <f t="shared" si="27"/>
        <v>911.17525122866857</v>
      </c>
      <c r="AE108" s="124">
        <f t="shared" si="28"/>
        <v>106.64208138738215</v>
      </c>
      <c r="AF108" s="88"/>
    </row>
    <row r="109" spans="19:32" ht="12" customHeight="1" x14ac:dyDescent="0.2">
      <c r="S109" s="122"/>
      <c r="T109" s="86" t="s">
        <v>17</v>
      </c>
      <c r="U109" s="83"/>
      <c r="V109" s="83"/>
      <c r="W109" s="83"/>
      <c r="X109" s="87">
        <v>0.27963983206380472</v>
      </c>
      <c r="Y109" s="87">
        <v>2.3421219691560934E-2</v>
      </c>
      <c r="Z109" s="87">
        <v>0.23599431179683841</v>
      </c>
      <c r="AA109" s="87">
        <v>0.32789300715751268</v>
      </c>
      <c r="AB109" s="87">
        <v>0.94173955818138388</v>
      </c>
      <c r="AC109" s="109">
        <f t="shared" si="33"/>
        <v>328.39891965675685</v>
      </c>
      <c r="AD109" s="123">
        <f t="shared" si="27"/>
        <v>614.94181386202263</v>
      </c>
      <c r="AE109" s="124">
        <f t="shared" si="28"/>
        <v>100.94866292416535</v>
      </c>
      <c r="AF109" s="88"/>
    </row>
    <row r="110" spans="19:32" ht="12" customHeight="1" x14ac:dyDescent="0.2">
      <c r="S110" s="122"/>
      <c r="T110" s="89" t="s">
        <v>18</v>
      </c>
      <c r="U110" s="83"/>
      <c r="V110" s="83"/>
      <c r="W110" s="83"/>
      <c r="X110" s="87">
        <v>1.8913297367774078E-2</v>
      </c>
      <c r="Y110" s="87">
        <v>7.1135460722876334E-3</v>
      </c>
      <c r="Z110" s="87">
        <v>8.9929849207364722E-3</v>
      </c>
      <c r="AA110" s="87">
        <v>3.9342431305894897E-2</v>
      </c>
      <c r="AB110" s="87">
        <v>0.94242000378527335</v>
      </c>
      <c r="AC110" s="109">
        <f t="shared" si="33"/>
        <v>328.39891965675685</v>
      </c>
      <c r="AD110" s="123">
        <f t="shared" si="27"/>
        <v>41.591275833684129</v>
      </c>
      <c r="AE110" s="124">
        <f t="shared" si="28"/>
        <v>30.660357321426325</v>
      </c>
      <c r="AF110" s="88"/>
    </row>
    <row r="111" spans="19:32" ht="12" customHeight="1" x14ac:dyDescent="0.2">
      <c r="S111" s="122"/>
      <c r="T111" s="89" t="s">
        <v>11</v>
      </c>
      <c r="U111" s="83"/>
      <c r="V111" s="83"/>
      <c r="W111" s="83"/>
      <c r="X111" s="87">
        <v>0.69398943147395642</v>
      </c>
      <c r="Y111" s="87">
        <v>2.1947467273665824E-2</v>
      </c>
      <c r="Z111" s="87">
        <v>0.64924348592459025</v>
      </c>
      <c r="AA111" s="87">
        <v>0.73535394692142275</v>
      </c>
      <c r="AB111" s="87">
        <v>0.85947932925839354</v>
      </c>
      <c r="AC111" s="109">
        <f t="shared" si="33"/>
        <v>328.39891965675685</v>
      </c>
      <c r="AD111" s="123">
        <f t="shared" si="27"/>
        <v>1526.1170650906954</v>
      </c>
      <c r="AE111" s="124">
        <f t="shared" si="28"/>
        <v>94.59658826592829</v>
      </c>
      <c r="AF111" s="88"/>
    </row>
    <row r="112" spans="19:32" ht="12" customHeight="1" x14ac:dyDescent="0.2">
      <c r="S112" s="117" t="s">
        <v>27</v>
      </c>
      <c r="T112" s="90"/>
      <c r="U112" s="83"/>
      <c r="V112" s="83"/>
      <c r="W112" s="83"/>
      <c r="X112" s="91"/>
      <c r="Y112" s="91"/>
      <c r="Z112" s="91"/>
      <c r="AA112" s="91"/>
      <c r="AB112" s="84"/>
      <c r="AC112" s="110"/>
      <c r="AD112" s="123"/>
      <c r="AE112" s="124"/>
      <c r="AF112" s="92"/>
    </row>
    <row r="113" spans="19:32" ht="12" customHeight="1" x14ac:dyDescent="0.2">
      <c r="S113" s="122"/>
      <c r="T113" s="86" t="s">
        <v>46</v>
      </c>
      <c r="U113" s="83"/>
      <c r="V113" s="83"/>
      <c r="W113" s="83"/>
      <c r="X113" s="93">
        <v>1.945694753488619E-2</v>
      </c>
      <c r="Y113" s="93">
        <v>2.6288573212172777E-3</v>
      </c>
      <c r="Z113" s="93">
        <v>1.490963140585444E-2</v>
      </c>
      <c r="AA113" s="93">
        <v>2.5355460458710691E-2</v>
      </c>
      <c r="AB113" s="93">
        <v>1.1070573211796975</v>
      </c>
      <c r="AC113" s="111">
        <f>$AI$19</f>
        <v>3411.5987353767459</v>
      </c>
      <c r="AD113" s="123">
        <f t="shared" si="27"/>
        <v>444.4940222254707</v>
      </c>
      <c r="AE113" s="124">
        <f t="shared" si="28"/>
        <v>117.71025596077884</v>
      </c>
      <c r="AF113" s="94"/>
    </row>
    <row r="114" spans="19:32" ht="12" customHeight="1" x14ac:dyDescent="0.2">
      <c r="S114" s="122"/>
      <c r="T114" s="86" t="s">
        <v>14</v>
      </c>
      <c r="U114" s="83"/>
      <c r="V114" s="83"/>
      <c r="W114" s="83"/>
      <c r="X114" s="93">
        <v>0.37651136112047451</v>
      </c>
      <c r="Y114" s="93">
        <v>8.893757980522313E-3</v>
      </c>
      <c r="Z114" s="93">
        <v>0.35919836573543223</v>
      </c>
      <c r="AA114" s="93">
        <v>0.39414555853556282</v>
      </c>
      <c r="AB114" s="93">
        <v>1.0677160525930562</v>
      </c>
      <c r="AC114" s="111">
        <f t="shared" ref="AC114:AC118" si="34">$AI$19</f>
        <v>3411.5987353767459</v>
      </c>
      <c r="AD114" s="123">
        <f t="shared" si="27"/>
        <v>8601.4031244087109</v>
      </c>
      <c r="AE114" s="124">
        <f t="shared" si="28"/>
        <v>398.22873607143731</v>
      </c>
      <c r="AF114" s="94"/>
    </row>
    <row r="115" spans="19:32" ht="12" customHeight="1" x14ac:dyDescent="0.2">
      <c r="S115" s="122"/>
      <c r="T115" s="86" t="s">
        <v>16</v>
      </c>
      <c r="U115" s="83"/>
      <c r="V115" s="83"/>
      <c r="W115" s="83"/>
      <c r="X115" s="93">
        <v>0.31337887778361684</v>
      </c>
      <c r="Y115" s="93">
        <v>8.3006151761590152E-3</v>
      </c>
      <c r="Z115" s="93">
        <v>0.29729969132435957</v>
      </c>
      <c r="AA115" s="93">
        <v>0.32991940009101967</v>
      </c>
      <c r="AB115" s="93">
        <v>1.04085592750468</v>
      </c>
      <c r="AC115" s="111">
        <f t="shared" si="34"/>
        <v>3411.5987353767459</v>
      </c>
      <c r="AD115" s="123">
        <f t="shared" si="27"/>
        <v>7159.1413615516458</v>
      </c>
      <c r="AE115" s="124">
        <f t="shared" si="28"/>
        <v>371.6700519011726</v>
      </c>
      <c r="AF115" s="94"/>
    </row>
    <row r="116" spans="19:32" ht="12" customHeight="1" x14ac:dyDescent="0.2">
      <c r="S116" s="122"/>
      <c r="T116" s="86" t="s">
        <v>17</v>
      </c>
      <c r="U116" s="83"/>
      <c r="V116" s="83"/>
      <c r="W116" s="83"/>
      <c r="X116" s="93">
        <v>0.29065281356101957</v>
      </c>
      <c r="Y116" s="93">
        <v>8.9370455695167057E-3</v>
      </c>
      <c r="Z116" s="93">
        <v>0.27340558778540136</v>
      </c>
      <c r="AA116" s="93">
        <v>0.3085260566628652</v>
      </c>
      <c r="AB116" s="93">
        <v>1.1448565188250976</v>
      </c>
      <c r="AC116" s="111">
        <f t="shared" si="34"/>
        <v>3411.5987353767459</v>
      </c>
      <c r="AD116" s="123">
        <f t="shared" si="27"/>
        <v>6639.9643592215261</v>
      </c>
      <c r="AE116" s="124">
        <f t="shared" si="28"/>
        <v>400.16699005704936</v>
      </c>
      <c r="AF116" s="88"/>
    </row>
    <row r="117" spans="19:32" ht="12" customHeight="1" x14ac:dyDescent="0.2">
      <c r="S117" s="122"/>
      <c r="T117" s="89" t="s">
        <v>18</v>
      </c>
      <c r="U117" s="83"/>
      <c r="V117" s="83"/>
      <c r="W117" s="83"/>
      <c r="X117" s="96">
        <v>4.4107759393900395E-2</v>
      </c>
      <c r="Y117" s="96">
        <v>3.8854821708808772E-3</v>
      </c>
      <c r="Z117" s="96">
        <v>3.7071312658408316E-2</v>
      </c>
      <c r="AA117" s="96">
        <v>5.240709451415225E-2</v>
      </c>
      <c r="AB117" s="96">
        <v>1.1006689972888914</v>
      </c>
      <c r="AC117" s="111">
        <f t="shared" si="34"/>
        <v>3411.5987353767459</v>
      </c>
      <c r="AD117" s="123">
        <f t="shared" si="27"/>
        <v>1007.641889828571</v>
      </c>
      <c r="AE117" s="124">
        <f t="shared" si="28"/>
        <v>173.97714861666671</v>
      </c>
      <c r="AF117" s="88"/>
    </row>
    <row r="118" spans="19:32" ht="12" customHeight="1" x14ac:dyDescent="0.2">
      <c r="S118" s="122"/>
      <c r="T118" s="89" t="s">
        <v>11</v>
      </c>
      <c r="U118" s="83"/>
      <c r="V118" s="83"/>
      <c r="W118" s="83"/>
      <c r="X118" s="96">
        <v>0.60403169134463552</v>
      </c>
      <c r="Y118" s="96">
        <v>9.1233186629152713E-3</v>
      </c>
      <c r="Z118" s="96">
        <v>0.58596788356314455</v>
      </c>
      <c r="AA118" s="96">
        <v>0.62181603716694989</v>
      </c>
      <c r="AB118" s="96">
        <v>1.0850919646076518</v>
      </c>
      <c r="AC118" s="111">
        <f t="shared" si="34"/>
        <v>3411.5987353767459</v>
      </c>
      <c r="AD118" s="123">
        <f t="shared" si="27"/>
        <v>13799.105720773152</v>
      </c>
      <c r="AE118" s="124">
        <f t="shared" si="28"/>
        <v>408.50759238855915</v>
      </c>
      <c r="AF118" s="88"/>
    </row>
    <row r="119" spans="19:32" ht="12" customHeight="1" x14ac:dyDescent="0.2">
      <c r="S119" s="120" t="s">
        <v>28</v>
      </c>
      <c r="T119" s="90"/>
      <c r="U119" s="83"/>
      <c r="V119" s="83"/>
      <c r="W119" s="83"/>
      <c r="X119" s="97"/>
      <c r="Y119" s="97"/>
      <c r="Z119" s="97"/>
      <c r="AA119" s="97"/>
      <c r="AB119" s="85"/>
      <c r="AC119" s="112"/>
      <c r="AD119" s="123"/>
      <c r="AE119" s="124"/>
      <c r="AF119" s="92"/>
    </row>
    <row r="120" spans="19:32" ht="12" customHeight="1" x14ac:dyDescent="0.2">
      <c r="S120" s="120" t="s">
        <v>9</v>
      </c>
      <c r="T120" s="90"/>
      <c r="U120" s="83"/>
      <c r="V120" s="83"/>
      <c r="W120" s="83"/>
      <c r="X120" s="97"/>
      <c r="Y120" s="97"/>
      <c r="Z120" s="97"/>
      <c r="AA120" s="97"/>
      <c r="AB120" s="85"/>
      <c r="AC120" s="112"/>
      <c r="AD120" s="123"/>
      <c r="AE120" s="124"/>
      <c r="AF120" s="92"/>
    </row>
    <row r="121" spans="19:32" ht="12" customHeight="1" x14ac:dyDescent="0.2">
      <c r="S121" s="122"/>
      <c r="T121" s="86" t="s">
        <v>46</v>
      </c>
      <c r="U121" s="83"/>
      <c r="V121" s="83"/>
      <c r="W121" s="83"/>
      <c r="X121" s="93">
        <v>7.0400159503264351E-2</v>
      </c>
      <c r="Y121" s="93">
        <v>1.093974396185454E-2</v>
      </c>
      <c r="Z121" s="93">
        <v>5.1705235214663005E-2</v>
      </c>
      <c r="AA121" s="93">
        <v>9.517613938651498E-2</v>
      </c>
      <c r="AB121" s="93">
        <v>1.2809281083124668</v>
      </c>
      <c r="AC121" s="111">
        <f>$AI$20</f>
        <v>904.72223671719246</v>
      </c>
      <c r="AD121" s="123">
        <f t="shared" si="27"/>
        <v>426.50308808704017</v>
      </c>
      <c r="AE121" s="124">
        <f t="shared" si="28"/>
        <v>129.90078213525189</v>
      </c>
      <c r="AF121" s="94"/>
    </row>
    <row r="122" spans="19:32" ht="12" customHeight="1" x14ac:dyDescent="0.2">
      <c r="S122" s="122"/>
      <c r="T122" s="86" t="s">
        <v>14</v>
      </c>
      <c r="U122" s="83"/>
      <c r="V122" s="83"/>
      <c r="W122" s="83"/>
      <c r="X122" s="93">
        <v>0.5581095936081365</v>
      </c>
      <c r="Y122" s="93">
        <v>2.1128384789323801E-2</v>
      </c>
      <c r="Z122" s="93">
        <v>0.51627235672503702</v>
      </c>
      <c r="AA122" s="93">
        <v>0.59913793808139859</v>
      </c>
      <c r="AB122" s="93">
        <v>1.2743880989634133</v>
      </c>
      <c r="AC122" s="111">
        <f t="shared" ref="AC122:AC126" si="35">$AI$20</f>
        <v>904.72223671719246</v>
      </c>
      <c r="AD122" s="123">
        <f t="shared" si="27"/>
        <v>3381.1779240902979</v>
      </c>
      <c r="AE122" s="124">
        <f t="shared" si="28"/>
        <v>250.88281032515576</v>
      </c>
      <c r="AF122" s="94"/>
    </row>
    <row r="123" spans="19:32" ht="12" customHeight="1" x14ac:dyDescent="0.2">
      <c r="S123" s="122"/>
      <c r="T123" s="86" t="s">
        <v>16</v>
      </c>
      <c r="U123" s="83"/>
      <c r="V123" s="83"/>
      <c r="W123" s="83"/>
      <c r="X123" s="93">
        <v>0.24286845348393102</v>
      </c>
      <c r="Y123" s="93">
        <v>1.9846270210902267E-2</v>
      </c>
      <c r="Z123" s="93">
        <v>0.20601023028762291</v>
      </c>
      <c r="AA123" s="93">
        <v>0.28396269982114619</v>
      </c>
      <c r="AB123" s="93">
        <v>1.3863092319420209</v>
      </c>
      <c r="AC123" s="111">
        <f t="shared" si="35"/>
        <v>904.72223671719246</v>
      </c>
      <c r="AD123" s="123">
        <f t="shared" si="27"/>
        <v>1471.362368220447</v>
      </c>
      <c r="AE123" s="124">
        <f t="shared" si="28"/>
        <v>235.65871668048766</v>
      </c>
      <c r="AF123" s="94"/>
    </row>
    <row r="124" spans="19:32" ht="12" customHeight="1" x14ac:dyDescent="0.2">
      <c r="S124" s="122"/>
      <c r="T124" s="86" t="s">
        <v>17</v>
      </c>
      <c r="U124" s="83"/>
      <c r="V124" s="83"/>
      <c r="W124" s="83"/>
      <c r="X124" s="93">
        <v>0.12862179340466803</v>
      </c>
      <c r="Y124" s="93">
        <v>1.5389913153810801E-2</v>
      </c>
      <c r="Z124" s="93">
        <v>0.10127995882442008</v>
      </c>
      <c r="AA124" s="93">
        <v>0.16201426963608895</v>
      </c>
      <c r="AB124" s="93">
        <v>1.3769811073948723</v>
      </c>
      <c r="AC124" s="111">
        <f t="shared" si="35"/>
        <v>904.72223671719246</v>
      </c>
      <c r="AD124" s="123">
        <f t="shared" si="27"/>
        <v>779.22539479247268</v>
      </c>
      <c r="AE124" s="124">
        <f t="shared" si="28"/>
        <v>182.74301141273875</v>
      </c>
      <c r="AF124" s="94"/>
    </row>
    <row r="125" spans="19:32" ht="12" customHeight="1" x14ac:dyDescent="0.2">
      <c r="S125" s="122"/>
      <c r="T125" s="89" t="s">
        <v>18</v>
      </c>
      <c r="U125" s="83"/>
      <c r="V125" s="83"/>
      <c r="W125" s="83"/>
      <c r="X125" s="93">
        <v>1.945480569802488E-2</v>
      </c>
      <c r="Y125" s="93">
        <v>5.5505500597627204E-3</v>
      </c>
      <c r="Z125" s="93">
        <v>1.1075403459509607E-2</v>
      </c>
      <c r="AA125" s="93">
        <v>3.3956194109392691E-2</v>
      </c>
      <c r="AB125" s="93">
        <v>1.2037636009841777</v>
      </c>
      <c r="AC125" s="111">
        <f t="shared" si="35"/>
        <v>904.72223671719246</v>
      </c>
      <c r="AD125" s="123">
        <f t="shared" si="27"/>
        <v>117.86244188773765</v>
      </c>
      <c r="AE125" s="124">
        <f t="shared" si="28"/>
        <v>65.908379259894176</v>
      </c>
      <c r="AF125" s="94"/>
    </row>
    <row r="126" spans="19:32" ht="12" customHeight="1" x14ac:dyDescent="0.2">
      <c r="S126" s="122"/>
      <c r="T126" s="89" t="s">
        <v>11</v>
      </c>
      <c r="U126" s="83"/>
      <c r="V126" s="83"/>
      <c r="W126" s="83"/>
      <c r="X126" s="96">
        <v>0.37149024688859905</v>
      </c>
      <c r="Y126" s="96">
        <v>2.2160875095896107E-2</v>
      </c>
      <c r="Z126" s="96">
        <v>0.32907404773263926</v>
      </c>
      <c r="AA126" s="96">
        <v>0.41598392536241491</v>
      </c>
      <c r="AB126" s="96">
        <v>1.3737560783418072</v>
      </c>
      <c r="AC126" s="111">
        <f t="shared" si="35"/>
        <v>904.72223671719246</v>
      </c>
      <c r="AD126" s="123">
        <f t="shared" si="27"/>
        <v>2250.5877630129194</v>
      </c>
      <c r="AE126" s="124">
        <f t="shared" si="28"/>
        <v>263.14281374374326</v>
      </c>
      <c r="AF126" s="88"/>
    </row>
    <row r="127" spans="19:32" ht="12" customHeight="1" x14ac:dyDescent="0.2">
      <c r="S127" s="120" t="s">
        <v>12</v>
      </c>
      <c r="T127" s="90"/>
      <c r="U127" s="83"/>
      <c r="V127" s="83"/>
      <c r="W127" s="83"/>
      <c r="X127" s="97"/>
      <c r="Y127" s="97"/>
      <c r="Z127" s="97"/>
      <c r="AA127" s="97"/>
      <c r="AB127" s="85"/>
      <c r="AC127" s="112"/>
      <c r="AD127" s="123"/>
      <c r="AE127" s="124"/>
      <c r="AF127" s="92"/>
    </row>
    <row r="128" spans="19:32" ht="12" customHeight="1" x14ac:dyDescent="0.2">
      <c r="S128" s="122"/>
      <c r="T128" s="86" t="s">
        <v>46</v>
      </c>
      <c r="U128" s="83"/>
      <c r="V128" s="83"/>
      <c r="W128" s="83"/>
      <c r="X128" s="93">
        <v>1.3953881809872035E-2</v>
      </c>
      <c r="Y128" s="93">
        <v>3.7743445269476069E-3</v>
      </c>
      <c r="Z128" s="93">
        <v>8.1861145594261577E-3</v>
      </c>
      <c r="AA128" s="93">
        <v>2.3688437941216813E-2</v>
      </c>
      <c r="AB128" s="93">
        <v>1.0658627689004714</v>
      </c>
      <c r="AC128" s="111">
        <f>$AI$21</f>
        <v>1106.4254488321196</v>
      </c>
      <c r="AD128" s="123">
        <f t="shared" si="27"/>
        <v>103.38331855766722</v>
      </c>
      <c r="AE128" s="124">
        <f t="shared" si="28"/>
        <v>54.809146663942215</v>
      </c>
      <c r="AF128" s="94"/>
    </row>
    <row r="129" spans="19:32" ht="12" customHeight="1" x14ac:dyDescent="0.2">
      <c r="S129" s="122"/>
      <c r="T129" s="86" t="s">
        <v>14</v>
      </c>
      <c r="U129" s="83"/>
      <c r="V129" s="83"/>
      <c r="W129" s="83"/>
      <c r="X129" s="93">
        <v>0.41509304023875715</v>
      </c>
      <c r="Y129" s="93">
        <v>2.00079420793518E-2</v>
      </c>
      <c r="Z129" s="93">
        <v>0.37638543059027979</v>
      </c>
      <c r="AA129" s="93">
        <v>0.45487774368042877</v>
      </c>
      <c r="AB129" s="93">
        <v>1.3450616389573637</v>
      </c>
      <c r="AC129" s="111">
        <f t="shared" ref="AC129:AC133" si="36">$AI$21</f>
        <v>1106.4254488321196</v>
      </c>
      <c r="AD129" s="123">
        <f t="shared" si="27"/>
        <v>3075.3948324052453</v>
      </c>
      <c r="AE129" s="124">
        <f t="shared" si="28"/>
        <v>290.54534477214577</v>
      </c>
      <c r="AF129" s="94"/>
    </row>
    <row r="130" spans="19:32" ht="12" customHeight="1" x14ac:dyDescent="0.2">
      <c r="S130" s="122"/>
      <c r="T130" s="86" t="s">
        <v>16</v>
      </c>
      <c r="U130" s="83"/>
      <c r="V130" s="83"/>
      <c r="W130" s="83"/>
      <c r="X130" s="93">
        <v>0.34547305951276042</v>
      </c>
      <c r="Y130" s="93">
        <v>1.9141091847489931E-2</v>
      </c>
      <c r="Z130" s="93">
        <v>0.30887751643093236</v>
      </c>
      <c r="AA130" s="93">
        <v>0.38399538738032291</v>
      </c>
      <c r="AB130" s="93">
        <v>1.3333732447567608</v>
      </c>
      <c r="AC130" s="111">
        <f t="shared" si="36"/>
        <v>1106.4254488321196</v>
      </c>
      <c r="AD130" s="123">
        <f t="shared" si="27"/>
        <v>2559.585343444096</v>
      </c>
      <c r="AE130" s="124">
        <f t="shared" si="28"/>
        <v>277.95737852937862</v>
      </c>
      <c r="AF130" s="94"/>
    </row>
    <row r="131" spans="19:32" ht="12" customHeight="1" x14ac:dyDescent="0.2">
      <c r="S131" s="122"/>
      <c r="T131" s="86" t="s">
        <v>17</v>
      </c>
      <c r="U131" s="83"/>
      <c r="V131" s="83"/>
      <c r="W131" s="83"/>
      <c r="X131" s="93">
        <v>0.22548001843861118</v>
      </c>
      <c r="Y131" s="93">
        <v>1.6868970687243693E-2</v>
      </c>
      <c r="Z131" s="93">
        <v>0.19405699400254212</v>
      </c>
      <c r="AA131" s="93">
        <v>0.2603475972332765</v>
      </c>
      <c r="AB131" s="93">
        <v>1.3371315161293171</v>
      </c>
      <c r="AC131" s="111">
        <f t="shared" si="36"/>
        <v>1106.4254488321196</v>
      </c>
      <c r="AD131" s="123">
        <f t="shared" si="27"/>
        <v>1670.5654306270342</v>
      </c>
      <c r="AE131" s="124">
        <f t="shared" si="28"/>
        <v>244.96276952613132</v>
      </c>
      <c r="AF131" s="94"/>
    </row>
    <row r="132" spans="19:32" ht="12" customHeight="1" x14ac:dyDescent="0.2">
      <c r="S132" s="122"/>
      <c r="T132" s="89" t="s">
        <v>18</v>
      </c>
      <c r="U132" s="83"/>
      <c r="V132" s="83"/>
      <c r="W132" s="83"/>
      <c r="X132" s="96">
        <v>4.4025631225881948E-2</v>
      </c>
      <c r="Y132" s="96">
        <v>8.2114309462967359E-3</v>
      </c>
      <c r="Z132" s="96">
        <v>3.0429931328466685E-2</v>
      </c>
      <c r="AA132" s="96">
        <v>6.3299143202872249E-2</v>
      </c>
      <c r="AB132" s="96">
        <v>1.3258634875023685</v>
      </c>
      <c r="AC132" s="111">
        <f t="shared" si="36"/>
        <v>1106.4254488321196</v>
      </c>
      <c r="AD132" s="123">
        <f t="shared" si="27"/>
        <v>326.18277263231852</v>
      </c>
      <c r="AE132" s="124">
        <f t="shared" si="28"/>
        <v>119.2423001777175</v>
      </c>
      <c r="AF132" s="88"/>
    </row>
    <row r="133" spans="19:32" ht="12" customHeight="1" x14ac:dyDescent="0.2">
      <c r="S133" s="122"/>
      <c r="T133" s="89" t="s">
        <v>11</v>
      </c>
      <c r="U133" s="83"/>
      <c r="V133" s="83"/>
      <c r="W133" s="83"/>
      <c r="X133" s="96">
        <v>0.5709530779513714</v>
      </c>
      <c r="Y133" s="96">
        <v>2.0078305961976191E-2</v>
      </c>
      <c r="Z133" s="96">
        <v>0.53112108784526579</v>
      </c>
      <c r="AA133" s="96">
        <v>0.60988670295468239</v>
      </c>
      <c r="AB133" s="96">
        <v>1.3437867328395003</v>
      </c>
      <c r="AC133" s="111">
        <f t="shared" si="36"/>
        <v>1106.4254488321196</v>
      </c>
      <c r="AD133" s="123">
        <f t="shared" si="27"/>
        <v>4230.1507740711295</v>
      </c>
      <c r="AE133" s="124">
        <f t="shared" si="28"/>
        <v>291.56713394244275</v>
      </c>
      <c r="AF133" s="88"/>
    </row>
    <row r="134" spans="19:32" ht="12" customHeight="1" x14ac:dyDescent="0.2">
      <c r="S134" s="120" t="s">
        <v>19</v>
      </c>
      <c r="T134" s="90"/>
      <c r="U134" s="83"/>
      <c r="V134" s="83"/>
      <c r="W134" s="83"/>
      <c r="X134" s="97"/>
      <c r="Y134" s="97"/>
      <c r="Z134" s="97"/>
      <c r="AA134" s="97"/>
      <c r="AB134" s="85"/>
      <c r="AC134" s="112"/>
      <c r="AD134" s="123"/>
      <c r="AE134" s="124"/>
      <c r="AF134" s="92"/>
    </row>
    <row r="135" spans="19:32" ht="12" customHeight="1" x14ac:dyDescent="0.2">
      <c r="S135" s="122"/>
      <c r="T135" s="86" t="s">
        <v>46</v>
      </c>
      <c r="U135" s="83"/>
      <c r="V135" s="83"/>
      <c r="W135" s="83"/>
      <c r="X135" s="93">
        <v>1.122086164713137E-2</v>
      </c>
      <c r="Y135" s="93">
        <v>4.5859409317140394E-3</v>
      </c>
      <c r="Z135" s="93">
        <v>5.0110558911220507E-3</v>
      </c>
      <c r="AA135" s="93">
        <v>2.4933154229227573E-2</v>
      </c>
      <c r="AB135" s="93">
        <v>1.4336905585453743</v>
      </c>
      <c r="AC135" s="111">
        <f>$AI$22</f>
        <v>1093.4270781498315</v>
      </c>
      <c r="AD135" s="123">
        <f t="shared" si="27"/>
        <v>82.157895185054244</v>
      </c>
      <c r="AE135" s="124">
        <f t="shared" si="28"/>
        <v>65.812384274278187</v>
      </c>
      <c r="AF135" s="94"/>
    </row>
    <row r="136" spans="19:32" ht="12" customHeight="1" x14ac:dyDescent="0.2">
      <c r="S136" s="122"/>
      <c r="T136" s="86" t="s">
        <v>14</v>
      </c>
      <c r="U136" s="83"/>
      <c r="V136" s="83"/>
      <c r="W136" s="83"/>
      <c r="X136" s="93">
        <v>0.34391083042448689</v>
      </c>
      <c r="Y136" s="93">
        <v>1.7077233812006952E-2</v>
      </c>
      <c r="Z136" s="93">
        <v>0.31116709727611935</v>
      </c>
      <c r="AA136" s="93">
        <v>0.37820832611276634</v>
      </c>
      <c r="AB136" s="93">
        <v>1.1838669150857921</v>
      </c>
      <c r="AC136" s="111">
        <f t="shared" ref="AC136:AC140" si="37">$AI$22</f>
        <v>1093.4270781498315</v>
      </c>
      <c r="AD136" s="123">
        <f t="shared" ref="AD136:AD175" si="38">((AC136/$W$2)*$W$1*X136)/1000</f>
        <v>2518.0766725025428</v>
      </c>
      <c r="AE136" s="124">
        <f t="shared" ref="AE136:AE175" si="39">((Y136*(AC136/$W$2)*$W$1)*1.96)/1000</f>
        <v>245.07369168347137</v>
      </c>
      <c r="AF136" s="94"/>
    </row>
    <row r="137" spans="19:32" ht="12" customHeight="1" x14ac:dyDescent="0.2">
      <c r="S137" s="122"/>
      <c r="T137" s="86" t="s">
        <v>16</v>
      </c>
      <c r="U137" s="83"/>
      <c r="V137" s="83"/>
      <c r="W137" s="83"/>
      <c r="X137" s="93">
        <v>0.3448585716416499</v>
      </c>
      <c r="Y137" s="93">
        <v>1.6472989220238994E-2</v>
      </c>
      <c r="Z137" s="93">
        <v>0.31323888872174288</v>
      </c>
      <c r="AA137" s="93">
        <v>0.37791367015321081</v>
      </c>
      <c r="AB137" s="93">
        <v>1.14123239220394</v>
      </c>
      <c r="AC137" s="111">
        <f t="shared" si="37"/>
        <v>1093.4270781498315</v>
      </c>
      <c r="AD137" s="123">
        <f t="shared" si="38"/>
        <v>2525.0159277960202</v>
      </c>
      <c r="AE137" s="124">
        <f t="shared" si="39"/>
        <v>236.40223737099205</v>
      </c>
      <c r="AF137" s="94"/>
    </row>
    <row r="138" spans="19:32" ht="12" customHeight="1" x14ac:dyDescent="0.2">
      <c r="S138" s="122"/>
      <c r="T138" s="86" t="s">
        <v>17</v>
      </c>
      <c r="U138" s="83"/>
      <c r="V138" s="83"/>
      <c r="W138" s="83"/>
      <c r="X138" s="93">
        <v>0.30000973628672895</v>
      </c>
      <c r="Y138" s="93">
        <v>1.5220902016692168E-2</v>
      </c>
      <c r="Z138" s="93">
        <v>0.27097029651834936</v>
      </c>
      <c r="AA138" s="93">
        <v>0.3307493698214099</v>
      </c>
      <c r="AB138" s="93">
        <v>1.0937458944345215</v>
      </c>
      <c r="AC138" s="111">
        <f t="shared" si="37"/>
        <v>1093.4270781498315</v>
      </c>
      <c r="AD138" s="123">
        <f t="shared" si="38"/>
        <v>2196.6377666408698</v>
      </c>
      <c r="AE138" s="124">
        <f t="shared" si="39"/>
        <v>218.43365787733268</v>
      </c>
      <c r="AF138" s="94"/>
    </row>
    <row r="139" spans="19:32" ht="12" customHeight="1" x14ac:dyDescent="0.2">
      <c r="S139" s="122"/>
      <c r="T139" s="89" t="s">
        <v>18</v>
      </c>
      <c r="U139" s="83"/>
      <c r="V139" s="83"/>
      <c r="W139" s="83"/>
      <c r="X139" s="96">
        <v>3.830244134564343E-2</v>
      </c>
      <c r="Y139" s="96">
        <v>5.8946828657834398E-3</v>
      </c>
      <c r="Z139" s="96">
        <v>2.8258040603081413E-2</v>
      </c>
      <c r="AA139" s="96">
        <v>5.1727100513359027E-2</v>
      </c>
      <c r="AB139" s="96">
        <v>1.01138772879712</v>
      </c>
      <c r="AC139" s="111">
        <f t="shared" si="37"/>
        <v>1093.4270781498315</v>
      </c>
      <c r="AD139" s="123">
        <f t="shared" si="38"/>
        <v>280.44619569937907</v>
      </c>
      <c r="AE139" s="124">
        <f t="shared" si="39"/>
        <v>84.594010196495404</v>
      </c>
      <c r="AF139" s="88"/>
    </row>
    <row r="140" spans="19:32" ht="12" customHeight="1" x14ac:dyDescent="0.2">
      <c r="S140" s="122"/>
      <c r="T140" s="89" t="s">
        <v>11</v>
      </c>
      <c r="U140" s="83"/>
      <c r="V140" s="83"/>
      <c r="W140" s="83"/>
      <c r="X140" s="96">
        <v>0.64486830792837924</v>
      </c>
      <c r="Y140" s="96">
        <v>1.7360322992754747E-2</v>
      </c>
      <c r="Z140" s="96">
        <v>0.61006062325082211</v>
      </c>
      <c r="AA140" s="96">
        <v>0.67820781942462494</v>
      </c>
      <c r="AB140" s="96">
        <v>1.1945856366936267</v>
      </c>
      <c r="AC140" s="111">
        <f t="shared" si="37"/>
        <v>1093.4270781498315</v>
      </c>
      <c r="AD140" s="123">
        <f t="shared" si="38"/>
        <v>4721.6536944368927</v>
      </c>
      <c r="AE140" s="124">
        <f t="shared" si="39"/>
        <v>249.13627648878878</v>
      </c>
      <c r="AF140" s="88"/>
    </row>
    <row r="141" spans="19:32" ht="12" customHeight="1" x14ac:dyDescent="0.2">
      <c r="S141" s="120" t="s">
        <v>21</v>
      </c>
      <c r="T141" s="90"/>
      <c r="U141" s="83"/>
      <c r="V141" s="83"/>
      <c r="W141" s="83"/>
      <c r="X141" s="97"/>
      <c r="Y141" s="97"/>
      <c r="Z141" s="97"/>
      <c r="AA141" s="97"/>
      <c r="AB141" s="85"/>
      <c r="AC141" s="112"/>
      <c r="AD141" s="123"/>
      <c r="AE141" s="124"/>
      <c r="AF141" s="92"/>
    </row>
    <row r="142" spans="19:32" ht="12" customHeight="1" x14ac:dyDescent="0.2">
      <c r="S142" s="122"/>
      <c r="T142" s="86" t="s">
        <v>46</v>
      </c>
      <c r="U142" s="83"/>
      <c r="V142" s="83"/>
      <c r="W142" s="83"/>
      <c r="X142" s="93">
        <v>1.4746215607114022E-3</v>
      </c>
      <c r="Y142" s="93">
        <v>1.118981988408348E-3</v>
      </c>
      <c r="Z142" s="93">
        <v>3.3151278326352078E-4</v>
      </c>
      <c r="AA142" s="93">
        <v>6.5335896503560089E-3</v>
      </c>
      <c r="AB142" s="93">
        <v>0.98347646228976104</v>
      </c>
      <c r="AC142" s="111">
        <f>$AI$23</f>
        <v>1146.9165522136657</v>
      </c>
      <c r="AD142" s="123">
        <f t="shared" si="38"/>
        <v>11.325194572680545</v>
      </c>
      <c r="AE142" s="124">
        <f t="shared" si="39"/>
        <v>16.843962272214572</v>
      </c>
      <c r="AF142" s="94"/>
    </row>
    <row r="143" spans="19:32" ht="12" customHeight="1" x14ac:dyDescent="0.2">
      <c r="S143" s="122"/>
      <c r="T143" s="86" t="s">
        <v>14</v>
      </c>
      <c r="U143" s="83"/>
      <c r="V143" s="83"/>
      <c r="W143" s="83"/>
      <c r="X143" s="93">
        <v>0.26663984845908795</v>
      </c>
      <c r="Y143" s="93">
        <v>1.3969163784640779E-2</v>
      </c>
      <c r="Z143" s="93">
        <v>0.24009748659613284</v>
      </c>
      <c r="AA143" s="93">
        <v>0.29497742594185306</v>
      </c>
      <c r="AB143" s="93">
        <v>1.0653932629162142</v>
      </c>
      <c r="AC143" s="111">
        <f t="shared" ref="AC143:AC147" si="40">$AI$23</f>
        <v>1146.9165522136657</v>
      </c>
      <c r="AD143" s="123">
        <f t="shared" si="38"/>
        <v>2047.8122964460167</v>
      </c>
      <c r="AE143" s="124">
        <f t="shared" si="39"/>
        <v>210.27690365022147</v>
      </c>
      <c r="AF143" s="94"/>
    </row>
    <row r="144" spans="19:32" ht="12" customHeight="1" x14ac:dyDescent="0.2">
      <c r="S144" s="122"/>
      <c r="T144" s="86" t="s">
        <v>16</v>
      </c>
      <c r="U144" s="83"/>
      <c r="V144" s="83"/>
      <c r="W144" s="83"/>
      <c r="X144" s="93">
        <v>0.39828627357611224</v>
      </c>
      <c r="Y144" s="93">
        <v>1.5291941475446278E-2</v>
      </c>
      <c r="Z144" s="93">
        <v>0.36864771146154951</v>
      </c>
      <c r="AA144" s="93">
        <v>0.42868973535329125</v>
      </c>
      <c r="AB144" s="93">
        <v>1.0534907239056797</v>
      </c>
      <c r="AC144" s="111">
        <f t="shared" si="40"/>
        <v>1146.9165522136657</v>
      </c>
      <c r="AD144" s="123">
        <f t="shared" si="38"/>
        <v>3058.8658568787378</v>
      </c>
      <c r="AE144" s="124">
        <f t="shared" si="39"/>
        <v>230.1885892262757</v>
      </c>
      <c r="AF144" s="94"/>
    </row>
    <row r="145" spans="19:32" ht="12" customHeight="1" x14ac:dyDescent="0.2">
      <c r="S145" s="122"/>
      <c r="T145" s="86" t="s">
        <v>17</v>
      </c>
      <c r="U145" s="83"/>
      <c r="V145" s="83"/>
      <c r="W145" s="83"/>
      <c r="X145" s="93">
        <v>0.33359925640408877</v>
      </c>
      <c r="Y145" s="93">
        <v>1.4671459053225805E-2</v>
      </c>
      <c r="Z145" s="93">
        <v>0.30541122606144366</v>
      </c>
      <c r="AA145" s="93">
        <v>0.36302916300825705</v>
      </c>
      <c r="AB145" s="93">
        <v>1.0494306644864571</v>
      </c>
      <c r="AC145" s="111">
        <f t="shared" si="40"/>
        <v>1146.9165522136657</v>
      </c>
      <c r="AD145" s="123">
        <f t="shared" si="38"/>
        <v>2562.0651350406088</v>
      </c>
      <c r="AE145" s="124">
        <f t="shared" si="39"/>
        <v>220.84850813585516</v>
      </c>
      <c r="AF145" s="94"/>
    </row>
    <row r="146" spans="19:32" ht="12" customHeight="1" x14ac:dyDescent="0.2">
      <c r="S146" s="122"/>
      <c r="T146" s="89" t="s">
        <v>18</v>
      </c>
      <c r="U146" s="83"/>
      <c r="V146" s="83"/>
      <c r="W146" s="83"/>
      <c r="X146" s="96">
        <v>3.4961094136105125E-2</v>
      </c>
      <c r="Y146" s="96">
        <v>5.5133951702574209E-3</v>
      </c>
      <c r="Z146" s="96">
        <v>2.5602886721105205E-2</v>
      </c>
      <c r="AA146" s="96">
        <v>4.7572853929310648E-2</v>
      </c>
      <c r="AB146" s="96">
        <v>1.0123132472781662</v>
      </c>
      <c r="AC146" s="111">
        <f t="shared" si="40"/>
        <v>1146.9165522136657</v>
      </c>
      <c r="AD146" s="123">
        <f t="shared" si="38"/>
        <v>268.50359720373098</v>
      </c>
      <c r="AE146" s="124">
        <f t="shared" si="39"/>
        <v>82.992774862910608</v>
      </c>
      <c r="AF146" s="88"/>
    </row>
    <row r="147" spans="19:32" ht="12" customHeight="1" x14ac:dyDescent="0.2">
      <c r="S147" s="122"/>
      <c r="T147" s="89" t="s">
        <v>11</v>
      </c>
      <c r="U147" s="83"/>
      <c r="V147" s="83"/>
      <c r="W147" s="83"/>
      <c r="X147" s="96">
        <v>0.73188552998019973</v>
      </c>
      <c r="Y147" s="96">
        <v>1.3985917952343654E-2</v>
      </c>
      <c r="Z147" s="96">
        <v>0.70352199883038902</v>
      </c>
      <c r="AA147" s="96">
        <v>0.75846716563758321</v>
      </c>
      <c r="AB147" s="96">
        <v>1.0648047671773122</v>
      </c>
      <c r="AC147" s="111">
        <f t="shared" si="40"/>
        <v>1146.9165522136657</v>
      </c>
      <c r="AD147" s="123">
        <f t="shared" si="38"/>
        <v>5620.9309919193365</v>
      </c>
      <c r="AE147" s="124">
        <f t="shared" si="39"/>
        <v>210.52910303467357</v>
      </c>
      <c r="AF147" s="88"/>
    </row>
    <row r="148" spans="19:32" ht="12" customHeight="1" x14ac:dyDescent="0.2">
      <c r="S148" s="120" t="s">
        <v>22</v>
      </c>
      <c r="T148" s="90"/>
      <c r="U148" s="83"/>
      <c r="V148" s="83"/>
      <c r="W148" s="83"/>
      <c r="X148" s="97"/>
      <c r="Y148" s="97"/>
      <c r="Z148" s="97"/>
      <c r="AA148" s="97"/>
      <c r="AB148" s="85"/>
      <c r="AC148" s="112"/>
      <c r="AD148" s="123"/>
      <c r="AE148" s="124"/>
      <c r="AF148" s="92"/>
    </row>
    <row r="149" spans="19:32" ht="12" customHeight="1" x14ac:dyDescent="0.2">
      <c r="S149" s="122"/>
      <c r="T149" s="86" t="s">
        <v>46</v>
      </c>
      <c r="U149" s="83"/>
      <c r="V149" s="83"/>
      <c r="W149" s="83"/>
      <c r="X149" s="93">
        <v>5.8821459465952623E-3</v>
      </c>
      <c r="Y149" s="93">
        <v>2.2201538092363857E-3</v>
      </c>
      <c r="Z149" s="93">
        <v>2.7976889007859779E-3</v>
      </c>
      <c r="AA149" s="93">
        <v>1.2325191558613491E-2</v>
      </c>
      <c r="AB149" s="93">
        <v>0.93540141433941515</v>
      </c>
      <c r="AC149" s="111">
        <f>$AI$24</f>
        <v>1046.6801148389229</v>
      </c>
      <c r="AD149" s="123">
        <f t="shared" si="38"/>
        <v>41.227124184456088</v>
      </c>
      <c r="AE149" s="124">
        <f t="shared" si="39"/>
        <v>30.499054760061739</v>
      </c>
      <c r="AF149" s="94"/>
    </row>
    <row r="150" spans="19:32" ht="12" customHeight="1" x14ac:dyDescent="0.2">
      <c r="S150" s="122"/>
      <c r="T150" s="86" t="s">
        <v>14</v>
      </c>
      <c r="U150" s="83"/>
      <c r="V150" s="83"/>
      <c r="W150" s="83"/>
      <c r="X150" s="93">
        <v>0.27108171402420234</v>
      </c>
      <c r="Y150" s="93">
        <v>1.3970446739487902E-2</v>
      </c>
      <c r="Z150" s="93">
        <v>0.24451152585512609</v>
      </c>
      <c r="AA150" s="93">
        <v>0.29939497674238835</v>
      </c>
      <c r="AB150" s="93">
        <v>1.0125641663108456</v>
      </c>
      <c r="AC150" s="111">
        <f t="shared" ref="AC150:AC154" si="41">$AI$24</f>
        <v>1046.6801148389229</v>
      </c>
      <c r="AD150" s="123">
        <f t="shared" si="38"/>
        <v>1899.9731713015233</v>
      </c>
      <c r="AE150" s="124">
        <f t="shared" si="39"/>
        <v>191.91707275304415</v>
      </c>
      <c r="AF150" s="94"/>
    </row>
    <row r="151" spans="19:32" ht="12" customHeight="1" x14ac:dyDescent="0.2">
      <c r="S151" s="122"/>
      <c r="T151" s="86" t="s">
        <v>16</v>
      </c>
      <c r="U151" s="83"/>
      <c r="V151" s="83"/>
      <c r="W151" s="83"/>
      <c r="X151" s="93">
        <v>0.38544814248218495</v>
      </c>
      <c r="Y151" s="93">
        <v>1.370745371932452E-2</v>
      </c>
      <c r="Z151" s="93">
        <v>0.35888164914160664</v>
      </c>
      <c r="AA151" s="93">
        <v>0.41271525334702647</v>
      </c>
      <c r="AB151" s="93">
        <v>0.90739490431018976</v>
      </c>
      <c r="AC151" s="111">
        <f t="shared" si="41"/>
        <v>1046.6801148389229</v>
      </c>
      <c r="AD151" s="123">
        <f t="shared" si="38"/>
        <v>2701.5511993508144</v>
      </c>
      <c r="AE151" s="124">
        <f t="shared" si="39"/>
        <v>188.30424264636076</v>
      </c>
      <c r="AF151" s="94"/>
    </row>
    <row r="152" spans="19:32" ht="12" customHeight="1" x14ac:dyDescent="0.2">
      <c r="S152" s="122"/>
      <c r="T152" s="86" t="s">
        <v>17</v>
      </c>
      <c r="U152" s="83"/>
      <c r="V152" s="83"/>
      <c r="W152" s="83"/>
      <c r="X152" s="93">
        <v>0.33758799754702229</v>
      </c>
      <c r="Y152" s="93">
        <v>1.5639504199029725E-2</v>
      </c>
      <c r="Z152" s="93">
        <v>0.3075668803323065</v>
      </c>
      <c r="AA152" s="93">
        <v>0.36897794755269414</v>
      </c>
      <c r="AB152" s="93">
        <v>1.0655336757736193</v>
      </c>
      <c r="AC152" s="111">
        <f t="shared" si="41"/>
        <v>1046.6801148389229</v>
      </c>
      <c r="AD152" s="123">
        <f t="shared" si="38"/>
        <v>2366.1062517683563</v>
      </c>
      <c r="AE152" s="124">
        <f t="shared" si="39"/>
        <v>214.84551791052812</v>
      </c>
      <c r="AF152" s="94"/>
    </row>
    <row r="153" spans="19:32" ht="12" customHeight="1" x14ac:dyDescent="0.2">
      <c r="S153" s="122"/>
      <c r="T153" s="89" t="s">
        <v>18</v>
      </c>
      <c r="U153" s="83"/>
      <c r="V153" s="83"/>
      <c r="W153" s="83"/>
      <c r="X153" s="96">
        <v>3.7410535876327887E-2</v>
      </c>
      <c r="Y153" s="96">
        <v>5.7603764255535804E-3</v>
      </c>
      <c r="Z153" s="96">
        <v>2.7596807159947511E-2</v>
      </c>
      <c r="AA153" s="96">
        <v>5.0532776942320466E-2</v>
      </c>
      <c r="AB153" s="96">
        <v>0.97799163921767696</v>
      </c>
      <c r="AC153" s="111">
        <f t="shared" si="41"/>
        <v>1046.6801148389229</v>
      </c>
      <c r="AD153" s="123">
        <f t="shared" si="38"/>
        <v>262.20512418144932</v>
      </c>
      <c r="AE153" s="124">
        <f t="shared" si="39"/>
        <v>79.132371509861301</v>
      </c>
      <c r="AF153" s="88"/>
    </row>
    <row r="154" spans="19:32" ht="12" customHeight="1" x14ac:dyDescent="0.2">
      <c r="S154" s="122"/>
      <c r="T154" s="89" t="s">
        <v>11</v>
      </c>
      <c r="U154" s="83"/>
      <c r="V154" s="83"/>
      <c r="W154" s="83"/>
      <c r="X154" s="96">
        <v>0.72303614002920502</v>
      </c>
      <c r="Y154" s="96">
        <v>1.3757514538439408E-2</v>
      </c>
      <c r="Z154" s="96">
        <v>0.69520048969206638</v>
      </c>
      <c r="AA154" s="96">
        <v>0.74924662148383081</v>
      </c>
      <c r="AB154" s="96">
        <v>0.99049028515067095</v>
      </c>
      <c r="AC154" s="111">
        <f t="shared" si="41"/>
        <v>1046.6801148389229</v>
      </c>
      <c r="AD154" s="123">
        <f t="shared" si="38"/>
        <v>5067.6574511191548</v>
      </c>
      <c r="AE154" s="124">
        <f t="shared" si="39"/>
        <v>188.99194619967616</v>
      </c>
      <c r="AF154" s="88"/>
    </row>
    <row r="155" spans="19:32" ht="12" customHeight="1" x14ac:dyDescent="0.2">
      <c r="S155" s="120" t="s">
        <v>23</v>
      </c>
      <c r="T155" s="90"/>
      <c r="U155" s="83"/>
      <c r="V155" s="83"/>
      <c r="W155" s="83"/>
      <c r="X155" s="97"/>
      <c r="Y155" s="97"/>
      <c r="Z155" s="97"/>
      <c r="AA155" s="97"/>
      <c r="AB155" s="85"/>
      <c r="AC155" s="112"/>
      <c r="AD155" s="123"/>
      <c r="AE155" s="124"/>
      <c r="AF155" s="92"/>
    </row>
    <row r="156" spans="19:32" ht="12" customHeight="1" x14ac:dyDescent="0.2">
      <c r="S156" s="122"/>
      <c r="T156" s="86" t="s">
        <v>46</v>
      </c>
      <c r="U156" s="83"/>
      <c r="V156" s="83"/>
      <c r="W156" s="83"/>
      <c r="X156" s="93">
        <v>1.8186406158344725E-2</v>
      </c>
      <c r="Y156" s="93">
        <v>4.4211484809859401E-3</v>
      </c>
      <c r="Z156" s="93">
        <v>1.1257706299318455E-2</v>
      </c>
      <c r="AA156" s="93">
        <v>2.9253296433690231E-2</v>
      </c>
      <c r="AB156" s="93">
        <v>0.95303481162750547</v>
      </c>
      <c r="AC156" s="111">
        <f>$AI$25</f>
        <v>836.630396914583</v>
      </c>
      <c r="AD156" s="123">
        <f t="shared" si="38"/>
        <v>101.88583233863017</v>
      </c>
      <c r="AE156" s="124">
        <f t="shared" si="39"/>
        <v>48.546517786617315</v>
      </c>
      <c r="AF156" s="94"/>
    </row>
    <row r="157" spans="19:32" ht="12" customHeight="1" x14ac:dyDescent="0.2">
      <c r="S157" s="122"/>
      <c r="T157" s="86" t="s">
        <v>14</v>
      </c>
      <c r="U157" s="83"/>
      <c r="V157" s="83"/>
      <c r="W157" s="83"/>
      <c r="X157" s="93">
        <v>0.23003462182554241</v>
      </c>
      <c r="Y157" s="93">
        <v>1.3242566646674492E-2</v>
      </c>
      <c r="Z157" s="93">
        <v>0.20504347251429583</v>
      </c>
      <c r="AA157" s="93">
        <v>0.25708668729099082</v>
      </c>
      <c r="AB157" s="93">
        <v>0.90636180006063327</v>
      </c>
      <c r="AC157" s="111">
        <f t="shared" ref="AC157:AC161" si="42">$AI$25</f>
        <v>836.630396914583</v>
      </c>
      <c r="AD157" s="123">
        <f t="shared" si="38"/>
        <v>1288.7245950263439</v>
      </c>
      <c r="AE157" s="124">
        <f t="shared" si="39"/>
        <v>145.41029327969613</v>
      </c>
      <c r="AF157" s="94"/>
    </row>
    <row r="158" spans="19:32" ht="12" customHeight="1" x14ac:dyDescent="0.2">
      <c r="S158" s="122"/>
      <c r="T158" s="86" t="s">
        <v>16</v>
      </c>
      <c r="U158" s="83"/>
      <c r="V158" s="83"/>
      <c r="W158" s="83"/>
      <c r="X158" s="93">
        <v>0.39100925379463108</v>
      </c>
      <c r="Y158" s="93">
        <v>1.6555731637711627E-2</v>
      </c>
      <c r="Z158" s="93">
        <v>0.35899646027322524</v>
      </c>
      <c r="AA158" s="93">
        <v>0.42398851282534616</v>
      </c>
      <c r="AB158" s="93">
        <v>0.9772622898590021</v>
      </c>
      <c r="AC158" s="111">
        <f t="shared" si="42"/>
        <v>836.630396914583</v>
      </c>
      <c r="AD158" s="123">
        <f t="shared" si="38"/>
        <v>2190.5539185757766</v>
      </c>
      <c r="AE158" s="124">
        <f t="shared" si="39"/>
        <v>181.79057407305081</v>
      </c>
      <c r="AF158" s="94"/>
    </row>
    <row r="159" spans="19:32" ht="12" customHeight="1" x14ac:dyDescent="0.2">
      <c r="S159" s="122"/>
      <c r="T159" s="86" t="s">
        <v>17</v>
      </c>
      <c r="U159" s="83"/>
      <c r="V159" s="83"/>
      <c r="W159" s="83"/>
      <c r="X159" s="93">
        <v>0.36076971822148013</v>
      </c>
      <c r="Y159" s="93">
        <v>1.5850523998941005E-2</v>
      </c>
      <c r="Z159" s="93">
        <v>0.33023707084090537</v>
      </c>
      <c r="AA159" s="93">
        <v>0.39247110868533519</v>
      </c>
      <c r="AB159" s="93">
        <v>0.95073951057141837</v>
      </c>
      <c r="AC159" s="111">
        <f t="shared" si="42"/>
        <v>836.630396914583</v>
      </c>
      <c r="AD159" s="123">
        <f t="shared" si="38"/>
        <v>2021.1427537431684</v>
      </c>
      <c r="AE159" s="124">
        <f t="shared" si="39"/>
        <v>174.04702614063626</v>
      </c>
      <c r="AF159" s="94"/>
    </row>
    <row r="160" spans="19:32" ht="12" customHeight="1" x14ac:dyDescent="0.2">
      <c r="S160" s="122"/>
      <c r="T160" s="89" t="s">
        <v>18</v>
      </c>
      <c r="U160" s="83"/>
      <c r="V160" s="83"/>
      <c r="W160" s="83"/>
      <c r="X160" s="96">
        <v>3.0059140776986782E-2</v>
      </c>
      <c r="Y160" s="96">
        <v>5.6503539847728226E-3</v>
      </c>
      <c r="Z160" s="96">
        <v>2.073515401927515E-2</v>
      </c>
      <c r="AA160" s="96">
        <v>4.3390074609887093E-2</v>
      </c>
      <c r="AB160" s="96">
        <v>0.9531831913100266</v>
      </c>
      <c r="AC160" s="111">
        <f t="shared" si="42"/>
        <v>836.630396914583</v>
      </c>
      <c r="AD160" s="123">
        <f t="shared" si="38"/>
        <v>168.40053778531171</v>
      </c>
      <c r="AE160" s="124">
        <f t="shared" si="39"/>
        <v>62.043835759455504</v>
      </c>
      <c r="AF160" s="88"/>
    </row>
    <row r="161" spans="19:32" ht="12" customHeight="1" x14ac:dyDescent="0.2">
      <c r="S161" s="122"/>
      <c r="T161" s="89" t="s">
        <v>11</v>
      </c>
      <c r="U161" s="83"/>
      <c r="V161" s="83"/>
      <c r="W161" s="83"/>
      <c r="X161" s="96">
        <v>0.75177897201611088</v>
      </c>
      <c r="Y161" s="96">
        <v>1.3904037341762489E-2</v>
      </c>
      <c r="Z161" s="96">
        <v>0.72345769505590141</v>
      </c>
      <c r="AA161" s="96">
        <v>0.77808947743545787</v>
      </c>
      <c r="AB161" s="96">
        <v>0.92712476274412847</v>
      </c>
      <c r="AC161" s="111">
        <f t="shared" si="42"/>
        <v>836.630396914583</v>
      </c>
      <c r="AD161" s="123">
        <f t="shared" si="38"/>
        <v>4211.6966723189425</v>
      </c>
      <c r="AE161" s="124">
        <f t="shared" si="39"/>
        <v>152.67358674349182</v>
      </c>
      <c r="AF161" s="88"/>
    </row>
    <row r="162" spans="19:32" ht="12" customHeight="1" x14ac:dyDescent="0.2">
      <c r="S162" s="120" t="s">
        <v>24</v>
      </c>
      <c r="T162" s="90"/>
      <c r="U162" s="83"/>
      <c r="V162" s="83"/>
      <c r="W162" s="83"/>
      <c r="X162" s="97"/>
      <c r="Y162" s="97"/>
      <c r="Z162" s="97"/>
      <c r="AA162" s="97"/>
      <c r="AB162" s="85"/>
      <c r="AC162" s="112"/>
      <c r="AD162" s="123"/>
      <c r="AE162" s="124"/>
      <c r="AF162" s="92"/>
    </row>
    <row r="163" spans="19:32" ht="12" customHeight="1" x14ac:dyDescent="0.2">
      <c r="S163" s="122"/>
      <c r="T163" s="86" t="s">
        <v>46</v>
      </c>
      <c r="U163" s="83"/>
      <c r="V163" s="83"/>
      <c r="W163" s="83"/>
      <c r="X163" s="93">
        <v>7.7494128790812798E-3</v>
      </c>
      <c r="Y163" s="93">
        <v>3.1770282307235285E-3</v>
      </c>
      <c r="Z163" s="93">
        <v>3.4551594903782989E-3</v>
      </c>
      <c r="AA163" s="93">
        <v>1.7288200384733922E-2</v>
      </c>
      <c r="AB163" s="93">
        <v>0.88449276152343426</v>
      </c>
      <c r="AC163" s="111">
        <f>$AI$26</f>
        <v>600.96193972844151</v>
      </c>
      <c r="AD163" s="123">
        <f t="shared" si="38"/>
        <v>31.185236384442511</v>
      </c>
      <c r="AE163" s="124">
        <f t="shared" si="39"/>
        <v>25.058633566874327</v>
      </c>
      <c r="AF163" s="94"/>
    </row>
    <row r="164" spans="19:32" ht="12" customHeight="1" x14ac:dyDescent="0.2">
      <c r="S164" s="122"/>
      <c r="T164" s="86" t="s">
        <v>14</v>
      </c>
      <c r="U164" s="83"/>
      <c r="V164" s="83"/>
      <c r="W164" s="83"/>
      <c r="X164" s="93">
        <v>0.27841568811180206</v>
      </c>
      <c r="Y164" s="93">
        <v>1.6638345594557256E-2</v>
      </c>
      <c r="Z164" s="93">
        <v>0.24691947130208095</v>
      </c>
      <c r="AA164" s="93">
        <v>0.31226358534692988</v>
      </c>
      <c r="AB164" s="93">
        <v>0.90622917450781137</v>
      </c>
      <c r="AC164" s="111">
        <f t="shared" ref="AC164:AC168" si="43">$AI$26</f>
        <v>600.96193972844151</v>
      </c>
      <c r="AD164" s="123">
        <f t="shared" si="38"/>
        <v>1120.4021752849364</v>
      </c>
      <c r="AE164" s="124">
        <f t="shared" si="39"/>
        <v>131.2340259935545</v>
      </c>
      <c r="AF164" s="94"/>
    </row>
    <row r="165" spans="19:32" ht="12" customHeight="1" x14ac:dyDescent="0.2">
      <c r="S165" s="122"/>
      <c r="T165" s="86" t="s">
        <v>16</v>
      </c>
      <c r="U165" s="83"/>
      <c r="V165" s="83"/>
      <c r="W165" s="83"/>
      <c r="X165" s="93">
        <v>0.45451795014709889</v>
      </c>
      <c r="Y165" s="93">
        <v>1.8213367531910708E-2</v>
      </c>
      <c r="Z165" s="93">
        <v>0.41901537315985954</v>
      </c>
      <c r="AA165" s="93">
        <v>0.49048907331129693</v>
      </c>
      <c r="AB165" s="93">
        <v>0.8929821778735838</v>
      </c>
      <c r="AC165" s="111">
        <f t="shared" si="43"/>
        <v>600.96193972844151</v>
      </c>
      <c r="AD165" s="123">
        <f t="shared" si="38"/>
        <v>1829.0740134096384</v>
      </c>
      <c r="AE165" s="124">
        <f t="shared" si="39"/>
        <v>143.65692397294711</v>
      </c>
      <c r="AF165" s="94"/>
    </row>
    <row r="166" spans="19:32" ht="12" customHeight="1" x14ac:dyDescent="0.2">
      <c r="S166" s="122"/>
      <c r="T166" s="86" t="s">
        <v>17</v>
      </c>
      <c r="U166" s="83"/>
      <c r="V166" s="83"/>
      <c r="W166" s="83"/>
      <c r="X166" s="93">
        <v>0.25931694886201873</v>
      </c>
      <c r="Y166" s="93">
        <v>1.6716513488106478E-2</v>
      </c>
      <c r="Z166" s="93">
        <v>0.22783444781529105</v>
      </c>
      <c r="AA166" s="93">
        <v>0.29349622198823988</v>
      </c>
      <c r="AB166" s="93">
        <v>0.93117721278076571</v>
      </c>
      <c r="AC166" s="111">
        <f t="shared" si="43"/>
        <v>600.96193972844151</v>
      </c>
      <c r="AD166" s="123">
        <f t="shared" si="38"/>
        <v>1043.5449078450922</v>
      </c>
      <c r="AE166" s="124">
        <f t="shared" si="39"/>
        <v>131.85057090876865</v>
      </c>
      <c r="AF166" s="94"/>
    </row>
    <row r="167" spans="19:32" ht="12" customHeight="1" x14ac:dyDescent="0.2">
      <c r="S167" s="122"/>
      <c r="T167" s="89" t="s">
        <v>18</v>
      </c>
      <c r="U167" s="83"/>
      <c r="V167" s="83"/>
      <c r="W167" s="83"/>
      <c r="X167" s="96">
        <v>1.7720641828197489E-2</v>
      </c>
      <c r="Y167" s="96">
        <v>4.9569367557270117E-3</v>
      </c>
      <c r="Z167" s="96">
        <v>1.0202663477271636E-2</v>
      </c>
      <c r="AA167" s="96">
        <v>3.0607047424667466E-2</v>
      </c>
      <c r="AB167" s="96">
        <v>0.91722194457876616</v>
      </c>
      <c r="AC167" s="111">
        <f t="shared" si="43"/>
        <v>600.96193972844151</v>
      </c>
      <c r="AD167" s="123">
        <f t="shared" si="38"/>
        <v>71.311519068512141</v>
      </c>
      <c r="AE167" s="124">
        <f t="shared" si="39"/>
        <v>39.097563117229789</v>
      </c>
      <c r="AF167" s="88"/>
    </row>
    <row r="168" spans="19:32" ht="12" customHeight="1" x14ac:dyDescent="0.2">
      <c r="S168" s="122"/>
      <c r="T168" s="89" t="s">
        <v>11</v>
      </c>
      <c r="U168" s="83"/>
      <c r="V168" s="83"/>
      <c r="W168" s="83"/>
      <c r="X168" s="96">
        <v>0.71383489900911723</v>
      </c>
      <c r="Y168" s="96">
        <v>1.6668200647329948E-2</v>
      </c>
      <c r="Z168" s="96">
        <v>0.67998618822239176</v>
      </c>
      <c r="AA168" s="96">
        <v>0.74544363371962774</v>
      </c>
      <c r="AB168" s="96">
        <v>0.90032599292212245</v>
      </c>
      <c r="AC168" s="111">
        <f t="shared" si="43"/>
        <v>600.96193972844151</v>
      </c>
      <c r="AD168" s="123">
        <f t="shared" si="38"/>
        <v>2872.6189212547288</v>
      </c>
      <c r="AE168" s="124">
        <f t="shared" si="39"/>
        <v>131.46950606273231</v>
      </c>
      <c r="AF168" s="88"/>
    </row>
    <row r="169" spans="19:32" ht="12" customHeight="1" x14ac:dyDescent="0.2">
      <c r="S169" s="117" t="s">
        <v>29</v>
      </c>
      <c r="T169" s="90"/>
      <c r="U169" s="83"/>
      <c r="V169" s="83"/>
      <c r="W169" s="83"/>
      <c r="X169" s="97"/>
      <c r="Y169" s="97"/>
      <c r="Z169" s="97"/>
      <c r="AA169" s="97"/>
      <c r="AB169" s="85"/>
      <c r="AC169" s="112"/>
      <c r="AD169" s="123"/>
      <c r="AE169" s="124"/>
      <c r="AF169" s="92"/>
    </row>
    <row r="170" spans="19:32" ht="12" customHeight="1" x14ac:dyDescent="0.2">
      <c r="S170" s="122"/>
      <c r="T170" s="86" t="s">
        <v>46</v>
      </c>
      <c r="U170" s="83"/>
      <c r="V170" s="83"/>
      <c r="W170" s="83"/>
      <c r="X170" s="93">
        <v>1.7684870381979845E-2</v>
      </c>
      <c r="Y170" s="93">
        <v>2.0444483373049981E-3</v>
      </c>
      <c r="Z170" s="93">
        <v>1.4084339542271776E-2</v>
      </c>
      <c r="AA170" s="93">
        <v>2.2185131706271656E-2</v>
      </c>
      <c r="AB170" s="93">
        <v>1.2677628308133886</v>
      </c>
      <c r="AC170" s="111">
        <f>$AI$27</f>
        <v>6735.7637673947575</v>
      </c>
      <c r="AD170" s="123">
        <f t="shared" si="38"/>
        <v>797.66768930997102</v>
      </c>
      <c r="AE170" s="124">
        <f t="shared" si="39"/>
        <v>180.73918993916183</v>
      </c>
      <c r="AF170" s="94"/>
    </row>
    <row r="171" spans="19:32" ht="12" customHeight="1" x14ac:dyDescent="0.2">
      <c r="S171" s="122"/>
      <c r="T171" s="86" t="s">
        <v>14</v>
      </c>
      <c r="U171" s="83"/>
      <c r="V171" s="83"/>
      <c r="W171" s="83"/>
      <c r="X171" s="93">
        <v>0.33991182602592418</v>
      </c>
      <c r="Y171" s="93">
        <v>7.5629157660735656E-3</v>
      </c>
      <c r="Z171" s="93">
        <v>0.32520864602513028</v>
      </c>
      <c r="AA171" s="93">
        <v>0.35493010905620337</v>
      </c>
      <c r="AB171" s="93">
        <v>1.3049485263016996</v>
      </c>
      <c r="AC171" s="111">
        <f t="shared" ref="AC171:AC175" si="44">$AI$27</f>
        <v>6735.7637673947575</v>
      </c>
      <c r="AD171" s="123">
        <f t="shared" si="38"/>
        <v>15331.561667056883</v>
      </c>
      <c r="AE171" s="124">
        <f t="shared" si="39"/>
        <v>668.59858681492835</v>
      </c>
      <c r="AF171" s="94"/>
    </row>
    <row r="172" spans="19:32" ht="12" customHeight="1" x14ac:dyDescent="0.2">
      <c r="S172" s="122"/>
      <c r="T172" s="86" t="s">
        <v>16</v>
      </c>
      <c r="U172" s="83"/>
      <c r="V172" s="83"/>
      <c r="W172" s="83"/>
      <c r="X172" s="93">
        <v>0.36218114261248507</v>
      </c>
      <c r="Y172" s="93">
        <v>6.3409132086448541E-3</v>
      </c>
      <c r="Z172" s="93">
        <v>0.34981338360908132</v>
      </c>
      <c r="AA172" s="93">
        <v>0.37473414992250903</v>
      </c>
      <c r="AB172" s="93">
        <v>1.0782722914103611</v>
      </c>
      <c r="AC172" s="111">
        <f t="shared" si="44"/>
        <v>6735.7637673947575</v>
      </c>
      <c r="AD172" s="123">
        <f t="shared" si="38"/>
        <v>16336.008627675523</v>
      </c>
      <c r="AE172" s="124">
        <f t="shared" si="39"/>
        <v>560.56760931202257</v>
      </c>
      <c r="AF172" s="94"/>
    </row>
    <row r="173" spans="19:32" ht="12" customHeight="1" x14ac:dyDescent="0.2">
      <c r="S173" s="122"/>
      <c r="T173" s="86" t="s">
        <v>17</v>
      </c>
      <c r="U173" s="83"/>
      <c r="V173" s="83"/>
      <c r="W173" s="83"/>
      <c r="X173" s="93">
        <v>0.28022216097960984</v>
      </c>
      <c r="Y173" s="93">
        <v>7.0660333224884363E-3</v>
      </c>
      <c r="Z173" s="93">
        <v>0.26654661269341789</v>
      </c>
      <c r="AA173" s="93">
        <v>0.29431779936130847</v>
      </c>
      <c r="AB173" s="93">
        <v>1.2859184807388868</v>
      </c>
      <c r="AC173" s="111">
        <f t="shared" si="44"/>
        <v>6735.7637673947575</v>
      </c>
      <c r="AD173" s="123">
        <f t="shared" si="38"/>
        <v>12639.287640457576</v>
      </c>
      <c r="AE173" s="124">
        <f t="shared" si="39"/>
        <v>624.67175887319104</v>
      </c>
      <c r="AF173" s="94"/>
    </row>
    <row r="174" spans="19:32" ht="12" customHeight="1" x14ac:dyDescent="0.2">
      <c r="S174" s="122"/>
      <c r="T174" s="89" t="s">
        <v>18</v>
      </c>
      <c r="U174" s="83"/>
      <c r="V174" s="83"/>
      <c r="W174" s="83"/>
      <c r="X174" s="93">
        <v>3.3143285906690231E-2</v>
      </c>
      <c r="Y174" s="93">
        <v>2.5948968661144846E-3</v>
      </c>
      <c r="Z174" s="93">
        <v>2.8405209755035035E-2</v>
      </c>
      <c r="AA174" s="93">
        <v>3.864025650455169E-2</v>
      </c>
      <c r="AB174" s="93">
        <v>1.1847575704003901</v>
      </c>
      <c r="AC174" s="111">
        <f t="shared" si="44"/>
        <v>6735.7637673947575</v>
      </c>
      <c r="AD174" s="123">
        <f t="shared" si="38"/>
        <v>1494.9121884584392</v>
      </c>
      <c r="AE174" s="124">
        <f t="shared" si="39"/>
        <v>229.40152069356719</v>
      </c>
      <c r="AF174" s="94"/>
    </row>
    <row r="175" spans="19:32" ht="12" customHeight="1" x14ac:dyDescent="0.2">
      <c r="S175" s="126"/>
      <c r="T175" s="50" t="s">
        <v>11</v>
      </c>
      <c r="U175" s="127"/>
      <c r="V175" s="127"/>
      <c r="W175" s="127"/>
      <c r="X175" s="128">
        <v>0.64240330359209674</v>
      </c>
      <c r="Y175" s="128">
        <v>7.795930375047686E-3</v>
      </c>
      <c r="Z175" s="128">
        <v>0.62693968464380645</v>
      </c>
      <c r="AA175" s="128">
        <v>0.65757603592905911</v>
      </c>
      <c r="AB175" s="128">
        <v>1.3293996228214073</v>
      </c>
      <c r="AC175" s="129">
        <f t="shared" si="44"/>
        <v>6735.7637673947575</v>
      </c>
      <c r="AD175" s="130">
        <f t="shared" si="38"/>
        <v>28975.296268133177</v>
      </c>
      <c r="AE175" s="131">
        <f t="shared" si="39"/>
        <v>689.19821308158612</v>
      </c>
      <c r="AF175" s="88"/>
    </row>
    <row r="176" spans="19:32" ht="12" customHeight="1" x14ac:dyDescent="0.2">
      <c r="W176" s="83"/>
      <c r="X176" s="84"/>
      <c r="Y176" s="84"/>
      <c r="Z176" s="84"/>
      <c r="AA176" s="84"/>
      <c r="AB176" s="84"/>
      <c r="AC176" s="84"/>
      <c r="AD176" s="84"/>
      <c r="AE176" s="84"/>
      <c r="AF176" s="85"/>
    </row>
    <row r="177" spans="24:32" ht="12" customHeight="1" x14ac:dyDescent="0.2">
      <c r="X177" s="98"/>
      <c r="Y177" s="81"/>
      <c r="Z177" s="81"/>
      <c r="AA177" s="81"/>
      <c r="AB177" s="81"/>
      <c r="AC177" s="81"/>
      <c r="AD177" s="81"/>
      <c r="AE177" s="81"/>
      <c r="AF177" s="80"/>
    </row>
    <row r="178" spans="24:32" ht="12" customHeigh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Methodology</vt:lpstr>
      <vt:lpstr>Obesity 2019</vt:lpstr>
    </vt:vector>
  </TitlesOfParts>
  <Company>University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Scholes</dc:creator>
  <cp:lastModifiedBy>Shaun Scholes</cp:lastModifiedBy>
  <dcterms:created xsi:type="dcterms:W3CDTF">2020-09-16T14:00:27Z</dcterms:created>
  <dcterms:modified xsi:type="dcterms:W3CDTF">2022-12-14T10:56:17Z</dcterms:modified>
</cp:coreProperties>
</file>