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pestechinternational-my.sharepoint.com/personal/shaun_pestec-international_com/Documents/Documents/Civil Takeoff Templates/Spreadsheet Templates/"/>
    </mc:Choice>
  </mc:AlternateContent>
  <xr:revisionPtr revIDLastSave="0" documentId="8_{532B6558-F952-4EE8-9180-894005B51F88}" xr6:coauthVersionLast="47" xr6:coauthVersionMax="47" xr10:uidLastSave="{00000000-0000-0000-0000-000000000000}"/>
  <bookViews>
    <workbookView xWindow="1884" yWindow="1884" windowWidth="23040" windowHeight="12204" activeTab="1" xr2:uid="{00000000-000D-0000-FFFF-FFFF00000000}"/>
  </bookViews>
  <sheets>
    <sheet name="00 BLANK BQ TABLE" sheetId="7" r:id="rId1"/>
    <sheet name="01 SAMPLE WORKING BQ TABLE" sheetId="6" r:id="rId2"/>
  </sheets>
  <calcPr calcId="191028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7" l="1"/>
  <c r="J12" i="6"/>
  <c r="J13" i="6"/>
  <c r="J14" i="6"/>
  <c r="J16" i="6"/>
  <c r="J17" i="6"/>
  <c r="J19" i="6"/>
  <c r="J20" i="6"/>
  <c r="J21" i="6"/>
  <c r="J23" i="6"/>
  <c r="J22" i="6" s="1"/>
  <c r="J25" i="6"/>
  <c r="J26" i="6"/>
  <c r="J28" i="6"/>
  <c r="J29" i="6"/>
  <c r="J30" i="6"/>
  <c r="J33" i="6"/>
  <c r="J34" i="6"/>
  <c r="J35" i="6"/>
  <c r="J36" i="6"/>
  <c r="J37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5" i="6"/>
  <c r="J54" i="6" s="1"/>
  <c r="J57" i="6"/>
  <c r="J58" i="6"/>
  <c r="J60" i="6"/>
  <c r="J61" i="6"/>
  <c r="J63" i="6"/>
  <c r="J64" i="6"/>
  <c r="J66" i="6"/>
  <c r="J68" i="6"/>
  <c r="J69" i="6"/>
  <c r="J70" i="6"/>
  <c r="J71" i="6"/>
  <c r="J72" i="6"/>
  <c r="J74" i="6"/>
  <c r="J73" i="6" s="1"/>
  <c r="J77" i="6"/>
  <c r="J76" i="6" s="1"/>
  <c r="J79" i="6"/>
  <c r="J81" i="6"/>
  <c r="J82" i="6"/>
  <c r="J83" i="6"/>
  <c r="J84" i="6"/>
  <c r="J86" i="6"/>
  <c r="J87" i="6"/>
  <c r="J89" i="6"/>
  <c r="J88" i="6" s="1"/>
  <c r="J93" i="6"/>
  <c r="J92" i="6" s="1"/>
  <c r="J95" i="6"/>
  <c r="J96" i="6"/>
  <c r="J97" i="6"/>
  <c r="J98" i="6"/>
  <c r="J99" i="6"/>
  <c r="J100" i="6"/>
  <c r="J101" i="6"/>
  <c r="J102" i="6"/>
  <c r="J104" i="6"/>
  <c r="J105" i="6"/>
  <c r="J106" i="6"/>
  <c r="J107" i="6"/>
  <c r="J108" i="6"/>
  <c r="J109" i="6"/>
  <c r="J110" i="6"/>
  <c r="J113" i="6"/>
  <c r="J114" i="6"/>
  <c r="J115" i="6"/>
  <c r="J116" i="6"/>
  <c r="J117" i="6"/>
  <c r="J118" i="6"/>
  <c r="J119" i="6"/>
  <c r="J120" i="6"/>
  <c r="J121" i="6"/>
  <c r="J123" i="6"/>
  <c r="J124" i="6"/>
  <c r="J125" i="6"/>
  <c r="J127" i="6"/>
  <c r="J128" i="6"/>
  <c r="J129" i="6"/>
  <c r="J131" i="6"/>
  <c r="J132" i="6"/>
  <c r="J134" i="6"/>
  <c r="J135" i="6"/>
  <c r="J137" i="6"/>
  <c r="J139" i="6"/>
  <c r="J140" i="6"/>
  <c r="J141" i="6"/>
  <c r="J142" i="6"/>
  <c r="J143" i="6"/>
  <c r="J144" i="6"/>
  <c r="J145" i="6"/>
  <c r="J148" i="6"/>
  <c r="J150" i="6"/>
  <c r="J151" i="6"/>
  <c r="J152" i="6"/>
  <c r="J154" i="6"/>
  <c r="J155" i="6"/>
  <c r="J156" i="6"/>
  <c r="J158" i="6"/>
  <c r="J159" i="6"/>
  <c r="J160" i="6"/>
  <c r="J161" i="6"/>
  <c r="J163" i="6"/>
  <c r="J162" i="6" s="1"/>
  <c r="J167" i="6"/>
  <c r="J168" i="6"/>
  <c r="J169" i="6"/>
  <c r="J172" i="6"/>
  <c r="J173" i="6"/>
  <c r="J174" i="6"/>
  <c r="J175" i="6"/>
  <c r="J176" i="6"/>
  <c r="J178" i="6"/>
  <c r="J179" i="6"/>
  <c r="J180" i="6"/>
  <c r="J181" i="6"/>
  <c r="J182" i="6"/>
  <c r="J183" i="6"/>
  <c r="J184" i="6"/>
  <c r="J187" i="6"/>
  <c r="J186" i="6" s="1"/>
  <c r="J189" i="6"/>
  <c r="J190" i="6"/>
  <c r="J191" i="6"/>
  <c r="J192" i="6"/>
  <c r="J193" i="6"/>
  <c r="J195" i="6"/>
  <c r="J196" i="6"/>
  <c r="J198" i="6"/>
  <c r="J199" i="6"/>
  <c r="J201" i="6"/>
  <c r="J202" i="6"/>
  <c r="J203" i="6"/>
  <c r="J205" i="6"/>
  <c r="J204" i="6" s="1"/>
  <c r="J207" i="6"/>
  <c r="J206" i="6" s="1"/>
  <c r="J208" i="6"/>
  <c r="J209" i="6"/>
  <c r="J210" i="6"/>
  <c r="J211" i="6"/>
  <c r="J212" i="6"/>
  <c r="J214" i="6"/>
  <c r="J213" i="6" s="1"/>
  <c r="J216" i="6"/>
  <c r="J217" i="6"/>
  <c r="J218" i="6"/>
  <c r="J219" i="6"/>
  <c r="J220" i="6"/>
  <c r="J222" i="6"/>
  <c r="J223" i="6"/>
  <c r="J224" i="6"/>
  <c r="J225" i="6"/>
  <c r="J226" i="6"/>
  <c r="J227" i="6"/>
  <c r="J228" i="6"/>
  <c r="J229" i="6"/>
  <c r="J232" i="6"/>
  <c r="J233" i="6"/>
  <c r="I213" i="6"/>
  <c r="J231" i="6" l="1"/>
  <c r="J230" i="6" s="1"/>
  <c r="J221" i="6"/>
  <c r="J215" i="6"/>
  <c r="J200" i="6"/>
  <c r="J197" i="6"/>
  <c r="J194" i="6"/>
  <c r="J188" i="6"/>
  <c r="J185" i="6"/>
  <c r="J177" i="6"/>
  <c r="J171" i="6"/>
  <c r="J170" i="6" s="1"/>
  <c r="J166" i="6"/>
  <c r="J165" i="6" s="1"/>
  <c r="J164" i="6" s="1"/>
  <c r="J157" i="6"/>
  <c r="J153" i="6"/>
  <c r="J149" i="6"/>
  <c r="J147" i="6"/>
  <c r="J146" i="6" s="1"/>
  <c r="J138" i="6"/>
  <c r="J136" i="6"/>
  <c r="J133" i="6"/>
  <c r="J130" i="6"/>
  <c r="J126" i="6"/>
  <c r="J122" i="6"/>
  <c r="J112" i="6"/>
  <c r="J111" i="6" s="1"/>
  <c r="J103" i="6"/>
  <c r="J94" i="6"/>
  <c r="J91" i="6"/>
  <c r="J90" i="6" s="1"/>
  <c r="J85" i="6"/>
  <c r="J80" i="6"/>
  <c r="J78" i="6"/>
  <c r="J75" i="6"/>
  <c r="J67" i="6"/>
  <c r="J65" i="6"/>
  <c r="J62" i="6"/>
  <c r="J59" i="6"/>
  <c r="J56" i="6"/>
  <c r="J38" i="6"/>
  <c r="J32" i="6"/>
  <c r="J31" i="6" s="1"/>
  <c r="J27" i="6"/>
  <c r="J24" i="6"/>
  <c r="J18" i="6"/>
  <c r="J15" i="6"/>
  <c r="J11" i="6"/>
  <c r="J10" i="6" s="1"/>
  <c r="I231" i="6"/>
  <c r="I221" i="6"/>
  <c r="I215" i="6"/>
  <c r="I206" i="6"/>
  <c r="I204" i="6"/>
  <c r="I200" i="6"/>
  <c r="I197" i="6"/>
  <c r="I188" i="6"/>
  <c r="I186" i="6"/>
  <c r="I177" i="6"/>
  <c r="I171" i="6"/>
  <c r="I166" i="6"/>
  <c r="I162" i="6"/>
  <c r="I157" i="6"/>
  <c r="I153" i="6"/>
  <c r="I149" i="6"/>
  <c r="I138" i="6"/>
  <c r="I133" i="6"/>
  <c r="I130" i="6"/>
  <c r="I122" i="6"/>
  <c r="I103" i="6"/>
  <c r="I94" i="6"/>
  <c r="I92" i="6"/>
  <c r="I88" i="6"/>
  <c r="I85" i="6"/>
  <c r="I80" i="6"/>
  <c r="I76" i="6"/>
  <c r="I73" i="6"/>
  <c r="I67" i="6"/>
  <c r="I62" i="6"/>
  <c r="I59" i="6"/>
  <c r="I56" i="6"/>
  <c r="I54" i="6"/>
  <c r="I38" i="6"/>
  <c r="I32" i="6"/>
  <c r="I27" i="6"/>
  <c r="I24" i="6"/>
  <c r="I22" i="6"/>
  <c r="I18" i="6"/>
  <c r="I15" i="6"/>
  <c r="I11" i="6"/>
  <c r="I194" i="6"/>
  <c r="I147" i="6"/>
  <c r="I136" i="6"/>
  <c r="I126" i="6"/>
  <c r="I112" i="6"/>
  <c r="I78" i="6"/>
  <c r="I65" i="6"/>
  <c r="I31" i="6" l="1"/>
  <c r="I90" i="6"/>
  <c r="I111" i="6"/>
  <c r="I146" i="6"/>
  <c r="I170" i="6"/>
  <c r="I230" i="6"/>
  <c r="I75" i="6"/>
  <c r="I91" i="6"/>
  <c r="I185" i="6"/>
  <c r="I165" i="6" l="1"/>
  <c r="I10" i="6"/>
  <c r="J234" i="6" l="1" a="1"/>
  <c r="J234" i="6" s="1"/>
  <c r="I164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<sst xmlns="http://schemas.openxmlformats.org/spreadsheetml/2006/main" count="824" uniqueCount="473">
  <si>
    <t>Project name:</t>
  </si>
  <si>
    <t>Date Prepared:</t>
  </si>
  <si>
    <t>Prepared By:</t>
  </si>
  <si>
    <t>Shaun</t>
  </si>
  <si>
    <t>This Price Schedule is provided solely for tender submission purposes. 
This document has not been independently verified or peer-reviewed.</t>
  </si>
  <si>
    <t>Checked By:</t>
  </si>
  <si>
    <t>Revision:</t>
  </si>
  <si>
    <t>R0</t>
  </si>
  <si>
    <t>CIVIL WORKS - DETAILED BREAKDOWN COSTING SHEET</t>
  </si>
  <si>
    <t>Item</t>
  </si>
  <si>
    <t>Description of works</t>
  </si>
  <si>
    <t>Qty</t>
  </si>
  <si>
    <t>Unit</t>
  </si>
  <si>
    <t>Rate (RM)</t>
  </si>
  <si>
    <t>Cost (RM)</t>
  </si>
  <si>
    <t>A</t>
  </si>
  <si>
    <t>SECTION A - PRELIMINARIES &amp; GENERAL</t>
  </si>
  <si>
    <t>L.S</t>
  </si>
  <si>
    <t>-</t>
  </si>
  <si>
    <t>A-1</t>
  </si>
  <si>
    <t>Survey and Setting Out of Works</t>
  </si>
  <si>
    <t>A-1-1</t>
  </si>
  <si>
    <t>Mobilisation of labour and equipment</t>
  </si>
  <si>
    <t>LS</t>
  </si>
  <si>
    <t>A-1-2</t>
  </si>
  <si>
    <t>Survey &amp; setting out works (topography, boundary  and gridline setting-out) and endorsed drawings</t>
  </si>
  <si>
    <t>days</t>
  </si>
  <si>
    <t>A-1-3</t>
  </si>
  <si>
    <t>Endorsement of survey plan</t>
  </si>
  <si>
    <t>plan</t>
  </si>
  <si>
    <t>A-2</t>
  </si>
  <si>
    <t>Utility Mapping</t>
  </si>
  <si>
    <t>[rate]</t>
  </si>
  <si>
    <t>A-2-1</t>
  </si>
  <si>
    <t>A-2-2</t>
  </si>
  <si>
    <t>Utility mapping</t>
  </si>
  <si>
    <t>m2</t>
  </si>
  <si>
    <t>A-3</t>
  </si>
  <si>
    <t>Professional Services: Engagement of Consultants &amp; Architects / Planner</t>
  </si>
  <si>
    <t>A-3-1</t>
  </si>
  <si>
    <t>Engagement of Engineering Consultants</t>
  </si>
  <si>
    <t>A-3-2</t>
  </si>
  <si>
    <t>Engagement of Architect / Planner</t>
  </si>
  <si>
    <t>A-3-3</t>
  </si>
  <si>
    <t>Preparation of Environmental Management Plan (EMP) by Environmental Consultant</t>
  </si>
  <si>
    <t>A-4</t>
  </si>
  <si>
    <t>“As-Built” Documents And Operation &amp; Maintenance (O&amp;M) Manuals</t>
  </si>
  <si>
    <t>A-4-1</t>
  </si>
  <si>
    <t>Hardcopies and softcopies of as-built and O&amp;M manuals</t>
  </si>
  <si>
    <t>A-5</t>
  </si>
  <si>
    <t>Mobilization and Demobilisation of Labour and Equipment</t>
  </si>
  <si>
    <t>A-5-1</t>
  </si>
  <si>
    <t>Mobilization</t>
  </si>
  <si>
    <t>A-5-2</t>
  </si>
  <si>
    <t>Demobilisation</t>
  </si>
  <si>
    <t>A-6</t>
  </si>
  <si>
    <t>Soil Investigation</t>
  </si>
  <si>
    <t>A-6-1</t>
  </si>
  <si>
    <t>Preliminaries, mobilisation and demobilisation, laboratory reports</t>
  </si>
  <si>
    <t>A-6-2</t>
  </si>
  <si>
    <t>Wash-boring through soil, SPT at 1.5m intervals</t>
  </si>
  <si>
    <t>nos</t>
  </si>
  <si>
    <t>A-6-3</t>
  </si>
  <si>
    <t>Makintosh / JKR Probes</t>
  </si>
  <si>
    <t>A-7</t>
  </si>
  <si>
    <t>Temporary Services / Site Office / Site Meetings / Hoardings</t>
  </si>
  <si>
    <t>A-7-1</t>
  </si>
  <si>
    <t>Temporary Services</t>
  </si>
  <si>
    <t>A-7-1-1</t>
  </si>
  <si>
    <t>Provision / connection of temporary utilities</t>
  </si>
  <si>
    <t>A-7-1-2</t>
  </si>
  <si>
    <t>Utilities (monthly)</t>
  </si>
  <si>
    <t>mth</t>
  </si>
  <si>
    <t>A-7-1-3</t>
  </si>
  <si>
    <t>Project signboard</t>
  </si>
  <si>
    <t>A-7-1-4</t>
  </si>
  <si>
    <t>Silt trap + earth drain</t>
  </si>
  <si>
    <t>A-7-1-5</t>
  </si>
  <si>
    <t>Wash through</t>
  </si>
  <si>
    <t>A-7-2</t>
  </si>
  <si>
    <t>Site Office</t>
  </si>
  <si>
    <t>A-7-2-1</t>
  </si>
  <si>
    <t>Site  Cabin (9m x 3m)</t>
  </si>
  <si>
    <t>A-7-2-2</t>
  </si>
  <si>
    <t>Interlocking pavers (13m x 6.5m)</t>
  </si>
  <si>
    <t>A-7-2-3</t>
  </si>
  <si>
    <t>Canvas roof</t>
  </si>
  <si>
    <t>A-7-2-4</t>
  </si>
  <si>
    <t>Furniture</t>
  </si>
  <si>
    <t>A-7-2-5</t>
  </si>
  <si>
    <t>Wi-Fi (300 Mbps)</t>
  </si>
  <si>
    <t>A-7-2-6</t>
  </si>
  <si>
    <t>LCD Projector</t>
  </si>
  <si>
    <t>A-7-2-7</t>
  </si>
  <si>
    <t>Multifunction Printer (2 units)</t>
  </si>
  <si>
    <t>nos-mth</t>
  </si>
  <si>
    <t>A-7-2-8</t>
  </si>
  <si>
    <t>Hot/Cold Water Dispenser</t>
  </si>
  <si>
    <t>A-7-2-9</t>
  </si>
  <si>
    <t>Roro Bin - (monthly)</t>
  </si>
  <si>
    <t>A-7-2-10</t>
  </si>
  <si>
    <t>Biometric fingerprint attendance time clock</t>
  </si>
  <si>
    <t>A-7-2-11</t>
  </si>
  <si>
    <t>Inverter 1hp air-conditioner</t>
  </si>
  <si>
    <t>A-7-2-12</t>
  </si>
  <si>
    <t>Lighting fitting</t>
  </si>
  <si>
    <t>A-7-2-13</t>
  </si>
  <si>
    <t>Dekstop computer (4GB RAM, 500GB Capacity, 19")</t>
  </si>
  <si>
    <t>A-7-2-14</t>
  </si>
  <si>
    <t>60" blade ceiling fan</t>
  </si>
  <si>
    <t>A-7-2-15</t>
  </si>
  <si>
    <t>16" blade stand fan</t>
  </si>
  <si>
    <t>A-7-3</t>
  </si>
  <si>
    <t>Site Meetings</t>
  </si>
  <si>
    <t>A-7-3-1</t>
  </si>
  <si>
    <t>Travel and accommodation costs for project staff - min. once a month</t>
  </si>
  <si>
    <t>A-7-4</t>
  </si>
  <si>
    <t>Hoardings</t>
  </si>
  <si>
    <t>A-7-4-1</t>
  </si>
  <si>
    <t>Hoarding (3.6m H) without printed graphical</t>
  </si>
  <si>
    <t>m</t>
  </si>
  <si>
    <t>A-7-4-2</t>
  </si>
  <si>
    <t>Hoarding (3.6m H) with printed graphical</t>
  </si>
  <si>
    <t>A-8</t>
  </si>
  <si>
    <t>Security Services</t>
  </si>
  <si>
    <t>A-8-1</t>
  </si>
  <si>
    <t>Security Workers - 24 hours normal guard, 2 shifts per day</t>
  </si>
  <si>
    <t>man-mo</t>
  </si>
  <si>
    <t>A-8-2</t>
  </si>
  <si>
    <t>Temporary guardhouse</t>
  </si>
  <si>
    <t>A-9</t>
  </si>
  <si>
    <t>Storage and Sanitary Facilities / Tool Shed, etc.</t>
  </si>
  <si>
    <t>A-9-1</t>
  </si>
  <si>
    <t>Storage and Tool Shed</t>
  </si>
  <si>
    <t>A-9-2</t>
  </si>
  <si>
    <t>Sanitary Facilities</t>
  </si>
  <si>
    <t>A-10</t>
  </si>
  <si>
    <t>Demolition, Removal or Relocation of Existing Structures</t>
  </si>
  <si>
    <t>A-10-1</t>
  </si>
  <si>
    <t>20 tonne dump truck</t>
  </si>
  <si>
    <t>nos-days</t>
  </si>
  <si>
    <t>A-10-2</t>
  </si>
  <si>
    <t>Backhoe excavator</t>
  </si>
  <si>
    <t>Hydraulic Excavator Komatsu PC200-7 or equivalent with rock breaker head</t>
  </si>
  <si>
    <t>Shovel Cat 955 or equivalent</t>
  </si>
  <si>
    <t>General labourer</t>
  </si>
  <si>
    <t>man-days</t>
  </si>
  <si>
    <t>A-11</t>
  </si>
  <si>
    <t>Anti-Termite Treatment</t>
  </si>
  <si>
    <t>A-11-1</t>
  </si>
  <si>
    <t>Anti-termite treatment (for building ground floor and apron area)</t>
  </si>
  <si>
    <t>B1</t>
  </si>
  <si>
    <t>SECTION B1 - EARTHWORKS</t>
  </si>
  <si>
    <t>B1-1</t>
  </si>
  <si>
    <t>Site Clearing</t>
  </si>
  <si>
    <t>B1-1-1</t>
  </si>
  <si>
    <t>Site clearing</t>
  </si>
  <si>
    <t>m3</t>
  </si>
  <si>
    <t>B1-2</t>
  </si>
  <si>
    <t xml:space="preserve">Strip, Cut, Import, Excavation, Fill &amp; Dispose </t>
  </si>
  <si>
    <t>B1-2-1</t>
  </si>
  <si>
    <t>Topsoil stripping - 150mm</t>
  </si>
  <si>
    <t>B1-2-2</t>
  </si>
  <si>
    <t>Soil Excavation</t>
  </si>
  <si>
    <t>B1-2-2-1</t>
  </si>
  <si>
    <t>Cut to Fill / Compact</t>
  </si>
  <si>
    <t>B1-2-2-2</t>
  </si>
  <si>
    <t>Cut and Dispose</t>
  </si>
  <si>
    <t>B1-2-2-3</t>
  </si>
  <si>
    <t>Filling from Excavated Material</t>
  </si>
  <si>
    <t>B1-2-2-4</t>
  </si>
  <si>
    <t>Filling from Imported Material</t>
  </si>
  <si>
    <t>B1-2-3</t>
  </si>
  <si>
    <t>Rock Excavation</t>
  </si>
  <si>
    <t>B1-2-3-1</t>
  </si>
  <si>
    <t>Control Blasting</t>
  </si>
  <si>
    <t>B1-2-3-2</t>
  </si>
  <si>
    <t>Rock Disposal</t>
  </si>
  <si>
    <t>B1-3</t>
  </si>
  <si>
    <t>Close Turfing</t>
  </si>
  <si>
    <t>B1-3-1</t>
  </si>
  <si>
    <t>Close Turfing (Hydroseeding)</t>
  </si>
  <si>
    <t>[qty]</t>
  </si>
  <si>
    <t>B2</t>
  </si>
  <si>
    <t>SECTION B2 - SLOPE STABILIZATION &amp; PROTECTION</t>
  </si>
  <si>
    <t>B2-1</t>
  </si>
  <si>
    <t>Slope Stabilization / Embankment Protection / Cut Slopes / Fill Slopes and Embankments</t>
  </si>
  <si>
    <t>B2-1-1</t>
  </si>
  <si>
    <t>Cut Slopes</t>
  </si>
  <si>
    <t>B2-1-1-1</t>
  </si>
  <si>
    <t>Excavation for Cut Slopes</t>
  </si>
  <si>
    <t>B2-1-2</t>
  </si>
  <si>
    <t>RC Retaining Wall</t>
  </si>
  <si>
    <t>B2-1-2-1</t>
  </si>
  <si>
    <t>Excavation</t>
  </si>
  <si>
    <t>B2-1-2-2</t>
  </si>
  <si>
    <t>Hardcore</t>
  </si>
  <si>
    <t>B2-1-2-3</t>
  </si>
  <si>
    <t>Lean Concrete</t>
  </si>
  <si>
    <t>B2-1-2-4</t>
  </si>
  <si>
    <t>Concrete Grade 30</t>
  </si>
  <si>
    <t>B2-1-2-5</t>
  </si>
  <si>
    <t>Formwork</t>
  </si>
  <si>
    <t>B2-1-2-6</t>
  </si>
  <si>
    <t>Polythene Sheet</t>
  </si>
  <si>
    <t>B2-1-2-7</t>
  </si>
  <si>
    <t>Reinforcement</t>
  </si>
  <si>
    <t>kg</t>
  </si>
  <si>
    <t>B2-1-3</t>
  </si>
  <si>
    <t>Gabion Wall</t>
  </si>
  <si>
    <t>B2-1-4</t>
  </si>
  <si>
    <t>Guniting System</t>
  </si>
  <si>
    <t>B2-1-4-1</t>
  </si>
  <si>
    <t>B2-1-4-2</t>
  </si>
  <si>
    <t>Reinforcement (BRC A8)</t>
  </si>
  <si>
    <t>B2-1-5</t>
  </si>
  <si>
    <t>Rubber Pitching Wall</t>
  </si>
  <si>
    <t>B2-1-6</t>
  </si>
  <si>
    <t>Mechanically Stabilized Earth (MSE)</t>
  </si>
  <si>
    <t>B2-1-7</t>
  </si>
  <si>
    <t>Toe Drain - 450mm (W), 300-600mm (H)</t>
  </si>
  <si>
    <t>B2-1-8</t>
  </si>
  <si>
    <t>Cascading Drain</t>
  </si>
  <si>
    <t>B2-1-9</t>
  </si>
  <si>
    <t>Hydroseeding</t>
  </si>
  <si>
    <t>C</t>
  </si>
  <si>
    <t>SECTION C – ROADWORKS, LANDSCAPING &amp; FENCING</t>
  </si>
  <si>
    <t>C-1</t>
  </si>
  <si>
    <t>Roadworks</t>
  </si>
  <si>
    <t>C-1-1</t>
  </si>
  <si>
    <t>Earthworks</t>
  </si>
  <si>
    <t>C-1-2</t>
  </si>
  <si>
    <t>Sub-Grade Formation Preparation</t>
  </si>
  <si>
    <t>C-1-3</t>
  </si>
  <si>
    <t>Sub-Base (200mm thick)</t>
  </si>
  <si>
    <t>C-1-4</t>
  </si>
  <si>
    <t>Road-Base (300mm thick)</t>
  </si>
  <si>
    <t>C-1-5</t>
  </si>
  <si>
    <t>Bituminous Prime Coat (40% Bitumen Emulsion)</t>
  </si>
  <si>
    <t>C-1-6</t>
  </si>
  <si>
    <t>Bituminous Tack Coat (40% Bitumen Emulsion)</t>
  </si>
  <si>
    <t>C-1-7</t>
  </si>
  <si>
    <t>Bitumen Macadam Base Course (60mm thick)</t>
  </si>
  <si>
    <t>C-1-8</t>
  </si>
  <si>
    <t>Bitumen Wearing Course (50mm thick dense)</t>
  </si>
  <si>
    <t>C-1-9</t>
  </si>
  <si>
    <t>Road-side drain including scupper drain</t>
  </si>
  <si>
    <t>C-1-10</t>
  </si>
  <si>
    <t>External roadworks within limits of work indicated in tender drawing</t>
  </si>
  <si>
    <t>C-1-10-1</t>
  </si>
  <si>
    <t>Acceleration and deceleration lanes</t>
  </si>
  <si>
    <t>C-1-10-2</t>
  </si>
  <si>
    <t>Allowance for relocation / upgrading of drainage, road kerb, interlocking pavements, etc.</t>
  </si>
  <si>
    <t>C-1-11</t>
  </si>
  <si>
    <t>Street Lighting</t>
  </si>
  <si>
    <t>nos.</t>
  </si>
  <si>
    <t>C-2</t>
  </si>
  <si>
    <t>Road Finishing</t>
  </si>
  <si>
    <t>C-2-1</t>
  </si>
  <si>
    <t>Road Furniture and Signage</t>
  </si>
  <si>
    <t>C-2-2</t>
  </si>
  <si>
    <t>Road Kerb</t>
  </si>
  <si>
    <t>C-2-3</t>
  </si>
  <si>
    <t>Road Shoulder - on both sides of access road</t>
  </si>
  <si>
    <t>C-2-4</t>
  </si>
  <si>
    <t>Road Markings</t>
  </si>
  <si>
    <t>C-2-4-1</t>
  </si>
  <si>
    <t>100mm wide continuous lines</t>
  </si>
  <si>
    <t>C-2-4-2</t>
  </si>
  <si>
    <t>Single / double direction arrows</t>
  </si>
  <si>
    <t>C-3</t>
  </si>
  <si>
    <t>Landscape Works</t>
  </si>
  <si>
    <t>C-3-1</t>
  </si>
  <si>
    <t>Landscaping works - close turfing</t>
  </si>
  <si>
    <t>C-3-2</t>
  </si>
  <si>
    <t>Interlocking concrete pavement for carpark area</t>
  </si>
  <si>
    <t>C-4</t>
  </si>
  <si>
    <t>Main Entrance Gate and Signage Wall / Brick Wall Fencing / Anti-Climb / Detachable Fencing</t>
  </si>
  <si>
    <t>C-4-1</t>
  </si>
  <si>
    <t>Main Entrance Gate and Signage Wall</t>
  </si>
  <si>
    <t>[unit]</t>
  </si>
  <si>
    <t>C-4-2</t>
  </si>
  <si>
    <t>Brick Wall Fencing including Mural Design</t>
  </si>
  <si>
    <t>C-4-2-1</t>
  </si>
  <si>
    <t>2.7m (H) x 230mm thick brick wall fencing</t>
  </si>
  <si>
    <t>C-4-2-2</t>
  </si>
  <si>
    <t>Concrete foundations for brick wall fencing</t>
  </si>
  <si>
    <t>C-4-2-3</t>
  </si>
  <si>
    <t>Razor tape for brickwall</t>
  </si>
  <si>
    <t>C-4-2-4</t>
  </si>
  <si>
    <t>Engagement of Professional Mural Artist for proposed perspective / artistic design</t>
  </si>
  <si>
    <t>C-4-2-5</t>
  </si>
  <si>
    <t>Mural painting works</t>
  </si>
  <si>
    <t>C-4-3</t>
  </si>
  <si>
    <t>Anti-Climb Security Fencing - Hot-Dipped Galvanised</t>
  </si>
  <si>
    <t>C-4-4</t>
  </si>
  <si>
    <t>Detachable Fencing (for Switchyard)</t>
  </si>
  <si>
    <t>D</t>
  </si>
  <si>
    <t>SECTION D - DRAINAGE</t>
  </si>
  <si>
    <t>D-1</t>
  </si>
  <si>
    <t>Drainage (Internal and External)</t>
  </si>
  <si>
    <t>D-1-1</t>
  </si>
  <si>
    <t>Half-Round Glazed Ware (HRGW) Drain, with RC Wall 150-600mm (H)</t>
  </si>
  <si>
    <t>D-1-2</t>
  </si>
  <si>
    <t>Precast Concrete Drain with Side Brick Wall</t>
  </si>
  <si>
    <t>D-1-2-1</t>
  </si>
  <si>
    <t>600mm x 900mm RC drain</t>
  </si>
  <si>
    <t>D-1-2-2</t>
  </si>
  <si>
    <t>900mm x 1200mm RC drain (road side)</t>
  </si>
  <si>
    <t>D-1-2-3</t>
  </si>
  <si>
    <t>1800 x 1500mm RC drain (perimeter drain)</t>
  </si>
  <si>
    <t>D-1-3</t>
  </si>
  <si>
    <t>Reinforced Concrete Box Culverts for Road Crossing</t>
  </si>
  <si>
    <t>D-1-3-1</t>
  </si>
  <si>
    <t>Precast Reinforced Concrete Box Culvert - 600mm</t>
  </si>
  <si>
    <t>D-1-3-2</t>
  </si>
  <si>
    <t>Precast Reinforced Concrete Box Culvert - 900mm</t>
  </si>
  <si>
    <t>D-1-3-3</t>
  </si>
  <si>
    <t>RC Headwall and Wingwall for RC Pipe Culvert</t>
  </si>
  <si>
    <t>D-1-4</t>
  </si>
  <si>
    <t>Brick Sumps / Chambers for Drain Junctions</t>
  </si>
  <si>
    <t>D-1-4-1</t>
  </si>
  <si>
    <t>1,950 x 1,950mm Brickwall Sump - not exceeding 1.5m depth, c/w FRP Grating Cover</t>
  </si>
  <si>
    <t>D-1-4-2</t>
  </si>
  <si>
    <t>1,050 x 1,050mm Brickwall Sump - not exceeding 1.5m depth, c/w FRP Grating Cover</t>
  </si>
  <si>
    <t>D-1-4-3</t>
  </si>
  <si>
    <t>750 x 750mm Brickwall Sump - not exceeding 1.5m depth, c/w FRP Grating Cover</t>
  </si>
  <si>
    <t>D-1-5</t>
  </si>
  <si>
    <t>Automatic Submersible Pump</t>
  </si>
  <si>
    <t>D-2</t>
  </si>
  <si>
    <t>Detention Pond</t>
  </si>
  <si>
    <t>D-2-1</t>
  </si>
  <si>
    <t>New Detention Pond + Accessories + Maintenance</t>
  </si>
  <si>
    <t>E</t>
  </si>
  <si>
    <t>SECTION E - SUBSTATION BUILDING</t>
  </si>
  <si>
    <t>E-1</t>
  </si>
  <si>
    <t>Substructure</t>
  </si>
  <si>
    <t>E-1-1</t>
  </si>
  <si>
    <t>Piling Installation - Hydraulic Injection Method</t>
  </si>
  <si>
    <t>E-1-1-1</t>
  </si>
  <si>
    <t>200 x 200mm precast concrete piles</t>
  </si>
  <si>
    <t>E-1-1-2</t>
  </si>
  <si>
    <t>300 x 300mm precast concrete piles</t>
  </si>
  <si>
    <t>E-1-1-3</t>
  </si>
  <si>
    <t>Fillet welding, cutting-off, as-built survey and removal of surplus</t>
  </si>
  <si>
    <t>E-1-2</t>
  </si>
  <si>
    <t>Pile Testing</t>
  </si>
  <si>
    <t>E-1-2-1</t>
  </si>
  <si>
    <t>Maintain load test (MLT) for each pile size adopted</t>
  </si>
  <si>
    <t>E-1-2-1-1</t>
  </si>
  <si>
    <t>E-1-2-1-2</t>
  </si>
  <si>
    <t>E-1-2-2</t>
  </si>
  <si>
    <t>High-Strain Dynamic Test (PDA) 5% of total number of piles installed.</t>
  </si>
  <si>
    <t>E-1-2-3</t>
  </si>
  <si>
    <t>Pile Integrity Test (PIT) 30% of total number of piles installed</t>
  </si>
  <si>
    <t>E-1-2-4</t>
  </si>
  <si>
    <t xml:space="preserve">Plate Bearing Test </t>
  </si>
  <si>
    <t>E-1-3</t>
  </si>
  <si>
    <t>Pile Cap, Ground Beams, Ground Floor Slab</t>
  </si>
  <si>
    <t>E-1-3-1</t>
  </si>
  <si>
    <t>E-1-3-2</t>
  </si>
  <si>
    <t>E-1-3-3</t>
  </si>
  <si>
    <t>E-1-3-4</t>
  </si>
  <si>
    <t>E-1-3-5</t>
  </si>
  <si>
    <t>Polythene Sheet / Water Proofing Material</t>
  </si>
  <si>
    <t>E-1-3-6</t>
  </si>
  <si>
    <t>E-2</t>
  </si>
  <si>
    <t>Superstructure</t>
  </si>
  <si>
    <t>E-2-1</t>
  </si>
  <si>
    <t>Precast Concrete Framing System</t>
  </si>
  <si>
    <t>E-2-1-1</t>
  </si>
  <si>
    <t>Supply and Install Precast Concrete Grade 40 (IBS)</t>
  </si>
  <si>
    <t>E-2-2</t>
  </si>
  <si>
    <t>Walls and Partitions</t>
  </si>
  <si>
    <t>E-2-2-1</t>
  </si>
  <si>
    <t>AAC Block - 100mm thickness</t>
  </si>
  <si>
    <t>E-2-2-2</t>
  </si>
  <si>
    <t>AAC Block - 200mm thickness</t>
  </si>
  <si>
    <t>E-2-2-3</t>
  </si>
  <si>
    <t>Brick Wall - 115mm thickness</t>
  </si>
  <si>
    <t>E-2-2-4</t>
  </si>
  <si>
    <t>Brick Wall - 230mm thickness</t>
  </si>
  <si>
    <t>E-2-2-5</t>
  </si>
  <si>
    <t>Damp-proof course - 3 layers</t>
  </si>
  <si>
    <t>E-2-3</t>
  </si>
  <si>
    <t>Roof</t>
  </si>
  <si>
    <t>E-2-3-1</t>
  </si>
  <si>
    <t>Hot-Dipped Galvanized Steel Truss with Insulation Membrane + Galvanized Clip Steel Cladding</t>
  </si>
  <si>
    <t>E-2-3-2</t>
  </si>
  <si>
    <t>Concrete Fascia Board</t>
  </si>
  <si>
    <t>E-2-3-3</t>
  </si>
  <si>
    <t>Flat Roof</t>
  </si>
  <si>
    <t>E-2-3-3-1</t>
  </si>
  <si>
    <t>Roof Screed</t>
  </si>
  <si>
    <t>E-2-3-3-2</t>
  </si>
  <si>
    <t>Waterproofing - Loading Bay</t>
  </si>
  <si>
    <t>E-3</t>
  </si>
  <si>
    <t xml:space="preserve">Doors / Roller Shutter / Windows / Railing / Steel Chequer Plate / 
Overhead Travelling Crane / Hoist </t>
  </si>
  <si>
    <t>E-4</t>
  </si>
  <si>
    <t>Plumbing and Sanitary Services</t>
  </si>
  <si>
    <t>E-5</t>
  </si>
  <si>
    <t>Building Finishes / Ceiling Finishes / Signage Boards / Aluminium Screen Facade</t>
  </si>
  <si>
    <t>E-6</t>
  </si>
  <si>
    <t>Guard House</t>
  </si>
  <si>
    <t>E-7</t>
  </si>
  <si>
    <t>Rainwater Harvesting System</t>
  </si>
  <si>
    <t>F</t>
  </si>
  <si>
    <t>SECTION F - SWITCHYARD</t>
  </si>
  <si>
    <t>F-1</t>
  </si>
  <si>
    <t>Sub-Structure</t>
  </si>
  <si>
    <t>F-2</t>
  </si>
  <si>
    <t>Fire Separation Wall (for Power Transformers, Local Transformers &amp; NER)</t>
  </si>
  <si>
    <t>F-3</t>
  </si>
  <si>
    <t>Stone Chipping  / Painting of Plinths</t>
  </si>
  <si>
    <t>F-4</t>
  </si>
  <si>
    <t>Oil Containment Pit (for Power Transformers, Local Transformers &amp; NER)</t>
  </si>
  <si>
    <t>F-5</t>
  </si>
  <si>
    <t>Trenches</t>
  </si>
  <si>
    <t>G</t>
  </si>
  <si>
    <t>SECTION G - MECHANICAL &amp; ELECTRICAL WORKS</t>
  </si>
  <si>
    <t>G-1</t>
  </si>
  <si>
    <t>Fire Protection and Detection System</t>
  </si>
  <si>
    <t>G-2</t>
  </si>
  <si>
    <t>Water Deluge System at Transformer Bay Area</t>
  </si>
  <si>
    <t>G-3</t>
  </si>
  <si>
    <t xml:space="preserve">Reticulation Mains and Sub-mains at Main Distribution Board </t>
  </si>
  <si>
    <t>G-4</t>
  </si>
  <si>
    <t>Switchboard and DB's / Switch Socket Outlets</t>
  </si>
  <si>
    <t>G-5</t>
  </si>
  <si>
    <t>Light Protection System</t>
  </si>
  <si>
    <t>G-6</t>
  </si>
  <si>
    <t>Light Fitting Installation</t>
  </si>
  <si>
    <t>G-7</t>
  </si>
  <si>
    <t>Air Conditioning System / Exhaust Fan</t>
  </si>
  <si>
    <t>G-8</t>
  </si>
  <si>
    <t>Communication System</t>
  </si>
  <si>
    <t>H</t>
  </si>
  <si>
    <t>SECTION H - FURNITURE</t>
  </si>
  <si>
    <t>H-1</t>
  </si>
  <si>
    <t>Office Furniture for Control and Relay Room and Guard House / Keys and Locks</t>
  </si>
  <si>
    <t>H-1-1</t>
  </si>
  <si>
    <t>Office Furniture</t>
  </si>
  <si>
    <t>H-1-2</t>
  </si>
  <si>
    <t>Key and Locks</t>
  </si>
  <si>
    <t>GRAND TOTAL PRICE (RM)</t>
  </si>
  <si>
    <t>Additional Equipment Hire Rate</t>
  </si>
  <si>
    <t>A-10-2-1</t>
  </si>
  <si>
    <t>A-10-2-2</t>
  </si>
  <si>
    <t>A-10-2-3</t>
  </si>
  <si>
    <t>A-10-2-4</t>
  </si>
  <si>
    <t>A-10-2-5</t>
  </si>
  <si>
    <t>E-1-3-7</t>
  </si>
  <si>
    <t>E-2-3-4</t>
  </si>
  <si>
    <t>Rainwater Goods</t>
  </si>
  <si>
    <t>E-2-3-4-1</t>
  </si>
  <si>
    <t>UPVC Down Pipes - 150mm diameter</t>
  </si>
  <si>
    <t>E-2-3-4-2</t>
  </si>
  <si>
    <t>Apron Paving</t>
  </si>
  <si>
    <t>E-2-3-4-3</t>
  </si>
  <si>
    <t>Extra for Bends</t>
  </si>
  <si>
    <t>E-2-3-5</t>
  </si>
  <si>
    <t>Gutter</t>
  </si>
  <si>
    <t>E-2-3-5-1</t>
  </si>
  <si>
    <t>Hot-Dipped Galvanised Iron Gutter - 150mm diameter</t>
  </si>
  <si>
    <t>E-2-3-6</t>
  </si>
  <si>
    <t>Awning</t>
  </si>
  <si>
    <t>E-2-3-6-1</t>
  </si>
  <si>
    <t>Aluminium Composite Awning - 3mm thickness</t>
  </si>
  <si>
    <t>E-2-3-7</t>
  </si>
  <si>
    <t>Aluminium Soffit and Fascia</t>
  </si>
  <si>
    <t>E-7-1</t>
  </si>
  <si>
    <t>The accuracy of these estimates for external use is not guaranteed.</t>
  </si>
  <si>
    <t>Mobilisation of survey team labour and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</si>
</sst>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b/>
      <u/>
      <sz val="11"/>
      <color rgb="FFFF0000"/>
      <name val="Aptos Narrow"/>
      <family val="2"/>
    </font>
    <font>
      <b/>
      <u/>
      <sz val="11"/>
      <name val="Aptos Narrow"/>
      <family val="2"/>
    </font>
    <font>
      <b/>
      <sz val="11"/>
      <name val="Aptos Narrow"/>
      <family val="2"/>
    </font>
    <font>
      <b/>
      <sz val="11"/>
      <color theme="1"/>
      <name val="Aptos Narrow"/>
      <family val="2"/>
    </font>
    <font>
      <sz val="11"/>
      <name val="Aptos Narrow"/>
      <family val="2"/>
    </font>
    <font>
      <b/>
      <sz val="9"/>
      <color theme="0"/>
      <name val="Aptos SemiBold"/>
    </font>
    <font>
      <b/>
      <sz val="10"/>
      <color theme="1"/>
      <name val="Aptos"/>
    </font>
    <font>
      <b/>
      <sz val="11"/>
      <color theme="0"/>
      <name val="Aptos Narrow"/>
      <family val="2"/>
    </font>
    <font>
      <b/>
      <sz val="11"/>
      <color theme="0"/>
      <name val="Aptos SemiBold"/>
    </font>
    <font>
      <sz val="9"/>
      <color theme="1"/>
      <name val="Calibri"/>
      <family val="2"/>
      <scheme val="minor"/>
    </font>
    <font>
      <i/>
      <sz val="8"/>
      <color rgb="FF000000"/>
      <name val="Calibri"/>
      <scheme val="minor"/>
    </font>
    <font>
      <b/>
      <sz val="11"/>
      <color rgb="FF000000"/>
      <name val="Aptos Narrow"/>
    </font>
    <font>
      <b/>
      <u/>
      <sz val="9"/>
      <name val="Aptos Narrow"/>
      <family val="2"/>
    </font>
    <font>
      <b/>
      <sz val="10"/>
      <color rgb="FF000000"/>
      <name val="Aptos"/>
    </font>
    <font>
      <b/>
      <sz val="10"/>
      <name val="Aptos"/>
    </font>
    <font>
      <b/>
      <sz val="12"/>
      <color theme="0"/>
      <name val="Aptos Narrow"/>
      <family val="2"/>
    </font>
    <font>
      <b/>
      <sz val="9"/>
      <name val="Aptos Narrow"/>
      <family val="2"/>
    </font>
    <font>
      <b/>
      <sz val="10"/>
      <color theme="1"/>
      <name val="Aptos Narrow"/>
      <family val="2"/>
    </font>
    <font>
      <sz val="8"/>
      <color theme="1"/>
      <name val="Aptos Narrow"/>
      <family val="2"/>
    </font>
    <font>
      <sz val="8"/>
      <color theme="3"/>
      <name val="Aptos Narrow"/>
      <family val="2"/>
    </font>
    <font>
      <sz val="8"/>
      <color rgb="FF000000"/>
      <name val="Aptos Narrow"/>
      <family val="2"/>
    </font>
    <font>
      <b/>
      <sz val="9"/>
      <color theme="1"/>
      <name val="Aptos Narrow"/>
      <family val="2"/>
    </font>
    <font>
      <b/>
      <sz val="9"/>
      <color rgb="FF000000"/>
      <name val="Aptos Narrow"/>
      <family val="2"/>
    </font>
    <font>
      <sz val="8"/>
      <color rgb="FF44546A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/>
      <right style="thin">
        <color theme="3" tint="-0.249977111117893"/>
      </right>
      <top/>
      <bottom/>
      <diagonal/>
    </border>
    <border>
      <left/>
      <right/>
      <top/>
      <bottom style="thin">
        <color theme="3" tint="-0.249977111117893"/>
      </bottom>
      <diagonal/>
    </border>
    <border>
      <left/>
      <right style="thin">
        <color theme="3" tint="-0.249977111117893"/>
      </right>
      <top/>
      <bottom style="thin">
        <color theme="3" tint="-0.249977111117893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3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left" vertical="center" wrapText="1"/>
    </xf>
    <xf numFmtId="0" fontId="5" fillId="0" borderId="0" xfId="1" applyFont="1" applyAlignment="1">
      <alignment vertical="center" wrapText="1"/>
    </xf>
    <xf numFmtId="0" fontId="2" fillId="0" borderId="0" xfId="1" applyFont="1" applyAlignment="1">
      <alignment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vertical="center"/>
    </xf>
    <xf numFmtId="0" fontId="6" fillId="0" borderId="0" xfId="1" applyFont="1" applyAlignment="1">
      <alignment horizontal="right" vertical="center"/>
    </xf>
    <xf numFmtId="0" fontId="2" fillId="0" borderId="0" xfId="1" applyFont="1"/>
    <xf numFmtId="0" fontId="2" fillId="0" borderId="0" xfId="1" applyFont="1" applyAlignment="1">
      <alignment horizontal="left"/>
    </xf>
    <xf numFmtId="0" fontId="12" fillId="0" borderId="0" xfId="0" applyFont="1" applyAlignment="1">
      <alignment vertical="center" wrapText="1" indent="1"/>
    </xf>
    <xf numFmtId="0" fontId="12" fillId="0" borderId="4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21" fillId="0" borderId="0" xfId="1" applyFont="1" applyAlignment="1">
      <alignment horizontal="center" vertical="center"/>
    </xf>
    <xf numFmtId="0" fontId="21" fillId="5" borderId="0" xfId="1" applyFont="1" applyFill="1" applyAlignment="1">
      <alignment horizontal="center" vertical="center"/>
    </xf>
    <xf numFmtId="0" fontId="11" fillId="2" borderId="0" xfId="1" applyFont="1" applyFill="1" applyAlignment="1">
      <alignment horizontal="center" vertical="center"/>
    </xf>
    <xf numFmtId="0" fontId="5" fillId="6" borderId="0" xfId="1" applyFont="1" applyFill="1" applyAlignment="1">
      <alignment horizontal="center" vertical="center" indent="1"/>
    </xf>
    <xf numFmtId="0" fontId="14" fillId="6" borderId="0" xfId="1" applyFont="1" applyFill="1" applyAlignment="1">
      <alignment horizontal="center" vertical="center"/>
    </xf>
    <xf numFmtId="0" fontId="19" fillId="4" borderId="0" xfId="1" applyFont="1" applyFill="1" applyAlignment="1">
      <alignment horizontal="center" vertical="center"/>
    </xf>
    <xf numFmtId="164" fontId="21" fillId="5" borderId="0" xfId="1" applyNumberFormat="1" applyFont="1" applyFill="1" applyAlignment="1">
      <alignment horizontal="right" vertical="center" indent="1"/>
    </xf>
    <xf numFmtId="0" fontId="22" fillId="0" borderId="0" xfId="1" applyFont="1" applyAlignment="1">
      <alignment horizontal="center" vertical="center"/>
    </xf>
    <xf numFmtId="0" fontId="22" fillId="5" borderId="0" xfId="1" applyFont="1" applyFill="1" applyAlignment="1">
      <alignment horizontal="center" vertical="center"/>
    </xf>
    <xf numFmtId="164" fontId="22" fillId="5" borderId="0" xfId="1" applyNumberFormat="1" applyFont="1" applyFill="1" applyAlignment="1">
      <alignment horizontal="right" vertical="center" indent="1"/>
    </xf>
    <xf numFmtId="0" fontId="23" fillId="0" borderId="0" xfId="1" applyFont="1" applyAlignment="1">
      <alignment horizontal="center" vertical="center"/>
    </xf>
    <xf numFmtId="0" fontId="23" fillId="5" borderId="0" xfId="1" applyFont="1" applyFill="1" applyAlignment="1">
      <alignment horizontal="center" vertical="center"/>
    </xf>
    <xf numFmtId="164" fontId="23" fillId="5" borderId="0" xfId="1" applyNumberFormat="1" applyFont="1" applyFill="1" applyAlignment="1">
      <alignment horizontal="right" vertical="center" indent="1"/>
    </xf>
    <xf numFmtId="164" fontId="19" fillId="4" borderId="0" xfId="1" applyNumberFormat="1" applyFont="1" applyFill="1" applyAlignment="1">
      <alignment horizontal="right" vertical="center" indent="1"/>
    </xf>
    <xf numFmtId="0" fontId="11" fillId="2" borderId="4" xfId="1" applyFont="1" applyFill="1" applyBorder="1" applyAlignment="1">
      <alignment horizontal="center" vertical="center"/>
    </xf>
    <xf numFmtId="0" fontId="11" fillId="2" borderId="8" xfId="1" applyFont="1" applyFill="1" applyBorder="1" applyAlignment="1">
      <alignment horizontal="center" vertical="center" wrapText="1"/>
    </xf>
    <xf numFmtId="0" fontId="5" fillId="6" borderId="4" xfId="1" applyFont="1" applyFill="1" applyBorder="1" applyAlignment="1">
      <alignment horizontal="center" vertical="center"/>
    </xf>
    <xf numFmtId="0" fontId="19" fillId="4" borderId="4" xfId="1" applyFont="1" applyFill="1" applyBorder="1" applyAlignment="1">
      <alignment horizontal="center" vertical="center"/>
    </xf>
    <xf numFmtId="0" fontId="22" fillId="0" borderId="4" xfId="1" applyFont="1" applyBorder="1" applyAlignment="1">
      <alignment horizontal="center" vertical="center"/>
    </xf>
    <xf numFmtId="0" fontId="21" fillId="0" borderId="4" xfId="1" applyFont="1" applyBorder="1" applyAlignment="1">
      <alignment horizontal="center" vertical="center"/>
    </xf>
    <xf numFmtId="4" fontId="18" fillId="2" borderId="10" xfId="1" applyNumberFormat="1" applyFont="1" applyFill="1" applyBorder="1" applyAlignment="1">
      <alignment horizontal="right" vertical="center" indent="2"/>
    </xf>
    <xf numFmtId="0" fontId="23" fillId="7" borderId="0" xfId="1" applyFont="1" applyFill="1" applyAlignment="1">
      <alignment horizontal="center" vertical="center"/>
    </xf>
    <xf numFmtId="164" fontId="23" fillId="7" borderId="0" xfId="1" applyNumberFormat="1" applyFont="1" applyFill="1" applyAlignment="1">
      <alignment horizontal="right" vertical="center" indent="1"/>
    </xf>
    <xf numFmtId="0" fontId="26" fillId="7" borderId="4" xfId="1" applyFont="1" applyFill="1" applyBorder="1" applyAlignment="1">
      <alignment horizontal="center" vertical="center"/>
    </xf>
    <xf numFmtId="0" fontId="26" fillId="7" borderId="0" xfId="1" applyFont="1" applyFill="1" applyAlignment="1">
      <alignment horizontal="center" vertical="center"/>
    </xf>
    <xf numFmtId="164" fontId="26" fillId="7" borderId="0" xfId="1" applyNumberFormat="1" applyFont="1" applyFill="1" applyAlignment="1">
      <alignment horizontal="right" vertical="center" indent="1"/>
    </xf>
    <xf numFmtId="0" fontId="23" fillId="7" borderId="4" xfId="1" applyFont="1" applyFill="1" applyBorder="1" applyAlignment="1">
      <alignment horizontal="center" vertical="center"/>
    </xf>
    <xf numFmtId="164" fontId="26" fillId="7" borderId="8" xfId="2" applyNumberFormat="1" applyFont="1" applyFill="1" applyBorder="1" applyAlignment="1">
      <alignment horizontal="right" vertical="center" indent="1"/>
    </xf>
    <xf numFmtId="164" fontId="5" fillId="6" borderId="8" xfId="1" applyNumberFormat="1" applyFont="1" applyFill="1" applyBorder="1" applyAlignment="1">
      <alignment horizontal="right" vertical="center" indent="1"/>
    </xf>
    <xf numFmtId="164" fontId="20" fillId="4" borderId="8" xfId="2" applyNumberFormat="1" applyFont="1" applyFill="1" applyBorder="1" applyAlignment="1">
      <alignment horizontal="right" vertical="center" indent="1"/>
    </xf>
    <xf numFmtId="164" fontId="21" fillId="5" borderId="8" xfId="2" applyNumberFormat="1" applyFont="1" applyFill="1" applyBorder="1" applyAlignment="1">
      <alignment horizontal="right" vertical="center" indent="1"/>
    </xf>
    <xf numFmtId="164" fontId="23" fillId="5" borderId="8" xfId="2" applyNumberFormat="1" applyFont="1" applyFill="1" applyBorder="1" applyAlignment="1">
      <alignment horizontal="right" vertical="center" indent="1"/>
    </xf>
    <xf numFmtId="164" fontId="22" fillId="5" borderId="8" xfId="2" applyNumberFormat="1" applyFont="1" applyFill="1" applyBorder="1" applyAlignment="1">
      <alignment horizontal="right" vertical="center" indent="1"/>
    </xf>
    <xf numFmtId="164" fontId="23" fillId="7" borderId="8" xfId="2" applyNumberFormat="1" applyFont="1" applyFill="1" applyBorder="1" applyAlignment="1">
      <alignment horizontal="right" vertical="center" indent="1"/>
    </xf>
    <xf numFmtId="0" fontId="22" fillId="7" borderId="4" xfId="1" applyFont="1" applyFill="1" applyBorder="1" applyAlignment="1">
      <alignment horizontal="center" vertical="center"/>
    </xf>
    <xf numFmtId="0" fontId="22" fillId="7" borderId="0" xfId="1" applyFont="1" applyFill="1" applyAlignment="1">
      <alignment horizontal="center" vertical="center"/>
    </xf>
    <xf numFmtId="164" fontId="22" fillId="7" borderId="0" xfId="1" applyNumberFormat="1" applyFont="1" applyFill="1" applyAlignment="1">
      <alignment horizontal="right" vertical="center" indent="1"/>
    </xf>
    <xf numFmtId="164" fontId="22" fillId="7" borderId="8" xfId="2" applyNumberFormat="1" applyFont="1" applyFill="1" applyBorder="1" applyAlignment="1">
      <alignment horizontal="right" vertical="center" indent="1"/>
    </xf>
    <xf numFmtId="164" fontId="14" fillId="6" borderId="0" xfId="1" applyNumberFormat="1" applyFont="1" applyFill="1" applyAlignment="1">
      <alignment horizontal="right" vertical="center" indent="1"/>
    </xf>
    <xf numFmtId="0" fontId="19" fillId="4" borderId="0" xfId="1" applyFont="1" applyFill="1" applyAlignment="1">
      <alignment horizontal="left" vertical="center" indent="2"/>
    </xf>
    <xf numFmtId="0" fontId="23" fillId="7" borderId="0" xfId="1" applyFont="1" applyFill="1" applyAlignment="1">
      <alignment horizontal="left" vertical="center" indent="3"/>
    </xf>
    <xf numFmtId="0" fontId="26" fillId="7" borderId="0" xfId="1" applyFont="1" applyFill="1" applyAlignment="1">
      <alignment horizontal="left" vertical="center" indent="4"/>
    </xf>
    <xf numFmtId="0" fontId="5" fillId="6" borderId="0" xfId="1" applyFont="1" applyFill="1" applyAlignment="1">
      <alignment horizontal="left" vertical="center" indent="1"/>
    </xf>
    <xf numFmtId="0" fontId="22" fillId="0" borderId="0" xfId="1" applyFont="1" applyAlignment="1">
      <alignment horizontal="left" vertical="center" indent="4"/>
    </xf>
    <xf numFmtId="0" fontId="8" fillId="2" borderId="1" xfId="1" applyFont="1" applyFill="1" applyBorder="1" applyAlignment="1">
      <alignment horizontal="right" vertical="center" wrapText="1" indent="1"/>
    </xf>
    <xf numFmtId="0" fontId="17" fillId="0" borderId="2" xfId="1" applyFont="1" applyBorder="1" applyAlignment="1">
      <alignment horizontal="left" vertical="center" wrapText="1" indent="2"/>
    </xf>
    <xf numFmtId="0" fontId="17" fillId="0" borderId="3" xfId="1" applyFont="1" applyBorder="1" applyAlignment="1">
      <alignment horizontal="left" vertical="center" wrapText="1" indent="2"/>
    </xf>
    <xf numFmtId="0" fontId="10" fillId="3" borderId="5" xfId="1" applyFont="1" applyFill="1" applyBorder="1" applyAlignment="1">
      <alignment horizontal="center" vertical="center"/>
    </xf>
    <xf numFmtId="0" fontId="10" fillId="3" borderId="6" xfId="1" applyFont="1" applyFill="1" applyBorder="1" applyAlignment="1">
      <alignment horizontal="center" vertical="center"/>
    </xf>
    <xf numFmtId="0" fontId="10" fillId="3" borderId="7" xfId="1" applyFont="1" applyFill="1" applyBorder="1" applyAlignment="1">
      <alignment horizontal="center" vertical="center"/>
    </xf>
    <xf numFmtId="0" fontId="11" fillId="2" borderId="0" xfId="1" applyFont="1" applyFill="1" applyAlignment="1">
      <alignment horizontal="center" vertical="center"/>
    </xf>
    <xf numFmtId="0" fontId="23" fillId="0" borderId="0" xfId="1" applyFont="1" applyAlignment="1">
      <alignment horizontal="left" vertical="center" indent="3"/>
    </xf>
    <xf numFmtId="0" fontId="21" fillId="0" borderId="0" xfId="1" applyFont="1" applyAlignment="1">
      <alignment horizontal="left" vertical="center" indent="3"/>
    </xf>
    <xf numFmtId="0" fontId="13" fillId="0" borderId="4" xfId="0" applyFont="1" applyBorder="1" applyAlignment="1">
      <alignment horizontal="right" vertical="top" wrapText="1"/>
    </xf>
    <xf numFmtId="0" fontId="13" fillId="0" borderId="0" xfId="0" applyFont="1" applyAlignment="1">
      <alignment horizontal="right" vertical="top" wrapText="1"/>
    </xf>
    <xf numFmtId="0" fontId="3" fillId="0" borderId="0" xfId="1" applyFont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9" fillId="0" borderId="2" xfId="1" applyFont="1" applyBorder="1" applyAlignment="1">
      <alignment horizontal="left" indent="2"/>
    </xf>
    <xf numFmtId="0" fontId="9" fillId="0" borderId="3" xfId="1" applyFont="1" applyBorder="1" applyAlignment="1">
      <alignment horizontal="left" indent="2"/>
    </xf>
    <xf numFmtId="15" fontId="16" fillId="0" borderId="2" xfId="1" applyNumberFormat="1" applyFont="1" applyBorder="1" applyAlignment="1">
      <alignment horizontal="left" vertical="center" wrapText="1" indent="2"/>
    </xf>
    <xf numFmtId="0" fontId="24" fillId="4" borderId="0" xfId="1" applyFont="1" applyFill="1" applyAlignment="1">
      <alignment horizontal="left" vertical="center" indent="2"/>
    </xf>
    <xf numFmtId="0" fontId="25" fillId="4" borderId="0" xfId="1" applyFont="1" applyFill="1" applyAlignment="1">
      <alignment horizontal="left" vertical="center" indent="2"/>
    </xf>
    <xf numFmtId="0" fontId="15" fillId="4" borderId="0" xfId="1" applyFont="1" applyFill="1" applyAlignment="1">
      <alignment horizontal="left" vertical="center" indent="2"/>
    </xf>
    <xf numFmtId="0" fontId="19" fillId="4" borderId="0" xfId="1" applyFont="1" applyFill="1" applyAlignment="1">
      <alignment horizontal="left" vertical="center" wrapText="1" indent="2"/>
    </xf>
    <xf numFmtId="0" fontId="22" fillId="7" borderId="0" xfId="1" applyFont="1" applyFill="1" applyAlignment="1">
      <alignment horizontal="left" vertical="center" indent="4"/>
    </xf>
    <xf numFmtId="0" fontId="26" fillId="7" borderId="0" xfId="1" applyFont="1" applyFill="1" applyAlignment="1">
      <alignment horizontal="left" vertical="center" indent="5"/>
    </xf>
    <xf numFmtId="0" fontId="10" fillId="2" borderId="9" xfId="1" applyFont="1" applyFill="1" applyBorder="1" applyAlignment="1">
      <alignment horizontal="center" vertical="center"/>
    </xf>
    <xf numFmtId="0" fontId="5" fillId="6" borderId="0" xfId="1" applyFont="1" applyFill="1" applyAlignment="1">
      <alignment horizontal="center" vertical="center"/>
    </xf>
  </cellXfs>
  <cellStyles count="3">
    <cellStyle name="Comma 2" xfId="2" xr:uid="{594D987A-94F6-475D-8CDB-B72716D0D309}"/>
    <cellStyle name="Normal" xfId="0" builtinId="0"/>
    <cellStyle name="Normal 2" xfId="1" xr:uid="{844855D6-7D6D-4998-B9FA-4AFF04FB40E3}"/>
  </cellStyles>
  <dxfs count="0"/>
  <tableStyles count="0" defaultTableStyle="TableStyleMedium2" defaultPivotStyle="PivotStyleLight16"/>
  <colors>
    <mruColors>
      <color rgb="FFEBEFF5"/>
      <color rgb="FFE4EBF5"/>
      <color rgb="FFE9ECF0"/>
      <color rgb="FF808080"/>
      <color rgb="FFD9D9D9"/>
      <color rgb="FFACB9CA"/>
      <color rgb="FF44546A"/>
      <color rgb="FFFFFFFF"/>
      <color rgb="FFD6D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289560</xdr:colOff>
      <xdr:row>0</xdr:row>
      <xdr:rowOff>137160</xdr:rowOff>
    </xdr:from>
    <xdr:to>
      <xdr:col>9</xdr:col>
      <xdr:colOff>1051560</xdr:colOff>
      <xdr:row>2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8FFE924-6666-D09D-632E-E3BF6DBB66C3}"/>
            </a:ext>
          </a:extLst>
        </xdr:cNvPr>
        <xdr:cNvSpPr txBox="1"/>
      </xdr:nvSpPr>
      <xdr:spPr>
        <a:xfrm>
          <a:off x="6621780" y="137160"/>
          <a:ext cx="181356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400">
              <a:latin typeface="Aptos" panose="020B0004020202020204" pitchFamily="34" charset="0"/>
            </a:rPr>
            <a:t>COMPANY LOGO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327660</xdr:colOff>
      <xdr:row>0</xdr:row>
      <xdr:rowOff>137160</xdr:rowOff>
    </xdr:from>
    <xdr:to>
      <xdr:col>9</xdr:col>
      <xdr:colOff>1086971</xdr:colOff>
      <xdr:row>2</xdr:row>
      <xdr:rowOff>108473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9F89FB0-DA57-4549-B3D3-B64E487538BD}"/>
            </a:ext>
          </a:extLst>
        </xdr:cNvPr>
        <xdr:cNvSpPr txBox="1"/>
      </xdr:nvSpPr>
      <xdr:spPr>
        <a:xfrm>
          <a:off x="6690360" y="137160"/>
          <a:ext cx="1810871" cy="3446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MY" sz="1400">
              <a:latin typeface="Aptos" panose="020B0004020202020204" pitchFamily="34" charset="0"/>
            </a:rPr>
            <a:t>COMPANY LOGO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AAD4-F1F6-472F-A0EB-5C2EA45E72B6}">
  <sheetPr>
    <tabColor theme="3" tint="0.39997558519241921"/>
  </sheetPr>
  <dimension ref="A1:O22"/>
  <sheetViews>
    <sheetView showGridLines="0" zoomScale="85" zoomScaleNormal="85" workbookViewId="0">
      <selection activeCell="G21" sqref="G21"/>
    </sheetView>
  </sheetViews>
  <sheetFormatPr defaultRowHeight="14.4" x14ac:dyDescent="0.3"/>
  <cols>
    <col min="1" max="1" width="3.109375" style="10" customWidth="1"/>
    <col min="2" max="2" width="8.109375" style="10" customWidth="1"/>
    <col min="3" max="4" width="8.88671875" style="11"/>
    <col min="5" max="5" width="32.6640625" style="11" customWidth="1"/>
    <col min="6" max="6" width="14.5546875" style="11" customWidth="1"/>
    <col min="7" max="7" width="8.5546875" style="10" customWidth="1"/>
    <col min="8" max="8" width="7.5546875" style="10" customWidth="1"/>
    <col min="9" max="9" width="15.33203125" style="10" customWidth="1"/>
    <col min="10" max="10" width="16.5546875" style="10" customWidth="1"/>
    <col min="11" max="11" width="4" customWidth="1"/>
    <col min="13" max="13" width="20.5546875" customWidth="1"/>
    <col min="14" max="14" width="11" customWidth="1"/>
    <col min="15" max="15" width="11.5546875" customWidth="1"/>
  </cols>
  <sheetData>
    <row r="1" spans="1:12" x14ac:dyDescent="0.3">
      <c r="A1" s="1"/>
      <c r="B1" s="70"/>
      <c r="C1" s="71"/>
      <c r="D1" s="71"/>
      <c r="E1" s="71"/>
      <c r="F1" s="71"/>
      <c r="G1" s="1"/>
      <c r="H1" s="3"/>
      <c r="I1" s="3"/>
      <c r="J1" s="1"/>
    </row>
    <row r="2" spans="1:12" ht="15" customHeight="1" x14ac:dyDescent="0.3">
      <c r="A2" s="1"/>
      <c r="B2" s="59" t="s">
        <v>0</v>
      </c>
      <c r="C2" s="59"/>
      <c r="D2" s="72"/>
      <c r="E2" s="73"/>
      <c r="F2"/>
      <c r="G2" s="1"/>
      <c r="H2" s="1"/>
      <c r="I2" s="1"/>
    </row>
    <row r="3" spans="1:12" ht="15" customHeight="1" x14ac:dyDescent="0.3">
      <c r="A3" s="1"/>
      <c r="B3" s="59" t="s">
        <v>1</v>
      </c>
      <c r="C3" s="59"/>
      <c r="D3" s="74"/>
      <c r="E3" s="61"/>
      <c r="F3" s="13"/>
      <c r="G3" s="14"/>
      <c r="H3" s="14"/>
      <c r="I3" s="14"/>
      <c r="J3" s="14"/>
      <c r="K3" s="12"/>
      <c r="L3" s="12"/>
    </row>
    <row r="4" spans="1:12" ht="15" customHeight="1" x14ac:dyDescent="0.3">
      <c r="A4" s="1"/>
      <c r="B4" s="59" t="s">
        <v>2</v>
      </c>
      <c r="C4" s="59"/>
      <c r="D4" s="60"/>
      <c r="E4" s="61"/>
      <c r="F4" s="68" t="s">
        <v>4</v>
      </c>
      <c r="G4" s="69"/>
      <c r="H4" s="69"/>
      <c r="I4" s="69"/>
      <c r="J4" s="69"/>
      <c r="K4" s="12"/>
      <c r="L4" s="12"/>
    </row>
    <row r="5" spans="1:12" x14ac:dyDescent="0.3">
      <c r="A5" s="1"/>
      <c r="B5" s="59" t="s">
        <v>5</v>
      </c>
      <c r="C5" s="59"/>
      <c r="D5" s="60"/>
      <c r="E5" s="61"/>
      <c r="F5" s="68"/>
      <c r="G5" s="69"/>
      <c r="H5" s="69"/>
      <c r="I5" s="69"/>
      <c r="J5" s="69"/>
      <c r="K5" s="12"/>
      <c r="L5" s="12"/>
    </row>
    <row r="6" spans="1:12" x14ac:dyDescent="0.3">
      <c r="A6" s="1"/>
      <c r="B6" s="59" t="s">
        <v>6</v>
      </c>
      <c r="C6" s="59"/>
      <c r="D6" s="60"/>
      <c r="E6" s="61"/>
      <c r="F6" s="68" t="s">
        <v>471</v>
      </c>
      <c r="G6" s="69"/>
      <c r="H6" s="69"/>
      <c r="I6" s="69"/>
      <c r="J6" s="69"/>
    </row>
    <row r="7" spans="1:12" x14ac:dyDescent="0.3">
      <c r="A7" s="1"/>
      <c r="B7" s="2"/>
      <c r="C7" s="2"/>
      <c r="D7" s="2"/>
      <c r="E7" s="2"/>
      <c r="J7" s="1"/>
    </row>
    <row r="8" spans="1:12" ht="25.5" customHeight="1" x14ac:dyDescent="0.3">
      <c r="A8" s="1"/>
      <c r="B8" s="62" t="s">
        <v>8</v>
      </c>
      <c r="C8" s="63"/>
      <c r="D8" s="63"/>
      <c r="E8" s="63"/>
      <c r="F8" s="63"/>
      <c r="G8" s="63"/>
      <c r="H8" s="63"/>
      <c r="I8" s="63"/>
      <c r="J8" s="64"/>
    </row>
    <row r="9" spans="1:12" ht="21" customHeight="1" x14ac:dyDescent="0.3">
      <c r="A9" s="4"/>
      <c r="B9" s="29" t="s">
        <v>9</v>
      </c>
      <c r="C9" s="65" t="s">
        <v>10</v>
      </c>
      <c r="D9" s="65"/>
      <c r="E9" s="65"/>
      <c r="F9" s="65"/>
      <c r="G9" s="17" t="s">
        <v>11</v>
      </c>
      <c r="H9" s="17" t="s">
        <v>12</v>
      </c>
      <c r="I9" s="17" t="s">
        <v>13</v>
      </c>
      <c r="J9" s="30" t="s">
        <v>14</v>
      </c>
    </row>
    <row r="10" spans="1:12" ht="22.5" customHeight="1" x14ac:dyDescent="0.3">
      <c r="A10" s="1"/>
      <c r="B10" s="81" t="s">
        <v>444</v>
      </c>
      <c r="C10" s="81"/>
      <c r="D10" s="81"/>
      <c r="E10" s="81"/>
      <c r="F10" s="81"/>
      <c r="G10" s="81"/>
      <c r="H10" s="81"/>
      <c r="I10" s="81"/>
      <c r="J10" s="35" t="e">
        <f ca="1">SUM(_xlfn._xlws.FILTER(#REF!, (LEN(#REF!) - LEN(SUBSTITUTE(#REF!, "-", "")) = 0)))</f>
        <v>#NAME?</v>
      </c>
    </row>
    <row r="11" spans="1:12" x14ac:dyDescent="0.3">
      <c r="A11" s="1"/>
      <c r="B11" s="5"/>
      <c r="C11" s="6"/>
      <c r="D11" s="7"/>
      <c r="E11" s="7"/>
      <c r="F11" s="7"/>
      <c r="G11" s="8"/>
      <c r="H11" s="1"/>
      <c r="I11" s="1"/>
      <c r="J11" s="9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"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B22" s="1"/>
      <c r="C22" s="1"/>
      <c r="D22" s="1"/>
      <c r="E22" s="1"/>
      <c r="F22" s="1"/>
      <c r="G22" s="1"/>
      <c r="H22" s="1"/>
      <c r="I22" s="1"/>
      <c r="J22" s="1"/>
    </row>
  </sheetData>
  <mergeCells count="16">
    <mergeCell ref="B10:I10"/>
    <mergeCell ref="B6:C6"/>
    <mergeCell ref="D6:E6"/>
    <mergeCell ref="F6:J6"/>
    <mergeCell ref="B8:J8"/>
    <mergeCell ref="C9:F9"/>
    <mergeCell ref="B1:F1"/>
    <mergeCell ref="B2:C2"/>
    <mergeCell ref="D2:E2"/>
    <mergeCell ref="B3:C3"/>
    <mergeCell ref="D3:E3"/>
    <mergeCell ref="B4:C4"/>
    <mergeCell ref="D4:E4"/>
    <mergeCell ref="F4:J5"/>
    <mergeCell ref="B5:C5"/>
    <mergeCell ref="D5:E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1489-E7EF-4CFF-9B26-FAD4288D3DCE}">
  <sheetPr>
    <tabColor theme="3" tint="0.39997558519241921"/>
  </sheetPr>
  <dimension ref="A1:L246"/>
  <sheetViews>
    <sheetView showGridLines="0" tabSelected="1" topLeftCell="A223" workbookViewId="0">
      <selection activeCell="E244" sqref="E244"/>
    </sheetView>
  </sheetViews>
  <sheetFormatPr defaultRowHeight="14.4" outlineLevelRow="1" x14ac:dyDescent="0.3"/>
  <cols>
    <col min="1" max="1" width="3.109375" style="10" customWidth="1"/>
    <col min="2" max="2" width="8.109375" style="10" customWidth="1"/>
    <col min="3" max="4" width="9.109375" style="11"/>
    <col min="5" max="5" width="32.6640625" style="11" customWidth="1"/>
    <col min="6" max="6" width="14.5546875" style="11" customWidth="1"/>
    <col min="7" max="7" width="8.5546875" style="10" customWidth="1"/>
    <col min="8" max="8" width="7.5546875" style="10" customWidth="1"/>
    <col min="9" max="9" width="15.33203125" style="10" customWidth="1"/>
    <col min="10" max="10" width="16.5546875" style="10" customWidth="1"/>
    <col min="11" max="11" width="4" customWidth="1"/>
    <col min="13" max="13" width="20.5546875" customWidth="1"/>
    <col min="14" max="14" width="11" customWidth="1"/>
    <col min="15" max="15" width="11.5546875" customWidth="1"/>
  </cols>
  <sheetData>
    <row r="1" spans="1:12" x14ac:dyDescent="0.3">
      <c r="A1" s="1"/>
      <c r="B1" s="70"/>
      <c r="C1" s="71"/>
      <c r="D1" s="71"/>
      <c r="E1" s="71"/>
      <c r="F1" s="71"/>
      <c r="G1" s="1"/>
      <c r="H1" s="3"/>
      <c r="I1" s="3"/>
      <c r="J1" s="1"/>
    </row>
    <row r="2" spans="1:12" ht="15" customHeight="1" x14ac:dyDescent="0.3">
      <c r="A2" s="1"/>
      <c r="B2" s="59" t="s">
        <v>0</v>
      </c>
      <c r="C2" s="59"/>
      <c r="D2" s="72"/>
      <c r="E2" s="73"/>
      <c r="F2"/>
      <c r="G2" s="1"/>
      <c r="H2" s="1"/>
      <c r="I2" s="1"/>
    </row>
    <row r="3" spans="1:12" ht="15" customHeight="1" x14ac:dyDescent="0.3">
      <c r="A3" s="1"/>
      <c r="B3" s="59" t="s">
        <v>1</v>
      </c>
      <c r="C3" s="59"/>
      <c r="D3" s="74">
        <v>45831</v>
      </c>
      <c r="E3" s="61"/>
      <c r="F3" s="13"/>
      <c r="G3" s="14"/>
      <c r="H3" s="14"/>
      <c r="I3" s="14"/>
      <c r="J3" s="14"/>
      <c r="K3" s="12"/>
      <c r="L3" s="12"/>
    </row>
    <row r="4" spans="1:12" ht="15" customHeight="1" x14ac:dyDescent="0.3">
      <c r="A4" s="1"/>
      <c r="B4" s="59" t="s">
        <v>2</v>
      </c>
      <c r="C4" s="59"/>
      <c r="D4" s="60" t="s">
        <v>3</v>
      </c>
      <c r="E4" s="61"/>
      <c r="F4" s="68" t="s">
        <v>4</v>
      </c>
      <c r="G4" s="69"/>
      <c r="H4" s="69"/>
      <c r="I4" s="69"/>
      <c r="J4" s="69"/>
      <c r="K4" s="12"/>
      <c r="L4" s="12"/>
    </row>
    <row r="5" spans="1:12" x14ac:dyDescent="0.3">
      <c r="A5" s="1"/>
      <c r="B5" s="59" t="s">
        <v>5</v>
      </c>
      <c r="C5" s="59"/>
      <c r="D5" s="60"/>
      <c r="E5" s="61"/>
      <c r="F5" s="68"/>
      <c r="G5" s="69"/>
      <c r="H5" s="69"/>
      <c r="I5" s="69"/>
      <c r="J5" s="69"/>
      <c r="K5" s="12"/>
      <c r="L5" s="12"/>
    </row>
    <row r="6" spans="1:12" ht="14.4" customHeight="1" x14ac:dyDescent="0.3">
      <c r="A6" s="1"/>
      <c r="B6" s="59" t="s">
        <v>6</v>
      </c>
      <c r="C6" s="59"/>
      <c r="D6" s="60" t="s">
        <v>7</v>
      </c>
      <c r="E6" s="61"/>
      <c r="F6" s="68" t="s">
        <v>471</v>
      </c>
      <c r="G6" s="69"/>
      <c r="H6" s="69"/>
      <c r="I6" s="69"/>
      <c r="J6" s="69"/>
    </row>
    <row r="7" spans="1:12" x14ac:dyDescent="0.3">
      <c r="A7" s="1"/>
      <c r="B7" s="2"/>
      <c r="C7" s="2"/>
      <c r="D7" s="2"/>
      <c r="E7" s="2"/>
      <c r="J7" s="1"/>
    </row>
    <row r="8" spans="1:12" ht="25.5" customHeight="1" x14ac:dyDescent="0.3">
      <c r="A8" s="1"/>
      <c r="B8" s="62" t="s">
        <v>8</v>
      </c>
      <c r="C8" s="63"/>
      <c r="D8" s="63"/>
      <c r="E8" s="63"/>
      <c r="F8" s="63"/>
      <c r="G8" s="63"/>
      <c r="H8" s="63"/>
      <c r="I8" s="63"/>
      <c r="J8" s="64"/>
    </row>
    <row r="9" spans="1:12" ht="21" customHeight="1" x14ac:dyDescent="0.3">
      <c r="A9" s="4"/>
      <c r="B9" s="29" t="s">
        <v>9</v>
      </c>
      <c r="C9" s="65" t="s">
        <v>10</v>
      </c>
      <c r="D9" s="65"/>
      <c r="E9" s="65"/>
      <c r="F9" s="65"/>
      <c r="G9" s="17" t="s">
        <v>11</v>
      </c>
      <c r="H9" s="17" t="s">
        <v>12</v>
      </c>
      <c r="I9" s="17" t="s">
        <v>13</v>
      </c>
      <c r="J9" s="30" t="s">
        <v>14</v>
      </c>
    </row>
    <row r="10" spans="1:12" ht="19.5" customHeight="1" x14ac:dyDescent="0.3">
      <c r="A10" s="4"/>
      <c r="B10" s="31" t="s">
        <v>15</v>
      </c>
      <c r="C10" s="57" t="s">
        <v>16</v>
      </c>
      <c r="D10" s="57"/>
      <c r="E10" s="57"/>
      <c r="F10" s="57"/>
      <c r="G10" s="82">
        <v>1</v>
      </c>
      <c r="H10" s="19" t="s">
        <v>23</v>
      </c>
      <c r="I10" s="53">
        <f>SUM(J11,J15,J18,J22,J24,J27,J31,J59,J62,J65,J73)</f>
        <v>1747705</v>
      </c>
      <c r="J10" s="43">
        <f>SUM(J11,J15,J18,J22,J24,J27,J31,J59,J62,J65,J73)</f>
        <v>1747705</v>
      </c>
    </row>
    <row r="11" spans="1:12" x14ac:dyDescent="0.3">
      <c r="A11" s="4"/>
      <c r="B11" s="32" t="s">
        <v>19</v>
      </c>
      <c r="C11" s="54" t="s">
        <v>20</v>
      </c>
      <c r="D11" s="54"/>
      <c r="E11" s="54"/>
      <c r="F11" s="54"/>
      <c r="G11" s="20">
        <v>1</v>
      </c>
      <c r="H11" s="20" t="s">
        <v>23</v>
      </c>
      <c r="I11" s="28">
        <f>SUM(J12,J13,J14)</f>
        <v>38000</v>
      </c>
      <c r="J11" s="44">
        <f>SUM(J12,J13,J14)</f>
        <v>38000</v>
      </c>
    </row>
    <row r="12" spans="1:12" outlineLevel="1" x14ac:dyDescent="0.3">
      <c r="A12" s="4"/>
      <c r="B12" s="34" t="s">
        <v>21</v>
      </c>
      <c r="C12" s="67" t="s">
        <v>472</v>
      </c>
      <c r="D12" s="67"/>
      <c r="E12" s="67"/>
      <c r="F12" s="67"/>
      <c r="G12" s="15">
        <v>1</v>
      </c>
      <c r="H12" s="16" t="s">
        <v>23</v>
      </c>
      <c r="I12" s="21">
        <v>5000</v>
      </c>
      <c r="J12" s="47">
        <f>IFERROR(IF(G12="-", "-", G12*I12), "[pending values]")</f>
        <v>5000</v>
      </c>
    </row>
    <row r="13" spans="1:12" outlineLevel="1" x14ac:dyDescent="0.3">
      <c r="A13" s="4"/>
      <c r="B13" s="34" t="s">
        <v>24</v>
      </c>
      <c r="C13" s="66" t="s">
        <v>25</v>
      </c>
      <c r="D13" s="66"/>
      <c r="E13" s="66"/>
      <c r="F13" s="66"/>
      <c r="G13" s="25">
        <v>28</v>
      </c>
      <c r="H13" s="26" t="s">
        <v>26</v>
      </c>
      <c r="I13" s="27">
        <v>1000</v>
      </c>
      <c r="J13" s="47">
        <f>IFERROR(IF(G13="-", "-", G13*I13), "[pending values]")</f>
        <v>28000</v>
      </c>
    </row>
    <row r="14" spans="1:12" outlineLevel="1" x14ac:dyDescent="0.3">
      <c r="A14" s="4"/>
      <c r="B14" s="34" t="s">
        <v>27</v>
      </c>
      <c r="C14" s="66" t="s">
        <v>28</v>
      </c>
      <c r="D14" s="66"/>
      <c r="E14" s="66"/>
      <c r="F14" s="66"/>
      <c r="G14" s="25">
        <v>1</v>
      </c>
      <c r="H14" s="26" t="s">
        <v>29</v>
      </c>
      <c r="I14" s="27">
        <v>5000</v>
      </c>
      <c r="J14" s="47">
        <f>IFERROR(IF(G14="-", "-", G14*I14), "[pending values]")</f>
        <v>5000</v>
      </c>
    </row>
    <row r="15" spans="1:12" x14ac:dyDescent="0.3">
      <c r="A15" s="4"/>
      <c r="B15" s="32" t="s">
        <v>30</v>
      </c>
      <c r="C15" s="54" t="s">
        <v>31</v>
      </c>
      <c r="D15" s="54"/>
      <c r="E15" s="54"/>
      <c r="F15" s="54"/>
      <c r="G15" s="20">
        <v>1</v>
      </c>
      <c r="H15" s="20" t="s">
        <v>23</v>
      </c>
      <c r="I15" s="28">
        <f>SUM(J16,J17)</f>
        <v>202400</v>
      </c>
      <c r="J15" s="44">
        <f>SUM(J16,J17)</f>
        <v>202400</v>
      </c>
    </row>
    <row r="16" spans="1:12" outlineLevel="1" x14ac:dyDescent="0.3">
      <c r="A16" s="4"/>
      <c r="B16" s="34" t="s">
        <v>33</v>
      </c>
      <c r="C16" s="67" t="s">
        <v>22</v>
      </c>
      <c r="D16" s="67"/>
      <c r="E16" s="67"/>
      <c r="F16" s="67"/>
      <c r="G16" s="15">
        <v>1</v>
      </c>
      <c r="H16" s="16" t="s">
        <v>23</v>
      </c>
      <c r="I16" s="21">
        <v>5000</v>
      </c>
      <c r="J16" s="45">
        <f>IFERROR(IF(G16="-", "-", G16*I16), "[pending values]")</f>
        <v>5000</v>
      </c>
    </row>
    <row r="17" spans="1:10" outlineLevel="1" x14ac:dyDescent="0.3">
      <c r="A17" s="4"/>
      <c r="B17" s="34" t="s">
        <v>34</v>
      </c>
      <c r="C17" s="67" t="s">
        <v>35</v>
      </c>
      <c r="D17" s="67"/>
      <c r="E17" s="67"/>
      <c r="F17" s="67"/>
      <c r="G17" s="15">
        <v>65800</v>
      </c>
      <c r="H17" s="16" t="s">
        <v>36</v>
      </c>
      <c r="I17" s="21">
        <v>3</v>
      </c>
      <c r="J17" s="45">
        <f>IFERROR(IF(G17="-", "-", G17*I17), "[pending values]")</f>
        <v>197400</v>
      </c>
    </row>
    <row r="18" spans="1:10" x14ac:dyDescent="0.3">
      <c r="A18" s="4"/>
      <c r="B18" s="32" t="s">
        <v>37</v>
      </c>
      <c r="C18" s="54" t="s">
        <v>38</v>
      </c>
      <c r="D18" s="54"/>
      <c r="E18" s="54"/>
      <c r="F18" s="54"/>
      <c r="G18" s="20">
        <v>1</v>
      </c>
      <c r="H18" s="20" t="s">
        <v>23</v>
      </c>
      <c r="I18" s="28">
        <f>SUM(J19,J20,J21)</f>
        <v>50000</v>
      </c>
      <c r="J18" s="44">
        <f>SUM(J19,J20,J21)</f>
        <v>50000</v>
      </c>
    </row>
    <row r="19" spans="1:10" outlineLevel="1" x14ac:dyDescent="0.3">
      <c r="A19" s="4"/>
      <c r="B19" s="34" t="s">
        <v>39</v>
      </c>
      <c r="C19" s="66" t="s">
        <v>40</v>
      </c>
      <c r="D19" s="66"/>
      <c r="E19" s="66"/>
      <c r="F19" s="66"/>
      <c r="G19" s="25">
        <v>1</v>
      </c>
      <c r="H19" s="26" t="s">
        <v>23</v>
      </c>
      <c r="I19" s="27" t="s">
        <v>32</v>
      </c>
      <c r="J19" s="46" t="str">
        <f>IFERROR(IF(G19="-", "-", G19*I19), "[pending values]")</f>
        <v>[pending values]</v>
      </c>
    </row>
    <row r="20" spans="1:10" outlineLevel="1" x14ac:dyDescent="0.3">
      <c r="A20" s="4"/>
      <c r="B20" s="34" t="s">
        <v>41</v>
      </c>
      <c r="C20" s="66" t="s">
        <v>42</v>
      </c>
      <c r="D20" s="66"/>
      <c r="E20" s="66"/>
      <c r="F20" s="66"/>
      <c r="G20" s="25">
        <v>1</v>
      </c>
      <c r="H20" s="26" t="s">
        <v>23</v>
      </c>
      <c r="I20" s="27" t="s">
        <v>32</v>
      </c>
      <c r="J20" s="46" t="str">
        <f>IFERROR(IF(G20="-", "-", G20*I20), "[pending values]")</f>
        <v>[pending values]</v>
      </c>
    </row>
    <row r="21" spans="1:10" outlineLevel="1" x14ac:dyDescent="0.3">
      <c r="A21" s="4"/>
      <c r="B21" s="34" t="s">
        <v>43</v>
      </c>
      <c r="C21" s="66" t="s">
        <v>44</v>
      </c>
      <c r="D21" s="66"/>
      <c r="E21" s="66"/>
      <c r="F21" s="66"/>
      <c r="G21" s="25">
        <v>1</v>
      </c>
      <c r="H21" s="26" t="s">
        <v>23</v>
      </c>
      <c r="I21" s="27">
        <v>50000</v>
      </c>
      <c r="J21" s="46">
        <f>IFERROR(IF(G21="-", "-", G21*I21), "[pending values]")</f>
        <v>50000</v>
      </c>
    </row>
    <row r="22" spans="1:10" x14ac:dyDescent="0.3">
      <c r="A22" s="4"/>
      <c r="B22" s="32" t="s">
        <v>45</v>
      </c>
      <c r="C22" s="54" t="s">
        <v>46</v>
      </c>
      <c r="D22" s="54"/>
      <c r="E22" s="54"/>
      <c r="F22" s="54"/>
      <c r="G22" s="20">
        <v>1</v>
      </c>
      <c r="H22" s="20" t="s">
        <v>23</v>
      </c>
      <c r="I22" s="28">
        <f>SUM(J23)</f>
        <v>8000</v>
      </c>
      <c r="J22" s="44">
        <f>SUM(J23)</f>
        <v>8000</v>
      </c>
    </row>
    <row r="23" spans="1:10" outlineLevel="1" x14ac:dyDescent="0.3">
      <c r="A23" s="4"/>
      <c r="B23" s="34" t="s">
        <v>47</v>
      </c>
      <c r="C23" s="67" t="s">
        <v>48</v>
      </c>
      <c r="D23" s="67"/>
      <c r="E23" s="67"/>
      <c r="F23" s="67"/>
      <c r="G23" s="15">
        <v>1</v>
      </c>
      <c r="H23" s="16" t="s">
        <v>23</v>
      </c>
      <c r="I23" s="27">
        <v>8000</v>
      </c>
      <c r="J23" s="45">
        <f>IFERROR(IF(G23="-", "-", G23*I23), "[pending values]")</f>
        <v>8000</v>
      </c>
    </row>
    <row r="24" spans="1:10" x14ac:dyDescent="0.3">
      <c r="A24" s="4"/>
      <c r="B24" s="32" t="s">
        <v>49</v>
      </c>
      <c r="C24" s="54" t="s">
        <v>50</v>
      </c>
      <c r="D24" s="54"/>
      <c r="E24" s="54"/>
      <c r="F24" s="54"/>
      <c r="G24" s="20">
        <v>1</v>
      </c>
      <c r="H24" s="20" t="s">
        <v>23</v>
      </c>
      <c r="I24" s="28">
        <f>SUM(J25,J26)</f>
        <v>120000</v>
      </c>
      <c r="J24" s="44">
        <f>SUM(J25,J26)</f>
        <v>120000</v>
      </c>
    </row>
    <row r="25" spans="1:10" outlineLevel="1" x14ac:dyDescent="0.3">
      <c r="A25" s="4"/>
      <c r="B25" s="34" t="s">
        <v>51</v>
      </c>
      <c r="C25" s="67" t="s">
        <v>52</v>
      </c>
      <c r="D25" s="67"/>
      <c r="E25" s="67"/>
      <c r="F25" s="67"/>
      <c r="G25" s="15">
        <v>1</v>
      </c>
      <c r="H25" s="16" t="s">
        <v>23</v>
      </c>
      <c r="I25" s="21">
        <v>100000</v>
      </c>
      <c r="J25" s="45">
        <f>IFERROR(IF(G25="-", "-", G25*I25), "[pending values]")</f>
        <v>100000</v>
      </c>
    </row>
    <row r="26" spans="1:10" outlineLevel="1" x14ac:dyDescent="0.3">
      <c r="A26" s="4"/>
      <c r="B26" s="34" t="s">
        <v>53</v>
      </c>
      <c r="C26" s="67" t="s">
        <v>54</v>
      </c>
      <c r="D26" s="67"/>
      <c r="E26" s="67"/>
      <c r="F26" s="67"/>
      <c r="G26" s="15">
        <v>1</v>
      </c>
      <c r="H26" s="16" t="s">
        <v>23</v>
      </c>
      <c r="I26" s="21">
        <v>20000</v>
      </c>
      <c r="J26" s="45">
        <f>IFERROR(IF(G26="-", "-", G26*I26), "[pending values]")</f>
        <v>20000</v>
      </c>
    </row>
    <row r="27" spans="1:10" x14ac:dyDescent="0.3">
      <c r="A27" s="4"/>
      <c r="B27" s="32" t="s">
        <v>55</v>
      </c>
      <c r="C27" s="54" t="s">
        <v>56</v>
      </c>
      <c r="D27" s="54"/>
      <c r="E27" s="54"/>
      <c r="F27" s="54"/>
      <c r="G27" s="20">
        <v>1</v>
      </c>
      <c r="H27" s="20" t="s">
        <v>23</v>
      </c>
      <c r="I27" s="28">
        <f>SUM(J28,J29,J30)</f>
        <v>42000</v>
      </c>
      <c r="J27" s="44">
        <f>SUM(J28,J29,J30)</f>
        <v>42000</v>
      </c>
    </row>
    <row r="28" spans="1:10" outlineLevel="1" x14ac:dyDescent="0.3">
      <c r="A28" s="4"/>
      <c r="B28" s="34" t="s">
        <v>57</v>
      </c>
      <c r="C28" s="67" t="s">
        <v>58</v>
      </c>
      <c r="D28" s="67"/>
      <c r="E28" s="67"/>
      <c r="F28" s="67"/>
      <c r="G28" s="15">
        <v>1</v>
      </c>
      <c r="H28" s="16" t="s">
        <v>23</v>
      </c>
      <c r="I28" s="21">
        <v>8000</v>
      </c>
      <c r="J28" s="45">
        <f>IFERROR(IF(G28="-", "-", G28*I28), "[pending values]")</f>
        <v>8000</v>
      </c>
    </row>
    <row r="29" spans="1:10" outlineLevel="1" x14ac:dyDescent="0.3">
      <c r="A29" s="4"/>
      <c r="B29" s="34" t="s">
        <v>59</v>
      </c>
      <c r="C29" s="67" t="s">
        <v>60</v>
      </c>
      <c r="D29" s="67"/>
      <c r="E29" s="67"/>
      <c r="F29" s="67"/>
      <c r="G29" s="15">
        <v>4</v>
      </c>
      <c r="H29" s="16" t="s">
        <v>61</v>
      </c>
      <c r="I29" s="21">
        <v>6000</v>
      </c>
      <c r="J29" s="45">
        <f>IFERROR(IF(G29="-", "-", G29*I29), "[pending values]")</f>
        <v>24000</v>
      </c>
    </row>
    <row r="30" spans="1:10" outlineLevel="1" x14ac:dyDescent="0.3">
      <c r="A30" s="4"/>
      <c r="B30" s="34" t="s">
        <v>62</v>
      </c>
      <c r="C30" s="67" t="s">
        <v>63</v>
      </c>
      <c r="D30" s="67"/>
      <c r="E30" s="67"/>
      <c r="F30" s="67"/>
      <c r="G30" s="15">
        <v>20</v>
      </c>
      <c r="H30" s="16" t="s">
        <v>61</v>
      </c>
      <c r="I30" s="21">
        <v>500</v>
      </c>
      <c r="J30" s="45">
        <f>IFERROR(IF(G30="-", "-", G30*I30), "[pending values]")</f>
        <v>10000</v>
      </c>
    </row>
    <row r="31" spans="1:10" x14ac:dyDescent="0.3">
      <c r="A31" s="4"/>
      <c r="B31" s="32" t="s">
        <v>64</v>
      </c>
      <c r="C31" s="54" t="s">
        <v>65</v>
      </c>
      <c r="D31" s="54"/>
      <c r="E31" s="54"/>
      <c r="F31" s="54"/>
      <c r="G31" s="20">
        <v>1</v>
      </c>
      <c r="H31" s="20" t="s">
        <v>23</v>
      </c>
      <c r="I31" s="28">
        <f>SUM(J32,J38,J54,J56)</f>
        <v>584105</v>
      </c>
      <c r="J31" s="44">
        <f>SUM(J32,J38,J54,J56)</f>
        <v>584105</v>
      </c>
    </row>
    <row r="32" spans="1:10" outlineLevel="1" x14ac:dyDescent="0.3">
      <c r="A32" s="4"/>
      <c r="B32" s="34" t="s">
        <v>66</v>
      </c>
      <c r="C32" s="67" t="s">
        <v>67</v>
      </c>
      <c r="D32" s="67"/>
      <c r="E32" s="67"/>
      <c r="F32" s="67"/>
      <c r="G32" s="15">
        <v>1</v>
      </c>
      <c r="H32" s="16" t="s">
        <v>23</v>
      </c>
      <c r="I32" s="27">
        <f>SUM(J33,J34,J35,J36,J37)</f>
        <v>103000</v>
      </c>
      <c r="J32" s="46">
        <f>SUM(J33,J34,J35,J36,J37)</f>
        <v>103000</v>
      </c>
    </row>
    <row r="33" spans="1:10" outlineLevel="1" x14ac:dyDescent="0.3">
      <c r="A33" s="4"/>
      <c r="B33" s="33" t="s">
        <v>68</v>
      </c>
      <c r="C33" s="58" t="s">
        <v>69</v>
      </c>
      <c r="D33" s="58"/>
      <c r="E33" s="58"/>
      <c r="F33" s="58"/>
      <c r="G33" s="22">
        <v>1</v>
      </c>
      <c r="H33" s="23" t="s">
        <v>23</v>
      </c>
      <c r="I33" s="24">
        <v>25000</v>
      </c>
      <c r="J33" s="47">
        <f>IFERROR(IF(G33="-", "-", G33*I33), "[pending values]")</f>
        <v>25000</v>
      </c>
    </row>
    <row r="34" spans="1:10" outlineLevel="1" x14ac:dyDescent="0.3">
      <c r="A34" s="4"/>
      <c r="B34" s="33" t="s">
        <v>70</v>
      </c>
      <c r="C34" s="58" t="s">
        <v>71</v>
      </c>
      <c r="D34" s="58"/>
      <c r="E34" s="58"/>
      <c r="F34" s="58"/>
      <c r="G34" s="22">
        <v>24</v>
      </c>
      <c r="H34" s="23" t="s">
        <v>72</v>
      </c>
      <c r="I34" s="24">
        <v>2000</v>
      </c>
      <c r="J34" s="47">
        <f>IFERROR(IF(G34="-", "-", G34*I34), "[pending values]")</f>
        <v>48000</v>
      </c>
    </row>
    <row r="35" spans="1:10" outlineLevel="1" x14ac:dyDescent="0.3">
      <c r="A35" s="4"/>
      <c r="B35" s="33" t="s">
        <v>73</v>
      </c>
      <c r="C35" s="58" t="s">
        <v>74</v>
      </c>
      <c r="D35" s="58"/>
      <c r="E35" s="58"/>
      <c r="F35" s="58"/>
      <c r="G35" s="22">
        <v>1</v>
      </c>
      <c r="H35" s="23" t="s">
        <v>23</v>
      </c>
      <c r="I35" s="24">
        <v>5000</v>
      </c>
      <c r="J35" s="47">
        <f>IFERROR(IF(G35="-", "-", G35*I35), "[pending values]")</f>
        <v>5000</v>
      </c>
    </row>
    <row r="36" spans="1:10" outlineLevel="1" x14ac:dyDescent="0.3">
      <c r="A36" s="4"/>
      <c r="B36" s="33" t="s">
        <v>75</v>
      </c>
      <c r="C36" s="58" t="s">
        <v>76</v>
      </c>
      <c r="D36" s="58"/>
      <c r="E36" s="58"/>
      <c r="F36" s="58"/>
      <c r="G36" s="22">
        <v>1</v>
      </c>
      <c r="H36" s="23" t="s">
        <v>23</v>
      </c>
      <c r="I36" s="24">
        <v>10000</v>
      </c>
      <c r="J36" s="47">
        <f>IFERROR(IF(G36="-", "-", G36*I36), "[pending values]")</f>
        <v>10000</v>
      </c>
    </row>
    <row r="37" spans="1:10" outlineLevel="1" x14ac:dyDescent="0.3">
      <c r="A37" s="4"/>
      <c r="B37" s="33" t="s">
        <v>77</v>
      </c>
      <c r="C37" s="58" t="s">
        <v>78</v>
      </c>
      <c r="D37" s="58"/>
      <c r="E37" s="58"/>
      <c r="F37" s="58"/>
      <c r="G37" s="22">
        <v>1</v>
      </c>
      <c r="H37" s="23" t="s">
        <v>23</v>
      </c>
      <c r="I37" s="24">
        <v>15000</v>
      </c>
      <c r="J37" s="47">
        <f>IFERROR(IF(G37="-", "-", G37*I37), "[pending values]")</f>
        <v>15000</v>
      </c>
    </row>
    <row r="38" spans="1:10" outlineLevel="1" x14ac:dyDescent="0.3">
      <c r="A38" s="4"/>
      <c r="B38" s="34" t="s">
        <v>79</v>
      </c>
      <c r="C38" s="67" t="s">
        <v>80</v>
      </c>
      <c r="D38" s="67"/>
      <c r="E38" s="67"/>
      <c r="F38" s="67"/>
      <c r="G38" s="15">
        <v>1</v>
      </c>
      <c r="H38" s="16" t="s">
        <v>23</v>
      </c>
      <c r="I38" s="27">
        <f>SUM(J39,J40,J41,J42,J43,J44,J45,J46,J47,J48,J49,J50,J51,J52,J53)</f>
        <v>160305</v>
      </c>
      <c r="J38" s="46">
        <f>SUM(J39,J40,J41,J42,J43,J44,J45,J46,J47,J48,J49,J50,J51,J52,J53)</f>
        <v>160305</v>
      </c>
    </row>
    <row r="39" spans="1:10" outlineLevel="1" x14ac:dyDescent="0.3">
      <c r="A39" s="4"/>
      <c r="B39" s="33" t="s">
        <v>81</v>
      </c>
      <c r="C39" s="58" t="s">
        <v>82</v>
      </c>
      <c r="D39" s="58"/>
      <c r="E39" s="58"/>
      <c r="F39" s="58"/>
      <c r="G39" s="22">
        <v>3</v>
      </c>
      <c r="H39" s="23" t="s">
        <v>61</v>
      </c>
      <c r="I39" s="24">
        <v>8000</v>
      </c>
      <c r="J39" s="47">
        <f t="shared" ref="J39:J53" si="0">IFERROR(IF(G39="-", "-", G39*I39), "[pending values]")</f>
        <v>24000</v>
      </c>
    </row>
    <row r="40" spans="1:10" outlineLevel="1" x14ac:dyDescent="0.3">
      <c r="A40" s="4"/>
      <c r="B40" s="33" t="s">
        <v>83</v>
      </c>
      <c r="C40" s="58" t="s">
        <v>84</v>
      </c>
      <c r="D40" s="58"/>
      <c r="E40" s="58"/>
      <c r="F40" s="58"/>
      <c r="G40" s="22">
        <v>85</v>
      </c>
      <c r="H40" s="23" t="s">
        <v>36</v>
      </c>
      <c r="I40" s="24">
        <v>65</v>
      </c>
      <c r="J40" s="47">
        <f t="shared" si="0"/>
        <v>5525</v>
      </c>
    </row>
    <row r="41" spans="1:10" outlineLevel="1" x14ac:dyDescent="0.3">
      <c r="A41" s="4"/>
      <c r="B41" s="33" t="s">
        <v>85</v>
      </c>
      <c r="C41" s="58" t="s">
        <v>86</v>
      </c>
      <c r="D41" s="58"/>
      <c r="E41" s="58"/>
      <c r="F41" s="58"/>
      <c r="G41" s="22">
        <v>180</v>
      </c>
      <c r="H41" s="23" t="s">
        <v>36</v>
      </c>
      <c r="I41" s="24">
        <v>200</v>
      </c>
      <c r="J41" s="47">
        <f t="shared" si="0"/>
        <v>36000</v>
      </c>
    </row>
    <row r="42" spans="1:10" outlineLevel="1" x14ac:dyDescent="0.3">
      <c r="A42" s="4"/>
      <c r="B42" s="33" t="s">
        <v>87</v>
      </c>
      <c r="C42" s="58" t="s">
        <v>88</v>
      </c>
      <c r="D42" s="58"/>
      <c r="E42" s="58"/>
      <c r="F42" s="58"/>
      <c r="G42" s="22">
        <v>3</v>
      </c>
      <c r="H42" s="23" t="s">
        <v>61</v>
      </c>
      <c r="I42" s="24">
        <v>8000</v>
      </c>
      <c r="J42" s="47">
        <f t="shared" si="0"/>
        <v>24000</v>
      </c>
    </row>
    <row r="43" spans="1:10" outlineLevel="1" x14ac:dyDescent="0.3">
      <c r="A43" s="4"/>
      <c r="B43" s="33" t="s">
        <v>89</v>
      </c>
      <c r="C43" s="58" t="s">
        <v>90</v>
      </c>
      <c r="D43" s="58"/>
      <c r="E43" s="58"/>
      <c r="F43" s="58"/>
      <c r="G43" s="22">
        <v>24</v>
      </c>
      <c r="H43" s="23" t="s">
        <v>72</v>
      </c>
      <c r="I43" s="24">
        <v>200</v>
      </c>
      <c r="J43" s="47">
        <f t="shared" si="0"/>
        <v>4800</v>
      </c>
    </row>
    <row r="44" spans="1:10" outlineLevel="1" x14ac:dyDescent="0.3">
      <c r="A44" s="4"/>
      <c r="B44" s="33" t="s">
        <v>91</v>
      </c>
      <c r="C44" s="58" t="s">
        <v>92</v>
      </c>
      <c r="D44" s="58"/>
      <c r="E44" s="58"/>
      <c r="F44" s="58"/>
      <c r="G44" s="22">
        <v>2</v>
      </c>
      <c r="H44" s="23" t="s">
        <v>61</v>
      </c>
      <c r="I44" s="24">
        <v>2300</v>
      </c>
      <c r="J44" s="47">
        <f t="shared" si="0"/>
        <v>4600</v>
      </c>
    </row>
    <row r="45" spans="1:10" outlineLevel="1" x14ac:dyDescent="0.3">
      <c r="A45" s="4"/>
      <c r="B45" s="33" t="s">
        <v>93</v>
      </c>
      <c r="C45" s="58" t="s">
        <v>94</v>
      </c>
      <c r="D45" s="58"/>
      <c r="E45" s="58"/>
      <c r="F45" s="58"/>
      <c r="G45" s="22">
        <v>48</v>
      </c>
      <c r="H45" s="23" t="s">
        <v>95</v>
      </c>
      <c r="I45" s="24">
        <v>500</v>
      </c>
      <c r="J45" s="47">
        <f t="shared" si="0"/>
        <v>24000</v>
      </c>
    </row>
    <row r="46" spans="1:10" outlineLevel="1" x14ac:dyDescent="0.3">
      <c r="A46" s="4"/>
      <c r="B46" s="33" t="s">
        <v>96</v>
      </c>
      <c r="C46" s="58" t="s">
        <v>97</v>
      </c>
      <c r="D46" s="58"/>
      <c r="E46" s="58"/>
      <c r="F46" s="58"/>
      <c r="G46" s="22">
        <v>24</v>
      </c>
      <c r="H46" s="23" t="s">
        <v>95</v>
      </c>
      <c r="I46" s="24">
        <v>120</v>
      </c>
      <c r="J46" s="47">
        <f t="shared" si="0"/>
        <v>2880</v>
      </c>
    </row>
    <row r="47" spans="1:10" outlineLevel="1" x14ac:dyDescent="0.3">
      <c r="A47" s="4"/>
      <c r="B47" s="33" t="s">
        <v>98</v>
      </c>
      <c r="C47" s="58" t="s">
        <v>99</v>
      </c>
      <c r="D47" s="58"/>
      <c r="E47" s="58"/>
      <c r="F47" s="58"/>
      <c r="G47" s="22">
        <v>24</v>
      </c>
      <c r="H47" s="23" t="s">
        <v>72</v>
      </c>
      <c r="I47" s="24">
        <v>400</v>
      </c>
      <c r="J47" s="47">
        <f t="shared" si="0"/>
        <v>9600</v>
      </c>
    </row>
    <row r="48" spans="1:10" outlineLevel="1" x14ac:dyDescent="0.3">
      <c r="A48" s="4"/>
      <c r="B48" s="33" t="s">
        <v>100</v>
      </c>
      <c r="C48" s="58" t="s">
        <v>101</v>
      </c>
      <c r="D48" s="58"/>
      <c r="E48" s="58"/>
      <c r="F48" s="58"/>
      <c r="G48" s="22">
        <v>1</v>
      </c>
      <c r="H48" s="23" t="s">
        <v>23</v>
      </c>
      <c r="I48" s="24">
        <v>500</v>
      </c>
      <c r="J48" s="47">
        <f t="shared" si="0"/>
        <v>500</v>
      </c>
    </row>
    <row r="49" spans="1:10" outlineLevel="1" x14ac:dyDescent="0.3">
      <c r="A49" s="4"/>
      <c r="B49" s="33" t="s">
        <v>102</v>
      </c>
      <c r="C49" s="58" t="s">
        <v>103</v>
      </c>
      <c r="D49" s="58"/>
      <c r="E49" s="58"/>
      <c r="F49" s="58"/>
      <c r="G49" s="22">
        <v>3</v>
      </c>
      <c r="H49" s="23" t="s">
        <v>61</v>
      </c>
      <c r="I49" s="24">
        <v>1500</v>
      </c>
      <c r="J49" s="47">
        <f t="shared" si="0"/>
        <v>4500</v>
      </c>
    </row>
    <row r="50" spans="1:10" outlineLevel="1" x14ac:dyDescent="0.3">
      <c r="A50" s="4"/>
      <c r="B50" s="33" t="s">
        <v>104</v>
      </c>
      <c r="C50" s="58" t="s">
        <v>105</v>
      </c>
      <c r="D50" s="58"/>
      <c r="E50" s="58"/>
      <c r="F50" s="58"/>
      <c r="G50" s="22">
        <v>3</v>
      </c>
      <c r="H50" s="23" t="s">
        <v>23</v>
      </c>
      <c r="I50" s="24">
        <v>3000</v>
      </c>
      <c r="J50" s="47">
        <f t="shared" si="0"/>
        <v>9000</v>
      </c>
    </row>
    <row r="51" spans="1:10" outlineLevel="1" x14ac:dyDescent="0.3">
      <c r="A51" s="4"/>
      <c r="B51" s="33" t="s">
        <v>106</v>
      </c>
      <c r="C51" s="58" t="s">
        <v>107</v>
      </c>
      <c r="D51" s="58"/>
      <c r="E51" s="58"/>
      <c r="F51" s="58"/>
      <c r="G51" s="22">
        <v>2</v>
      </c>
      <c r="H51" s="23" t="s">
        <v>61</v>
      </c>
      <c r="I51" s="24">
        <v>5000</v>
      </c>
      <c r="J51" s="47">
        <f t="shared" si="0"/>
        <v>10000</v>
      </c>
    </row>
    <row r="52" spans="1:10" outlineLevel="1" x14ac:dyDescent="0.3">
      <c r="A52" s="4"/>
      <c r="B52" s="33" t="s">
        <v>108</v>
      </c>
      <c r="C52" s="58" t="s">
        <v>109</v>
      </c>
      <c r="D52" s="58"/>
      <c r="E52" s="58"/>
      <c r="F52" s="58"/>
      <c r="G52" s="22">
        <v>2</v>
      </c>
      <c r="H52" s="23" t="s">
        <v>61</v>
      </c>
      <c r="I52" s="24">
        <v>350</v>
      </c>
      <c r="J52" s="47">
        <f t="shared" si="0"/>
        <v>700</v>
      </c>
    </row>
    <row r="53" spans="1:10" outlineLevel="1" x14ac:dyDescent="0.3">
      <c r="A53" s="4"/>
      <c r="B53" s="33" t="s">
        <v>110</v>
      </c>
      <c r="C53" s="58" t="s">
        <v>111</v>
      </c>
      <c r="D53" s="58"/>
      <c r="E53" s="58"/>
      <c r="F53" s="58"/>
      <c r="G53" s="22">
        <v>1</v>
      </c>
      <c r="H53" s="23" t="s">
        <v>61</v>
      </c>
      <c r="I53" s="24">
        <v>200</v>
      </c>
      <c r="J53" s="47">
        <f t="shared" si="0"/>
        <v>200</v>
      </c>
    </row>
    <row r="54" spans="1:10" outlineLevel="1" x14ac:dyDescent="0.3">
      <c r="A54" s="4"/>
      <c r="B54" s="34" t="s">
        <v>112</v>
      </c>
      <c r="C54" s="67" t="s">
        <v>113</v>
      </c>
      <c r="D54" s="67"/>
      <c r="E54" s="67"/>
      <c r="F54" s="67"/>
      <c r="G54" s="15">
        <v>1</v>
      </c>
      <c r="H54" s="16" t="s">
        <v>23</v>
      </c>
      <c r="I54" s="27">
        <f>SUM(J55)</f>
        <v>84000</v>
      </c>
      <c r="J54" s="46">
        <f>SUM(J55)</f>
        <v>84000</v>
      </c>
    </row>
    <row r="55" spans="1:10" outlineLevel="1" x14ac:dyDescent="0.3">
      <c r="A55" s="4"/>
      <c r="B55" s="33" t="s">
        <v>114</v>
      </c>
      <c r="C55" s="58" t="s">
        <v>115</v>
      </c>
      <c r="D55" s="58"/>
      <c r="E55" s="58"/>
      <c r="F55" s="58"/>
      <c r="G55" s="22">
        <v>24</v>
      </c>
      <c r="H55" s="23" t="s">
        <v>61</v>
      </c>
      <c r="I55" s="24">
        <v>3500</v>
      </c>
      <c r="J55" s="47">
        <f>IFERROR(IF(G55="-", "-", G55*I55), "[pending values]")</f>
        <v>84000</v>
      </c>
    </row>
    <row r="56" spans="1:10" outlineLevel="1" x14ac:dyDescent="0.3">
      <c r="A56" s="4"/>
      <c r="B56" s="34" t="s">
        <v>116</v>
      </c>
      <c r="C56" s="67" t="s">
        <v>117</v>
      </c>
      <c r="D56" s="67"/>
      <c r="E56" s="67"/>
      <c r="F56" s="67"/>
      <c r="G56" s="15">
        <v>1</v>
      </c>
      <c r="H56" s="16" t="s">
        <v>23</v>
      </c>
      <c r="I56" s="27">
        <f>SUM(J57,J58)</f>
        <v>236800</v>
      </c>
      <c r="J56" s="46">
        <f>SUM(J57,J58)</f>
        <v>236800</v>
      </c>
    </row>
    <row r="57" spans="1:10" outlineLevel="1" x14ac:dyDescent="0.3">
      <c r="A57" s="4"/>
      <c r="B57" s="33" t="s">
        <v>118</v>
      </c>
      <c r="C57" s="58" t="s">
        <v>119</v>
      </c>
      <c r="D57" s="58"/>
      <c r="E57" s="58"/>
      <c r="F57" s="58"/>
      <c r="G57" s="22">
        <v>1480</v>
      </c>
      <c r="H57" s="23" t="s">
        <v>120</v>
      </c>
      <c r="I57" s="24">
        <v>160</v>
      </c>
      <c r="J57" s="47">
        <f>IFERROR(IF(G57="-", "-", G57*I57), "[pending values]")</f>
        <v>236800</v>
      </c>
    </row>
    <row r="58" spans="1:10" outlineLevel="1" x14ac:dyDescent="0.3">
      <c r="A58" s="4"/>
      <c r="B58" s="33" t="s">
        <v>121</v>
      </c>
      <c r="C58" s="58" t="s">
        <v>122</v>
      </c>
      <c r="D58" s="58"/>
      <c r="E58" s="58"/>
      <c r="F58" s="58"/>
      <c r="G58" s="22" t="s">
        <v>18</v>
      </c>
      <c r="H58" s="23" t="s">
        <v>120</v>
      </c>
      <c r="I58" s="24">
        <v>400</v>
      </c>
      <c r="J58" s="47" t="str">
        <f>IFERROR(IF(G58="-", "-", G58*I58), "[pending values]")</f>
        <v>-</v>
      </c>
    </row>
    <row r="59" spans="1:10" x14ac:dyDescent="0.3">
      <c r="A59" s="4"/>
      <c r="B59" s="32" t="s">
        <v>123</v>
      </c>
      <c r="C59" s="75" t="s">
        <v>124</v>
      </c>
      <c r="D59" s="75"/>
      <c r="E59" s="75"/>
      <c r="F59" s="75"/>
      <c r="G59" s="20">
        <v>1</v>
      </c>
      <c r="H59" s="20" t="s">
        <v>23</v>
      </c>
      <c r="I59" s="28">
        <f>SUM(J60,J61)</f>
        <v>322200</v>
      </c>
      <c r="J59" s="44">
        <f>SUM(J60,J61)</f>
        <v>322200</v>
      </c>
    </row>
    <row r="60" spans="1:10" outlineLevel="1" x14ac:dyDescent="0.3">
      <c r="A60" s="4"/>
      <c r="B60" s="34" t="s">
        <v>125</v>
      </c>
      <c r="C60" s="67" t="s">
        <v>126</v>
      </c>
      <c r="D60" s="67"/>
      <c r="E60" s="67"/>
      <c r="F60" s="67"/>
      <c r="G60" s="15">
        <v>96</v>
      </c>
      <c r="H60" s="16" t="s">
        <v>127</v>
      </c>
      <c r="I60" s="21">
        <v>3200</v>
      </c>
      <c r="J60" s="46">
        <f>IFERROR(IF(G60="-", "-", G60*I60), "[pending values]")</f>
        <v>307200</v>
      </c>
    </row>
    <row r="61" spans="1:10" outlineLevel="1" x14ac:dyDescent="0.3">
      <c r="A61" s="4"/>
      <c r="B61" s="34" t="s">
        <v>128</v>
      </c>
      <c r="C61" s="67" t="s">
        <v>129</v>
      </c>
      <c r="D61" s="67"/>
      <c r="E61" s="67"/>
      <c r="F61" s="67"/>
      <c r="G61" s="15">
        <v>1</v>
      </c>
      <c r="H61" s="16" t="s">
        <v>23</v>
      </c>
      <c r="I61" s="21">
        <v>15000</v>
      </c>
      <c r="J61" s="46">
        <f>IFERROR(IF(G61="-", "-", G61*I61), "[pending values]")</f>
        <v>15000</v>
      </c>
    </row>
    <row r="62" spans="1:10" x14ac:dyDescent="0.3">
      <c r="A62" s="4"/>
      <c r="B62" s="32" t="s">
        <v>130</v>
      </c>
      <c r="C62" s="54" t="s">
        <v>131</v>
      </c>
      <c r="D62" s="54"/>
      <c r="E62" s="54"/>
      <c r="F62" s="54"/>
      <c r="G62" s="20">
        <v>1</v>
      </c>
      <c r="H62" s="20" t="s">
        <v>23</v>
      </c>
      <c r="I62" s="28">
        <f>SUM(J63,J64)</f>
        <v>60000</v>
      </c>
      <c r="J62" s="44">
        <f>SUM(J63,J64)</f>
        <v>60000</v>
      </c>
    </row>
    <row r="63" spans="1:10" outlineLevel="1" x14ac:dyDescent="0.3">
      <c r="A63" s="4"/>
      <c r="B63" s="34" t="s">
        <v>132</v>
      </c>
      <c r="C63" s="67" t="s">
        <v>133</v>
      </c>
      <c r="D63" s="67"/>
      <c r="E63" s="67"/>
      <c r="F63" s="67"/>
      <c r="G63" s="15">
        <v>1</v>
      </c>
      <c r="H63" s="16" t="s">
        <v>23</v>
      </c>
      <c r="I63" s="21">
        <v>40000</v>
      </c>
      <c r="J63" s="46">
        <f>IFERROR(IF(G63="-", "-", G63*I63), "[pending values]")</f>
        <v>40000</v>
      </c>
    </row>
    <row r="64" spans="1:10" outlineLevel="1" x14ac:dyDescent="0.3">
      <c r="A64" s="4"/>
      <c r="B64" s="34" t="s">
        <v>134</v>
      </c>
      <c r="C64" s="67" t="s">
        <v>135</v>
      </c>
      <c r="D64" s="67"/>
      <c r="E64" s="67"/>
      <c r="F64" s="67"/>
      <c r="G64" s="15">
        <v>1</v>
      </c>
      <c r="H64" s="16" t="s">
        <v>23</v>
      </c>
      <c r="I64" s="21">
        <v>20000</v>
      </c>
      <c r="J64" s="46">
        <f>IFERROR(IF(G64="-", "-", G64*I64), "[pending values]")</f>
        <v>20000</v>
      </c>
    </row>
    <row r="65" spans="1:10" x14ac:dyDescent="0.3">
      <c r="A65" s="4"/>
      <c r="B65" s="32" t="s">
        <v>136</v>
      </c>
      <c r="C65" s="78" t="s">
        <v>137</v>
      </c>
      <c r="D65" s="78"/>
      <c r="E65" s="78"/>
      <c r="F65" s="78"/>
      <c r="G65" s="20">
        <v>1</v>
      </c>
      <c r="H65" s="20" t="s">
        <v>23</v>
      </c>
      <c r="I65" s="28">
        <f>SUM(J66,J67)</f>
        <v>150000</v>
      </c>
      <c r="J65" s="44">
        <f>SUM(J66,J67)</f>
        <v>150000</v>
      </c>
    </row>
    <row r="66" spans="1:10" outlineLevel="1" x14ac:dyDescent="0.3">
      <c r="A66" s="4"/>
      <c r="B66" s="34" t="s">
        <v>138</v>
      </c>
      <c r="C66" s="67" t="s">
        <v>137</v>
      </c>
      <c r="D66" s="67"/>
      <c r="E66" s="67"/>
      <c r="F66" s="67"/>
      <c r="G66" s="15">
        <v>1</v>
      </c>
      <c r="H66" s="16" t="s">
        <v>23</v>
      </c>
      <c r="I66" s="21">
        <v>150000</v>
      </c>
      <c r="J66" s="46">
        <f>IFERROR(IF(G66="-", "-", G66*I66), "[pending values]")</f>
        <v>150000</v>
      </c>
    </row>
    <row r="67" spans="1:10" outlineLevel="1" x14ac:dyDescent="0.3">
      <c r="A67" s="4"/>
      <c r="B67" s="41" t="s">
        <v>141</v>
      </c>
      <c r="C67" s="55" t="s">
        <v>445</v>
      </c>
      <c r="D67" s="55"/>
      <c r="E67" s="55"/>
      <c r="F67" s="55"/>
      <c r="G67" s="36">
        <v>1</v>
      </c>
      <c r="H67" s="36" t="s">
        <v>23</v>
      </c>
      <c r="I67" s="37">
        <f>SUM(J68,J69,J70,J71,J72)</f>
        <v>0</v>
      </c>
      <c r="J67" s="48">
        <f>SUM(J68,J69,J70,J71,J72)</f>
        <v>0</v>
      </c>
    </row>
    <row r="68" spans="1:10" outlineLevel="1" x14ac:dyDescent="0.3">
      <c r="A68" s="4"/>
      <c r="B68" s="33" t="s">
        <v>446</v>
      </c>
      <c r="C68" s="56" t="s">
        <v>139</v>
      </c>
      <c r="D68" s="56"/>
      <c r="E68" s="56"/>
      <c r="F68" s="56"/>
      <c r="G68" s="39" t="s">
        <v>18</v>
      </c>
      <c r="H68" s="39" t="s">
        <v>140</v>
      </c>
      <c r="I68" s="40">
        <v>850</v>
      </c>
      <c r="J68" s="42" t="str">
        <f>IFERROR(IF(G68="-", "-", G68*I68), "[pending values]")</f>
        <v>-</v>
      </c>
    </row>
    <row r="69" spans="1:10" outlineLevel="1" x14ac:dyDescent="0.3">
      <c r="A69" s="4"/>
      <c r="B69" s="33" t="s">
        <v>447</v>
      </c>
      <c r="C69" s="58" t="s">
        <v>142</v>
      </c>
      <c r="D69" s="58"/>
      <c r="E69" s="58"/>
      <c r="F69" s="58"/>
      <c r="G69" s="22" t="s">
        <v>18</v>
      </c>
      <c r="H69" s="23" t="s">
        <v>140</v>
      </c>
      <c r="I69" s="24">
        <v>550</v>
      </c>
      <c r="J69" s="47" t="str">
        <f>IFERROR(IF(G69="-", "-", G69*I69), "[pending values]")</f>
        <v>-</v>
      </c>
    </row>
    <row r="70" spans="1:10" outlineLevel="1" x14ac:dyDescent="0.3">
      <c r="A70" s="4"/>
      <c r="B70" s="33" t="s">
        <v>448</v>
      </c>
      <c r="C70" s="58" t="s">
        <v>143</v>
      </c>
      <c r="D70" s="58"/>
      <c r="E70" s="58"/>
      <c r="F70" s="58"/>
      <c r="G70" s="22" t="s">
        <v>18</v>
      </c>
      <c r="H70" s="23" t="s">
        <v>140</v>
      </c>
      <c r="I70" s="24">
        <v>900</v>
      </c>
      <c r="J70" s="47" t="str">
        <f>IFERROR(IF(G70="-", "-", G70*I70), "[pending values]")</f>
        <v>-</v>
      </c>
    </row>
    <row r="71" spans="1:10" outlineLevel="1" x14ac:dyDescent="0.3">
      <c r="A71" s="4"/>
      <c r="B71" s="33" t="s">
        <v>449</v>
      </c>
      <c r="C71" s="58" t="s">
        <v>144</v>
      </c>
      <c r="D71" s="58"/>
      <c r="E71" s="58"/>
      <c r="F71" s="58"/>
      <c r="G71" s="22" t="s">
        <v>18</v>
      </c>
      <c r="H71" s="23" t="s">
        <v>140</v>
      </c>
      <c r="I71" s="24">
        <v>1050</v>
      </c>
      <c r="J71" s="47" t="str">
        <f>IFERROR(IF(G71="-", "-", G71*I71), "[pending values]")</f>
        <v>-</v>
      </c>
    </row>
    <row r="72" spans="1:10" outlineLevel="1" x14ac:dyDescent="0.3">
      <c r="A72" s="4"/>
      <c r="B72" s="33" t="s">
        <v>450</v>
      </c>
      <c r="C72" s="58" t="s">
        <v>145</v>
      </c>
      <c r="D72" s="58"/>
      <c r="E72" s="58"/>
      <c r="F72" s="58"/>
      <c r="G72" s="22" t="s">
        <v>18</v>
      </c>
      <c r="H72" s="23" t="s">
        <v>146</v>
      </c>
      <c r="I72" s="24">
        <v>150</v>
      </c>
      <c r="J72" s="47" t="str">
        <f>IFERROR(IF(G72="-", "-", G72*I72), "[pending values]")</f>
        <v>-</v>
      </c>
    </row>
    <row r="73" spans="1:10" x14ac:dyDescent="0.3">
      <c r="A73" s="4"/>
      <c r="B73" s="32" t="s">
        <v>147</v>
      </c>
      <c r="C73" s="54" t="s">
        <v>148</v>
      </c>
      <c r="D73" s="54"/>
      <c r="E73" s="54"/>
      <c r="F73" s="54"/>
      <c r="G73" s="20">
        <v>1</v>
      </c>
      <c r="H73" s="20" t="s">
        <v>23</v>
      </c>
      <c r="I73" s="28">
        <f>SUM(J74)</f>
        <v>171000</v>
      </c>
      <c r="J73" s="44">
        <f>SUM(J74)</f>
        <v>171000</v>
      </c>
    </row>
    <row r="74" spans="1:10" outlineLevel="1" x14ac:dyDescent="0.3">
      <c r="A74" s="4"/>
      <c r="B74" s="34" t="s">
        <v>149</v>
      </c>
      <c r="C74" s="67" t="s">
        <v>150</v>
      </c>
      <c r="D74" s="67"/>
      <c r="E74" s="67"/>
      <c r="F74" s="67"/>
      <c r="G74" s="15">
        <v>5700</v>
      </c>
      <c r="H74" s="16" t="s">
        <v>36</v>
      </c>
      <c r="I74" s="21">
        <v>30</v>
      </c>
      <c r="J74" s="46">
        <f>IFERROR(IF(G74="-", "-", G74*I74), "[pending values]")</f>
        <v>171000</v>
      </c>
    </row>
    <row r="75" spans="1:10" ht="20.25" customHeight="1" x14ac:dyDescent="0.3">
      <c r="A75" s="4"/>
      <c r="B75" s="31" t="s">
        <v>151</v>
      </c>
      <c r="C75" s="57" t="s">
        <v>152</v>
      </c>
      <c r="D75" s="57"/>
      <c r="E75" s="57"/>
      <c r="F75" s="57"/>
      <c r="G75" s="18">
        <v>1</v>
      </c>
      <c r="H75" s="19" t="s">
        <v>23</v>
      </c>
      <c r="I75" s="53">
        <f>SUM(J76,J78,J88)</f>
        <v>0</v>
      </c>
      <c r="J75" s="43">
        <f>SUM(J76,J78,J88)</f>
        <v>0</v>
      </c>
    </row>
    <row r="76" spans="1:10" x14ac:dyDescent="0.3">
      <c r="A76" s="4"/>
      <c r="B76" s="32" t="s">
        <v>153</v>
      </c>
      <c r="C76" s="54" t="s">
        <v>154</v>
      </c>
      <c r="D76" s="54"/>
      <c r="E76" s="54"/>
      <c r="F76" s="54"/>
      <c r="G76" s="20">
        <v>1</v>
      </c>
      <c r="H76" s="20" t="s">
        <v>23</v>
      </c>
      <c r="I76" s="28">
        <f>SUM(J77)</f>
        <v>0</v>
      </c>
      <c r="J76" s="44">
        <f>SUM(J77)</f>
        <v>0</v>
      </c>
    </row>
    <row r="77" spans="1:10" x14ac:dyDescent="0.3">
      <c r="A77" s="4"/>
      <c r="B77" s="34" t="s">
        <v>155</v>
      </c>
      <c r="C77" s="67" t="s">
        <v>156</v>
      </c>
      <c r="D77" s="67"/>
      <c r="E77" s="67"/>
      <c r="F77" s="67"/>
      <c r="G77" s="15" t="s">
        <v>18</v>
      </c>
      <c r="H77" s="16" t="s">
        <v>157</v>
      </c>
      <c r="I77" s="21">
        <v>6</v>
      </c>
      <c r="J77" s="46" t="str">
        <f>IFERROR(IF(G77="-", "-", G77*I77), "[pending values]")</f>
        <v>-</v>
      </c>
    </row>
    <row r="78" spans="1:10" x14ac:dyDescent="0.3">
      <c r="A78" s="4"/>
      <c r="B78" s="32" t="s">
        <v>158</v>
      </c>
      <c r="C78" s="54" t="s">
        <v>159</v>
      </c>
      <c r="D78" s="54"/>
      <c r="E78" s="54"/>
      <c r="F78" s="54"/>
      <c r="G78" s="20">
        <v>1</v>
      </c>
      <c r="H78" s="20" t="s">
        <v>23</v>
      </c>
      <c r="I78" s="28">
        <f>SUM(J79,J80,J85)</f>
        <v>0</v>
      </c>
      <c r="J78" s="44">
        <f>SUM(J79,J80,J85)</f>
        <v>0</v>
      </c>
    </row>
    <row r="79" spans="1:10" x14ac:dyDescent="0.3">
      <c r="A79" s="4"/>
      <c r="B79" s="34" t="s">
        <v>160</v>
      </c>
      <c r="C79" s="67" t="s">
        <v>161</v>
      </c>
      <c r="D79" s="67"/>
      <c r="E79" s="67"/>
      <c r="F79" s="67"/>
      <c r="G79" s="15" t="s">
        <v>18</v>
      </c>
      <c r="H79" s="16" t="s">
        <v>157</v>
      </c>
      <c r="I79" s="21">
        <v>9</v>
      </c>
      <c r="J79" s="46" t="str">
        <f>IFERROR(IF(G79="-", "-", G79*I79), "[pending values]")</f>
        <v>-</v>
      </c>
    </row>
    <row r="80" spans="1:10" x14ac:dyDescent="0.3">
      <c r="A80" s="4"/>
      <c r="B80" s="34" t="s">
        <v>162</v>
      </c>
      <c r="C80" s="55" t="s">
        <v>163</v>
      </c>
      <c r="D80" s="55"/>
      <c r="E80" s="55"/>
      <c r="F80" s="55"/>
      <c r="G80" s="36">
        <v>1</v>
      </c>
      <c r="H80" s="36" t="s">
        <v>23</v>
      </c>
      <c r="I80" s="37">
        <f>SUM(J81,J82,J83,J84)</f>
        <v>0</v>
      </c>
      <c r="J80" s="46">
        <f>SUM(J81,J82,J83,J84)</f>
        <v>0</v>
      </c>
    </row>
    <row r="81" spans="1:10" x14ac:dyDescent="0.3">
      <c r="A81" s="4"/>
      <c r="B81" s="33" t="s">
        <v>164</v>
      </c>
      <c r="C81" s="58" t="s">
        <v>165</v>
      </c>
      <c r="D81" s="58"/>
      <c r="E81" s="58"/>
      <c r="F81" s="58"/>
      <c r="G81" s="22" t="s">
        <v>18</v>
      </c>
      <c r="H81" s="23" t="s">
        <v>157</v>
      </c>
      <c r="I81" s="24">
        <v>10</v>
      </c>
      <c r="J81" s="47" t="str">
        <f>IFERROR(IF(G81="-", "-", G81*I81), "[pending values]")</f>
        <v>-</v>
      </c>
    </row>
    <row r="82" spans="1:10" x14ac:dyDescent="0.3">
      <c r="A82" s="4"/>
      <c r="B82" s="33" t="s">
        <v>166</v>
      </c>
      <c r="C82" s="58" t="s">
        <v>167</v>
      </c>
      <c r="D82" s="58"/>
      <c r="E82" s="58"/>
      <c r="F82" s="58"/>
      <c r="G82" s="22" t="s">
        <v>18</v>
      </c>
      <c r="H82" s="23" t="s">
        <v>157</v>
      </c>
      <c r="I82" s="24">
        <v>16</v>
      </c>
      <c r="J82" s="47" t="str">
        <f>IFERROR(IF(G82="-", "-", G82*I82), "[pending values]")</f>
        <v>-</v>
      </c>
    </row>
    <row r="83" spans="1:10" x14ac:dyDescent="0.3">
      <c r="A83" s="4"/>
      <c r="B83" s="33" t="s">
        <v>168</v>
      </c>
      <c r="C83" s="58" t="s">
        <v>169</v>
      </c>
      <c r="D83" s="58"/>
      <c r="E83" s="58"/>
      <c r="F83" s="58"/>
      <c r="G83" s="22" t="s">
        <v>18</v>
      </c>
      <c r="H83" s="23" t="s">
        <v>157</v>
      </c>
      <c r="I83" s="24">
        <v>80</v>
      </c>
      <c r="J83" s="47" t="str">
        <f>IFERROR(IF(G83="-", "-", G83*I83), "[pending values]")</f>
        <v>-</v>
      </c>
    </row>
    <row r="84" spans="1:10" x14ac:dyDescent="0.3">
      <c r="A84" s="4"/>
      <c r="B84" s="33" t="s">
        <v>170</v>
      </c>
      <c r="C84" s="58" t="s">
        <v>171</v>
      </c>
      <c r="D84" s="58"/>
      <c r="E84" s="58"/>
      <c r="F84" s="58"/>
      <c r="G84" s="22" t="s">
        <v>18</v>
      </c>
      <c r="H84" s="23" t="s">
        <v>157</v>
      </c>
      <c r="I84" s="24">
        <v>18</v>
      </c>
      <c r="J84" s="47" t="str">
        <f>IFERROR(IF(G84="-", "-", G84*I84), "[pending values]")</f>
        <v>-</v>
      </c>
    </row>
    <row r="85" spans="1:10" x14ac:dyDescent="0.3">
      <c r="A85" s="4"/>
      <c r="B85" s="34" t="s">
        <v>172</v>
      </c>
      <c r="C85" s="55" t="s">
        <v>173</v>
      </c>
      <c r="D85" s="55"/>
      <c r="E85" s="55"/>
      <c r="F85" s="55"/>
      <c r="G85" s="36">
        <v>1</v>
      </c>
      <c r="H85" s="36" t="s">
        <v>23</v>
      </c>
      <c r="I85" s="37">
        <f>SUM(J86,J87)</f>
        <v>0</v>
      </c>
      <c r="J85" s="46">
        <f>SUM(J86,J87)</f>
        <v>0</v>
      </c>
    </row>
    <row r="86" spans="1:10" x14ac:dyDescent="0.3">
      <c r="A86" s="4"/>
      <c r="B86" s="38" t="s">
        <v>174</v>
      </c>
      <c r="C86" s="56" t="s">
        <v>175</v>
      </c>
      <c r="D86" s="56"/>
      <c r="E86" s="56"/>
      <c r="F86" s="56"/>
      <c r="G86" s="39" t="s">
        <v>18</v>
      </c>
      <c r="H86" s="23" t="s">
        <v>157</v>
      </c>
      <c r="I86" s="40" t="s">
        <v>32</v>
      </c>
      <c r="J86" s="47" t="str">
        <f>IFERROR(IF(G86="-", "-", G86*I86), "[pending values]")</f>
        <v>-</v>
      </c>
    </row>
    <row r="87" spans="1:10" x14ac:dyDescent="0.3">
      <c r="A87" s="4"/>
      <c r="B87" s="38" t="s">
        <v>176</v>
      </c>
      <c r="C87" s="56" t="s">
        <v>177</v>
      </c>
      <c r="D87" s="56"/>
      <c r="E87" s="56"/>
      <c r="F87" s="56"/>
      <c r="G87" s="39" t="s">
        <v>18</v>
      </c>
      <c r="H87" s="23" t="s">
        <v>157</v>
      </c>
      <c r="I87" s="40" t="s">
        <v>32</v>
      </c>
      <c r="J87" s="47" t="str">
        <f>IFERROR(IF(G87="-", "-", G87*I87), "[pending values]")</f>
        <v>-</v>
      </c>
    </row>
    <row r="88" spans="1:10" x14ac:dyDescent="0.3">
      <c r="A88" s="4"/>
      <c r="B88" s="32" t="s">
        <v>178</v>
      </c>
      <c r="C88" s="76" t="s">
        <v>179</v>
      </c>
      <c r="D88" s="77"/>
      <c r="E88" s="77"/>
      <c r="F88" s="77"/>
      <c r="G88" s="20">
        <v>1</v>
      </c>
      <c r="H88" s="20" t="s">
        <v>23</v>
      </c>
      <c r="I88" s="28">
        <f>SUM(J89)</f>
        <v>0</v>
      </c>
      <c r="J88" s="44">
        <f>SUM(J89)</f>
        <v>0</v>
      </c>
    </row>
    <row r="89" spans="1:10" x14ac:dyDescent="0.3">
      <c r="A89" s="4"/>
      <c r="B89" s="41" t="s">
        <v>180</v>
      </c>
      <c r="C89" s="55" t="s">
        <v>181</v>
      </c>
      <c r="D89" s="55"/>
      <c r="E89" s="55"/>
      <c r="F89" s="55"/>
      <c r="G89" s="36" t="s">
        <v>182</v>
      </c>
      <c r="H89" s="36" t="s">
        <v>36</v>
      </c>
      <c r="I89" s="37">
        <v>12</v>
      </c>
      <c r="J89" s="48" t="str">
        <f>IFERROR(IF(G89="-", "-", G89*I89), "[pending values]")</f>
        <v>[pending values]</v>
      </c>
    </row>
    <row r="90" spans="1:10" ht="20.25" customHeight="1" x14ac:dyDescent="0.3">
      <c r="A90" s="4"/>
      <c r="B90" s="31" t="s">
        <v>183</v>
      </c>
      <c r="C90" s="57" t="s">
        <v>184</v>
      </c>
      <c r="D90" s="57"/>
      <c r="E90" s="57"/>
      <c r="F90" s="57"/>
      <c r="G90" s="18">
        <v>1</v>
      </c>
      <c r="H90" s="19" t="s">
        <v>23</v>
      </c>
      <c r="I90" s="53">
        <f>SUM(J91)</f>
        <v>0</v>
      </c>
      <c r="J90" s="43">
        <f>SUM(J91)</f>
        <v>0</v>
      </c>
    </row>
    <row r="91" spans="1:10" ht="16.5" customHeight="1" x14ac:dyDescent="0.3">
      <c r="A91" s="4"/>
      <c r="B91" s="32" t="s">
        <v>185</v>
      </c>
      <c r="C91" s="54" t="s">
        <v>186</v>
      </c>
      <c r="D91" s="54"/>
      <c r="E91" s="54"/>
      <c r="F91" s="54"/>
      <c r="G91" s="20">
        <v>1</v>
      </c>
      <c r="H91" s="20" t="s">
        <v>23</v>
      </c>
      <c r="I91" s="28">
        <f>SUM(J92,J94,J102,J103,J106,J107,J108,J109,J110)</f>
        <v>0</v>
      </c>
      <c r="J91" s="44">
        <f>SUM(J92,J94,J102,J103,J106,J107,J108,J109,J110)</f>
        <v>0</v>
      </c>
    </row>
    <row r="92" spans="1:10" ht="16.5" customHeight="1" x14ac:dyDescent="0.3">
      <c r="A92" s="4"/>
      <c r="B92" s="41" t="s">
        <v>187</v>
      </c>
      <c r="C92" s="55" t="s">
        <v>188</v>
      </c>
      <c r="D92" s="55"/>
      <c r="E92" s="55"/>
      <c r="F92" s="55"/>
      <c r="G92" s="36">
        <v>1</v>
      </c>
      <c r="H92" s="36" t="s">
        <v>23</v>
      </c>
      <c r="I92" s="37">
        <f>SUM(J93)</f>
        <v>0</v>
      </c>
      <c r="J92" s="48">
        <f>SUM(J93)</f>
        <v>0</v>
      </c>
    </row>
    <row r="93" spans="1:10" ht="16.5" customHeight="1" x14ac:dyDescent="0.3">
      <c r="A93" s="4"/>
      <c r="B93" s="38" t="s">
        <v>189</v>
      </c>
      <c r="C93" s="56" t="s">
        <v>190</v>
      </c>
      <c r="D93" s="56"/>
      <c r="E93" s="56"/>
      <c r="F93" s="56"/>
      <c r="G93" s="39" t="s">
        <v>182</v>
      </c>
      <c r="H93" s="23" t="s">
        <v>157</v>
      </c>
      <c r="I93" s="40">
        <v>20</v>
      </c>
      <c r="J93" s="47" t="str">
        <f>IFERROR(IF(G93="-", "-", G93*I93), "[pending values]")</f>
        <v>[pending values]</v>
      </c>
    </row>
    <row r="94" spans="1:10" ht="16.5" customHeight="1" x14ac:dyDescent="0.3">
      <c r="A94" s="4"/>
      <c r="B94" s="41" t="s">
        <v>191</v>
      </c>
      <c r="C94" s="55" t="s">
        <v>192</v>
      </c>
      <c r="D94" s="55"/>
      <c r="E94" s="55"/>
      <c r="F94" s="55"/>
      <c r="G94" s="36">
        <v>1</v>
      </c>
      <c r="H94" s="36" t="s">
        <v>23</v>
      </c>
      <c r="I94" s="37">
        <f>SUM(J95,J96,J97,J98,J99,J100,J101)</f>
        <v>0</v>
      </c>
      <c r="J94" s="48">
        <f>SUM(J95,J96,J97,J98,J99,J100,J101)</f>
        <v>0</v>
      </c>
    </row>
    <row r="95" spans="1:10" ht="16.5" customHeight="1" x14ac:dyDescent="0.3">
      <c r="A95" s="4"/>
      <c r="B95" s="38" t="s">
        <v>193</v>
      </c>
      <c r="C95" s="56" t="s">
        <v>194</v>
      </c>
      <c r="D95" s="56"/>
      <c r="E95" s="56"/>
      <c r="F95" s="56"/>
      <c r="G95" s="39" t="s">
        <v>182</v>
      </c>
      <c r="H95" s="39" t="s">
        <v>157</v>
      </c>
      <c r="I95" s="40">
        <v>70</v>
      </c>
      <c r="J95" s="42" t="str">
        <f t="shared" ref="J95:J102" si="1">IFERROR(IF(G95="-", "-", G95*I95), "[pending values]")</f>
        <v>[pending values]</v>
      </c>
    </row>
    <row r="96" spans="1:10" ht="16.5" customHeight="1" x14ac:dyDescent="0.3">
      <c r="A96" s="4"/>
      <c r="B96" s="38" t="s">
        <v>195</v>
      </c>
      <c r="C96" s="56" t="s">
        <v>196</v>
      </c>
      <c r="D96" s="56"/>
      <c r="E96" s="56"/>
      <c r="F96" s="56"/>
      <c r="G96" s="39" t="s">
        <v>182</v>
      </c>
      <c r="H96" s="39" t="s">
        <v>36</v>
      </c>
      <c r="I96" s="40">
        <v>18</v>
      </c>
      <c r="J96" s="42" t="str">
        <f t="shared" si="1"/>
        <v>[pending values]</v>
      </c>
    </row>
    <row r="97" spans="1:10" ht="16.5" customHeight="1" x14ac:dyDescent="0.3">
      <c r="A97" s="4"/>
      <c r="B97" s="38" t="s">
        <v>197</v>
      </c>
      <c r="C97" s="56" t="s">
        <v>198</v>
      </c>
      <c r="D97" s="56"/>
      <c r="E97" s="56"/>
      <c r="F97" s="56"/>
      <c r="G97" s="39" t="s">
        <v>182</v>
      </c>
      <c r="H97" s="39" t="s">
        <v>36</v>
      </c>
      <c r="I97" s="40">
        <v>20</v>
      </c>
      <c r="J97" s="42" t="str">
        <f t="shared" si="1"/>
        <v>[pending values]</v>
      </c>
    </row>
    <row r="98" spans="1:10" ht="16.5" customHeight="1" x14ac:dyDescent="0.3">
      <c r="A98" s="4"/>
      <c r="B98" s="38" t="s">
        <v>199</v>
      </c>
      <c r="C98" s="56" t="s">
        <v>200</v>
      </c>
      <c r="D98" s="56"/>
      <c r="E98" s="56"/>
      <c r="F98" s="56"/>
      <c r="G98" s="39" t="s">
        <v>182</v>
      </c>
      <c r="H98" s="39" t="s">
        <v>157</v>
      </c>
      <c r="I98" s="40">
        <v>430</v>
      </c>
      <c r="J98" s="42" t="str">
        <f t="shared" si="1"/>
        <v>[pending values]</v>
      </c>
    </row>
    <row r="99" spans="1:10" ht="16.5" customHeight="1" x14ac:dyDescent="0.3">
      <c r="A99" s="4"/>
      <c r="B99" s="38" t="s">
        <v>201</v>
      </c>
      <c r="C99" s="56" t="s">
        <v>202</v>
      </c>
      <c r="D99" s="56"/>
      <c r="E99" s="56"/>
      <c r="F99" s="56"/>
      <c r="G99" s="39" t="s">
        <v>182</v>
      </c>
      <c r="H99" s="39" t="s">
        <v>36</v>
      </c>
      <c r="I99" s="40">
        <v>70</v>
      </c>
      <c r="J99" s="42" t="str">
        <f t="shared" si="1"/>
        <v>[pending values]</v>
      </c>
    </row>
    <row r="100" spans="1:10" ht="16.5" customHeight="1" x14ac:dyDescent="0.3">
      <c r="A100" s="4"/>
      <c r="B100" s="38" t="s">
        <v>203</v>
      </c>
      <c r="C100" s="56" t="s">
        <v>204</v>
      </c>
      <c r="D100" s="56"/>
      <c r="E100" s="56"/>
      <c r="F100" s="56"/>
      <c r="G100" s="39" t="s">
        <v>182</v>
      </c>
      <c r="H100" s="39" t="s">
        <v>36</v>
      </c>
      <c r="I100" s="40">
        <v>6</v>
      </c>
      <c r="J100" s="42" t="str">
        <f t="shared" si="1"/>
        <v>[pending values]</v>
      </c>
    </row>
    <row r="101" spans="1:10" ht="16.5" customHeight="1" x14ac:dyDescent="0.3">
      <c r="A101" s="4"/>
      <c r="B101" s="38" t="s">
        <v>205</v>
      </c>
      <c r="C101" s="56" t="s">
        <v>206</v>
      </c>
      <c r="D101" s="56"/>
      <c r="E101" s="56"/>
      <c r="F101" s="56"/>
      <c r="G101" s="39" t="s">
        <v>182</v>
      </c>
      <c r="H101" s="39" t="s">
        <v>207</v>
      </c>
      <c r="I101" s="40">
        <v>4.8</v>
      </c>
      <c r="J101" s="42" t="str">
        <f t="shared" si="1"/>
        <v>[pending values]</v>
      </c>
    </row>
    <row r="102" spans="1:10" ht="16.5" customHeight="1" x14ac:dyDescent="0.3">
      <c r="A102" s="4"/>
      <c r="B102" s="41" t="s">
        <v>208</v>
      </c>
      <c r="C102" s="55" t="s">
        <v>209</v>
      </c>
      <c r="D102" s="55"/>
      <c r="E102" s="55"/>
      <c r="F102" s="55"/>
      <c r="G102" s="36" t="s">
        <v>182</v>
      </c>
      <c r="H102" s="36" t="s">
        <v>36</v>
      </c>
      <c r="I102" s="37">
        <v>340</v>
      </c>
      <c r="J102" s="48" t="str">
        <f t="shared" si="1"/>
        <v>[pending values]</v>
      </c>
    </row>
    <row r="103" spans="1:10" ht="16.5" customHeight="1" x14ac:dyDescent="0.3">
      <c r="A103" s="4"/>
      <c r="B103" s="41" t="s">
        <v>210</v>
      </c>
      <c r="C103" s="55" t="s">
        <v>211</v>
      </c>
      <c r="D103" s="55"/>
      <c r="E103" s="55"/>
      <c r="F103" s="55"/>
      <c r="G103" s="36">
        <v>1</v>
      </c>
      <c r="H103" s="36" t="s">
        <v>23</v>
      </c>
      <c r="I103" s="37">
        <f>SUM(J104,J105)</f>
        <v>0</v>
      </c>
      <c r="J103" s="48">
        <f>SUM(J104,J105)</f>
        <v>0</v>
      </c>
    </row>
    <row r="104" spans="1:10" ht="16.5" customHeight="1" x14ac:dyDescent="0.3">
      <c r="A104" s="4"/>
      <c r="B104" s="38" t="s">
        <v>212</v>
      </c>
      <c r="C104" s="56" t="s">
        <v>200</v>
      </c>
      <c r="D104" s="56"/>
      <c r="E104" s="56"/>
      <c r="F104" s="56"/>
      <c r="G104" s="39" t="s">
        <v>182</v>
      </c>
      <c r="H104" s="39" t="s">
        <v>157</v>
      </c>
      <c r="I104" s="40">
        <v>420</v>
      </c>
      <c r="J104" s="42" t="str">
        <f t="shared" ref="J104:J110" si="2">IFERROR(IF(G104="-", "-", G104*I104), "[pending values]")</f>
        <v>[pending values]</v>
      </c>
    </row>
    <row r="105" spans="1:10" ht="16.5" customHeight="1" x14ac:dyDescent="0.3">
      <c r="A105" s="4"/>
      <c r="B105" s="38" t="s">
        <v>213</v>
      </c>
      <c r="C105" s="56" t="s">
        <v>214</v>
      </c>
      <c r="D105" s="56"/>
      <c r="E105" s="56"/>
      <c r="F105" s="56"/>
      <c r="G105" s="39" t="s">
        <v>182</v>
      </c>
      <c r="H105" s="39" t="s">
        <v>36</v>
      </c>
      <c r="I105" s="40">
        <v>15</v>
      </c>
      <c r="J105" s="42" t="str">
        <f t="shared" si="2"/>
        <v>[pending values]</v>
      </c>
    </row>
    <row r="106" spans="1:10" ht="16.5" customHeight="1" x14ac:dyDescent="0.3">
      <c r="A106" s="4"/>
      <c r="B106" s="41" t="s">
        <v>215</v>
      </c>
      <c r="C106" s="55" t="s">
        <v>216</v>
      </c>
      <c r="D106" s="55"/>
      <c r="E106" s="55"/>
      <c r="F106" s="55"/>
      <c r="G106" s="36" t="s">
        <v>182</v>
      </c>
      <c r="H106" s="36" t="s">
        <v>36</v>
      </c>
      <c r="I106" s="37">
        <v>900</v>
      </c>
      <c r="J106" s="48" t="str">
        <f t="shared" si="2"/>
        <v>[pending values]</v>
      </c>
    </row>
    <row r="107" spans="1:10" ht="16.5" customHeight="1" x14ac:dyDescent="0.3">
      <c r="A107" s="4"/>
      <c r="B107" s="41" t="s">
        <v>217</v>
      </c>
      <c r="C107" s="55" t="s">
        <v>218</v>
      </c>
      <c r="D107" s="55"/>
      <c r="E107" s="55"/>
      <c r="F107" s="55"/>
      <c r="G107" s="36" t="s">
        <v>182</v>
      </c>
      <c r="H107" s="36" t="s">
        <v>36</v>
      </c>
      <c r="I107" s="37" t="s">
        <v>32</v>
      </c>
      <c r="J107" s="48" t="str">
        <f t="shared" si="2"/>
        <v>[pending values]</v>
      </c>
    </row>
    <row r="108" spans="1:10" ht="16.5" customHeight="1" x14ac:dyDescent="0.3">
      <c r="A108" s="4"/>
      <c r="B108" s="41" t="s">
        <v>219</v>
      </c>
      <c r="C108" s="55" t="s">
        <v>220</v>
      </c>
      <c r="D108" s="55"/>
      <c r="E108" s="55"/>
      <c r="F108" s="55"/>
      <c r="G108" s="36" t="s">
        <v>182</v>
      </c>
      <c r="H108" s="36" t="s">
        <v>36</v>
      </c>
      <c r="I108" s="37">
        <v>150</v>
      </c>
      <c r="J108" s="48" t="str">
        <f t="shared" si="2"/>
        <v>[pending values]</v>
      </c>
    </row>
    <row r="109" spans="1:10" ht="16.5" customHeight="1" x14ac:dyDescent="0.3">
      <c r="A109" s="4"/>
      <c r="B109" s="41" t="s">
        <v>221</v>
      </c>
      <c r="C109" s="55" t="s">
        <v>222</v>
      </c>
      <c r="D109" s="55"/>
      <c r="E109" s="55"/>
      <c r="F109" s="55"/>
      <c r="G109" s="36" t="s">
        <v>182</v>
      </c>
      <c r="H109" s="36" t="s">
        <v>36</v>
      </c>
      <c r="I109" s="37">
        <v>500</v>
      </c>
      <c r="J109" s="48" t="str">
        <f t="shared" si="2"/>
        <v>[pending values]</v>
      </c>
    </row>
    <row r="110" spans="1:10" ht="16.5" customHeight="1" x14ac:dyDescent="0.3">
      <c r="A110" s="4"/>
      <c r="B110" s="41" t="s">
        <v>223</v>
      </c>
      <c r="C110" s="55" t="s">
        <v>224</v>
      </c>
      <c r="D110" s="55"/>
      <c r="E110" s="55"/>
      <c r="F110" s="55"/>
      <c r="G110" s="36" t="s">
        <v>182</v>
      </c>
      <c r="H110" s="36" t="s">
        <v>36</v>
      </c>
      <c r="I110" s="37">
        <v>12</v>
      </c>
      <c r="J110" s="48" t="str">
        <f t="shared" si="2"/>
        <v>[pending values]</v>
      </c>
    </row>
    <row r="111" spans="1:10" ht="20.25" customHeight="1" x14ac:dyDescent="0.3">
      <c r="A111" s="4"/>
      <c r="B111" s="31" t="s">
        <v>225</v>
      </c>
      <c r="C111" s="57" t="s">
        <v>226</v>
      </c>
      <c r="D111" s="57"/>
      <c r="E111" s="57"/>
      <c r="F111" s="57"/>
      <c r="G111" s="18">
        <v>1</v>
      </c>
      <c r="H111" s="19" t="s">
        <v>23</v>
      </c>
      <c r="I111" s="53">
        <f>SUM(J112,J126,J133,J136)</f>
        <v>275000</v>
      </c>
      <c r="J111" s="43">
        <f>SUM(J112,J126,J133,J136)</f>
        <v>275000</v>
      </c>
    </row>
    <row r="112" spans="1:10" x14ac:dyDescent="0.3">
      <c r="A112" s="1"/>
      <c r="B112" s="32" t="s">
        <v>227</v>
      </c>
      <c r="C112" s="54" t="s">
        <v>228</v>
      </c>
      <c r="D112" s="54"/>
      <c r="E112" s="54"/>
      <c r="F112" s="54"/>
      <c r="G112" s="20">
        <v>1</v>
      </c>
      <c r="H112" s="20" t="s">
        <v>23</v>
      </c>
      <c r="I112" s="28">
        <f>SUM(J113,J114,J115,J116,J117,J118,J119,J120,J121,J122,J125)</f>
        <v>0</v>
      </c>
      <c r="J112" s="44">
        <f>SUM(J113,J114,J115,J116,J117,J118,J119,J120,J121,J122,J125)</f>
        <v>0</v>
      </c>
    </row>
    <row r="113" spans="1:10" x14ac:dyDescent="0.3">
      <c r="A113" s="1"/>
      <c r="B113" s="41" t="s">
        <v>229</v>
      </c>
      <c r="C113" s="55" t="s">
        <v>230</v>
      </c>
      <c r="D113" s="55"/>
      <c r="E113" s="55"/>
      <c r="F113" s="55"/>
      <c r="G113" s="36" t="s">
        <v>182</v>
      </c>
      <c r="H113" s="36" t="s">
        <v>36</v>
      </c>
      <c r="I113" s="37">
        <v>20</v>
      </c>
      <c r="J113" s="48" t="str">
        <f t="shared" ref="J113:J121" si="3">IFERROR(IF(G113="-", "-", G113*I113), "[pending values]")</f>
        <v>[pending values]</v>
      </c>
    </row>
    <row r="114" spans="1:10" x14ac:dyDescent="0.3">
      <c r="A114" s="1"/>
      <c r="B114" s="41" t="s">
        <v>231</v>
      </c>
      <c r="C114" s="55" t="s">
        <v>232</v>
      </c>
      <c r="D114" s="55"/>
      <c r="E114" s="55"/>
      <c r="F114" s="55"/>
      <c r="G114" s="36" t="s">
        <v>182</v>
      </c>
      <c r="H114" s="36" t="s">
        <v>36</v>
      </c>
      <c r="I114" s="37">
        <v>12</v>
      </c>
      <c r="J114" s="48" t="str">
        <f t="shared" si="3"/>
        <v>[pending values]</v>
      </c>
    </row>
    <row r="115" spans="1:10" x14ac:dyDescent="0.3">
      <c r="A115" s="1"/>
      <c r="B115" s="41" t="s">
        <v>233</v>
      </c>
      <c r="C115" s="55" t="s">
        <v>234</v>
      </c>
      <c r="D115" s="55"/>
      <c r="E115" s="55"/>
      <c r="F115" s="55"/>
      <c r="G115" s="36" t="s">
        <v>182</v>
      </c>
      <c r="H115" s="36" t="s">
        <v>36</v>
      </c>
      <c r="I115" s="37">
        <v>30</v>
      </c>
      <c r="J115" s="48" t="str">
        <f t="shared" si="3"/>
        <v>[pending values]</v>
      </c>
    </row>
    <row r="116" spans="1:10" x14ac:dyDescent="0.3">
      <c r="A116" s="1"/>
      <c r="B116" s="41" t="s">
        <v>235</v>
      </c>
      <c r="C116" s="55" t="s">
        <v>236</v>
      </c>
      <c r="D116" s="55"/>
      <c r="E116" s="55"/>
      <c r="F116" s="55"/>
      <c r="G116" s="36" t="s">
        <v>182</v>
      </c>
      <c r="H116" s="36" t="s">
        <v>36</v>
      </c>
      <c r="I116" s="37">
        <v>37</v>
      </c>
      <c r="J116" s="48" t="str">
        <f t="shared" si="3"/>
        <v>[pending values]</v>
      </c>
    </row>
    <row r="117" spans="1:10" x14ac:dyDescent="0.3">
      <c r="A117" s="1"/>
      <c r="B117" s="41" t="s">
        <v>237</v>
      </c>
      <c r="C117" s="55" t="s">
        <v>238</v>
      </c>
      <c r="D117" s="55"/>
      <c r="E117" s="55"/>
      <c r="F117" s="55"/>
      <c r="G117" s="36" t="s">
        <v>182</v>
      </c>
      <c r="H117" s="36" t="s">
        <v>36</v>
      </c>
      <c r="I117" s="37">
        <v>6</v>
      </c>
      <c r="J117" s="48" t="str">
        <f t="shared" si="3"/>
        <v>[pending values]</v>
      </c>
    </row>
    <row r="118" spans="1:10" x14ac:dyDescent="0.3">
      <c r="A118" s="1"/>
      <c r="B118" s="41" t="s">
        <v>239</v>
      </c>
      <c r="C118" s="55" t="s">
        <v>240</v>
      </c>
      <c r="D118" s="55"/>
      <c r="E118" s="55"/>
      <c r="F118" s="55"/>
      <c r="G118" s="36" t="s">
        <v>182</v>
      </c>
      <c r="H118" s="36" t="s">
        <v>36</v>
      </c>
      <c r="I118" s="37">
        <v>6</v>
      </c>
      <c r="J118" s="48" t="str">
        <f t="shared" si="3"/>
        <v>[pending values]</v>
      </c>
    </row>
    <row r="119" spans="1:10" x14ac:dyDescent="0.3">
      <c r="A119" s="1"/>
      <c r="B119" s="41" t="s">
        <v>241</v>
      </c>
      <c r="C119" s="55" t="s">
        <v>242</v>
      </c>
      <c r="D119" s="55"/>
      <c r="E119" s="55"/>
      <c r="F119" s="55"/>
      <c r="G119" s="36" t="s">
        <v>182</v>
      </c>
      <c r="H119" s="36" t="s">
        <v>36</v>
      </c>
      <c r="I119" s="37">
        <v>60</v>
      </c>
      <c r="J119" s="48" t="str">
        <f t="shared" si="3"/>
        <v>[pending values]</v>
      </c>
    </row>
    <row r="120" spans="1:10" x14ac:dyDescent="0.3">
      <c r="A120" s="1"/>
      <c r="B120" s="41" t="s">
        <v>243</v>
      </c>
      <c r="C120" s="55" t="s">
        <v>244</v>
      </c>
      <c r="D120" s="55"/>
      <c r="E120" s="55"/>
      <c r="F120" s="55"/>
      <c r="G120" s="36" t="s">
        <v>182</v>
      </c>
      <c r="H120" s="36" t="s">
        <v>36</v>
      </c>
      <c r="I120" s="37">
        <v>50</v>
      </c>
      <c r="J120" s="48" t="str">
        <f t="shared" si="3"/>
        <v>[pending values]</v>
      </c>
    </row>
    <row r="121" spans="1:10" x14ac:dyDescent="0.3">
      <c r="A121" s="1"/>
      <c r="B121" s="41" t="s">
        <v>245</v>
      </c>
      <c r="C121" s="55" t="s">
        <v>246</v>
      </c>
      <c r="D121" s="55"/>
      <c r="E121" s="55"/>
      <c r="F121" s="55"/>
      <c r="G121" s="36" t="s">
        <v>182</v>
      </c>
      <c r="H121" s="36" t="s">
        <v>120</v>
      </c>
      <c r="I121" s="37">
        <v>39</v>
      </c>
      <c r="J121" s="48" t="str">
        <f t="shared" si="3"/>
        <v>[pending values]</v>
      </c>
    </row>
    <row r="122" spans="1:10" x14ac:dyDescent="0.3">
      <c r="A122" s="1"/>
      <c r="B122" s="41" t="s">
        <v>247</v>
      </c>
      <c r="C122" s="55" t="s">
        <v>248</v>
      </c>
      <c r="D122" s="55"/>
      <c r="E122" s="55"/>
      <c r="F122" s="55"/>
      <c r="G122" s="36">
        <v>1</v>
      </c>
      <c r="H122" s="36" t="s">
        <v>23</v>
      </c>
      <c r="I122" s="37">
        <f>SUM(J123,J124)</f>
        <v>0</v>
      </c>
      <c r="J122" s="48">
        <f>SUM(J123,J124)</f>
        <v>0</v>
      </c>
    </row>
    <row r="123" spans="1:10" x14ac:dyDescent="0.3">
      <c r="A123" s="1"/>
      <c r="B123" s="38" t="s">
        <v>249</v>
      </c>
      <c r="C123" s="56" t="s">
        <v>250</v>
      </c>
      <c r="D123" s="56"/>
      <c r="E123" s="56"/>
      <c r="F123" s="56"/>
      <c r="G123" s="39" t="s">
        <v>182</v>
      </c>
      <c r="H123" s="39" t="s">
        <v>36</v>
      </c>
      <c r="I123" s="40">
        <v>220</v>
      </c>
      <c r="J123" s="42" t="str">
        <f>IFERROR(IF(G123="-", "-", G123*I123), "[pending values]")</f>
        <v>[pending values]</v>
      </c>
    </row>
    <row r="124" spans="1:10" x14ac:dyDescent="0.3">
      <c r="A124" s="1"/>
      <c r="B124" s="38" t="s">
        <v>251</v>
      </c>
      <c r="C124" s="56" t="s">
        <v>252</v>
      </c>
      <c r="D124" s="56"/>
      <c r="E124" s="56"/>
      <c r="F124" s="56"/>
      <c r="G124" s="39" t="s">
        <v>182</v>
      </c>
      <c r="H124" s="39" t="s">
        <v>23</v>
      </c>
      <c r="I124" s="40">
        <v>25000</v>
      </c>
      <c r="J124" s="42" t="str">
        <f>IFERROR(IF(G124="-", "-", G124*I124), "[pending values]")</f>
        <v>[pending values]</v>
      </c>
    </row>
    <row r="125" spans="1:10" x14ac:dyDescent="0.3">
      <c r="A125" s="1"/>
      <c r="B125" s="41" t="s">
        <v>253</v>
      </c>
      <c r="C125" s="55" t="s">
        <v>254</v>
      </c>
      <c r="D125" s="55"/>
      <c r="E125" s="55"/>
      <c r="F125" s="55"/>
      <c r="G125" s="36" t="s">
        <v>182</v>
      </c>
      <c r="H125" s="36" t="s">
        <v>255</v>
      </c>
      <c r="I125" s="37">
        <v>7300</v>
      </c>
      <c r="J125" s="48" t="str">
        <f>IFERROR(IF(G125="-", "-", G125*I125), "[pending values]")</f>
        <v>[pending values]</v>
      </c>
    </row>
    <row r="126" spans="1:10" x14ac:dyDescent="0.3">
      <c r="A126" s="1"/>
      <c r="B126" s="32" t="s">
        <v>256</v>
      </c>
      <c r="C126" s="54" t="s">
        <v>257</v>
      </c>
      <c r="D126" s="54"/>
      <c r="E126" s="54"/>
      <c r="F126" s="54"/>
      <c r="G126" s="20">
        <v>1</v>
      </c>
      <c r="H126" s="20" t="s">
        <v>23</v>
      </c>
      <c r="I126" s="28">
        <f>SUM(J127,J128,J129,J130)</f>
        <v>0</v>
      </c>
      <c r="J126" s="44">
        <f>SUM(J127,J128,J129,J130)</f>
        <v>0</v>
      </c>
    </row>
    <row r="127" spans="1:10" x14ac:dyDescent="0.3">
      <c r="A127" s="1"/>
      <c r="B127" s="41" t="s">
        <v>258</v>
      </c>
      <c r="C127" s="55" t="s">
        <v>259</v>
      </c>
      <c r="D127" s="55"/>
      <c r="E127" s="55"/>
      <c r="F127" s="55"/>
      <c r="G127" s="36" t="s">
        <v>182</v>
      </c>
      <c r="H127" s="36" t="s">
        <v>255</v>
      </c>
      <c r="I127" s="37">
        <v>40</v>
      </c>
      <c r="J127" s="48" t="str">
        <f>IFERROR(IF(G127="-", "-", G127*I127), "[pending values]")</f>
        <v>[pending values]</v>
      </c>
    </row>
    <row r="128" spans="1:10" x14ac:dyDescent="0.3">
      <c r="A128" s="1"/>
      <c r="B128" s="41" t="s">
        <v>260</v>
      </c>
      <c r="C128" s="55" t="s">
        <v>261</v>
      </c>
      <c r="D128" s="55"/>
      <c r="E128" s="55"/>
      <c r="F128" s="55"/>
      <c r="G128" s="36" t="s">
        <v>182</v>
      </c>
      <c r="H128" s="36" t="s">
        <v>120</v>
      </c>
      <c r="I128" s="37">
        <v>60</v>
      </c>
      <c r="J128" s="48" t="str">
        <f>IFERROR(IF(G128="-", "-", G128*I128), "[pending values]")</f>
        <v>[pending values]</v>
      </c>
    </row>
    <row r="129" spans="1:10" x14ac:dyDescent="0.3">
      <c r="A129" s="1"/>
      <c r="B129" s="41" t="s">
        <v>262</v>
      </c>
      <c r="C129" s="55" t="s">
        <v>263</v>
      </c>
      <c r="D129" s="55"/>
      <c r="E129" s="55"/>
      <c r="F129" s="55"/>
      <c r="G129" s="36" t="s">
        <v>182</v>
      </c>
      <c r="H129" s="36" t="s">
        <v>36</v>
      </c>
      <c r="I129" s="37">
        <v>50</v>
      </c>
      <c r="J129" s="48" t="str">
        <f>IFERROR(IF(G129="-", "-", G129*I129), "[pending values]")</f>
        <v>[pending values]</v>
      </c>
    </row>
    <row r="130" spans="1:10" x14ac:dyDescent="0.3">
      <c r="A130" s="1"/>
      <c r="B130" s="41" t="s">
        <v>264</v>
      </c>
      <c r="C130" s="55" t="s">
        <v>265</v>
      </c>
      <c r="D130" s="55"/>
      <c r="E130" s="55"/>
      <c r="F130" s="55"/>
      <c r="G130" s="36">
        <v>1</v>
      </c>
      <c r="H130" s="36" t="s">
        <v>23</v>
      </c>
      <c r="I130" s="37">
        <f>SUM(J131,J132)</f>
        <v>0</v>
      </c>
      <c r="J130" s="48">
        <f>SUM(J131,J132)</f>
        <v>0</v>
      </c>
    </row>
    <row r="131" spans="1:10" x14ac:dyDescent="0.3">
      <c r="A131" s="1"/>
      <c r="B131" s="38" t="s">
        <v>266</v>
      </c>
      <c r="C131" s="56" t="s">
        <v>267</v>
      </c>
      <c r="D131" s="56"/>
      <c r="E131" s="56"/>
      <c r="F131" s="56"/>
      <c r="G131" s="39" t="s">
        <v>182</v>
      </c>
      <c r="H131" s="39" t="s">
        <v>120</v>
      </c>
      <c r="I131" s="40">
        <v>10</v>
      </c>
      <c r="J131" s="42" t="str">
        <f>IFERROR(IF(G131="-", "-", G131*I131), "[pending values]")</f>
        <v>[pending values]</v>
      </c>
    </row>
    <row r="132" spans="1:10" x14ac:dyDescent="0.3">
      <c r="A132" s="1"/>
      <c r="B132" s="38" t="s">
        <v>268</v>
      </c>
      <c r="C132" s="56" t="s">
        <v>269</v>
      </c>
      <c r="D132" s="56"/>
      <c r="E132" s="56"/>
      <c r="F132" s="56"/>
      <c r="G132" s="39" t="s">
        <v>182</v>
      </c>
      <c r="H132" s="39" t="s">
        <v>255</v>
      </c>
      <c r="I132" s="40">
        <v>200</v>
      </c>
      <c r="J132" s="42" t="str">
        <f>IFERROR(IF(G132="-", "-", G132*I132), "[pending values]")</f>
        <v>[pending values]</v>
      </c>
    </row>
    <row r="133" spans="1:10" x14ac:dyDescent="0.3">
      <c r="A133" s="1"/>
      <c r="B133" s="32" t="s">
        <v>270</v>
      </c>
      <c r="C133" s="54" t="s">
        <v>271</v>
      </c>
      <c r="D133" s="54"/>
      <c r="E133" s="54"/>
      <c r="F133" s="54"/>
      <c r="G133" s="20">
        <v>1</v>
      </c>
      <c r="H133" s="20" t="s">
        <v>23</v>
      </c>
      <c r="I133" s="28">
        <f>SUM(J134,J135)</f>
        <v>25000</v>
      </c>
      <c r="J133" s="44">
        <f>SUM(J134,J135)</f>
        <v>25000</v>
      </c>
    </row>
    <row r="134" spans="1:10" x14ac:dyDescent="0.3">
      <c r="A134" s="1"/>
      <c r="B134" s="41" t="s">
        <v>272</v>
      </c>
      <c r="C134" s="55" t="s">
        <v>273</v>
      </c>
      <c r="D134" s="55"/>
      <c r="E134" s="55"/>
      <c r="F134" s="55"/>
      <c r="G134" s="36">
        <v>1</v>
      </c>
      <c r="H134" s="36" t="s">
        <v>23</v>
      </c>
      <c r="I134" s="37">
        <v>25000</v>
      </c>
      <c r="J134" s="48">
        <f>IFERROR(IF(G134="-", "-", G134*I134), "[pending values]")</f>
        <v>25000</v>
      </c>
    </row>
    <row r="135" spans="1:10" x14ac:dyDescent="0.3">
      <c r="A135" s="1"/>
      <c r="B135" s="41" t="s">
        <v>274</v>
      </c>
      <c r="C135" s="55" t="s">
        <v>275</v>
      </c>
      <c r="D135" s="55"/>
      <c r="E135" s="55"/>
      <c r="F135" s="55"/>
      <c r="G135" s="36" t="s">
        <v>182</v>
      </c>
      <c r="H135" s="36" t="s">
        <v>36</v>
      </c>
      <c r="I135" s="37">
        <v>110</v>
      </c>
      <c r="J135" s="48" t="str">
        <f>IFERROR(IF(G135="-", "-", G135*I135), "[pending values]")</f>
        <v>[pending values]</v>
      </c>
    </row>
    <row r="136" spans="1:10" x14ac:dyDescent="0.3">
      <c r="A136" s="1"/>
      <c r="B136" s="32" t="s">
        <v>276</v>
      </c>
      <c r="C136" s="54" t="s">
        <v>277</v>
      </c>
      <c r="D136" s="54"/>
      <c r="E136" s="54"/>
      <c r="F136" s="54"/>
      <c r="G136" s="20">
        <v>1</v>
      </c>
      <c r="H136" s="20" t="s">
        <v>23</v>
      </c>
      <c r="I136" s="28">
        <f>SUM(J137,J138,J144,J145)</f>
        <v>250000</v>
      </c>
      <c r="J136" s="44">
        <f>SUM(J137,J138,J144,J145)</f>
        <v>250000</v>
      </c>
    </row>
    <row r="137" spans="1:10" x14ac:dyDescent="0.3">
      <c r="A137" s="1"/>
      <c r="B137" s="41" t="s">
        <v>278</v>
      </c>
      <c r="C137" s="55" t="s">
        <v>279</v>
      </c>
      <c r="D137" s="55"/>
      <c r="E137" s="55"/>
      <c r="F137" s="55"/>
      <c r="G137" s="36" t="s">
        <v>182</v>
      </c>
      <c r="H137" s="36" t="s">
        <v>255</v>
      </c>
      <c r="I137" s="37">
        <v>440000</v>
      </c>
      <c r="J137" s="48" t="str">
        <f>IFERROR(IF(G137="-", "-", G137*I137), "[pending values]")</f>
        <v>[pending values]</v>
      </c>
    </row>
    <row r="138" spans="1:10" x14ac:dyDescent="0.3">
      <c r="A138" s="1"/>
      <c r="B138" s="41" t="s">
        <v>281</v>
      </c>
      <c r="C138" s="55" t="s">
        <v>282</v>
      </c>
      <c r="D138" s="55"/>
      <c r="E138" s="55"/>
      <c r="F138" s="55"/>
      <c r="G138" s="36">
        <v>1</v>
      </c>
      <c r="H138" s="36" t="s">
        <v>23</v>
      </c>
      <c r="I138" s="37">
        <f>SUM(J139,J140,J141,J142,J143)</f>
        <v>250000</v>
      </c>
      <c r="J138" s="48">
        <f>SUM(J139,J140,J141,J142,J143)</f>
        <v>250000</v>
      </c>
    </row>
    <row r="139" spans="1:10" x14ac:dyDescent="0.3">
      <c r="A139" s="1"/>
      <c r="B139" s="38" t="s">
        <v>283</v>
      </c>
      <c r="C139" s="56" t="s">
        <v>284</v>
      </c>
      <c r="D139" s="56"/>
      <c r="E139" s="56"/>
      <c r="F139" s="56"/>
      <c r="G139" s="39" t="s">
        <v>182</v>
      </c>
      <c r="H139" s="39" t="s">
        <v>120</v>
      </c>
      <c r="I139" s="40">
        <v>340</v>
      </c>
      <c r="J139" s="42" t="str">
        <f t="shared" ref="J139:J145" si="4">IFERROR(IF(G139="-", "-", G139*I139), "[pending values]")</f>
        <v>[pending values]</v>
      </c>
    </row>
    <row r="140" spans="1:10" x14ac:dyDescent="0.3">
      <c r="A140" s="1"/>
      <c r="B140" s="49" t="s">
        <v>285</v>
      </c>
      <c r="C140" s="79" t="s">
        <v>286</v>
      </c>
      <c r="D140" s="79"/>
      <c r="E140" s="79"/>
      <c r="F140" s="79"/>
      <c r="G140" s="50" t="s">
        <v>182</v>
      </c>
      <c r="H140" s="50" t="s">
        <v>120</v>
      </c>
      <c r="I140" s="51">
        <v>1800</v>
      </c>
      <c r="J140" s="52" t="str">
        <f t="shared" si="4"/>
        <v>[pending values]</v>
      </c>
    </row>
    <row r="141" spans="1:10" x14ac:dyDescent="0.3">
      <c r="A141" s="1"/>
      <c r="B141" s="38" t="s">
        <v>287</v>
      </c>
      <c r="C141" s="56" t="s">
        <v>288</v>
      </c>
      <c r="D141" s="56"/>
      <c r="E141" s="56"/>
      <c r="F141" s="56"/>
      <c r="G141" s="39" t="s">
        <v>182</v>
      </c>
      <c r="H141" s="39" t="s">
        <v>120</v>
      </c>
      <c r="I141" s="40">
        <v>20</v>
      </c>
      <c r="J141" s="42" t="str">
        <f t="shared" si="4"/>
        <v>[pending values]</v>
      </c>
    </row>
    <row r="142" spans="1:10" x14ac:dyDescent="0.3">
      <c r="A142" s="1"/>
      <c r="B142" s="38" t="s">
        <v>289</v>
      </c>
      <c r="C142" s="56" t="s">
        <v>290</v>
      </c>
      <c r="D142" s="56"/>
      <c r="E142" s="56"/>
      <c r="F142" s="56"/>
      <c r="G142" s="39">
        <v>1</v>
      </c>
      <c r="H142" s="39" t="s">
        <v>23</v>
      </c>
      <c r="I142" s="40">
        <v>50000</v>
      </c>
      <c r="J142" s="42">
        <f t="shared" si="4"/>
        <v>50000</v>
      </c>
    </row>
    <row r="143" spans="1:10" x14ac:dyDescent="0.3">
      <c r="A143" s="1"/>
      <c r="B143" s="38" t="s">
        <v>291</v>
      </c>
      <c r="C143" s="56" t="s">
        <v>292</v>
      </c>
      <c r="D143" s="56"/>
      <c r="E143" s="56"/>
      <c r="F143" s="56"/>
      <c r="G143" s="39">
        <v>1</v>
      </c>
      <c r="H143" s="39" t="s">
        <v>23</v>
      </c>
      <c r="I143" s="40">
        <v>200000</v>
      </c>
      <c r="J143" s="42">
        <f t="shared" si="4"/>
        <v>200000</v>
      </c>
    </row>
    <row r="144" spans="1:10" x14ac:dyDescent="0.3">
      <c r="A144" s="1"/>
      <c r="B144" s="41" t="s">
        <v>293</v>
      </c>
      <c r="C144" s="55" t="s">
        <v>294</v>
      </c>
      <c r="D144" s="55"/>
      <c r="E144" s="55"/>
      <c r="F144" s="55"/>
      <c r="G144" s="36" t="s">
        <v>182</v>
      </c>
      <c r="H144" s="36" t="s">
        <v>120</v>
      </c>
      <c r="I144" s="37">
        <v>700</v>
      </c>
      <c r="J144" s="48" t="str">
        <f t="shared" si="4"/>
        <v>[pending values]</v>
      </c>
    </row>
    <row r="145" spans="1:10" x14ac:dyDescent="0.3">
      <c r="A145" s="1"/>
      <c r="B145" s="41" t="s">
        <v>295</v>
      </c>
      <c r="C145" s="55" t="s">
        <v>296</v>
      </c>
      <c r="D145" s="55"/>
      <c r="E145" s="55"/>
      <c r="F145" s="55"/>
      <c r="G145" s="36" t="s">
        <v>182</v>
      </c>
      <c r="H145" s="36" t="s">
        <v>120</v>
      </c>
      <c r="I145" s="37">
        <v>110</v>
      </c>
      <c r="J145" s="48" t="str">
        <f t="shared" si="4"/>
        <v>[pending values]</v>
      </c>
    </row>
    <row r="146" spans="1:10" ht="20.25" customHeight="1" x14ac:dyDescent="0.3">
      <c r="A146" s="1"/>
      <c r="B146" s="31" t="s">
        <v>297</v>
      </c>
      <c r="C146" s="57" t="s">
        <v>298</v>
      </c>
      <c r="D146" s="57"/>
      <c r="E146" s="57"/>
      <c r="F146" s="57"/>
      <c r="G146" s="18">
        <v>1</v>
      </c>
      <c r="H146" s="19" t="s">
        <v>23</v>
      </c>
      <c r="I146" s="53">
        <f>SUM(J147,J162)</f>
        <v>0</v>
      </c>
      <c r="J146" s="43">
        <f>SUM(J147,J162)</f>
        <v>0</v>
      </c>
    </row>
    <row r="147" spans="1:10" x14ac:dyDescent="0.3">
      <c r="A147" s="1"/>
      <c r="B147" s="32" t="s">
        <v>299</v>
      </c>
      <c r="C147" s="54" t="s">
        <v>300</v>
      </c>
      <c r="D147" s="54"/>
      <c r="E147" s="54"/>
      <c r="F147" s="54"/>
      <c r="G147" s="20">
        <v>1</v>
      </c>
      <c r="H147" s="20" t="s">
        <v>23</v>
      </c>
      <c r="I147" s="28">
        <f>SUM(J148,J149,J153,J157,J161)</f>
        <v>0</v>
      </c>
      <c r="J147" s="44">
        <f>SUM(J148,J149,J153,J157,J161)</f>
        <v>0</v>
      </c>
    </row>
    <row r="148" spans="1:10" x14ac:dyDescent="0.3">
      <c r="A148" s="1"/>
      <c r="B148" s="41" t="s">
        <v>301</v>
      </c>
      <c r="C148" s="55" t="s">
        <v>302</v>
      </c>
      <c r="D148" s="55"/>
      <c r="E148" s="55"/>
      <c r="F148" s="55"/>
      <c r="G148" s="36" t="s">
        <v>182</v>
      </c>
      <c r="H148" s="36" t="s">
        <v>280</v>
      </c>
      <c r="I148" s="37">
        <v>250</v>
      </c>
      <c r="J148" s="48" t="str">
        <f>IFERROR(IF(G148="-", "-", G148*I148), "[pending values]")</f>
        <v>[pending values]</v>
      </c>
    </row>
    <row r="149" spans="1:10" x14ac:dyDescent="0.3">
      <c r="A149" s="1"/>
      <c r="B149" s="41" t="s">
        <v>303</v>
      </c>
      <c r="C149" s="55" t="s">
        <v>304</v>
      </c>
      <c r="D149" s="55"/>
      <c r="E149" s="55"/>
      <c r="F149" s="55"/>
      <c r="G149" s="36">
        <v>1</v>
      </c>
      <c r="H149" s="36" t="s">
        <v>23</v>
      </c>
      <c r="I149" s="37">
        <f>SUM(J150,J151,J152)</f>
        <v>0</v>
      </c>
      <c r="J149" s="48">
        <f>SUM(J150,J151,J152)</f>
        <v>0</v>
      </c>
    </row>
    <row r="150" spans="1:10" x14ac:dyDescent="0.3">
      <c r="A150" s="1"/>
      <c r="B150" s="38" t="s">
        <v>305</v>
      </c>
      <c r="C150" s="56" t="s">
        <v>306</v>
      </c>
      <c r="D150" s="56"/>
      <c r="E150" s="56"/>
      <c r="F150" s="56"/>
      <c r="G150" s="39" t="s">
        <v>182</v>
      </c>
      <c r="H150" s="39" t="s">
        <v>120</v>
      </c>
      <c r="I150" s="40">
        <v>600</v>
      </c>
      <c r="J150" s="42" t="str">
        <f>IFERROR(IF(G150="-", "-", G150*I150), "[pending values]")</f>
        <v>[pending values]</v>
      </c>
    </row>
    <row r="151" spans="1:10" x14ac:dyDescent="0.3">
      <c r="A151" s="1"/>
      <c r="B151" s="38" t="s">
        <v>307</v>
      </c>
      <c r="C151" s="56" t="s">
        <v>308</v>
      </c>
      <c r="D151" s="56"/>
      <c r="E151" s="56"/>
      <c r="F151" s="56"/>
      <c r="G151" s="39" t="s">
        <v>182</v>
      </c>
      <c r="H151" s="39" t="s">
        <v>120</v>
      </c>
      <c r="I151" s="40">
        <v>800</v>
      </c>
      <c r="J151" s="42" t="str">
        <f>IFERROR(IF(G151="-", "-", G151*I151), "[pending values]")</f>
        <v>[pending values]</v>
      </c>
    </row>
    <row r="152" spans="1:10" x14ac:dyDescent="0.3">
      <c r="A152" s="1"/>
      <c r="B152" s="38" t="s">
        <v>309</v>
      </c>
      <c r="C152" s="56" t="s">
        <v>310</v>
      </c>
      <c r="D152" s="56"/>
      <c r="E152" s="56"/>
      <c r="F152" s="56"/>
      <c r="G152" s="39" t="s">
        <v>182</v>
      </c>
      <c r="H152" s="39" t="s">
        <v>120</v>
      </c>
      <c r="I152" s="40">
        <v>1200</v>
      </c>
      <c r="J152" s="42" t="str">
        <f>IFERROR(IF(G152="-", "-", G152*I152), "[pending values]")</f>
        <v>[pending values]</v>
      </c>
    </row>
    <row r="153" spans="1:10" x14ac:dyDescent="0.3">
      <c r="A153" s="1"/>
      <c r="B153" s="41" t="s">
        <v>311</v>
      </c>
      <c r="C153" s="55" t="s">
        <v>312</v>
      </c>
      <c r="D153" s="55"/>
      <c r="E153" s="55"/>
      <c r="F153" s="55"/>
      <c r="G153" s="36">
        <v>1</v>
      </c>
      <c r="H153" s="36" t="s">
        <v>23</v>
      </c>
      <c r="I153" s="37">
        <f>SUM(J154,J155,J156)</f>
        <v>0</v>
      </c>
      <c r="J153" s="48">
        <f>SUM(J154,J155,J156)</f>
        <v>0</v>
      </c>
    </row>
    <row r="154" spans="1:10" x14ac:dyDescent="0.3">
      <c r="A154" s="1"/>
      <c r="B154" s="38" t="s">
        <v>313</v>
      </c>
      <c r="C154" s="56" t="s">
        <v>314</v>
      </c>
      <c r="D154" s="56"/>
      <c r="E154" s="56"/>
      <c r="F154" s="56"/>
      <c r="G154" s="39" t="s">
        <v>182</v>
      </c>
      <c r="H154" s="39" t="s">
        <v>120</v>
      </c>
      <c r="I154" s="40">
        <v>650</v>
      </c>
      <c r="J154" s="42" t="str">
        <f>IFERROR(IF(G154="-", "-", G154*I154), "[pending values]")</f>
        <v>[pending values]</v>
      </c>
    </row>
    <row r="155" spans="1:10" x14ac:dyDescent="0.3">
      <c r="A155" s="1"/>
      <c r="B155" s="38" t="s">
        <v>315</v>
      </c>
      <c r="C155" s="56" t="s">
        <v>316</v>
      </c>
      <c r="D155" s="56"/>
      <c r="E155" s="56"/>
      <c r="F155" s="56"/>
      <c r="G155" s="39" t="s">
        <v>182</v>
      </c>
      <c r="H155" s="39" t="s">
        <v>120</v>
      </c>
      <c r="I155" s="40">
        <v>750</v>
      </c>
      <c r="J155" s="42" t="str">
        <f>IFERROR(IF(G155="-", "-", G155*I155), "[pending values]")</f>
        <v>[pending values]</v>
      </c>
    </row>
    <row r="156" spans="1:10" x14ac:dyDescent="0.3">
      <c r="A156" s="1"/>
      <c r="B156" s="38" t="s">
        <v>317</v>
      </c>
      <c r="C156" s="56" t="s">
        <v>318</v>
      </c>
      <c r="D156" s="56"/>
      <c r="E156" s="56"/>
      <c r="F156" s="56"/>
      <c r="G156" s="39" t="s">
        <v>182</v>
      </c>
      <c r="H156" s="39" t="s">
        <v>157</v>
      </c>
      <c r="I156" s="40">
        <v>1150</v>
      </c>
      <c r="J156" s="42" t="str">
        <f>IFERROR(IF(G156="-", "-", G156*I156), "[pending values]")</f>
        <v>[pending values]</v>
      </c>
    </row>
    <row r="157" spans="1:10" x14ac:dyDescent="0.3">
      <c r="A157" s="1"/>
      <c r="B157" s="41" t="s">
        <v>319</v>
      </c>
      <c r="C157" s="55" t="s">
        <v>320</v>
      </c>
      <c r="D157" s="55"/>
      <c r="E157" s="55"/>
      <c r="F157" s="55"/>
      <c r="G157" s="36">
        <v>1</v>
      </c>
      <c r="H157" s="36" t="s">
        <v>23</v>
      </c>
      <c r="I157" s="37">
        <f>SUM(J158,J159,J160)</f>
        <v>0</v>
      </c>
      <c r="J157" s="48">
        <f>SUM(J158,J159,J160)</f>
        <v>0</v>
      </c>
    </row>
    <row r="158" spans="1:10" x14ac:dyDescent="0.3">
      <c r="A158" s="1"/>
      <c r="B158" s="38" t="s">
        <v>321</v>
      </c>
      <c r="C158" s="56" t="s">
        <v>322</v>
      </c>
      <c r="D158" s="56"/>
      <c r="E158" s="56"/>
      <c r="F158" s="56"/>
      <c r="G158" s="39" t="s">
        <v>182</v>
      </c>
      <c r="H158" s="39" t="s">
        <v>255</v>
      </c>
      <c r="I158" s="40">
        <v>4400</v>
      </c>
      <c r="J158" s="42" t="str">
        <f>IFERROR(IF(G158="-", "-", G158*I158), "[pending values]")</f>
        <v>[pending values]</v>
      </c>
    </row>
    <row r="159" spans="1:10" x14ac:dyDescent="0.3">
      <c r="A159" s="1"/>
      <c r="B159" s="38" t="s">
        <v>323</v>
      </c>
      <c r="C159" s="56" t="s">
        <v>324</v>
      </c>
      <c r="D159" s="56"/>
      <c r="E159" s="56"/>
      <c r="F159" s="56"/>
      <c r="G159" s="39" t="s">
        <v>182</v>
      </c>
      <c r="H159" s="39" t="s">
        <v>255</v>
      </c>
      <c r="I159" s="40">
        <v>2300</v>
      </c>
      <c r="J159" s="42" t="str">
        <f>IFERROR(IF(G159="-", "-", G159*I159), "[pending values]")</f>
        <v>[pending values]</v>
      </c>
    </row>
    <row r="160" spans="1:10" x14ac:dyDescent="0.3">
      <c r="A160" s="1"/>
      <c r="B160" s="38" t="s">
        <v>325</v>
      </c>
      <c r="C160" s="56" t="s">
        <v>326</v>
      </c>
      <c r="D160" s="56"/>
      <c r="E160" s="56"/>
      <c r="F160" s="56"/>
      <c r="G160" s="39" t="s">
        <v>182</v>
      </c>
      <c r="H160" s="39" t="s">
        <v>255</v>
      </c>
      <c r="I160" s="40">
        <v>1600</v>
      </c>
      <c r="J160" s="42" t="str">
        <f>IFERROR(IF(G160="-", "-", G160*I160), "[pending values]")</f>
        <v>[pending values]</v>
      </c>
    </row>
    <row r="161" spans="1:10" x14ac:dyDescent="0.3">
      <c r="A161" s="1"/>
      <c r="B161" s="41" t="s">
        <v>327</v>
      </c>
      <c r="C161" s="55" t="s">
        <v>328</v>
      </c>
      <c r="D161" s="55"/>
      <c r="E161" s="55"/>
      <c r="F161" s="55"/>
      <c r="G161" s="36" t="s">
        <v>182</v>
      </c>
      <c r="H161" s="36" t="s">
        <v>255</v>
      </c>
      <c r="I161" s="37">
        <v>5500</v>
      </c>
      <c r="J161" s="48" t="str">
        <f>IFERROR(IF(G161="-", "-", G161*I161), "[pending values]")</f>
        <v>[pending values]</v>
      </c>
    </row>
    <row r="162" spans="1:10" x14ac:dyDescent="0.3">
      <c r="A162" s="1"/>
      <c r="B162" s="32" t="s">
        <v>329</v>
      </c>
      <c r="C162" s="54" t="s">
        <v>330</v>
      </c>
      <c r="D162" s="54"/>
      <c r="E162" s="54"/>
      <c r="F162" s="54"/>
      <c r="G162" s="20">
        <v>1</v>
      </c>
      <c r="H162" s="20" t="s">
        <v>23</v>
      </c>
      <c r="I162" s="28">
        <f>SUM(J163)</f>
        <v>0</v>
      </c>
      <c r="J162" s="44">
        <f>SUM(J163)</f>
        <v>0</v>
      </c>
    </row>
    <row r="163" spans="1:10" x14ac:dyDescent="0.3">
      <c r="A163" s="1"/>
      <c r="B163" s="41" t="s">
        <v>331</v>
      </c>
      <c r="C163" s="55" t="s">
        <v>332</v>
      </c>
      <c r="D163" s="55"/>
      <c r="E163" s="55"/>
      <c r="F163" s="55"/>
      <c r="G163" s="36" t="s">
        <v>157</v>
      </c>
      <c r="H163" s="36" t="s">
        <v>157</v>
      </c>
      <c r="I163" s="37">
        <v>78</v>
      </c>
      <c r="J163" s="48" t="str">
        <f>IFERROR(IF(G163="-", "-", G163*I163), "[pending values]")</f>
        <v>[pending values]</v>
      </c>
    </row>
    <row r="164" spans="1:10" ht="20.25" customHeight="1" x14ac:dyDescent="0.3">
      <c r="A164" s="1"/>
      <c r="B164" s="31" t="s">
        <v>333</v>
      </c>
      <c r="C164" s="57" t="s">
        <v>334</v>
      </c>
      <c r="D164" s="57"/>
      <c r="E164" s="57"/>
      <c r="F164" s="57"/>
      <c r="G164" s="18">
        <v>1</v>
      </c>
      <c r="H164" s="19" t="s">
        <v>23</v>
      </c>
      <c r="I164" s="53">
        <f>SUM(J165,J185,J209,J210,J211,J212,J213)</f>
        <v>16000</v>
      </c>
      <c r="J164" s="43">
        <f>SUM(J165,J185,J209,J210,J211,J212,J213)</f>
        <v>16000</v>
      </c>
    </row>
    <row r="165" spans="1:10" x14ac:dyDescent="0.3">
      <c r="A165" s="1"/>
      <c r="B165" s="32" t="s">
        <v>335</v>
      </c>
      <c r="C165" s="54" t="s">
        <v>336</v>
      </c>
      <c r="D165" s="54"/>
      <c r="E165" s="54"/>
      <c r="F165" s="54"/>
      <c r="G165" s="20">
        <v>1</v>
      </c>
      <c r="H165" s="20" t="s">
        <v>23</v>
      </c>
      <c r="I165" s="28">
        <f>SUM(J166,J170,J177)</f>
        <v>0</v>
      </c>
      <c r="J165" s="44">
        <f>SUM(J166,J170,J177)</f>
        <v>0</v>
      </c>
    </row>
    <row r="166" spans="1:10" x14ac:dyDescent="0.3">
      <c r="A166" s="1"/>
      <c r="B166" s="41" t="s">
        <v>337</v>
      </c>
      <c r="C166" s="55" t="s">
        <v>338</v>
      </c>
      <c r="D166" s="55"/>
      <c r="E166" s="55"/>
      <c r="F166" s="55"/>
      <c r="G166" s="36">
        <v>1</v>
      </c>
      <c r="H166" s="36" t="s">
        <v>23</v>
      </c>
      <c r="I166" s="37">
        <f>SUM(J167,J168,J169)</f>
        <v>0</v>
      </c>
      <c r="J166" s="48">
        <f>SUM(J167,J168,J169)</f>
        <v>0</v>
      </c>
    </row>
    <row r="167" spans="1:10" x14ac:dyDescent="0.3">
      <c r="A167" s="1"/>
      <c r="B167" s="38" t="s">
        <v>339</v>
      </c>
      <c r="C167" s="56" t="s">
        <v>340</v>
      </c>
      <c r="D167" s="56"/>
      <c r="E167" s="56"/>
      <c r="F167" s="56"/>
      <c r="G167" s="39" t="s">
        <v>182</v>
      </c>
      <c r="H167" s="39" t="s">
        <v>120</v>
      </c>
      <c r="I167" s="40">
        <v>80</v>
      </c>
      <c r="J167" s="42" t="str">
        <f>IFERROR(IF(G167="-", "-", G167*I167), "[pending values]")</f>
        <v>[pending values]</v>
      </c>
    </row>
    <row r="168" spans="1:10" x14ac:dyDescent="0.3">
      <c r="A168" s="1"/>
      <c r="B168" s="38" t="s">
        <v>341</v>
      </c>
      <c r="C168" s="56" t="s">
        <v>342</v>
      </c>
      <c r="D168" s="56"/>
      <c r="E168" s="56"/>
      <c r="F168" s="56"/>
      <c r="G168" s="39" t="s">
        <v>182</v>
      </c>
      <c r="H168" s="39" t="s">
        <v>120</v>
      </c>
      <c r="I168" s="40">
        <v>105</v>
      </c>
      <c r="J168" s="42" t="str">
        <f>IFERROR(IF(G168="-", "-", G168*I168), "[pending values]")</f>
        <v>[pending values]</v>
      </c>
    </row>
    <row r="169" spans="1:10" x14ac:dyDescent="0.3">
      <c r="A169" s="1"/>
      <c r="B169" s="38" t="s">
        <v>343</v>
      </c>
      <c r="C169" s="56" t="s">
        <v>344</v>
      </c>
      <c r="D169" s="56"/>
      <c r="E169" s="56"/>
      <c r="F169" s="56"/>
      <c r="G169" s="39" t="s">
        <v>182</v>
      </c>
      <c r="H169" s="39" t="s">
        <v>255</v>
      </c>
      <c r="I169" s="40">
        <v>75</v>
      </c>
      <c r="J169" s="42" t="str">
        <f>IFERROR(IF(G169="-", "-", G169*I169), "[pending values]")</f>
        <v>[pending values]</v>
      </c>
    </row>
    <row r="170" spans="1:10" x14ac:dyDescent="0.3">
      <c r="A170" s="1"/>
      <c r="B170" s="41" t="s">
        <v>345</v>
      </c>
      <c r="C170" s="55" t="s">
        <v>346</v>
      </c>
      <c r="D170" s="55"/>
      <c r="E170" s="55"/>
      <c r="F170" s="55"/>
      <c r="G170" s="36">
        <v>1</v>
      </c>
      <c r="H170" s="36" t="s">
        <v>23</v>
      </c>
      <c r="I170" s="37">
        <f>SUM(J171,J174,J175,J176)</f>
        <v>0</v>
      </c>
      <c r="J170" s="48">
        <f>SUM(J171,J174,J175,J176)</f>
        <v>0</v>
      </c>
    </row>
    <row r="171" spans="1:10" x14ac:dyDescent="0.3">
      <c r="A171" s="1"/>
      <c r="B171" s="38" t="s">
        <v>347</v>
      </c>
      <c r="C171" s="56" t="s">
        <v>348</v>
      </c>
      <c r="D171" s="56"/>
      <c r="E171" s="56"/>
      <c r="F171" s="56"/>
      <c r="G171" s="39">
        <v>1</v>
      </c>
      <c r="H171" s="39" t="s">
        <v>23</v>
      </c>
      <c r="I171" s="40">
        <f>SUM(J172,J173)</f>
        <v>0</v>
      </c>
      <c r="J171" s="42">
        <f>SUM(J172,J173)</f>
        <v>0</v>
      </c>
    </row>
    <row r="172" spans="1:10" x14ac:dyDescent="0.3">
      <c r="A172" s="1"/>
      <c r="B172" s="38" t="s">
        <v>349</v>
      </c>
      <c r="C172" s="80" t="s">
        <v>340</v>
      </c>
      <c r="D172" s="80"/>
      <c r="E172" s="80"/>
      <c r="F172" s="80"/>
      <c r="G172" s="39" t="s">
        <v>182</v>
      </c>
      <c r="H172" s="39" t="s">
        <v>120</v>
      </c>
      <c r="I172" s="40">
        <v>23500</v>
      </c>
      <c r="J172" s="42" t="str">
        <f>IFERROR(IF(G172="-", "-", G172*I172), "[pending values]")</f>
        <v>[pending values]</v>
      </c>
    </row>
    <row r="173" spans="1:10" x14ac:dyDescent="0.3">
      <c r="A173" s="1"/>
      <c r="B173" s="38" t="s">
        <v>350</v>
      </c>
      <c r="C173" s="80" t="s">
        <v>342</v>
      </c>
      <c r="D173" s="80"/>
      <c r="E173" s="80"/>
      <c r="F173" s="80"/>
      <c r="G173" s="39" t="s">
        <v>182</v>
      </c>
      <c r="H173" s="39" t="s">
        <v>120</v>
      </c>
      <c r="I173" s="40">
        <v>25500</v>
      </c>
      <c r="J173" s="42" t="str">
        <f>IFERROR(IF(G173="-", "-", G173*I173), "[pending values]")</f>
        <v>[pending values]</v>
      </c>
    </row>
    <row r="174" spans="1:10" x14ac:dyDescent="0.3">
      <c r="A174" s="1"/>
      <c r="B174" s="38" t="s">
        <v>351</v>
      </c>
      <c r="C174" s="56" t="s">
        <v>352</v>
      </c>
      <c r="D174" s="56"/>
      <c r="E174" s="56"/>
      <c r="F174" s="56"/>
      <c r="G174" s="39" t="s">
        <v>182</v>
      </c>
      <c r="H174" s="39" t="s">
        <v>255</v>
      </c>
      <c r="I174" s="40">
        <v>1500</v>
      </c>
      <c r="J174" s="42" t="str">
        <f>IFERROR(IF(G174="-", "-", G174*I174), "[pending values]")</f>
        <v>[pending values]</v>
      </c>
    </row>
    <row r="175" spans="1:10" x14ac:dyDescent="0.3">
      <c r="A175" s="1"/>
      <c r="B175" s="38" t="s">
        <v>353</v>
      </c>
      <c r="C175" s="56" t="s">
        <v>354</v>
      </c>
      <c r="D175" s="56"/>
      <c r="E175" s="56"/>
      <c r="F175" s="56"/>
      <c r="G175" s="39" t="s">
        <v>182</v>
      </c>
      <c r="H175" s="39" t="s">
        <v>255</v>
      </c>
      <c r="I175" s="40">
        <v>550</v>
      </c>
      <c r="J175" s="42" t="str">
        <f>IFERROR(IF(G175="-", "-", G175*I175), "[pending values]")</f>
        <v>[pending values]</v>
      </c>
    </row>
    <row r="176" spans="1:10" x14ac:dyDescent="0.3">
      <c r="A176" s="1"/>
      <c r="B176" s="38" t="s">
        <v>355</v>
      </c>
      <c r="C176" s="56" t="s">
        <v>356</v>
      </c>
      <c r="D176" s="56"/>
      <c r="E176" s="56"/>
      <c r="F176" s="56"/>
      <c r="G176" s="39" t="s">
        <v>182</v>
      </c>
      <c r="H176" s="39" t="s">
        <v>255</v>
      </c>
      <c r="I176" s="40">
        <v>5500</v>
      </c>
      <c r="J176" s="42" t="str">
        <f>IFERROR(IF(G176="-", "-", G176*I176), "[pending values]")</f>
        <v>[pending values]</v>
      </c>
    </row>
    <row r="177" spans="1:10" x14ac:dyDescent="0.3">
      <c r="A177" s="1"/>
      <c r="B177" s="41" t="s">
        <v>357</v>
      </c>
      <c r="C177" s="55" t="s">
        <v>358</v>
      </c>
      <c r="D177" s="55"/>
      <c r="E177" s="55"/>
      <c r="F177" s="55"/>
      <c r="G177" s="36">
        <v>1</v>
      </c>
      <c r="H177" s="36" t="s">
        <v>23</v>
      </c>
      <c r="I177" s="37">
        <f>SUM(J178,J179,J180,J181,J182,J183,J184)</f>
        <v>0</v>
      </c>
      <c r="J177" s="48">
        <f>SUM(J178,J179,J180,J181,J182,J183,J184)</f>
        <v>0</v>
      </c>
    </row>
    <row r="178" spans="1:10" x14ac:dyDescent="0.3">
      <c r="A178" s="1"/>
      <c r="B178" s="38" t="s">
        <v>359</v>
      </c>
      <c r="C178" s="56" t="s">
        <v>194</v>
      </c>
      <c r="D178" s="56"/>
      <c r="E178" s="56"/>
      <c r="F178" s="56"/>
      <c r="G178" s="39" t="s">
        <v>182</v>
      </c>
      <c r="H178" s="39" t="s">
        <v>157</v>
      </c>
      <c r="I178" s="40">
        <v>70</v>
      </c>
      <c r="J178" s="42" t="str">
        <f t="shared" ref="J178:J184" si="5">IFERROR(IF(G178="-", "-", G178*I178), "[pending values]")</f>
        <v>[pending values]</v>
      </c>
    </row>
    <row r="179" spans="1:10" x14ac:dyDescent="0.3">
      <c r="A179" s="1"/>
      <c r="B179" s="38" t="s">
        <v>360</v>
      </c>
      <c r="C179" s="56" t="s">
        <v>196</v>
      </c>
      <c r="D179" s="56"/>
      <c r="E179" s="56"/>
      <c r="F179" s="56"/>
      <c r="G179" s="39" t="s">
        <v>182</v>
      </c>
      <c r="H179" s="39" t="s">
        <v>36</v>
      </c>
      <c r="I179" s="40">
        <v>18</v>
      </c>
      <c r="J179" s="42" t="str">
        <f t="shared" si="5"/>
        <v>[pending values]</v>
      </c>
    </row>
    <row r="180" spans="1:10" x14ac:dyDescent="0.3">
      <c r="A180" s="1"/>
      <c r="B180" s="38" t="s">
        <v>361</v>
      </c>
      <c r="C180" s="56" t="s">
        <v>198</v>
      </c>
      <c r="D180" s="56"/>
      <c r="E180" s="56"/>
      <c r="F180" s="56"/>
      <c r="G180" s="39" t="s">
        <v>182</v>
      </c>
      <c r="H180" s="39" t="s">
        <v>36</v>
      </c>
      <c r="I180" s="40">
        <v>20</v>
      </c>
      <c r="J180" s="42" t="str">
        <f t="shared" si="5"/>
        <v>[pending values]</v>
      </c>
    </row>
    <row r="181" spans="1:10" x14ac:dyDescent="0.3">
      <c r="A181" s="1"/>
      <c r="B181" s="38" t="s">
        <v>362</v>
      </c>
      <c r="C181" s="56" t="s">
        <v>200</v>
      </c>
      <c r="D181" s="56"/>
      <c r="E181" s="56"/>
      <c r="F181" s="56"/>
      <c r="G181" s="39" t="s">
        <v>182</v>
      </c>
      <c r="H181" s="39" t="s">
        <v>157</v>
      </c>
      <c r="I181" s="40">
        <v>420</v>
      </c>
      <c r="J181" s="42" t="str">
        <f t="shared" si="5"/>
        <v>[pending values]</v>
      </c>
    </row>
    <row r="182" spans="1:10" x14ac:dyDescent="0.3">
      <c r="A182" s="1"/>
      <c r="B182" s="38" t="s">
        <v>363</v>
      </c>
      <c r="C182" s="56" t="s">
        <v>202</v>
      </c>
      <c r="D182" s="56"/>
      <c r="E182" s="56"/>
      <c r="F182" s="56"/>
      <c r="G182" s="39" t="s">
        <v>182</v>
      </c>
      <c r="H182" s="39" t="s">
        <v>36</v>
      </c>
      <c r="I182" s="40">
        <v>70</v>
      </c>
      <c r="J182" s="42" t="str">
        <f t="shared" si="5"/>
        <v>[pending values]</v>
      </c>
    </row>
    <row r="183" spans="1:10" x14ac:dyDescent="0.3">
      <c r="A183" s="1"/>
      <c r="B183" s="38" t="s">
        <v>365</v>
      </c>
      <c r="C183" s="56" t="s">
        <v>364</v>
      </c>
      <c r="D183" s="56"/>
      <c r="E183" s="56"/>
      <c r="F183" s="56"/>
      <c r="G183" s="39" t="s">
        <v>182</v>
      </c>
      <c r="H183" s="39" t="s">
        <v>36</v>
      </c>
      <c r="I183" s="40">
        <v>6</v>
      </c>
      <c r="J183" s="42" t="str">
        <f t="shared" si="5"/>
        <v>[pending values]</v>
      </c>
    </row>
    <row r="184" spans="1:10" x14ac:dyDescent="0.3">
      <c r="A184" s="1"/>
      <c r="B184" s="38" t="s">
        <v>451</v>
      </c>
      <c r="C184" s="56" t="s">
        <v>206</v>
      </c>
      <c r="D184" s="56"/>
      <c r="E184" s="56"/>
      <c r="F184" s="56"/>
      <c r="G184" s="39" t="s">
        <v>182</v>
      </c>
      <c r="H184" s="39" t="s">
        <v>36</v>
      </c>
      <c r="I184" s="40">
        <v>4.8</v>
      </c>
      <c r="J184" s="42" t="str">
        <f t="shared" si="5"/>
        <v>[pending values]</v>
      </c>
    </row>
    <row r="185" spans="1:10" x14ac:dyDescent="0.3">
      <c r="A185" s="1"/>
      <c r="B185" s="32" t="s">
        <v>366</v>
      </c>
      <c r="C185" s="54" t="s">
        <v>367</v>
      </c>
      <c r="D185" s="54"/>
      <c r="E185" s="54"/>
      <c r="F185" s="54"/>
      <c r="G185" s="20">
        <v>1</v>
      </c>
      <c r="H185" s="20" t="s">
        <v>23</v>
      </c>
      <c r="I185" s="28">
        <f>SUM(J186,J188,J194)</f>
        <v>0</v>
      </c>
      <c r="J185" s="44">
        <f>SUM(J186,J188,J194)</f>
        <v>0</v>
      </c>
    </row>
    <row r="186" spans="1:10" x14ac:dyDescent="0.3">
      <c r="A186" s="1"/>
      <c r="B186" s="41" t="s">
        <v>368</v>
      </c>
      <c r="C186" s="55" t="s">
        <v>369</v>
      </c>
      <c r="D186" s="55"/>
      <c r="E186" s="55"/>
      <c r="F186" s="55"/>
      <c r="G186" s="36">
        <v>1</v>
      </c>
      <c r="H186" s="36" t="s">
        <v>23</v>
      </c>
      <c r="I186" s="37">
        <f>SUM(J187)</f>
        <v>0</v>
      </c>
      <c r="J186" s="48">
        <f>SUM(J187)</f>
        <v>0</v>
      </c>
    </row>
    <row r="187" spans="1:10" x14ac:dyDescent="0.3">
      <c r="A187" s="1"/>
      <c r="B187" s="38" t="s">
        <v>370</v>
      </c>
      <c r="C187" s="56" t="s">
        <v>371</v>
      </c>
      <c r="D187" s="56"/>
      <c r="E187" s="56"/>
      <c r="F187" s="56"/>
      <c r="G187" s="39" t="s">
        <v>182</v>
      </c>
      <c r="H187" s="39" t="s">
        <v>157</v>
      </c>
      <c r="I187" s="40">
        <v>3200</v>
      </c>
      <c r="J187" s="42" t="str">
        <f>IFERROR(IF(G187="-", "-", G187*I187), "[pending values]")</f>
        <v>[pending values]</v>
      </c>
    </row>
    <row r="188" spans="1:10" x14ac:dyDescent="0.3">
      <c r="A188" s="1"/>
      <c r="B188" s="41" t="s">
        <v>372</v>
      </c>
      <c r="C188" s="55" t="s">
        <v>373</v>
      </c>
      <c r="D188" s="55"/>
      <c r="E188" s="55"/>
      <c r="F188" s="55"/>
      <c r="G188" s="36">
        <v>1</v>
      </c>
      <c r="H188" s="36" t="s">
        <v>23</v>
      </c>
      <c r="I188" s="37">
        <f>SUM(J189,J190,J191,J192,J193)</f>
        <v>0</v>
      </c>
      <c r="J188" s="48">
        <f>SUM(J189,J190,J191,J192,J193)</f>
        <v>0</v>
      </c>
    </row>
    <row r="189" spans="1:10" x14ac:dyDescent="0.3">
      <c r="A189" s="1"/>
      <c r="B189" s="38" t="s">
        <v>374</v>
      </c>
      <c r="C189" s="56" t="s">
        <v>375</v>
      </c>
      <c r="D189" s="56"/>
      <c r="E189" s="56"/>
      <c r="F189" s="56"/>
      <c r="G189" s="39" t="s">
        <v>182</v>
      </c>
      <c r="H189" s="39" t="s">
        <v>36</v>
      </c>
      <c r="I189" s="40">
        <v>180</v>
      </c>
      <c r="J189" s="42" t="str">
        <f>IFERROR(IF(G189="-", "-", G189*I189), "[pending values]")</f>
        <v>[pending values]</v>
      </c>
    </row>
    <row r="190" spans="1:10" x14ac:dyDescent="0.3">
      <c r="A190" s="1"/>
      <c r="B190" s="38" t="s">
        <v>376</v>
      </c>
      <c r="C190" s="56" t="s">
        <v>377</v>
      </c>
      <c r="D190" s="56"/>
      <c r="E190" s="56"/>
      <c r="F190" s="56"/>
      <c r="G190" s="39" t="s">
        <v>182</v>
      </c>
      <c r="H190" s="39" t="s">
        <v>36</v>
      </c>
      <c r="I190" s="40">
        <v>120</v>
      </c>
      <c r="J190" s="42" t="str">
        <f>IFERROR(IF(G190="-", "-", G190*I190), "[pending values]")</f>
        <v>[pending values]</v>
      </c>
    </row>
    <row r="191" spans="1:10" x14ac:dyDescent="0.3">
      <c r="A191" s="1"/>
      <c r="B191" s="38" t="s">
        <v>378</v>
      </c>
      <c r="C191" s="56" t="s">
        <v>379</v>
      </c>
      <c r="D191" s="56"/>
      <c r="E191" s="56"/>
      <c r="F191" s="56"/>
      <c r="G191" s="39" t="s">
        <v>182</v>
      </c>
      <c r="H191" s="39" t="s">
        <v>36</v>
      </c>
      <c r="I191" s="40">
        <v>75</v>
      </c>
      <c r="J191" s="42" t="str">
        <f>IFERROR(IF(G191="-", "-", G191*I191), "[pending values]")</f>
        <v>[pending values]</v>
      </c>
    </row>
    <row r="192" spans="1:10" x14ac:dyDescent="0.3">
      <c r="A192" s="1"/>
      <c r="B192" s="38" t="s">
        <v>380</v>
      </c>
      <c r="C192" s="56" t="s">
        <v>381</v>
      </c>
      <c r="D192" s="56"/>
      <c r="E192" s="56"/>
      <c r="F192" s="56"/>
      <c r="G192" s="39" t="s">
        <v>182</v>
      </c>
      <c r="H192" s="39" t="s">
        <v>36</v>
      </c>
      <c r="I192" s="40">
        <v>125</v>
      </c>
      <c r="J192" s="42" t="str">
        <f>IFERROR(IF(G192="-", "-", G192*I192), "[pending values]")</f>
        <v>[pending values]</v>
      </c>
    </row>
    <row r="193" spans="1:10" x14ac:dyDescent="0.3">
      <c r="A193" s="1"/>
      <c r="B193" s="38" t="s">
        <v>382</v>
      </c>
      <c r="C193" s="56" t="s">
        <v>383</v>
      </c>
      <c r="D193" s="56"/>
      <c r="E193" s="56"/>
      <c r="F193" s="56"/>
      <c r="G193" s="39" t="s">
        <v>182</v>
      </c>
      <c r="H193" s="39" t="s">
        <v>120</v>
      </c>
      <c r="I193" s="40">
        <v>15</v>
      </c>
      <c r="J193" s="42" t="str">
        <f>IFERROR(IF(G193="-", "-", G193*I193), "[pending values]")</f>
        <v>[pending values]</v>
      </c>
    </row>
    <row r="194" spans="1:10" x14ac:dyDescent="0.3">
      <c r="A194" s="1"/>
      <c r="B194" s="41" t="s">
        <v>384</v>
      </c>
      <c r="C194" s="55" t="s">
        <v>385</v>
      </c>
      <c r="D194" s="55"/>
      <c r="E194" s="55"/>
      <c r="F194" s="55"/>
      <c r="G194" s="36">
        <v>1</v>
      </c>
      <c r="H194" s="36" t="s">
        <v>23</v>
      </c>
      <c r="I194" s="37">
        <f>SUM(J195,J196,J197,J200,J204,J206,J208)</f>
        <v>0</v>
      </c>
      <c r="J194" s="48">
        <f>SUM(J195,J196,J197,J200,J204,J206,J208)</f>
        <v>0</v>
      </c>
    </row>
    <row r="195" spans="1:10" x14ac:dyDescent="0.3">
      <c r="A195" s="1"/>
      <c r="B195" s="38" t="s">
        <v>386</v>
      </c>
      <c r="C195" s="56" t="s">
        <v>387</v>
      </c>
      <c r="D195" s="56"/>
      <c r="E195" s="56"/>
      <c r="F195" s="56"/>
      <c r="G195" s="39" t="s">
        <v>182</v>
      </c>
      <c r="H195" s="39" t="s">
        <v>36</v>
      </c>
      <c r="I195" s="40">
        <v>330</v>
      </c>
      <c r="J195" s="42" t="str">
        <f>IFERROR(IF(G195="-", "-", G195*I195), "[pending values]")</f>
        <v>[pending values]</v>
      </c>
    </row>
    <row r="196" spans="1:10" x14ac:dyDescent="0.3">
      <c r="A196" s="1"/>
      <c r="B196" s="38" t="s">
        <v>388</v>
      </c>
      <c r="C196" s="56" t="s">
        <v>389</v>
      </c>
      <c r="D196" s="56"/>
      <c r="E196" s="56"/>
      <c r="F196" s="56"/>
      <c r="G196" s="39" t="s">
        <v>182</v>
      </c>
      <c r="H196" s="39" t="s">
        <v>36</v>
      </c>
      <c r="I196" s="40">
        <v>450</v>
      </c>
      <c r="J196" s="42" t="str">
        <f>IFERROR(IF(G196="-", "-", G196*I196), "[pending values]")</f>
        <v>[pending values]</v>
      </c>
    </row>
    <row r="197" spans="1:10" x14ac:dyDescent="0.3">
      <c r="A197" s="1"/>
      <c r="B197" s="38" t="s">
        <v>390</v>
      </c>
      <c r="C197" s="56" t="s">
        <v>391</v>
      </c>
      <c r="D197" s="56"/>
      <c r="E197" s="56"/>
      <c r="F197" s="56"/>
      <c r="G197" s="39">
        <v>1</v>
      </c>
      <c r="H197" s="39" t="s">
        <v>23</v>
      </c>
      <c r="I197" s="40">
        <f>SUM(J198,J199)</f>
        <v>0</v>
      </c>
      <c r="J197" s="42">
        <f>SUM(J198,J199)</f>
        <v>0</v>
      </c>
    </row>
    <row r="198" spans="1:10" x14ac:dyDescent="0.3">
      <c r="A198" s="1"/>
      <c r="B198" s="38" t="s">
        <v>392</v>
      </c>
      <c r="C198" s="80" t="s">
        <v>393</v>
      </c>
      <c r="D198" s="80"/>
      <c r="E198" s="80"/>
      <c r="F198" s="80"/>
      <c r="G198" s="39" t="s">
        <v>182</v>
      </c>
      <c r="H198" s="39" t="s">
        <v>36</v>
      </c>
      <c r="I198" s="40">
        <v>25</v>
      </c>
      <c r="J198" s="42" t="str">
        <f>IFERROR(IF(G198="-", "-", G198*I198), "[pending values]")</f>
        <v>[pending values]</v>
      </c>
    </row>
    <row r="199" spans="1:10" x14ac:dyDescent="0.3">
      <c r="A199" s="1"/>
      <c r="B199" s="38" t="s">
        <v>394</v>
      </c>
      <c r="C199" s="80" t="s">
        <v>395</v>
      </c>
      <c r="D199" s="80"/>
      <c r="E199" s="80"/>
      <c r="F199" s="80"/>
      <c r="G199" s="39" t="s">
        <v>182</v>
      </c>
      <c r="H199" s="39" t="s">
        <v>36</v>
      </c>
      <c r="I199" s="40">
        <v>50</v>
      </c>
      <c r="J199" s="42" t="str">
        <f>IFERROR(IF(G199="-", "-", G199*I199), "[pending values]")</f>
        <v>[pending values]</v>
      </c>
    </row>
    <row r="200" spans="1:10" x14ac:dyDescent="0.3">
      <c r="A200" s="1"/>
      <c r="B200" s="38" t="s">
        <v>452</v>
      </c>
      <c r="C200" s="56" t="s">
        <v>453</v>
      </c>
      <c r="D200" s="56"/>
      <c r="E200" s="56"/>
      <c r="F200" s="56"/>
      <c r="G200" s="39">
        <v>1</v>
      </c>
      <c r="H200" s="39" t="s">
        <v>23</v>
      </c>
      <c r="I200" s="40">
        <f>SUM(J201,J202,J203)</f>
        <v>0</v>
      </c>
      <c r="J200" s="42">
        <f>SUM(J201,J202,J203)</f>
        <v>0</v>
      </c>
    </row>
    <row r="201" spans="1:10" x14ac:dyDescent="0.3">
      <c r="A201" s="1"/>
      <c r="B201" s="38" t="s">
        <v>454</v>
      </c>
      <c r="C201" s="80" t="s">
        <v>455</v>
      </c>
      <c r="D201" s="80"/>
      <c r="E201" s="80"/>
      <c r="F201" s="80"/>
      <c r="G201" s="39" t="s">
        <v>182</v>
      </c>
      <c r="H201" s="39" t="s">
        <v>120</v>
      </c>
      <c r="I201" s="40">
        <v>80</v>
      </c>
      <c r="J201" s="42" t="str">
        <f>IFERROR(IF(G201="-", "-", G201*I201), "[pending values]")</f>
        <v>[pending values]</v>
      </c>
    </row>
    <row r="202" spans="1:10" x14ac:dyDescent="0.3">
      <c r="A202" s="1"/>
      <c r="B202" s="38" t="s">
        <v>456</v>
      </c>
      <c r="C202" s="80" t="s">
        <v>457</v>
      </c>
      <c r="D202" s="80"/>
      <c r="E202" s="80"/>
      <c r="F202" s="80"/>
      <c r="G202" s="39" t="s">
        <v>182</v>
      </c>
      <c r="H202" s="39" t="s">
        <v>120</v>
      </c>
      <c r="I202" s="40">
        <v>60</v>
      </c>
      <c r="J202" s="42" t="str">
        <f>IFERROR(IF(G202="-", "-", G202*I202), "[pending values]")</f>
        <v>[pending values]</v>
      </c>
    </row>
    <row r="203" spans="1:10" x14ac:dyDescent="0.3">
      <c r="A203" s="1"/>
      <c r="B203" s="38" t="s">
        <v>458</v>
      </c>
      <c r="C203" s="80" t="s">
        <v>459</v>
      </c>
      <c r="D203" s="80"/>
      <c r="E203" s="80"/>
      <c r="F203" s="80"/>
      <c r="G203" s="39" t="s">
        <v>182</v>
      </c>
      <c r="H203" s="39" t="s">
        <v>255</v>
      </c>
      <c r="I203" s="40">
        <v>45</v>
      </c>
      <c r="J203" s="42" t="str">
        <f>IFERROR(IF(G203="-", "-", G203*I203), "[pending values]")</f>
        <v>[pending values]</v>
      </c>
    </row>
    <row r="204" spans="1:10" x14ac:dyDescent="0.3">
      <c r="A204" s="1"/>
      <c r="B204" s="38" t="s">
        <v>460</v>
      </c>
      <c r="C204" s="56" t="s">
        <v>461</v>
      </c>
      <c r="D204" s="56"/>
      <c r="E204" s="56"/>
      <c r="F204" s="56"/>
      <c r="G204" s="39">
        <v>1</v>
      </c>
      <c r="H204" s="39" t="s">
        <v>23</v>
      </c>
      <c r="I204" s="40">
        <f>SUM(J205)</f>
        <v>0</v>
      </c>
      <c r="J204" s="42">
        <f>SUM(J205)</f>
        <v>0</v>
      </c>
    </row>
    <row r="205" spans="1:10" x14ac:dyDescent="0.3">
      <c r="A205" s="1"/>
      <c r="B205" s="38" t="s">
        <v>462</v>
      </c>
      <c r="C205" s="80" t="s">
        <v>463</v>
      </c>
      <c r="D205" s="80"/>
      <c r="E205" s="80"/>
      <c r="F205" s="80"/>
      <c r="G205" s="39" t="s">
        <v>182</v>
      </c>
      <c r="H205" s="39" t="s">
        <v>120</v>
      </c>
      <c r="I205" s="40">
        <v>100</v>
      </c>
      <c r="J205" s="42" t="str">
        <f>IFERROR(IF(G205="-", "-", G205*I205), "[pending values]")</f>
        <v>[pending values]</v>
      </c>
    </row>
    <row r="206" spans="1:10" x14ac:dyDescent="0.3">
      <c r="A206" s="1"/>
      <c r="B206" s="38" t="s">
        <v>464</v>
      </c>
      <c r="C206" s="56" t="s">
        <v>465</v>
      </c>
      <c r="D206" s="56"/>
      <c r="E206" s="56"/>
      <c r="F206" s="56"/>
      <c r="G206" s="39">
        <v>1</v>
      </c>
      <c r="H206" s="39" t="s">
        <v>23</v>
      </c>
      <c r="I206" s="40">
        <f>SUM(J207)</f>
        <v>0</v>
      </c>
      <c r="J206" s="42">
        <f>SUM(J207)</f>
        <v>0</v>
      </c>
    </row>
    <row r="207" spans="1:10" x14ac:dyDescent="0.3">
      <c r="A207" s="1"/>
      <c r="B207" s="38" t="s">
        <v>466</v>
      </c>
      <c r="C207" s="80" t="s">
        <v>467</v>
      </c>
      <c r="D207" s="80"/>
      <c r="E207" s="80"/>
      <c r="F207" s="80"/>
      <c r="G207" s="39" t="s">
        <v>182</v>
      </c>
      <c r="H207" s="39" t="s">
        <v>36</v>
      </c>
      <c r="I207" s="40">
        <v>240</v>
      </c>
      <c r="J207" s="42" t="str">
        <f t="shared" ref="J207:J212" si="6">IFERROR(IF(G207="-", "-", G207*I207), "[pending values]")</f>
        <v>[pending values]</v>
      </c>
    </row>
    <row r="208" spans="1:10" x14ac:dyDescent="0.3">
      <c r="A208" s="1"/>
      <c r="B208" s="38" t="s">
        <v>468</v>
      </c>
      <c r="C208" s="56" t="s">
        <v>469</v>
      </c>
      <c r="D208" s="56"/>
      <c r="E208" s="56"/>
      <c r="F208" s="56"/>
      <c r="G208" s="39" t="s">
        <v>182</v>
      </c>
      <c r="H208" s="39" t="s">
        <v>120</v>
      </c>
      <c r="I208" s="40">
        <v>180</v>
      </c>
      <c r="J208" s="42" t="str">
        <f t="shared" si="6"/>
        <v>[pending values]</v>
      </c>
    </row>
    <row r="209" spans="1:10" x14ac:dyDescent="0.3">
      <c r="A209" s="1"/>
      <c r="B209" s="32" t="s">
        <v>396</v>
      </c>
      <c r="C209" s="54" t="s">
        <v>397</v>
      </c>
      <c r="D209" s="54"/>
      <c r="E209" s="54"/>
      <c r="F209" s="54"/>
      <c r="G209" s="20">
        <v>1</v>
      </c>
      <c r="H209" s="20" t="s">
        <v>23</v>
      </c>
      <c r="I209" s="28" t="s">
        <v>32</v>
      </c>
      <c r="J209" s="44" t="str">
        <f t="shared" si="6"/>
        <v>[pending values]</v>
      </c>
    </row>
    <row r="210" spans="1:10" ht="15" customHeight="1" x14ac:dyDescent="0.3">
      <c r="A210" s="1"/>
      <c r="B210" s="32" t="s">
        <v>398</v>
      </c>
      <c r="C210" s="54" t="s">
        <v>399</v>
      </c>
      <c r="D210" s="54"/>
      <c r="E210" s="54"/>
      <c r="F210" s="54"/>
      <c r="G210" s="20">
        <v>1</v>
      </c>
      <c r="H210" s="20" t="s">
        <v>23</v>
      </c>
      <c r="I210" s="28" t="s">
        <v>32</v>
      </c>
      <c r="J210" s="44" t="str">
        <f t="shared" si="6"/>
        <v>[pending values]</v>
      </c>
    </row>
    <row r="211" spans="1:10" ht="15" customHeight="1" x14ac:dyDescent="0.3">
      <c r="A211" s="1"/>
      <c r="B211" s="32" t="s">
        <v>400</v>
      </c>
      <c r="C211" s="54" t="s">
        <v>401</v>
      </c>
      <c r="D211" s="54"/>
      <c r="E211" s="54"/>
      <c r="F211" s="54"/>
      <c r="G211" s="20">
        <v>1</v>
      </c>
      <c r="H211" s="20" t="s">
        <v>17</v>
      </c>
      <c r="I211" s="28" t="s">
        <v>32</v>
      </c>
      <c r="J211" s="44" t="str">
        <f t="shared" si="6"/>
        <v>[pending values]</v>
      </c>
    </row>
    <row r="212" spans="1:10" ht="15" customHeight="1" x14ac:dyDescent="0.3">
      <c r="A212" s="1"/>
      <c r="B212" s="32" t="s">
        <v>402</v>
      </c>
      <c r="C212" s="54" t="s">
        <v>403</v>
      </c>
      <c r="D212" s="54"/>
      <c r="E212" s="54"/>
      <c r="F212" s="54"/>
      <c r="G212" s="20">
        <v>1</v>
      </c>
      <c r="H212" s="20" t="s">
        <v>17</v>
      </c>
      <c r="I212" s="28" t="s">
        <v>32</v>
      </c>
      <c r="J212" s="44" t="str">
        <f t="shared" si="6"/>
        <v>[pending values]</v>
      </c>
    </row>
    <row r="213" spans="1:10" ht="15" customHeight="1" x14ac:dyDescent="0.3">
      <c r="A213" s="1"/>
      <c r="B213" s="32" t="s">
        <v>404</v>
      </c>
      <c r="C213" s="54" t="s">
        <v>405</v>
      </c>
      <c r="D213" s="54"/>
      <c r="E213" s="54"/>
      <c r="F213" s="54"/>
      <c r="G213" s="20">
        <v>1</v>
      </c>
      <c r="H213" s="20" t="s">
        <v>23</v>
      </c>
      <c r="I213" s="28">
        <f>SUM(J214)</f>
        <v>16000</v>
      </c>
      <c r="J213" s="44">
        <f>SUM(J214)</f>
        <v>16000</v>
      </c>
    </row>
    <row r="214" spans="1:10" ht="15" customHeight="1" x14ac:dyDescent="0.3">
      <c r="A214" s="1"/>
      <c r="B214" s="41" t="s">
        <v>470</v>
      </c>
      <c r="C214" s="55" t="s">
        <v>405</v>
      </c>
      <c r="D214" s="55"/>
      <c r="E214" s="55"/>
      <c r="F214" s="55"/>
      <c r="G214" s="36">
        <v>1</v>
      </c>
      <c r="H214" s="36" t="s">
        <v>23</v>
      </c>
      <c r="I214" s="37">
        <v>16000</v>
      </c>
      <c r="J214" s="48">
        <f>IFERROR(IF(G214="-", "-", G214*I214), "[pending values]")</f>
        <v>16000</v>
      </c>
    </row>
    <row r="215" spans="1:10" ht="20.25" customHeight="1" x14ac:dyDescent="0.3">
      <c r="A215" s="1"/>
      <c r="B215" s="31" t="s">
        <v>406</v>
      </c>
      <c r="C215" s="57" t="s">
        <v>407</v>
      </c>
      <c r="D215" s="57"/>
      <c r="E215" s="57"/>
      <c r="F215" s="57"/>
      <c r="G215" s="18">
        <v>1</v>
      </c>
      <c r="H215" s="19" t="s">
        <v>23</v>
      </c>
      <c r="I215" s="53">
        <f>SUM(J216,J217,J218,J219,J220)</f>
        <v>0</v>
      </c>
      <c r="J215" s="43">
        <f>SUM(J216,J217,J218,J219,J220)</f>
        <v>0</v>
      </c>
    </row>
    <row r="216" spans="1:10" ht="15" customHeight="1" x14ac:dyDescent="0.3">
      <c r="A216" s="1"/>
      <c r="B216" s="32" t="s">
        <v>408</v>
      </c>
      <c r="C216" s="54" t="s">
        <v>409</v>
      </c>
      <c r="D216" s="54"/>
      <c r="E216" s="54"/>
      <c r="F216" s="54"/>
      <c r="G216" s="20">
        <v>1</v>
      </c>
      <c r="H216" s="20" t="s">
        <v>17</v>
      </c>
      <c r="I216" s="28" t="s">
        <v>32</v>
      </c>
      <c r="J216" s="44" t="str">
        <f>IFERROR(IF(G216="-", "-", G216*I216), "[pending values]")</f>
        <v>[pending values]</v>
      </c>
    </row>
    <row r="217" spans="1:10" ht="15" customHeight="1" x14ac:dyDescent="0.3">
      <c r="A217" s="1"/>
      <c r="B217" s="32" t="s">
        <v>410</v>
      </c>
      <c r="C217" s="54" t="s">
        <v>411</v>
      </c>
      <c r="D217" s="54"/>
      <c r="E217" s="54"/>
      <c r="F217" s="54"/>
      <c r="G217" s="20">
        <v>1</v>
      </c>
      <c r="H217" s="20" t="s">
        <v>17</v>
      </c>
      <c r="I217" s="28" t="s">
        <v>32</v>
      </c>
      <c r="J217" s="44" t="str">
        <f>IFERROR(IF(G217="-", "-", G217*I217), "[pending values]")</f>
        <v>[pending values]</v>
      </c>
    </row>
    <row r="218" spans="1:10" ht="14.25" customHeight="1" x14ac:dyDescent="0.3">
      <c r="A218" s="1"/>
      <c r="B218" s="32" t="s">
        <v>412</v>
      </c>
      <c r="C218" s="54" t="s">
        <v>413</v>
      </c>
      <c r="D218" s="54"/>
      <c r="E218" s="54"/>
      <c r="F218" s="54"/>
      <c r="G218" s="20">
        <v>1</v>
      </c>
      <c r="H218" s="20" t="s">
        <v>17</v>
      </c>
      <c r="I218" s="28" t="s">
        <v>32</v>
      </c>
      <c r="J218" s="44" t="str">
        <f>IFERROR(IF(G218="-", "-", G218*I218), "[pending values]")</f>
        <v>[pending values]</v>
      </c>
    </row>
    <row r="219" spans="1:10" ht="13.5" customHeight="1" x14ac:dyDescent="0.3">
      <c r="A219" s="1"/>
      <c r="B219" s="32" t="s">
        <v>414</v>
      </c>
      <c r="C219" s="54" t="s">
        <v>415</v>
      </c>
      <c r="D219" s="54"/>
      <c r="E219" s="54"/>
      <c r="F219" s="54"/>
      <c r="G219" s="20">
        <v>1</v>
      </c>
      <c r="H219" s="20" t="s">
        <v>17</v>
      </c>
      <c r="I219" s="28" t="s">
        <v>32</v>
      </c>
      <c r="J219" s="44" t="str">
        <f>IFERROR(IF(G219="-", "-", G219*I219), "[pending values]")</f>
        <v>[pending values]</v>
      </c>
    </row>
    <row r="220" spans="1:10" x14ac:dyDescent="0.3">
      <c r="A220" s="1"/>
      <c r="B220" s="32" t="s">
        <v>416</v>
      </c>
      <c r="C220" s="54" t="s">
        <v>417</v>
      </c>
      <c r="D220" s="54"/>
      <c r="E220" s="54"/>
      <c r="F220" s="54"/>
      <c r="G220" s="20">
        <v>1</v>
      </c>
      <c r="H220" s="20" t="s">
        <v>17</v>
      </c>
      <c r="I220" s="28" t="s">
        <v>32</v>
      </c>
      <c r="J220" s="44" t="str">
        <f>IFERROR(IF(G220="-", "-", G220*I220), "[pending values]")</f>
        <v>[pending values]</v>
      </c>
    </row>
    <row r="221" spans="1:10" ht="20.25" customHeight="1" x14ac:dyDescent="0.3">
      <c r="A221" s="1"/>
      <c r="B221" s="31" t="s">
        <v>418</v>
      </c>
      <c r="C221" s="57" t="s">
        <v>419</v>
      </c>
      <c r="D221" s="57"/>
      <c r="E221" s="57"/>
      <c r="F221" s="57"/>
      <c r="G221" s="18">
        <v>1</v>
      </c>
      <c r="H221" s="19" t="s">
        <v>23</v>
      </c>
      <c r="I221" s="53">
        <f>SUM(J222,J223,J224,J225,J226,J227,J228,J229)</f>
        <v>0</v>
      </c>
      <c r="J221" s="43">
        <f>SUM(J222,J223,J224,J225,J226,J227,J228,J229)</f>
        <v>0</v>
      </c>
    </row>
    <row r="222" spans="1:10" ht="15" customHeight="1" x14ac:dyDescent="0.3">
      <c r="A222" s="1"/>
      <c r="B222" s="32" t="s">
        <v>420</v>
      </c>
      <c r="C222" s="54" t="s">
        <v>421</v>
      </c>
      <c r="D222" s="54"/>
      <c r="E222" s="54"/>
      <c r="F222" s="54"/>
      <c r="G222" s="20">
        <v>1</v>
      </c>
      <c r="H222" s="20" t="s">
        <v>17</v>
      </c>
      <c r="I222" s="28" t="s">
        <v>32</v>
      </c>
      <c r="J222" s="44" t="str">
        <f t="shared" ref="J222:J229" si="7">IFERROR(IF(G222="-", "-", G222*I222), "[pending values]")</f>
        <v>[pending values]</v>
      </c>
    </row>
    <row r="223" spans="1:10" ht="15" customHeight="1" x14ac:dyDescent="0.3">
      <c r="A223" s="1"/>
      <c r="B223" s="32" t="s">
        <v>422</v>
      </c>
      <c r="C223" s="54" t="s">
        <v>423</v>
      </c>
      <c r="D223" s="54"/>
      <c r="E223" s="54"/>
      <c r="F223" s="54"/>
      <c r="G223" s="20">
        <v>1</v>
      </c>
      <c r="H223" s="20" t="s">
        <v>17</v>
      </c>
      <c r="I223" s="28" t="s">
        <v>32</v>
      </c>
      <c r="J223" s="44" t="str">
        <f t="shared" si="7"/>
        <v>[pending values]</v>
      </c>
    </row>
    <row r="224" spans="1:10" ht="15" customHeight="1" x14ac:dyDescent="0.3">
      <c r="A224" s="1"/>
      <c r="B224" s="32" t="s">
        <v>424</v>
      </c>
      <c r="C224" s="54" t="s">
        <v>425</v>
      </c>
      <c r="D224" s="54"/>
      <c r="E224" s="54"/>
      <c r="F224" s="54"/>
      <c r="G224" s="20">
        <v>1</v>
      </c>
      <c r="H224" s="20" t="s">
        <v>17</v>
      </c>
      <c r="I224" s="28" t="s">
        <v>32</v>
      </c>
      <c r="J224" s="44" t="str">
        <f t="shared" si="7"/>
        <v>[pending values]</v>
      </c>
    </row>
    <row r="225" spans="1:10" ht="15" customHeight="1" x14ac:dyDescent="0.3">
      <c r="A225" s="1"/>
      <c r="B225" s="32" t="s">
        <v>426</v>
      </c>
      <c r="C225" s="54" t="s">
        <v>427</v>
      </c>
      <c r="D225" s="54"/>
      <c r="E225" s="54"/>
      <c r="F225" s="54"/>
      <c r="G225" s="20">
        <v>1</v>
      </c>
      <c r="H225" s="20" t="s">
        <v>17</v>
      </c>
      <c r="I225" s="28" t="s">
        <v>32</v>
      </c>
      <c r="J225" s="44" t="str">
        <f t="shared" si="7"/>
        <v>[pending values]</v>
      </c>
    </row>
    <row r="226" spans="1:10" ht="15" customHeight="1" x14ac:dyDescent="0.3">
      <c r="A226" s="1"/>
      <c r="B226" s="32" t="s">
        <v>428</v>
      </c>
      <c r="C226" s="54" t="s">
        <v>429</v>
      </c>
      <c r="D226" s="54"/>
      <c r="E226" s="54"/>
      <c r="F226" s="54"/>
      <c r="G226" s="20">
        <v>1</v>
      </c>
      <c r="H226" s="20" t="s">
        <v>17</v>
      </c>
      <c r="I226" s="28" t="s">
        <v>32</v>
      </c>
      <c r="J226" s="44" t="str">
        <f t="shared" si="7"/>
        <v>[pending values]</v>
      </c>
    </row>
    <row r="227" spans="1:10" x14ac:dyDescent="0.3">
      <c r="A227" s="1"/>
      <c r="B227" s="32" t="s">
        <v>430</v>
      </c>
      <c r="C227" s="54" t="s">
        <v>431</v>
      </c>
      <c r="D227" s="54"/>
      <c r="E227" s="54"/>
      <c r="F227" s="54"/>
      <c r="G227" s="20">
        <v>1</v>
      </c>
      <c r="H227" s="20" t="s">
        <v>17</v>
      </c>
      <c r="I227" s="28" t="s">
        <v>32</v>
      </c>
      <c r="J227" s="44" t="str">
        <f t="shared" si="7"/>
        <v>[pending values]</v>
      </c>
    </row>
    <row r="228" spans="1:10" ht="15" customHeight="1" x14ac:dyDescent="0.3">
      <c r="A228" s="1"/>
      <c r="B228" s="32" t="s">
        <v>432</v>
      </c>
      <c r="C228" s="54" t="s">
        <v>433</v>
      </c>
      <c r="D228" s="54"/>
      <c r="E228" s="54"/>
      <c r="F228" s="54"/>
      <c r="G228" s="20">
        <v>1</v>
      </c>
      <c r="H228" s="20" t="s">
        <v>17</v>
      </c>
      <c r="I228" s="28" t="s">
        <v>32</v>
      </c>
      <c r="J228" s="44" t="str">
        <f t="shared" si="7"/>
        <v>[pending values]</v>
      </c>
    </row>
    <row r="229" spans="1:10" ht="15" customHeight="1" x14ac:dyDescent="0.3">
      <c r="A229" s="1"/>
      <c r="B229" s="32" t="s">
        <v>434</v>
      </c>
      <c r="C229" s="54" t="s">
        <v>435</v>
      </c>
      <c r="D229" s="54"/>
      <c r="E229" s="54"/>
      <c r="F229" s="54"/>
      <c r="G229" s="20">
        <v>1</v>
      </c>
      <c r="H229" s="20" t="s">
        <v>17</v>
      </c>
      <c r="I229" s="28" t="s">
        <v>32</v>
      </c>
      <c r="J229" s="44" t="str">
        <f t="shared" si="7"/>
        <v>[pending values]</v>
      </c>
    </row>
    <row r="230" spans="1:10" ht="20.25" customHeight="1" x14ac:dyDescent="0.3">
      <c r="A230" s="1"/>
      <c r="B230" s="31" t="s">
        <v>436</v>
      </c>
      <c r="C230" s="57" t="s">
        <v>437</v>
      </c>
      <c r="D230" s="57"/>
      <c r="E230" s="57"/>
      <c r="F230" s="57"/>
      <c r="G230" s="18">
        <v>1</v>
      </c>
      <c r="H230" s="19" t="s">
        <v>23</v>
      </c>
      <c r="I230" s="53">
        <f>SUM(J231)</f>
        <v>18500</v>
      </c>
      <c r="J230" s="43">
        <f>SUM(J231)</f>
        <v>18500</v>
      </c>
    </row>
    <row r="231" spans="1:10" x14ac:dyDescent="0.3">
      <c r="A231" s="1"/>
      <c r="B231" s="32" t="s">
        <v>438</v>
      </c>
      <c r="C231" s="54" t="s">
        <v>439</v>
      </c>
      <c r="D231" s="54"/>
      <c r="E231" s="54"/>
      <c r="F231" s="54"/>
      <c r="G231" s="20">
        <v>1</v>
      </c>
      <c r="H231" s="20" t="s">
        <v>23</v>
      </c>
      <c r="I231" s="28">
        <f>SUM(J232,J233)</f>
        <v>18500</v>
      </c>
      <c r="J231" s="44">
        <f>SUM(J232,J233)</f>
        <v>18500</v>
      </c>
    </row>
    <row r="232" spans="1:10" x14ac:dyDescent="0.3">
      <c r="A232" s="1"/>
      <c r="B232" s="41" t="s">
        <v>440</v>
      </c>
      <c r="C232" s="55" t="s">
        <v>441</v>
      </c>
      <c r="D232" s="55"/>
      <c r="E232" s="55"/>
      <c r="F232" s="55"/>
      <c r="G232" s="36">
        <v>1</v>
      </c>
      <c r="H232" s="36" t="s">
        <v>23</v>
      </c>
      <c r="I232" s="37">
        <v>15000</v>
      </c>
      <c r="J232" s="48">
        <f>IFERROR(IF(G232="-", "-", G232*I232), "[pending values]")</f>
        <v>15000</v>
      </c>
    </row>
    <row r="233" spans="1:10" x14ac:dyDescent="0.3">
      <c r="A233" s="1"/>
      <c r="B233" s="41" t="s">
        <v>442</v>
      </c>
      <c r="C233" s="55" t="s">
        <v>443</v>
      </c>
      <c r="D233" s="55"/>
      <c r="E233" s="55"/>
      <c r="F233" s="55"/>
      <c r="G233" s="36">
        <v>1</v>
      </c>
      <c r="H233" s="36" t="s">
        <v>23</v>
      </c>
      <c r="I233" s="37">
        <v>3500</v>
      </c>
      <c r="J233" s="48">
        <f>IFERROR(IF(G233="-", "-", G233*I233), "[pending values]")</f>
        <v>3500</v>
      </c>
    </row>
    <row r="234" spans="1:10" ht="22.5" customHeight="1" x14ac:dyDescent="0.3">
      <c r="A234" s="1"/>
      <c r="B234" s="81" t="s">
        <v>444</v>
      </c>
      <c r="C234" s="81"/>
      <c r="D234" s="81"/>
      <c r="E234" s="81"/>
      <c r="F234" s="81"/>
      <c r="G234" s="81"/>
      <c r="H234" s="81"/>
      <c r="I234" s="81"/>
      <c r="J234" s="35" t="e" cm="1">
        <f t="array" aca="1" ref="J234" ca="1">SUM(_xlfn._xlws.FILTER(J10:J233, (LEN(B10:B233) - LEN(SUBSTITUTE(B10:B233, "-", "")) = 0)))</f>
        <v>#NAME?</v>
      </c>
    </row>
    <row r="235" spans="1:10" x14ac:dyDescent="0.3">
      <c r="A235" s="1"/>
      <c r="B235" s="5"/>
      <c r="C235" s="6"/>
      <c r="D235" s="7"/>
      <c r="E235" s="7"/>
      <c r="F235" s="7"/>
      <c r="G235" s="8"/>
      <c r="H235" s="1"/>
      <c r="I235" s="1"/>
      <c r="J235" s="9"/>
    </row>
    <row r="236" spans="1:10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">
      <c r="A237" s="1"/>
      <c r="B237" s="1"/>
      <c r="C237" s="1"/>
      <c r="D237" s="1"/>
      <c r="E237" s="1"/>
      <c r="F237" s="1"/>
      <c r="G237" s="1"/>
      <c r="H237" s="1"/>
      <c r="I237" s="1"/>
      <c r="J237"/>
    </row>
    <row r="238" spans="1:10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"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"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"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"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">
      <c r="B246" s="1"/>
      <c r="C246" s="1"/>
      <c r="D246" s="1"/>
      <c r="E246" s="1"/>
      <c r="F246" s="1"/>
      <c r="G246" s="1"/>
      <c r="H246" s="1"/>
      <c r="I246" s="1"/>
      <c r="J246" s="1"/>
    </row>
  </sheetData>
  <mergeCells count="240">
    <mergeCell ref="C229:F229"/>
    <mergeCell ref="C230:F230"/>
    <mergeCell ref="C231:F231"/>
    <mergeCell ref="C232:F232"/>
    <mergeCell ref="C233:F233"/>
    <mergeCell ref="B234:I234"/>
    <mergeCell ref="C223:F223"/>
    <mergeCell ref="C224:F224"/>
    <mergeCell ref="C225:F225"/>
    <mergeCell ref="C226:F226"/>
    <mergeCell ref="C227:F227"/>
    <mergeCell ref="C228:F228"/>
    <mergeCell ref="C217:F217"/>
    <mergeCell ref="C218:F218"/>
    <mergeCell ref="C219:F219"/>
    <mergeCell ref="C220:F220"/>
    <mergeCell ref="C221:F221"/>
    <mergeCell ref="C222:F222"/>
    <mergeCell ref="C210:F210"/>
    <mergeCell ref="C211:F211"/>
    <mergeCell ref="C212:F212"/>
    <mergeCell ref="C213:F213"/>
    <mergeCell ref="C215:F215"/>
    <mergeCell ref="C216:F216"/>
    <mergeCell ref="C214:F214"/>
    <mergeCell ref="C195:F195"/>
    <mergeCell ref="C196:F196"/>
    <mergeCell ref="C197:F197"/>
    <mergeCell ref="C198:F198"/>
    <mergeCell ref="C199:F199"/>
    <mergeCell ref="C209:F209"/>
    <mergeCell ref="C189:F189"/>
    <mergeCell ref="C190:F190"/>
    <mergeCell ref="C191:F191"/>
    <mergeCell ref="C192:F192"/>
    <mergeCell ref="C193:F193"/>
    <mergeCell ref="C194:F194"/>
    <mergeCell ref="C200:F200"/>
    <mergeCell ref="C204:F204"/>
    <mergeCell ref="C206:F206"/>
    <mergeCell ref="C208:F208"/>
    <mergeCell ref="C201:F201"/>
    <mergeCell ref="C202:F202"/>
    <mergeCell ref="C203:F203"/>
    <mergeCell ref="C205:F205"/>
    <mergeCell ref="C207:F207"/>
    <mergeCell ref="C183:F183"/>
    <mergeCell ref="C184:F184"/>
    <mergeCell ref="C185:F185"/>
    <mergeCell ref="C186:F186"/>
    <mergeCell ref="C187:F187"/>
    <mergeCell ref="C188:F188"/>
    <mergeCell ref="C176:F176"/>
    <mergeCell ref="C177:F177"/>
    <mergeCell ref="C178:F178"/>
    <mergeCell ref="C179:F179"/>
    <mergeCell ref="C180:F180"/>
    <mergeCell ref="C181:F181"/>
    <mergeCell ref="C182:F182"/>
    <mergeCell ref="C170:F170"/>
    <mergeCell ref="C171:F171"/>
    <mergeCell ref="C172:F172"/>
    <mergeCell ref="C173:F173"/>
    <mergeCell ref="C174:F174"/>
    <mergeCell ref="C175:F175"/>
    <mergeCell ref="C164:F164"/>
    <mergeCell ref="C165:F165"/>
    <mergeCell ref="C166:F166"/>
    <mergeCell ref="C167:F167"/>
    <mergeCell ref="C168:F168"/>
    <mergeCell ref="C169:F169"/>
    <mergeCell ref="C158:F158"/>
    <mergeCell ref="C159:F159"/>
    <mergeCell ref="C160:F160"/>
    <mergeCell ref="C161:F161"/>
    <mergeCell ref="C162:F162"/>
    <mergeCell ref="C163:F163"/>
    <mergeCell ref="C152:F152"/>
    <mergeCell ref="C153:F153"/>
    <mergeCell ref="C154:F154"/>
    <mergeCell ref="C155:F155"/>
    <mergeCell ref="C156:F156"/>
    <mergeCell ref="C157:F157"/>
    <mergeCell ref="C146:F146"/>
    <mergeCell ref="C147:F147"/>
    <mergeCell ref="C148:F148"/>
    <mergeCell ref="C149:F149"/>
    <mergeCell ref="C150:F150"/>
    <mergeCell ref="C151:F151"/>
    <mergeCell ref="C140:F140"/>
    <mergeCell ref="C141:F141"/>
    <mergeCell ref="C142:F142"/>
    <mergeCell ref="C143:F143"/>
    <mergeCell ref="C144:F144"/>
    <mergeCell ref="C145:F145"/>
    <mergeCell ref="C134:F134"/>
    <mergeCell ref="C135:F135"/>
    <mergeCell ref="C136:F136"/>
    <mergeCell ref="C137:F137"/>
    <mergeCell ref="C138:F138"/>
    <mergeCell ref="C139:F139"/>
    <mergeCell ref="C128:F128"/>
    <mergeCell ref="C129:F129"/>
    <mergeCell ref="C130:F130"/>
    <mergeCell ref="C131:F131"/>
    <mergeCell ref="C132:F132"/>
    <mergeCell ref="C133:F133"/>
    <mergeCell ref="C122:F122"/>
    <mergeCell ref="C123:F123"/>
    <mergeCell ref="C124:F124"/>
    <mergeCell ref="C125:F125"/>
    <mergeCell ref="C126:F126"/>
    <mergeCell ref="C127:F127"/>
    <mergeCell ref="C116:F116"/>
    <mergeCell ref="C117:F117"/>
    <mergeCell ref="C118:F118"/>
    <mergeCell ref="C119:F119"/>
    <mergeCell ref="C120:F120"/>
    <mergeCell ref="C121:F121"/>
    <mergeCell ref="C110:F110"/>
    <mergeCell ref="C111:F111"/>
    <mergeCell ref="C112:F112"/>
    <mergeCell ref="C113:F113"/>
    <mergeCell ref="C114:F114"/>
    <mergeCell ref="C115:F115"/>
    <mergeCell ref="C104:F104"/>
    <mergeCell ref="C105:F105"/>
    <mergeCell ref="C106:F106"/>
    <mergeCell ref="C107:F107"/>
    <mergeCell ref="C108:F108"/>
    <mergeCell ref="C109:F109"/>
    <mergeCell ref="C98:F98"/>
    <mergeCell ref="C99:F99"/>
    <mergeCell ref="C100:F100"/>
    <mergeCell ref="C101:F101"/>
    <mergeCell ref="C102:F102"/>
    <mergeCell ref="C103:F103"/>
    <mergeCell ref="C92:F92"/>
    <mergeCell ref="C93:F93"/>
    <mergeCell ref="C94:F94"/>
    <mergeCell ref="C95:F95"/>
    <mergeCell ref="C96:F96"/>
    <mergeCell ref="C97:F97"/>
    <mergeCell ref="C86:F86"/>
    <mergeCell ref="C87:F87"/>
    <mergeCell ref="C88:F88"/>
    <mergeCell ref="C89:F89"/>
    <mergeCell ref="C90:F90"/>
    <mergeCell ref="C91:F91"/>
    <mergeCell ref="C80:F80"/>
    <mergeCell ref="C81:F81"/>
    <mergeCell ref="C82:F82"/>
    <mergeCell ref="C83:F83"/>
    <mergeCell ref="C84:F84"/>
    <mergeCell ref="C85:F85"/>
    <mergeCell ref="C74:F74"/>
    <mergeCell ref="C75:F75"/>
    <mergeCell ref="C76:F76"/>
    <mergeCell ref="C77:F77"/>
    <mergeCell ref="C78:F78"/>
    <mergeCell ref="C79:F79"/>
    <mergeCell ref="C65:F65"/>
    <mergeCell ref="C66:F66"/>
    <mergeCell ref="C69:F69"/>
    <mergeCell ref="C70:F70"/>
    <mergeCell ref="C72:F72"/>
    <mergeCell ref="C73:F73"/>
    <mergeCell ref="C71:F71"/>
    <mergeCell ref="C67:F67"/>
    <mergeCell ref="C68:F68"/>
    <mergeCell ref="C59:F59"/>
    <mergeCell ref="C60:F60"/>
    <mergeCell ref="C61:F61"/>
    <mergeCell ref="C62:F62"/>
    <mergeCell ref="C63:F63"/>
    <mergeCell ref="C64:F64"/>
    <mergeCell ref="C53:F53"/>
    <mergeCell ref="C54:F54"/>
    <mergeCell ref="C55:F55"/>
    <mergeCell ref="C56:F56"/>
    <mergeCell ref="C57:F57"/>
    <mergeCell ref="C58:F58"/>
    <mergeCell ref="C47:F47"/>
    <mergeCell ref="C48:F48"/>
    <mergeCell ref="C49:F49"/>
    <mergeCell ref="C50:F50"/>
    <mergeCell ref="C51:F51"/>
    <mergeCell ref="C52:F52"/>
    <mergeCell ref="C41:F41"/>
    <mergeCell ref="C42:F42"/>
    <mergeCell ref="C43:F43"/>
    <mergeCell ref="C44:F44"/>
    <mergeCell ref="C45:F45"/>
    <mergeCell ref="C46:F46"/>
    <mergeCell ref="C35:F35"/>
    <mergeCell ref="C36:F36"/>
    <mergeCell ref="C37:F37"/>
    <mergeCell ref="C38:F38"/>
    <mergeCell ref="C39:F39"/>
    <mergeCell ref="C40:F40"/>
    <mergeCell ref="C29:F29"/>
    <mergeCell ref="C30:F30"/>
    <mergeCell ref="C31:F31"/>
    <mergeCell ref="C32:F32"/>
    <mergeCell ref="C33:F33"/>
    <mergeCell ref="C34:F34"/>
    <mergeCell ref="C23:F23"/>
    <mergeCell ref="C24:F24"/>
    <mergeCell ref="C25:F25"/>
    <mergeCell ref="C26:F26"/>
    <mergeCell ref="C27:F27"/>
    <mergeCell ref="C28:F28"/>
    <mergeCell ref="C17:F17"/>
    <mergeCell ref="C18:F18"/>
    <mergeCell ref="C19:F19"/>
    <mergeCell ref="C20:F20"/>
    <mergeCell ref="C21:F21"/>
    <mergeCell ref="C22:F22"/>
    <mergeCell ref="C11:F11"/>
    <mergeCell ref="C12:F12"/>
    <mergeCell ref="C13:F13"/>
    <mergeCell ref="C14:F14"/>
    <mergeCell ref="C15:F15"/>
    <mergeCell ref="C16:F16"/>
    <mergeCell ref="B6:C6"/>
    <mergeCell ref="D6:E6"/>
    <mergeCell ref="F6:J6"/>
    <mergeCell ref="B8:J8"/>
    <mergeCell ref="C9:F9"/>
    <mergeCell ref="C10:F10"/>
    <mergeCell ref="B1:F1"/>
    <mergeCell ref="B2:C2"/>
    <mergeCell ref="D2:E2"/>
    <mergeCell ref="B3:C3"/>
    <mergeCell ref="D3:E3"/>
    <mergeCell ref="B4:C4"/>
    <mergeCell ref="D4:E4"/>
    <mergeCell ref="F4:J5"/>
    <mergeCell ref="B5:C5"/>
    <mergeCell ref="D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 BLANK BQ TABLE</vt:lpstr>
      <vt:lpstr>01 SAMPLE WORKING BQ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Shaun Yeoh Kuo Chien</dc:creator>
  <cp:keywords/>
  <dc:description/>
  <cp:lastModifiedBy>Shaun Yeoh Kuo Chien</cp:lastModifiedBy>
  <cp:revision/>
  <dcterms:created xsi:type="dcterms:W3CDTF">2015-06-05T18:17:20Z</dcterms:created>
  <dcterms:modified xsi:type="dcterms:W3CDTF">2025-06-24T02:23:45Z</dcterms:modified>
  <cp:category/>
  <cp:contentStatus/>
</cp:coreProperties>
</file>