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havy\Desktop\Story Box\100_Design\"/>
    </mc:Choice>
  </mc:AlternateContent>
  <xr:revisionPtr revIDLastSave="0" documentId="13_ncr:1_{EA9FCAFB-5F03-4246-8EC1-170686E16F8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pping" sheetId="1" r:id="rId1"/>
    <sheet name="Consumption" sheetId="2" r:id="rId2"/>
    <sheet name="battery charge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24" i="2" s="1"/>
  <c r="O9" i="2"/>
  <c r="P9" i="2" s="1"/>
  <c r="L9" i="2"/>
  <c r="M9" i="2" s="1"/>
  <c r="M11" i="2" s="1"/>
  <c r="O8" i="2"/>
  <c r="P8" i="2" s="1"/>
  <c r="M8" i="2"/>
  <c r="L8" i="2"/>
  <c r="O7" i="2"/>
  <c r="P7" i="2" s="1"/>
  <c r="M7" i="2"/>
  <c r="P6" i="2"/>
  <c r="O6" i="2"/>
  <c r="M6" i="2"/>
  <c r="P5" i="2"/>
  <c r="O5" i="2"/>
  <c r="M5" i="2"/>
  <c r="M4" i="2"/>
  <c r="L4" i="2"/>
  <c r="L11" i="2" s="1"/>
  <c r="O3" i="2"/>
  <c r="M3" i="2"/>
  <c r="O2" i="2"/>
  <c r="P2" i="2" s="1"/>
  <c r="M2" i="2"/>
  <c r="C9" i="2"/>
  <c r="C11" i="2" s="1"/>
  <c r="C26" i="2"/>
  <c r="C27" i="2"/>
  <c r="C25" i="2"/>
  <c r="C4" i="2"/>
  <c r="F4" i="2" s="1"/>
  <c r="G4" i="2" s="1"/>
  <c r="F3" i="2"/>
  <c r="G3" i="2" s="1"/>
  <c r="F5" i="2"/>
  <c r="G5" i="2" s="1"/>
  <c r="F6" i="2"/>
  <c r="F7" i="2"/>
  <c r="G7" i="2" s="1"/>
  <c r="F2" i="2"/>
  <c r="G2" i="2" s="1"/>
  <c r="G6" i="2"/>
  <c r="D5" i="2"/>
  <c r="D6" i="2"/>
  <c r="D7" i="2"/>
  <c r="D2" i="2"/>
  <c r="D3" i="2"/>
  <c r="P11" i="2" l="1"/>
  <c r="O11" i="2"/>
  <c r="P3" i="2"/>
  <c r="O4" i="2"/>
  <c r="P4" i="2" s="1"/>
  <c r="D8" i="2"/>
  <c r="D9" i="2"/>
  <c r="D11" i="2" s="1"/>
  <c r="F9" i="2"/>
  <c r="F8" i="2"/>
  <c r="G8" i="2" s="1"/>
  <c r="D4" i="2"/>
  <c r="F11" i="2" l="1"/>
  <c r="C17" i="2" s="1"/>
  <c r="C23" i="2" s="1"/>
  <c r="G9" i="2"/>
  <c r="G11" i="2" s="1"/>
</calcChain>
</file>

<file path=xl/sharedStrings.xml><?xml version="1.0" encoding="utf-8"?>
<sst xmlns="http://schemas.openxmlformats.org/spreadsheetml/2006/main" count="114" uniqueCount="96">
  <si>
    <t>Arduino Uno R3</t>
  </si>
  <si>
    <t>Encoder KY-040</t>
  </si>
  <si>
    <t>Led</t>
  </si>
  <si>
    <t>Switch</t>
  </si>
  <si>
    <t>Button</t>
  </si>
  <si>
    <t>MP3 player</t>
  </si>
  <si>
    <t>speaker</t>
  </si>
  <si>
    <t>Current</t>
  </si>
  <si>
    <t>Power</t>
  </si>
  <si>
    <t>Qty</t>
  </si>
  <si>
    <t>3W 8OHM</t>
  </si>
  <si>
    <t>1. Input voltage: 4.5-8V DC</t>
  </si>
  <si>
    <t>2. Output voltage: 4.3-27V DC (Continuously adjustable)</t>
  </si>
  <si>
    <t>3. Charging voltage: 4.2V DC</t>
  </si>
  <si>
    <t>4. Charging current: Max. 1A</t>
  </si>
  <si>
    <t>5. Discharging current: Max. 2A</t>
  </si>
  <si>
    <t>Arduino Pin</t>
  </si>
  <si>
    <t>Atmega328p Pin</t>
  </si>
  <si>
    <t>Description</t>
  </si>
  <si>
    <t>D0</t>
  </si>
  <si>
    <t>PD0</t>
  </si>
  <si>
    <t>UART RX Pin</t>
  </si>
  <si>
    <t>D1</t>
  </si>
  <si>
    <t>PD1</t>
  </si>
  <si>
    <t>UART TX Pin</t>
  </si>
  <si>
    <t>D2</t>
  </si>
  <si>
    <t>PD2</t>
  </si>
  <si>
    <t>External Interrupt Pin0</t>
  </si>
  <si>
    <t>D3</t>
  </si>
  <si>
    <t>PD3</t>
  </si>
  <si>
    <t>External Interrupt Pin1</t>
  </si>
  <si>
    <t>D4</t>
  </si>
  <si>
    <t>PD4</t>
  </si>
  <si>
    <t>Timer0 External Clock Input Pin</t>
  </si>
  <si>
    <t>D5</t>
  </si>
  <si>
    <t>PD5</t>
  </si>
  <si>
    <t>Timer1 External Clock Input Pin</t>
  </si>
  <si>
    <t>D6</t>
  </si>
  <si>
    <t>PD6</t>
  </si>
  <si>
    <t>D7</t>
  </si>
  <si>
    <t>PD7</t>
  </si>
  <si>
    <t>D8</t>
  </si>
  <si>
    <t>PB0</t>
  </si>
  <si>
    <t>Input Capture Unit Pin</t>
  </si>
  <si>
    <t>D9</t>
  </si>
  <si>
    <t>PB1</t>
  </si>
  <si>
    <t>D10</t>
  </si>
  <si>
    <t>PB2</t>
  </si>
  <si>
    <t>SPI Slave Select Pin</t>
  </si>
  <si>
    <t>D11</t>
  </si>
  <si>
    <t>PB3</t>
  </si>
  <si>
    <t>SPI Master-Out Slave-In</t>
  </si>
  <si>
    <t>D12</t>
  </si>
  <si>
    <t>PB4</t>
  </si>
  <si>
    <t>SPI Master-In Slave-Out</t>
  </si>
  <si>
    <t>D13</t>
  </si>
  <si>
    <t>PB5</t>
  </si>
  <si>
    <t>SPI Serial Clock Pin</t>
  </si>
  <si>
    <t>A0</t>
  </si>
  <si>
    <t>PC0</t>
  </si>
  <si>
    <t>A1</t>
  </si>
  <si>
    <t>PC1</t>
  </si>
  <si>
    <t>A2</t>
  </si>
  <si>
    <t>PC2</t>
  </si>
  <si>
    <t>A3</t>
  </si>
  <si>
    <t>PC3</t>
  </si>
  <si>
    <t>A4</t>
  </si>
  <si>
    <t>PC4</t>
  </si>
  <si>
    <t>I2C Serial Data Line</t>
  </si>
  <si>
    <t>A5</t>
  </si>
  <si>
    <t>PC5</t>
  </si>
  <si>
    <t>I2C Serial Clock Line</t>
  </si>
  <si>
    <t>AREF</t>
  </si>
  <si>
    <t>Analog Voltage Reference Input Pin</t>
  </si>
  <si>
    <t>RX_MP3</t>
  </si>
  <si>
    <t>TX_MP3</t>
  </si>
  <si>
    <t>buttOK</t>
  </si>
  <si>
    <t>buttHome</t>
  </si>
  <si>
    <t>DT_StartAndVol</t>
  </si>
  <si>
    <t>CLK_StartAndVol</t>
  </si>
  <si>
    <t>DT_ChoiceMp3</t>
  </si>
  <si>
    <t>CLK_ChoiceMp3</t>
  </si>
  <si>
    <t>MT3608</t>
  </si>
  <si>
    <t>battery</t>
  </si>
  <si>
    <t>Consumption  min measured</t>
  </si>
  <si>
    <t>Consumption  max measured</t>
  </si>
  <si>
    <t>Battery Time min</t>
  </si>
  <si>
    <t>Battery Time max</t>
  </si>
  <si>
    <t>Consumption  nom measured</t>
  </si>
  <si>
    <t>Battery Time nom</t>
  </si>
  <si>
    <t>Part</t>
  </si>
  <si>
    <t>led ON/OFF powered</t>
  </si>
  <si>
    <t>Consumption min therotical</t>
  </si>
  <si>
    <t>Consumption max therotical</t>
  </si>
  <si>
    <t>Battery Time  min theoritical</t>
  </si>
  <si>
    <t>Battery Time  max theoritical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</si>
</sst>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General&quot;V&quot;"/>
    <numFmt numFmtId="165" formatCode="General&quot;W&quot;"/>
    <numFmt numFmtId="166" formatCode="General&quot;A&quot;"/>
    <numFmt numFmtId="167" formatCode="General&quot;mAh&quot;"/>
    <numFmt numFmtId="168" formatCode="General&quot;h&quot;"/>
    <numFmt numFmtId="169" formatCode="General&quot;mA&quot;"/>
  </numFmts>
  <fonts count="5" x14ac:knownFonts="1">
    <font>
      <sz val="11"/>
      <color theme="1"/>
      <name val="Calibri"/>
      <family val="2"/>
      <scheme val="minor"/>
    </font>
    <font>
      <sz val="11"/>
      <color rgb="FF333E48"/>
      <name val="Open Sans"/>
      <family val="2"/>
    </font>
    <font>
      <sz val="13"/>
      <color rgb="FF222222"/>
      <name val="Segoe UI"/>
      <family val="2"/>
    </font>
    <font>
      <b/>
      <sz val="13"/>
      <color rgb="FF222222"/>
      <name val="Segoe U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166" fontId="0" fillId="0" borderId="3" xfId="0" applyNumberFormat="1" applyBorder="1"/>
    <xf numFmtId="165" fontId="0" fillId="0" borderId="3" xfId="0" applyNumberFormat="1" applyBorder="1"/>
    <xf numFmtId="9" fontId="0" fillId="0" borderId="3" xfId="0" applyNumberFormat="1" applyBorder="1"/>
    <xf numFmtId="0" fontId="0" fillId="0" borderId="4" xfId="0" applyBorder="1"/>
    <xf numFmtId="0" fontId="0" fillId="0" borderId="5" xfId="0" applyBorder="1"/>
    <xf numFmtId="169" fontId="0" fillId="0" borderId="6" xfId="0" applyNumberFormat="1" applyBorder="1"/>
    <xf numFmtId="0" fontId="0" fillId="0" borderId="7" xfId="0" applyBorder="1"/>
    <xf numFmtId="169" fontId="0" fillId="0" borderId="8" xfId="0" applyNumberFormat="1" applyBorder="1"/>
    <xf numFmtId="0" fontId="0" fillId="0" borderId="9" xfId="0" applyBorder="1"/>
    <xf numFmtId="169" fontId="0" fillId="0" borderId="10" xfId="0" applyNumberFormat="1" applyBorder="1"/>
    <xf numFmtId="168" fontId="0" fillId="0" borderId="6" xfId="0" applyNumberFormat="1" applyBorder="1"/>
    <xf numFmtId="168" fontId="0" fillId="0" borderId="8" xfId="0" applyNumberFormat="1" applyBorder="1"/>
    <xf numFmtId="168" fontId="0" fillId="0" borderId="10" xfId="0" applyNumberFormat="1" applyBorder="1"/>
    <xf numFmtId="0" fontId="0" fillId="0" borderId="11" xfId="0" applyBorder="1"/>
    <xf numFmtId="167" fontId="0" fillId="0" borderId="12" xfId="0" applyNumberFormat="1" applyBorder="1"/>
    <xf numFmtId="0" fontId="0" fillId="0" borderId="13" xfId="0" applyBorder="1"/>
    <xf numFmtId="168" fontId="0" fillId="0" borderId="14" xfId="0" applyNumberFormat="1" applyBorder="1"/>
    <xf numFmtId="169" fontId="0" fillId="0" borderId="14" xfId="0" applyNumberFormat="1" applyBorder="1"/>
    <xf numFmtId="0" fontId="0" fillId="0" borderId="15" xfId="0" applyBorder="1"/>
    <xf numFmtId="166" fontId="0" fillId="0" borderId="15" xfId="0" applyNumberFormat="1" applyBorder="1"/>
    <xf numFmtId="165" fontId="0" fillId="0" borderId="15" xfId="0" applyNumberFormat="1" applyBorder="1"/>
    <xf numFmtId="164" fontId="4" fillId="0" borderId="11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6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95250</xdr:rowOff>
    </xdr:to>
    <xdr:sp macro="" textlink="">
      <xdr:nvSpPr>
        <xdr:cNvPr id="3073" name="AutoShape 1" descr="LiPo Charger 3.7V with DC-DC Boost 4.5-24V">
          <a:extLst>
            <a:ext uri="{FF2B5EF4-FFF2-40B4-BE49-F238E27FC236}">
              <a16:creationId xmlns:a16="http://schemas.microsoft.com/office/drawing/2014/main" id="{1D2CDF7F-0F97-0FD4-F50C-C5B2E8C035F9}"/>
            </a:ext>
          </a:extLst>
        </xdr:cNvPr>
        <xdr:cNvSpPr>
          <a:spLocks noChangeAspect="1" noChangeArrowheads="1"/>
        </xdr:cNvSpPr>
      </xdr:nvSpPr>
      <xdr:spPr bwMode="auto">
        <a:xfrm>
          <a:off x="1524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95250</xdr:rowOff>
    </xdr:to>
    <xdr:sp macro="" textlink="">
      <xdr:nvSpPr>
        <xdr:cNvPr id="3074" name="AutoShape 2" descr="LiPo Charger 3.7V with DC-DC Boost 4.5-24V">
          <a:extLst>
            <a:ext uri="{FF2B5EF4-FFF2-40B4-BE49-F238E27FC236}">
              <a16:creationId xmlns:a16="http://schemas.microsoft.com/office/drawing/2014/main" id="{C0079D06-EDDA-8805-EA96-82626784CA3C}"/>
            </a:ext>
          </a:extLst>
        </xdr:cNvPr>
        <xdr:cNvSpPr>
          <a:spLocks noChangeAspect="1" noChangeArrowheads="1"/>
        </xdr:cNvSpPr>
      </xdr:nvSpPr>
      <xdr:spPr bwMode="auto">
        <a:xfrm>
          <a:off x="1524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15</xdr:row>
      <xdr:rowOff>114300</xdr:rowOff>
    </xdr:to>
    <xdr:sp macro="" textlink="">
      <xdr:nvSpPr>
        <xdr:cNvPr id="3075" name="AutoShape 3" descr="LiPo Charger 3.7V with DC-DC Boost 4.5-24V">
          <a:extLst>
            <a:ext uri="{FF2B5EF4-FFF2-40B4-BE49-F238E27FC236}">
              <a16:creationId xmlns:a16="http://schemas.microsoft.com/office/drawing/2014/main" id="{DCDA56FF-CCAB-B329-544F-7F067979EDD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15</xdr:row>
      <xdr:rowOff>114300</xdr:rowOff>
    </xdr:to>
    <xdr:sp macro="" textlink="">
      <xdr:nvSpPr>
        <xdr:cNvPr id="3076" name="AutoShape 4" descr="LiPo Charger 3.7V with DC-DC Boost 4.5-24V">
          <a:extLst>
            <a:ext uri="{FF2B5EF4-FFF2-40B4-BE49-F238E27FC236}">
              <a16:creationId xmlns:a16="http://schemas.microsoft.com/office/drawing/2014/main" id="{12226990-A097-52CD-8CAC-A746329C6D1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581025</xdr:colOff>
      <xdr:row>9</xdr:row>
      <xdr:rowOff>57150</xdr:rowOff>
    </xdr:from>
    <xdr:to>
      <xdr:col>3</xdr:col>
      <xdr:colOff>466725</xdr:colOff>
      <xdr:row>27</xdr:row>
      <xdr:rowOff>95250</xdr:rowOff>
    </xdr:to>
    <xdr:pic>
      <xdr:nvPicPr>
        <xdr:cNvPr id="2" name="Image 1" descr="J5019-005">
          <a:extLst>
            <a:ext uri="{FF2B5EF4-FFF2-40B4-BE49-F238E27FC236}">
              <a16:creationId xmlns:a16="http://schemas.microsoft.com/office/drawing/2014/main" id="{61FCE384-B997-F38C-5DAB-42888B455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866900"/>
          <a:ext cx="6381750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3"/>
  <sheetViews>
    <sheetView workbookViewId="0">
      <selection activeCell="E18" sqref="E18"/>
    </sheetView>
  </sheetViews>
  <sheetFormatPr baseColWidth="10" defaultColWidth="9.140625" defaultRowHeight="15" x14ac:dyDescent="0.25"/>
  <cols>
    <col min="2" max="2" width="14.85546875" bestFit="1" customWidth="1"/>
    <col min="3" max="3" width="16.42578125" bestFit="1" customWidth="1"/>
    <col min="4" max="4" width="36.7109375" bestFit="1" customWidth="1"/>
    <col min="5" max="5" width="26.7109375" customWidth="1"/>
  </cols>
  <sheetData>
    <row r="1" spans="2:5" ht="15.75" thickBot="1" x14ac:dyDescent="0.3"/>
    <row r="2" spans="2:5" ht="38.25" thickBot="1" x14ac:dyDescent="0.3">
      <c r="B2" s="2" t="s">
        <v>16</v>
      </c>
      <c r="C2" s="2" t="s">
        <v>17</v>
      </c>
      <c r="D2" s="4" t="s">
        <v>18</v>
      </c>
    </row>
    <row r="3" spans="2:5" ht="19.5" thickBot="1" x14ac:dyDescent="0.3">
      <c r="B3" s="3" t="s">
        <v>19</v>
      </c>
      <c r="C3" s="3" t="s">
        <v>20</v>
      </c>
      <c r="D3" s="3" t="s">
        <v>21</v>
      </c>
      <c r="E3" s="3"/>
    </row>
    <row r="4" spans="2:5" ht="19.5" thickBot="1" x14ac:dyDescent="0.3">
      <c r="B4" s="3" t="s">
        <v>22</v>
      </c>
      <c r="C4" s="3" t="s">
        <v>23</v>
      </c>
      <c r="D4" s="3" t="s">
        <v>24</v>
      </c>
      <c r="E4" s="3" t="s">
        <v>77</v>
      </c>
    </row>
    <row r="5" spans="2:5" ht="19.5" thickBot="1" x14ac:dyDescent="0.3">
      <c r="B5" s="3" t="s">
        <v>25</v>
      </c>
      <c r="C5" s="3" t="s">
        <v>26</v>
      </c>
      <c r="D5" s="3" t="s">
        <v>27</v>
      </c>
      <c r="E5" s="3" t="s">
        <v>76</v>
      </c>
    </row>
    <row r="6" spans="2:5" ht="19.5" thickBot="1" x14ac:dyDescent="0.3">
      <c r="B6" s="3" t="s">
        <v>28</v>
      </c>
      <c r="C6" s="3" t="s">
        <v>29</v>
      </c>
      <c r="D6" s="3" t="s">
        <v>30</v>
      </c>
      <c r="E6" s="3"/>
    </row>
    <row r="7" spans="2:5" ht="19.5" thickBot="1" x14ac:dyDescent="0.3">
      <c r="B7" s="3" t="s">
        <v>31</v>
      </c>
      <c r="C7" s="3" t="s">
        <v>32</v>
      </c>
      <c r="D7" s="3" t="s">
        <v>33</v>
      </c>
      <c r="E7" s="3"/>
    </row>
    <row r="8" spans="2:5" ht="19.5" thickBot="1" x14ac:dyDescent="0.3">
      <c r="B8" s="3" t="s">
        <v>34</v>
      </c>
      <c r="C8" s="3" t="s">
        <v>35</v>
      </c>
      <c r="D8" s="3" t="s">
        <v>36</v>
      </c>
      <c r="E8" s="3"/>
    </row>
    <row r="9" spans="2:5" ht="19.5" thickBot="1" x14ac:dyDescent="0.3">
      <c r="B9" s="3" t="s">
        <v>37</v>
      </c>
      <c r="C9" s="3" t="s">
        <v>38</v>
      </c>
      <c r="D9" s="3"/>
      <c r="E9" s="3"/>
    </row>
    <row r="10" spans="2:5" ht="19.5" thickBot="1" x14ac:dyDescent="0.3">
      <c r="B10" s="3" t="s">
        <v>39</v>
      </c>
      <c r="C10" s="3" t="s">
        <v>40</v>
      </c>
      <c r="D10" s="3"/>
      <c r="E10" s="3"/>
    </row>
    <row r="11" spans="2:5" ht="19.5" thickBot="1" x14ac:dyDescent="0.3">
      <c r="B11" s="3" t="s">
        <v>41</v>
      </c>
      <c r="C11" s="3" t="s">
        <v>42</v>
      </c>
      <c r="D11" s="3" t="s">
        <v>43</v>
      </c>
      <c r="E11" s="3"/>
    </row>
    <row r="12" spans="2:5" ht="19.5" thickBot="1" x14ac:dyDescent="0.3">
      <c r="B12" s="3" t="s">
        <v>44</v>
      </c>
      <c r="C12" s="3" t="s">
        <v>45</v>
      </c>
      <c r="D12" s="3"/>
      <c r="E12" s="3"/>
    </row>
    <row r="13" spans="2:5" ht="19.5" thickBot="1" x14ac:dyDescent="0.3">
      <c r="B13" s="3" t="s">
        <v>46</v>
      </c>
      <c r="C13" s="3" t="s">
        <v>47</v>
      </c>
      <c r="D13" s="3" t="s">
        <v>48</v>
      </c>
      <c r="E13" s="3"/>
    </row>
    <row r="14" spans="2:5" ht="19.5" thickBot="1" x14ac:dyDescent="0.3">
      <c r="B14" s="3" t="s">
        <v>49</v>
      </c>
      <c r="C14" s="3" t="s">
        <v>50</v>
      </c>
      <c r="D14" s="3" t="s">
        <v>51</v>
      </c>
      <c r="E14" s="3" t="s">
        <v>74</v>
      </c>
    </row>
    <row r="15" spans="2:5" ht="19.5" thickBot="1" x14ac:dyDescent="0.3">
      <c r="B15" s="3" t="s">
        <v>52</v>
      </c>
      <c r="C15" s="3" t="s">
        <v>53</v>
      </c>
      <c r="D15" s="3" t="s">
        <v>54</v>
      </c>
      <c r="E15" s="3" t="s">
        <v>75</v>
      </c>
    </row>
    <row r="16" spans="2:5" ht="19.5" thickBot="1" x14ac:dyDescent="0.3">
      <c r="B16" s="3" t="s">
        <v>55</v>
      </c>
      <c r="C16" s="3" t="s">
        <v>56</v>
      </c>
      <c r="D16" s="3" t="s">
        <v>57</v>
      </c>
      <c r="E16" s="3"/>
    </row>
    <row r="17" spans="2:5" ht="19.5" thickBot="1" x14ac:dyDescent="0.3">
      <c r="B17" s="3" t="s">
        <v>58</v>
      </c>
      <c r="C17" s="3" t="s">
        <v>59</v>
      </c>
      <c r="D17" s="3"/>
      <c r="E17" s="3"/>
    </row>
    <row r="18" spans="2:5" ht="19.5" thickBot="1" x14ac:dyDescent="0.3">
      <c r="B18" s="3" t="s">
        <v>60</v>
      </c>
      <c r="C18" s="3" t="s">
        <v>61</v>
      </c>
      <c r="D18" s="3"/>
      <c r="E18" s="3"/>
    </row>
    <row r="19" spans="2:5" ht="19.5" thickBot="1" x14ac:dyDescent="0.3">
      <c r="B19" s="3" t="s">
        <v>62</v>
      </c>
      <c r="C19" s="3" t="s">
        <v>63</v>
      </c>
      <c r="D19" s="3"/>
      <c r="E19" s="3" t="s">
        <v>78</v>
      </c>
    </row>
    <row r="20" spans="2:5" ht="19.5" thickBot="1" x14ac:dyDescent="0.3">
      <c r="B20" s="3" t="s">
        <v>64</v>
      </c>
      <c r="C20" s="3" t="s">
        <v>65</v>
      </c>
      <c r="D20" s="3"/>
      <c r="E20" s="3" t="s">
        <v>79</v>
      </c>
    </row>
    <row r="21" spans="2:5" ht="19.5" thickBot="1" x14ac:dyDescent="0.3">
      <c r="B21" s="3" t="s">
        <v>66</v>
      </c>
      <c r="C21" s="3" t="s">
        <v>67</v>
      </c>
      <c r="D21" s="3" t="s">
        <v>68</v>
      </c>
      <c r="E21" s="3" t="s">
        <v>80</v>
      </c>
    </row>
    <row r="22" spans="2:5" ht="19.5" thickBot="1" x14ac:dyDescent="0.3">
      <c r="B22" s="3" t="s">
        <v>69</v>
      </c>
      <c r="C22" s="3" t="s">
        <v>70</v>
      </c>
      <c r="D22" s="3" t="s">
        <v>71</v>
      </c>
      <c r="E22" s="3" t="s">
        <v>81</v>
      </c>
    </row>
    <row r="23" spans="2:5" ht="38.25" thickBot="1" x14ac:dyDescent="0.3">
      <c r="B23" s="3" t="s">
        <v>72</v>
      </c>
      <c r="C23" s="3" t="s">
        <v>72</v>
      </c>
      <c r="D23" s="3" t="s">
        <v>73</v>
      </c>
      <c r="E2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6172-A5C4-4931-9805-B1E433217B73}">
  <dimension ref="A1:P27"/>
  <sheetViews>
    <sheetView tabSelected="1" workbookViewId="0">
      <selection activeCell="K16" sqref="K16"/>
    </sheetView>
  </sheetViews>
  <sheetFormatPr baseColWidth="10" defaultRowHeight="15" x14ac:dyDescent="0.25"/>
  <cols>
    <col min="2" max="2" width="26.85546875" bestFit="1" customWidth="1"/>
    <col min="11" max="11" width="14.7109375" bestFit="1" customWidth="1"/>
  </cols>
  <sheetData>
    <row r="1" spans="1:16" ht="15.75" thickBot="1" x14ac:dyDescent="0.3">
      <c r="A1" s="27">
        <v>5</v>
      </c>
      <c r="B1" s="28" t="s">
        <v>90</v>
      </c>
      <c r="C1" s="28" t="s">
        <v>7</v>
      </c>
      <c r="D1" s="28" t="s">
        <v>8</v>
      </c>
      <c r="E1" s="28" t="s">
        <v>9</v>
      </c>
      <c r="F1" s="28" t="s">
        <v>7</v>
      </c>
      <c r="G1" s="29" t="s">
        <v>8</v>
      </c>
      <c r="J1" s="27">
        <v>5</v>
      </c>
      <c r="K1" s="28" t="s">
        <v>90</v>
      </c>
      <c r="L1" s="28" t="s">
        <v>7</v>
      </c>
      <c r="M1" s="28" t="s">
        <v>8</v>
      </c>
      <c r="N1" s="28" t="s">
        <v>9</v>
      </c>
      <c r="O1" s="28" t="s">
        <v>7</v>
      </c>
      <c r="P1" s="29" t="s">
        <v>8</v>
      </c>
    </row>
    <row r="2" spans="1:16" x14ac:dyDescent="0.25">
      <c r="A2" s="24"/>
      <c r="B2" s="24" t="s">
        <v>0</v>
      </c>
      <c r="C2" s="25">
        <v>1.2999999999999999E-2</v>
      </c>
      <c r="D2" s="26">
        <f t="shared" ref="D2:D9" si="0">C2*$A$1</f>
        <v>6.5000000000000002E-2</v>
      </c>
      <c r="E2" s="24">
        <v>1</v>
      </c>
      <c r="F2" s="25">
        <f>C2*E2</f>
        <v>1.2999999999999999E-2</v>
      </c>
      <c r="G2" s="26">
        <f t="shared" ref="G2:G9" si="1">F2*$A$1</f>
        <v>6.5000000000000002E-2</v>
      </c>
      <c r="J2" s="24"/>
      <c r="K2" s="24" t="s">
        <v>0</v>
      </c>
      <c r="L2" s="25">
        <v>1.2999999999999999E-2</v>
      </c>
      <c r="M2" s="26">
        <f t="shared" ref="M2:M9" si="2">L2*$A$1</f>
        <v>6.5000000000000002E-2</v>
      </c>
      <c r="N2" s="24">
        <v>1</v>
      </c>
      <c r="O2" s="25">
        <f>L2*N2</f>
        <v>1.2999999999999999E-2</v>
      </c>
      <c r="P2" s="26">
        <f t="shared" ref="P2:P9" si="3">O2*$A$1</f>
        <v>6.5000000000000002E-2</v>
      </c>
    </row>
    <row r="3" spans="1:16" x14ac:dyDescent="0.25">
      <c r="A3" s="5"/>
      <c r="B3" s="5" t="s">
        <v>1</v>
      </c>
      <c r="C3" s="6"/>
      <c r="D3" s="7">
        <f t="shared" si="0"/>
        <v>0</v>
      </c>
      <c r="E3" s="5">
        <v>2</v>
      </c>
      <c r="F3" s="6">
        <f t="shared" ref="F3:F8" si="4">C3*E3</f>
        <v>0</v>
      </c>
      <c r="G3" s="7">
        <f t="shared" si="1"/>
        <v>0</v>
      </c>
      <c r="J3" s="5"/>
      <c r="K3" s="5" t="s">
        <v>1</v>
      </c>
      <c r="L3" s="6"/>
      <c r="M3" s="7">
        <f t="shared" si="2"/>
        <v>0</v>
      </c>
      <c r="N3" s="5">
        <v>2</v>
      </c>
      <c r="O3" s="6">
        <f t="shared" ref="O3:O9" si="5">L3*N3</f>
        <v>0</v>
      </c>
      <c r="P3" s="7">
        <f t="shared" si="3"/>
        <v>0</v>
      </c>
    </row>
    <row r="4" spans="1:16" x14ac:dyDescent="0.25">
      <c r="A4" s="5"/>
      <c r="B4" s="5" t="s">
        <v>2</v>
      </c>
      <c r="C4" s="6">
        <f>(5/1000)</f>
        <v>5.0000000000000001E-3</v>
      </c>
      <c r="D4" s="7">
        <f>C4*$A$1</f>
        <v>2.5000000000000001E-2</v>
      </c>
      <c r="E4" s="5">
        <v>1</v>
      </c>
      <c r="F4" s="6">
        <f t="shared" si="4"/>
        <v>5.0000000000000001E-3</v>
      </c>
      <c r="G4" s="7">
        <f>F4*$A$1</f>
        <v>2.5000000000000001E-2</v>
      </c>
      <c r="H4" t="s">
        <v>91</v>
      </c>
      <c r="J4" s="5"/>
      <c r="K4" s="5" t="s">
        <v>2</v>
      </c>
      <c r="L4" s="6">
        <f>(5/1000)</f>
        <v>5.0000000000000001E-3</v>
      </c>
      <c r="M4" s="7">
        <f>L4*$A$1</f>
        <v>2.5000000000000001E-2</v>
      </c>
      <c r="N4" s="5">
        <v>1</v>
      </c>
      <c r="O4" s="6">
        <f t="shared" si="5"/>
        <v>5.0000000000000001E-3</v>
      </c>
      <c r="P4" s="7">
        <f>O4*$A$1</f>
        <v>2.5000000000000001E-2</v>
      </c>
    </row>
    <row r="5" spans="1:16" x14ac:dyDescent="0.25">
      <c r="A5" s="5"/>
      <c r="B5" s="5" t="s">
        <v>3</v>
      </c>
      <c r="C5" s="6">
        <v>0</v>
      </c>
      <c r="D5" s="7">
        <f t="shared" si="0"/>
        <v>0</v>
      </c>
      <c r="E5" s="5">
        <v>1</v>
      </c>
      <c r="F5" s="6">
        <f t="shared" si="4"/>
        <v>0</v>
      </c>
      <c r="G5" s="7">
        <f t="shared" si="1"/>
        <v>0</v>
      </c>
      <c r="J5" s="5"/>
      <c r="K5" s="5" t="s">
        <v>3</v>
      </c>
      <c r="L5" s="6">
        <v>0</v>
      </c>
      <c r="M5" s="7">
        <f t="shared" si="2"/>
        <v>0</v>
      </c>
      <c r="N5" s="5">
        <v>1</v>
      </c>
      <c r="O5" s="6">
        <f t="shared" si="5"/>
        <v>0</v>
      </c>
      <c r="P5" s="7">
        <f t="shared" si="3"/>
        <v>0</v>
      </c>
    </row>
    <row r="6" spans="1:16" x14ac:dyDescent="0.25">
      <c r="A6" s="5"/>
      <c r="B6" s="5" t="s">
        <v>4</v>
      </c>
      <c r="C6" s="6">
        <v>0</v>
      </c>
      <c r="D6" s="7">
        <f t="shared" si="0"/>
        <v>0</v>
      </c>
      <c r="E6" s="5">
        <v>1</v>
      </c>
      <c r="F6" s="6">
        <f t="shared" si="4"/>
        <v>0</v>
      </c>
      <c r="G6" s="7">
        <f t="shared" si="1"/>
        <v>0</v>
      </c>
      <c r="J6" s="5"/>
      <c r="K6" s="5" t="s">
        <v>4</v>
      </c>
      <c r="L6" s="6">
        <v>0</v>
      </c>
      <c r="M6" s="7">
        <f t="shared" si="2"/>
        <v>0</v>
      </c>
      <c r="N6" s="5">
        <v>1</v>
      </c>
      <c r="O6" s="6">
        <f t="shared" si="5"/>
        <v>0</v>
      </c>
      <c r="P6" s="7">
        <f t="shared" si="3"/>
        <v>0</v>
      </c>
    </row>
    <row r="7" spans="1:16" x14ac:dyDescent="0.25">
      <c r="A7" s="5"/>
      <c r="B7" s="5" t="s">
        <v>5</v>
      </c>
      <c r="C7" s="6">
        <v>0.02</v>
      </c>
      <c r="D7" s="7">
        <f t="shared" si="0"/>
        <v>0.1</v>
      </c>
      <c r="E7" s="5">
        <v>1</v>
      </c>
      <c r="F7" s="6">
        <f t="shared" si="4"/>
        <v>0.02</v>
      </c>
      <c r="G7" s="7">
        <f t="shared" si="1"/>
        <v>0.1</v>
      </c>
      <c r="J7" s="5"/>
      <c r="K7" s="5" t="s">
        <v>5</v>
      </c>
      <c r="L7" s="6">
        <v>0.02</v>
      </c>
      <c r="M7" s="7">
        <f t="shared" si="2"/>
        <v>0.1</v>
      </c>
      <c r="N7" s="5">
        <v>1</v>
      </c>
      <c r="O7" s="6">
        <f t="shared" si="5"/>
        <v>0.02</v>
      </c>
      <c r="P7" s="7">
        <f t="shared" si="3"/>
        <v>0.1</v>
      </c>
    </row>
    <row r="8" spans="1:16" x14ac:dyDescent="0.25">
      <c r="A8" s="5" t="s">
        <v>10</v>
      </c>
      <c r="B8" s="5" t="s">
        <v>6</v>
      </c>
      <c r="C8" s="6">
        <v>0</v>
      </c>
      <c r="D8" s="7">
        <f t="shared" si="0"/>
        <v>0</v>
      </c>
      <c r="E8" s="5">
        <v>1</v>
      </c>
      <c r="F8" s="6">
        <f t="shared" si="4"/>
        <v>0</v>
      </c>
      <c r="G8" s="7">
        <f t="shared" si="1"/>
        <v>0</v>
      </c>
      <c r="J8" s="5" t="s">
        <v>10</v>
      </c>
      <c r="K8" s="5" t="s">
        <v>6</v>
      </c>
      <c r="L8" s="6">
        <f>J1/8</f>
        <v>0.625</v>
      </c>
      <c r="M8" s="7">
        <f t="shared" si="2"/>
        <v>3.125</v>
      </c>
      <c r="N8" s="5">
        <v>1</v>
      </c>
      <c r="O8" s="6">
        <f t="shared" si="5"/>
        <v>0.625</v>
      </c>
      <c r="P8" s="7">
        <f t="shared" si="3"/>
        <v>3.125</v>
      </c>
    </row>
    <row r="9" spans="1:16" x14ac:dyDescent="0.25">
      <c r="A9" s="8">
        <v>0.9</v>
      </c>
      <c r="B9" s="5" t="s">
        <v>82</v>
      </c>
      <c r="C9" s="6">
        <f>SUM(C2:C8)*(1-A9)</f>
        <v>3.7999999999999991E-3</v>
      </c>
      <c r="D9" s="7">
        <f t="shared" si="0"/>
        <v>1.8999999999999996E-2</v>
      </c>
      <c r="E9" s="5">
        <v>1</v>
      </c>
      <c r="F9" s="6">
        <f t="shared" ref="F9" si="6">C9*E9</f>
        <v>3.7999999999999991E-3</v>
      </c>
      <c r="G9" s="7">
        <f t="shared" si="1"/>
        <v>1.8999999999999996E-2</v>
      </c>
      <c r="J9" s="8">
        <v>0.9</v>
      </c>
      <c r="K9" s="5" t="s">
        <v>82</v>
      </c>
      <c r="L9" s="6">
        <f>SUM(L2:L8)*(1-J9)</f>
        <v>6.6299999999999984E-2</v>
      </c>
      <c r="M9" s="7">
        <f t="shared" si="2"/>
        <v>0.33149999999999991</v>
      </c>
      <c r="N9" s="5">
        <v>1</v>
      </c>
      <c r="O9" s="6">
        <f t="shared" si="5"/>
        <v>6.6299999999999984E-2</v>
      </c>
      <c r="P9" s="7">
        <f t="shared" si="3"/>
        <v>0.33149999999999991</v>
      </c>
    </row>
    <row r="10" spans="1:16" x14ac:dyDescent="0.25">
      <c r="A10" s="5"/>
      <c r="B10" s="5"/>
      <c r="C10" s="6"/>
      <c r="D10" s="5"/>
      <c r="E10" s="5"/>
      <c r="F10" s="6"/>
      <c r="G10" s="5"/>
      <c r="J10" s="5"/>
      <c r="K10" s="5"/>
      <c r="L10" s="6"/>
      <c r="M10" s="5"/>
      <c r="N10" s="5"/>
      <c r="O10" s="6"/>
      <c r="P10" s="5"/>
    </row>
    <row r="11" spans="1:16" x14ac:dyDescent="0.25">
      <c r="A11" s="5"/>
      <c r="B11" s="5"/>
      <c r="C11" s="6">
        <f>SUM(C2:C9)</f>
        <v>4.1799999999999997E-2</v>
      </c>
      <c r="D11" s="5">
        <f>SUM(D2:D9)</f>
        <v>0.20899999999999999</v>
      </c>
      <c r="E11" s="5"/>
      <c r="F11" s="6">
        <f>SUM(F2:F9)</f>
        <v>4.1799999999999997E-2</v>
      </c>
      <c r="G11" s="5">
        <f>SUM(G2:G9)</f>
        <v>0.20899999999999999</v>
      </c>
      <c r="J11" s="5"/>
      <c r="K11" s="5"/>
      <c r="L11" s="6">
        <f>SUM(L2:L9)</f>
        <v>0.72930000000000006</v>
      </c>
      <c r="M11" s="5">
        <f>SUM(M2:M9)</f>
        <v>3.6464999999999996</v>
      </c>
      <c r="N11" s="5"/>
      <c r="O11" s="6">
        <f>SUM(O2:O9)</f>
        <v>0.72930000000000006</v>
      </c>
      <c r="P11" s="5">
        <f>SUM(P2:P9)</f>
        <v>3.6464999999999996</v>
      </c>
    </row>
    <row r="14" spans="1:16" ht="15.75" thickBot="1" x14ac:dyDescent="0.3"/>
    <row r="15" spans="1:16" ht="15.75" thickBot="1" x14ac:dyDescent="0.3">
      <c r="B15" s="19" t="s">
        <v>83</v>
      </c>
      <c r="C15" s="20">
        <v>2100</v>
      </c>
    </row>
    <row r="16" spans="1:16" ht="15.75" thickBot="1" x14ac:dyDescent="0.3">
      <c r="B16" s="9"/>
      <c r="C16" s="9"/>
    </row>
    <row r="17" spans="2:3" x14ac:dyDescent="0.25">
      <c r="B17" s="10" t="s">
        <v>92</v>
      </c>
      <c r="C17" s="11">
        <f>F11*1000</f>
        <v>41.8</v>
      </c>
    </row>
    <row r="18" spans="2:3" ht="15.75" thickBot="1" x14ac:dyDescent="0.3">
      <c r="B18" s="14" t="s">
        <v>93</v>
      </c>
      <c r="C18" s="30">
        <f>O11*1000</f>
        <v>729.30000000000007</v>
      </c>
    </row>
    <row r="19" spans="2:3" x14ac:dyDescent="0.25">
      <c r="B19" s="21" t="s">
        <v>84</v>
      </c>
      <c r="C19" s="23">
        <v>40</v>
      </c>
    </row>
    <row r="20" spans="2:3" x14ac:dyDescent="0.25">
      <c r="B20" s="12" t="s">
        <v>88</v>
      </c>
      <c r="C20" s="13">
        <v>100</v>
      </c>
    </row>
    <row r="21" spans="2:3" ht="15.75" thickBot="1" x14ac:dyDescent="0.3">
      <c r="B21" s="14" t="s">
        <v>85</v>
      </c>
      <c r="C21" s="15">
        <v>300</v>
      </c>
    </row>
    <row r="22" spans="2:3" ht="15.75" thickBot="1" x14ac:dyDescent="0.3">
      <c r="B22" s="9"/>
      <c r="C22" s="9"/>
    </row>
    <row r="23" spans="2:3" x14ac:dyDescent="0.25">
      <c r="B23" s="10" t="s">
        <v>94</v>
      </c>
      <c r="C23" s="16">
        <f>C15/C17</f>
        <v>50.239234449760772</v>
      </c>
    </row>
    <row r="24" spans="2:3" ht="15.75" thickBot="1" x14ac:dyDescent="0.3">
      <c r="B24" s="14" t="s">
        <v>95</v>
      </c>
      <c r="C24" s="30">
        <f>C18</f>
        <v>729.30000000000007</v>
      </c>
    </row>
    <row r="25" spans="2:3" x14ac:dyDescent="0.25">
      <c r="B25" s="21" t="s">
        <v>87</v>
      </c>
      <c r="C25" s="22">
        <f>C15/C19</f>
        <v>52.5</v>
      </c>
    </row>
    <row r="26" spans="2:3" x14ac:dyDescent="0.25">
      <c r="B26" s="12" t="s">
        <v>89</v>
      </c>
      <c r="C26" s="17">
        <f>C15/C20</f>
        <v>21</v>
      </c>
    </row>
    <row r="27" spans="2:3" ht="15.75" thickBot="1" x14ac:dyDescent="0.3">
      <c r="B27" s="14" t="s">
        <v>86</v>
      </c>
      <c r="C27" s="18">
        <f>C15/C21</f>
        <v>7</v>
      </c>
    </row>
  </sheetData>
  <conditionalFormatting sqref="C2:G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P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21 C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C27 C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C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226B-06D9-4DE6-9711-3AACDC36D103}">
  <dimension ref="B4:B8"/>
  <sheetViews>
    <sheetView workbookViewId="0">
      <selection activeCell="F21" sqref="F21"/>
    </sheetView>
  </sheetViews>
  <sheetFormatPr baseColWidth="10" defaultRowHeight="15" x14ac:dyDescent="0.25"/>
  <cols>
    <col min="2" max="2" width="74.5703125" customWidth="1"/>
  </cols>
  <sheetData>
    <row r="4" spans="2:2" ht="16.5" x14ac:dyDescent="0.25">
      <c r="B4" s="1" t="s">
        <v>11</v>
      </c>
    </row>
    <row r="5" spans="2:2" ht="16.5" x14ac:dyDescent="0.25">
      <c r="B5" s="1" t="s">
        <v>12</v>
      </c>
    </row>
    <row r="6" spans="2:2" ht="16.5" x14ac:dyDescent="0.25">
      <c r="B6" s="1" t="s">
        <v>13</v>
      </c>
    </row>
    <row r="7" spans="2:2" ht="16.5" x14ac:dyDescent="0.25">
      <c r="B7" s="1" t="s">
        <v>14</v>
      </c>
    </row>
    <row r="8" spans="2:2" ht="16.5" x14ac:dyDescent="0.25">
      <c r="B8" s="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Mapping</vt:lpstr>
      <vt:lpstr>Consumption</vt:lpstr>
      <vt:lpstr>battery charger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shavy</dc:creator>
  <cp:lastModifiedBy>shavy</cp:lastModifiedBy>
  <dcterms:created xsi:type="dcterms:W3CDTF">2015-06-05T18:19:34Z</dcterms:created>
  <dcterms:modified xsi:type="dcterms:W3CDTF">2025-02-26T14:35:30Z</dcterms:modified>
</cp:coreProperties>
</file>