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15600" windowHeight="4755" tabRatio="685"/>
  </bookViews>
  <sheets>
    <sheet name="Current" sheetId="8" r:id="rId1"/>
    <sheet name="Future" sheetId="7" r:id="rId2"/>
    <sheet name="Achieved" sheetId="10" r:id="rId3"/>
    <sheet name="Phase I Charts" sheetId="9" r:id="rId4"/>
    <sheet name="Phase 2 Charts" sheetId="11" r:id="rId5"/>
    <sheet name="Data Pivots" sheetId="13" r:id="rId6"/>
  </sheets>
  <externalReferences>
    <externalReference r:id="rId7"/>
  </externalReferences>
  <definedNames>
    <definedName name="MCT_1Shift_5days">'[1]Current State'!$M$3</definedName>
    <definedName name="_xlnm.Print_Area" localSheetId="2">Achieved!$A$1:$P$70</definedName>
    <definedName name="_xlnm.Print_Area" localSheetId="0">Current!$A$1:$Q$63</definedName>
    <definedName name="_xlnm.Print_Area" localSheetId="1">Future!$A$1:$Q$64</definedName>
    <definedName name="_xlnm.Print_Area" localSheetId="4">'Phase 2 Charts'!$A$1:$V$95</definedName>
    <definedName name="_xlnm.Print_Area" localSheetId="3">'Phase I Charts'!$A$1:$S$62</definedName>
    <definedName name="shifttable">'[1]Current State'!$L$34:$N$41</definedName>
  </definedNames>
  <calcPr calcId="114210"/>
</workbook>
</file>

<file path=xl/calcChain.xml><?xml version="1.0" encoding="utf-8"?>
<calcChain xmlns="http://schemas.openxmlformats.org/spreadsheetml/2006/main">
  <c r="H15" i="7"/>
  <c r="H14"/>
  <c r="E16" i="13"/>
  <c r="P26"/>
  <c r="H16" i="7"/>
  <c r="Q26" i="13"/>
  <c r="H8" i="7"/>
  <c r="H9"/>
  <c r="H10"/>
  <c r="H11"/>
  <c r="H12"/>
  <c r="H13"/>
  <c r="E15" i="13"/>
  <c r="H5" i="8"/>
  <c r="H6"/>
  <c r="N25" i="13"/>
  <c r="H8" i="8"/>
  <c r="H7"/>
  <c r="J14" i="13"/>
  <c r="O25"/>
  <c r="H9" i="8"/>
  <c r="H10"/>
  <c r="H11"/>
  <c r="H12"/>
  <c r="L25" i="13"/>
  <c r="H13" i="8"/>
  <c r="H14"/>
  <c r="H15"/>
  <c r="H8" i="10"/>
  <c r="H9"/>
  <c r="I28" i="13"/>
  <c r="H5" i="10"/>
  <c r="H6"/>
  <c r="H10"/>
  <c r="H11"/>
  <c r="K28" i="13"/>
  <c r="H12" i="10"/>
  <c r="L28" i="13"/>
  <c r="H13" i="10"/>
  <c r="H14"/>
  <c r="H15"/>
  <c r="M17" i="13"/>
  <c r="N89" i="11"/>
  <c r="F89"/>
  <c r="N55" i="9"/>
  <c r="F55"/>
  <c r="H7" i="10"/>
  <c r="H16"/>
  <c r="Q28" i="13"/>
  <c r="H5" i="7"/>
  <c r="H6"/>
  <c r="H20"/>
  <c r="H7"/>
  <c r="H16" i="8"/>
  <c r="J17" i="13"/>
  <c r="Q25"/>
  <c r="J16"/>
  <c r="P25"/>
  <c r="P28"/>
  <c r="O28"/>
  <c r="N28"/>
  <c r="M25"/>
  <c r="M28"/>
  <c r="K25"/>
  <c r="J25"/>
  <c r="J28"/>
  <c r="I25"/>
  <c r="E17"/>
  <c r="E14"/>
  <c r="O26"/>
  <c r="N26"/>
  <c r="M26"/>
  <c r="L26"/>
  <c r="K26"/>
  <c r="J26"/>
  <c r="J27"/>
  <c r="J33"/>
  <c r="I26"/>
  <c r="J15"/>
  <c r="M13"/>
  <c r="M14"/>
  <c r="M15"/>
  <c r="M16"/>
  <c r="E13"/>
  <c r="E26"/>
  <c r="P29"/>
  <c r="P36"/>
  <c r="H18" i="10"/>
  <c r="H22"/>
  <c r="H20"/>
  <c r="F2" i="13"/>
  <c r="H18" i="7"/>
  <c r="E23" i="13"/>
  <c r="E36"/>
  <c r="M27"/>
  <c r="M33"/>
  <c r="M29"/>
  <c r="M36"/>
  <c r="L27"/>
  <c r="L33"/>
  <c r="K27"/>
  <c r="K33"/>
  <c r="E35"/>
  <c r="E22"/>
  <c r="I27"/>
  <c r="I33"/>
  <c r="I29"/>
  <c r="I36"/>
  <c r="O27"/>
  <c r="O33"/>
  <c r="E21"/>
  <c r="E34"/>
  <c r="Q29"/>
  <c r="Q36"/>
  <c r="Q27"/>
  <c r="Q33"/>
  <c r="P27"/>
  <c r="P33"/>
  <c r="E24"/>
  <c r="E37"/>
  <c r="O29"/>
  <c r="O36"/>
  <c r="J29"/>
  <c r="J36"/>
  <c r="K29"/>
  <c r="K36"/>
  <c r="L29"/>
  <c r="L36"/>
  <c r="H18" i="8"/>
  <c r="N27" i="13"/>
  <c r="N33"/>
  <c r="N29"/>
  <c r="N36"/>
  <c r="H20" i="8"/>
  <c r="F7" i="13"/>
  <c r="J13"/>
  <c r="E20"/>
  <c r="E5" i="9"/>
  <c r="P6" i="11"/>
  <c r="F3" i="13"/>
  <c r="P6" i="9"/>
  <c r="P7" i="11"/>
  <c r="F5" i="13"/>
  <c r="H7" i="11"/>
  <c r="H24" i="10"/>
  <c r="E7" i="11"/>
  <c r="H22" i="7"/>
  <c r="F6" i="13"/>
  <c r="E29" i="9"/>
  <c r="E6" i="11"/>
  <c r="E6" i="9"/>
  <c r="J19" i="13"/>
  <c r="H22" i="8"/>
  <c r="E5" i="11"/>
  <c r="E33" i="13"/>
  <c r="E38"/>
  <c r="H43" i="11"/>
  <c r="P5" i="9"/>
  <c r="P5" i="11"/>
  <c r="E27" i="13"/>
  <c r="F4"/>
  <c r="E30"/>
  <c r="E29"/>
  <c r="H29" i="9"/>
  <c r="K43" i="11"/>
  <c r="H6"/>
  <c r="H24" i="7"/>
  <c r="H6" i="9"/>
  <c r="H5"/>
  <c r="H5" i="11"/>
  <c r="H24" i="8"/>
</calcChain>
</file>

<file path=xl/comments1.xml><?xml version="1.0" encoding="utf-8"?>
<comments xmlns="http://schemas.openxmlformats.org/spreadsheetml/2006/main">
  <authors>
    <author>IT</author>
  </authors>
  <commentList>
    <comment ref="B8" authorId="0">
      <text>
        <r>
          <rPr>
            <sz val="10"/>
            <color indexed="81"/>
            <rFont val="Tahoma"/>
          </rPr>
          <t xml:space="preserve">Leave Raw Procurement entry as "0" unless the Raw Material on hand is not sufficient to complete a typical order quantity.
</t>
        </r>
      </text>
    </comment>
  </commentList>
</comments>
</file>

<file path=xl/comments2.xml><?xml version="1.0" encoding="utf-8"?>
<comments xmlns="http://schemas.openxmlformats.org/spreadsheetml/2006/main">
  <authors>
    <author>IT</author>
  </authors>
  <commentList>
    <comment ref="B8" authorId="0">
      <text>
        <r>
          <rPr>
            <sz val="10"/>
            <color indexed="81"/>
            <rFont val="Tahoma"/>
          </rPr>
          <t xml:space="preserve">Leave Raw Procurement entry as "0" unless the Raw Material on hand is not sufficient to complete a typical order quantity.
</t>
        </r>
      </text>
    </comment>
  </commentList>
</comments>
</file>

<file path=xl/comments3.xml><?xml version="1.0" encoding="utf-8"?>
<comments xmlns="http://schemas.openxmlformats.org/spreadsheetml/2006/main">
  <authors>
    <author>IT</author>
  </authors>
  <commentList>
    <comment ref="B8" authorId="0">
      <text>
        <r>
          <rPr>
            <sz val="10"/>
            <color indexed="81"/>
            <rFont val="Tahoma"/>
          </rPr>
          <t xml:space="preserve">Leave Raw Procurement entry as "0" unless the Raw Material on hand is not sufficient to complete a typical order quantity.
</t>
        </r>
      </text>
    </comment>
  </commentList>
</comments>
</file>

<file path=xl/sharedStrings.xml><?xml version="1.0" encoding="utf-8"?>
<sst xmlns="http://schemas.openxmlformats.org/spreadsheetml/2006/main" count="294" uniqueCount="97">
  <si>
    <t>MFG Cycle Time</t>
  </si>
  <si>
    <t>MCT</t>
  </si>
  <si>
    <t>Step</t>
  </si>
  <si>
    <t>Hours</t>
  </si>
  <si>
    <t>Days</t>
  </si>
  <si>
    <t xml:space="preserve"> Mins </t>
  </si>
  <si>
    <t>MFG Change Over Time</t>
  </si>
  <si>
    <t>MFG Batch Wait Time</t>
  </si>
  <si>
    <t>Finished Goods Inventory</t>
  </si>
  <si>
    <t>Raw- Material</t>
  </si>
  <si>
    <t>Total</t>
  </si>
  <si>
    <t>Response</t>
  </si>
  <si>
    <t>DAYS</t>
  </si>
  <si>
    <t>FUTURE</t>
  </si>
  <si>
    <t>CURRENT</t>
  </si>
  <si>
    <t>FUTURE Total</t>
  </si>
  <si>
    <t>CURRENT Total</t>
  </si>
  <si>
    <t>CURRENT Response</t>
  </si>
  <si>
    <t>SUMMARY</t>
  </si>
  <si>
    <t>FUTURE Reponse</t>
  </si>
  <si>
    <t>Raw</t>
  </si>
  <si>
    <t>Ops Mfg</t>
  </si>
  <si>
    <t>Logistics</t>
  </si>
  <si>
    <t>Cont. Inv.</t>
  </si>
  <si>
    <t>Ops Plan</t>
  </si>
  <si>
    <t>LOOP BREAKDOWN</t>
  </si>
  <si>
    <t>IMPROVEMENT BREAKDOWN</t>
  </si>
  <si>
    <t>Days of Improvement</t>
  </si>
  <si>
    <t>Percent Improvement</t>
  </si>
  <si>
    <t>Total MCT</t>
  </si>
  <si>
    <t xml:space="preserve">Step Duration Enteries </t>
  </si>
  <si>
    <t>in Work time Available</t>
  </si>
  <si>
    <t>IMPROVEMENT GAP ANALYSIS</t>
  </si>
  <si>
    <t>Phase I</t>
  </si>
  <si>
    <t>ACHIEVED</t>
  </si>
  <si>
    <t>ACHIEVED Response</t>
  </si>
  <si>
    <t>ACHIEVED Total</t>
  </si>
  <si>
    <t>Phase 2</t>
  </si>
  <si>
    <t>Current State</t>
  </si>
  <si>
    <t>Future State</t>
  </si>
  <si>
    <t>Achieved State</t>
  </si>
  <si>
    <t>Cont Inv.</t>
  </si>
  <si>
    <t>Phase 2 IMPROVEMENT Breakdown</t>
  </si>
  <si>
    <t>Cont Inv</t>
  </si>
  <si>
    <t>ACHIEVED IMPROVEMENT FROM CURRENT STATE</t>
  </si>
  <si>
    <t xml:space="preserve">MFG NVA -WIP </t>
  </si>
  <si>
    <t>MFG NVA - Queue</t>
  </si>
  <si>
    <t>Production DEEP DIVE</t>
  </si>
  <si>
    <t>Cycle Time</t>
  </si>
  <si>
    <t>Change Over</t>
  </si>
  <si>
    <t>WIP</t>
  </si>
  <si>
    <t>Batch Wait</t>
  </si>
  <si>
    <t>Current</t>
  </si>
  <si>
    <t>Future</t>
  </si>
  <si>
    <t>Achieved</t>
  </si>
  <si>
    <t>Improvement Opportunity</t>
  </si>
  <si>
    <t>Realized Improvement</t>
  </si>
  <si>
    <t>Office</t>
  </si>
  <si>
    <t>MFG Queue</t>
  </si>
  <si>
    <t>Phase II Chart</t>
  </si>
  <si>
    <t>PhASE I Chart</t>
  </si>
  <si>
    <t>CALENDAR TIME CONVERSION SHEET</t>
  </si>
  <si>
    <t>Work Hours Per Day</t>
  </si>
  <si>
    <t>Work Days per Week</t>
  </si>
  <si>
    <t>CRITICAL PATH</t>
  </si>
  <si>
    <t>MFG Distance Traveled</t>
  </si>
  <si>
    <t>Feet</t>
  </si>
  <si>
    <t>%</t>
  </si>
  <si>
    <t>Distance Traveled Improvement Opportunity</t>
  </si>
  <si>
    <t>Internal Quality at the source Improvement Opportunity</t>
  </si>
  <si>
    <t>Internal Quality at the Source Achieved Improvement</t>
  </si>
  <si>
    <t>CALENDAR TIME MAP COMPARISON</t>
  </si>
  <si>
    <t>Value Add</t>
  </si>
  <si>
    <t>Non-Value Add</t>
  </si>
  <si>
    <t>CURRENT STATE</t>
  </si>
  <si>
    <t>FUTURE STATE</t>
  </si>
  <si>
    <t>ACHIEVED STATE</t>
  </si>
  <si>
    <t>CALENDAR TIME COMPARISON</t>
  </si>
  <si>
    <t>Raw Procurement</t>
  </si>
  <si>
    <t>Reduction</t>
  </si>
  <si>
    <t>Raw- Material Time</t>
  </si>
  <si>
    <t>Order Processing Time</t>
  </si>
  <si>
    <t>Logistics Prep Time</t>
  </si>
  <si>
    <t>Finished Goods Inv.</t>
  </si>
  <si>
    <t>Order Processing Delay Time</t>
  </si>
  <si>
    <t>Distance Traveled                 Improvement Opportunity</t>
  </si>
  <si>
    <t>Logistics Transport Time</t>
  </si>
  <si>
    <t>Logistics TransporTime</t>
  </si>
  <si>
    <t>Company:</t>
  </si>
  <si>
    <t>Product:</t>
  </si>
  <si>
    <t>Date:</t>
  </si>
  <si>
    <t>Improvement</t>
  </si>
  <si>
    <t>VSM Summary Metric Name</t>
  </si>
  <si>
    <t>MFG 1st Pass Quality Yield%</t>
  </si>
  <si>
    <t>MFG 1st Pass Quality Yield %</t>
  </si>
  <si>
    <t>Acme</t>
  </si>
  <si>
    <t>Tubes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</si>
</sst>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</font>
    <font>
      <b/>
      <sz val="18"/>
      <name val="Arial"/>
    </font>
    <font>
      <sz val="18"/>
      <name val="Arial"/>
      <family val="2"/>
    </font>
    <font>
      <sz val="24"/>
      <name val="Arial"/>
    </font>
    <font>
      <b/>
      <sz val="18"/>
      <color indexed="12"/>
      <name val="Arial"/>
      <family val="2"/>
    </font>
    <font>
      <sz val="18"/>
      <color indexed="12"/>
      <name val="Arial"/>
      <family val="2"/>
    </font>
    <font>
      <b/>
      <sz val="16"/>
      <color indexed="12"/>
      <name val="Arial"/>
      <family val="2"/>
    </font>
    <font>
      <sz val="10"/>
      <color indexed="9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sz val="10"/>
      <color indexed="21"/>
      <name val="Arial"/>
    </font>
    <font>
      <sz val="10"/>
      <color indexed="57"/>
      <name val="Arial"/>
    </font>
    <font>
      <sz val="26"/>
      <name val="Arial"/>
    </font>
    <font>
      <b/>
      <sz val="18"/>
      <color indexed="9"/>
      <name val="Arial"/>
      <family val="2"/>
    </font>
    <font>
      <b/>
      <sz val="28"/>
      <name val="Arial Black"/>
      <family val="2"/>
    </font>
    <font>
      <sz val="28"/>
      <name val="Arial Black"/>
      <family val="2"/>
    </font>
    <font>
      <b/>
      <sz val="12"/>
      <name val="Arial"/>
      <family val="2"/>
    </font>
    <font>
      <sz val="10"/>
      <color indexed="81"/>
      <name val="Tahoma"/>
    </font>
    <font>
      <b/>
      <sz val="16"/>
      <color indexed="57"/>
      <name val="Arial"/>
      <family val="2"/>
    </font>
    <font>
      <sz val="16"/>
      <color indexed="57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Arial"/>
    </font>
    <font>
      <sz val="14"/>
      <color indexed="9"/>
      <name val="Arial"/>
      <family val="2"/>
    </font>
    <font>
      <sz val="14"/>
      <name val="Arial"/>
    </font>
    <font>
      <b/>
      <sz val="10"/>
      <color indexed="9"/>
      <name val="Arial"/>
    </font>
    <font>
      <b/>
      <sz val="10"/>
      <color indexed="9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9" fillId="0" borderId="0" xfId="0" applyFont="1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8" fillId="0" borderId="0" xfId="0" applyFont="1" applyProtection="1">
      <protection hidden="1"/>
    </xf>
    <xf numFmtId="2" fontId="5" fillId="0" borderId="0" xfId="0" applyNumberFormat="1" applyFont="1" applyProtection="1">
      <protection hidden="1"/>
    </xf>
    <xf numFmtId="0" fontId="6" fillId="0" borderId="0" xfId="0" applyFont="1" applyProtection="1">
      <protection hidden="1"/>
    </xf>
    <xf numFmtId="0" fontId="7" fillId="0" borderId="0" xfId="0" applyFont="1" applyProtection="1">
      <protection hidden="1"/>
    </xf>
    <xf numFmtId="2" fontId="7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9" fontId="5" fillId="0" borderId="0" xfId="0" applyNumberFormat="1" applyFont="1" applyProtection="1">
      <protection hidden="1"/>
    </xf>
    <xf numFmtId="0" fontId="10" fillId="0" borderId="0" xfId="0" applyFont="1" applyProtection="1">
      <protection hidden="1"/>
    </xf>
    <xf numFmtId="0" fontId="11" fillId="0" borderId="0" xfId="0" applyFont="1" applyProtection="1">
      <protection hidden="1"/>
    </xf>
    <xf numFmtId="2" fontId="10" fillId="0" borderId="0" xfId="0" applyNumberFormat="1" applyFont="1" applyProtection="1">
      <protection hidden="1"/>
    </xf>
    <xf numFmtId="2" fontId="4" fillId="0" borderId="0" xfId="0" applyNumberFormat="1" applyFont="1" applyProtection="1">
      <protection hidden="1"/>
    </xf>
    <xf numFmtId="0" fontId="4" fillId="0" borderId="0" xfId="0" applyFont="1" applyProtection="1">
      <protection hidden="1"/>
    </xf>
    <xf numFmtId="2" fontId="12" fillId="0" borderId="0" xfId="0" applyNumberFormat="1" applyFont="1" applyProtection="1">
      <protection hidden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2" fontId="0" fillId="2" borderId="1" xfId="0" applyNumberFormat="1" applyFill="1" applyBorder="1" applyProtection="1">
      <protection hidden="1"/>
    </xf>
    <xf numFmtId="2" fontId="0" fillId="2" borderId="2" xfId="0" applyNumberFormat="1" applyFill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10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3" fillId="0" borderId="3" xfId="0" applyFont="1" applyBorder="1" applyProtection="1">
      <protection hidden="1"/>
    </xf>
    <xf numFmtId="0" fontId="3" fillId="0" borderId="3" xfId="0" applyFont="1" applyBorder="1" applyProtection="1">
      <protection locked="0"/>
    </xf>
    <xf numFmtId="0" fontId="0" fillId="3" borderId="0" xfId="0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18" fillId="3" borderId="4" xfId="0" applyFont="1" applyFill="1" applyBorder="1" applyProtection="1"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protection hidden="1"/>
    </xf>
    <xf numFmtId="0" fontId="18" fillId="3" borderId="5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5" xfId="0" applyFont="1" applyFill="1" applyBorder="1" applyProtection="1">
      <protection hidden="1"/>
    </xf>
    <xf numFmtId="0" fontId="3" fillId="2" borderId="6" xfId="0" applyFont="1" applyFill="1" applyBorder="1" applyProtection="1">
      <protection hidden="1"/>
    </xf>
    <xf numFmtId="0" fontId="0" fillId="4" borderId="7" xfId="0" applyFill="1" applyBorder="1" applyProtection="1">
      <protection hidden="1"/>
    </xf>
    <xf numFmtId="0" fontId="0" fillId="4" borderId="8" xfId="0" applyFill="1" applyBorder="1" applyProtection="1">
      <protection hidden="1"/>
    </xf>
    <xf numFmtId="0" fontId="0" fillId="4" borderId="8" xfId="0" applyFill="1" applyBorder="1" applyAlignment="1" applyProtection="1">
      <alignment horizontal="center"/>
      <protection hidden="1"/>
    </xf>
    <xf numFmtId="2" fontId="0" fillId="4" borderId="0" xfId="0" applyNumberFormat="1" applyFill="1" applyBorder="1" applyProtection="1">
      <protection hidden="1"/>
    </xf>
    <xf numFmtId="0" fontId="0" fillId="4" borderId="5" xfId="0" applyFill="1" applyBorder="1" applyProtection="1">
      <protection hidden="1"/>
    </xf>
    <xf numFmtId="0" fontId="0" fillId="3" borderId="9" xfId="0" applyFill="1" applyBorder="1" applyProtection="1">
      <protection hidden="1"/>
    </xf>
    <xf numFmtId="0" fontId="0" fillId="3" borderId="0" xfId="0" applyFill="1" applyBorder="1" applyAlignment="1" applyProtection="1">
      <alignment horizontal="center"/>
      <protection hidden="1"/>
    </xf>
    <xf numFmtId="0" fontId="4" fillId="5" borderId="10" xfId="0" applyFont="1" applyFill="1" applyBorder="1" applyAlignment="1" applyProtection="1">
      <alignment horizontal="center"/>
      <protection hidden="1"/>
    </xf>
    <xf numFmtId="2" fontId="4" fillId="0" borderId="11" xfId="0" applyNumberFormat="1" applyFont="1" applyFill="1" applyBorder="1" applyProtection="1">
      <protection hidden="1"/>
    </xf>
    <xf numFmtId="0" fontId="3" fillId="3" borderId="5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2" fontId="3" fillId="3" borderId="0" xfId="0" applyNumberFormat="1" applyFont="1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3" fillId="5" borderId="10" xfId="0" applyFont="1" applyFill="1" applyBorder="1" applyAlignment="1" applyProtection="1">
      <alignment horizontal="center"/>
      <protection hidden="1"/>
    </xf>
    <xf numFmtId="2" fontId="3" fillId="0" borderId="11" xfId="0" applyNumberFormat="1" applyFont="1" applyFill="1" applyBorder="1" applyProtection="1">
      <protection hidden="1"/>
    </xf>
    <xf numFmtId="0" fontId="0" fillId="4" borderId="12" xfId="0" applyFill="1" applyBorder="1" applyProtection="1">
      <protection hidden="1"/>
    </xf>
    <xf numFmtId="0" fontId="0" fillId="4" borderId="13" xfId="0" applyFill="1" applyBorder="1" applyProtection="1">
      <protection hidden="1"/>
    </xf>
    <xf numFmtId="0" fontId="0" fillId="4" borderId="13" xfId="0" applyFill="1" applyBorder="1" applyAlignment="1" applyProtection="1">
      <alignment horizontal="center"/>
      <protection hidden="1"/>
    </xf>
    <xf numFmtId="0" fontId="3" fillId="4" borderId="13" xfId="0" applyFont="1" applyFill="1" applyBorder="1" applyAlignment="1" applyProtection="1">
      <alignment horizontal="center"/>
      <protection hidden="1"/>
    </xf>
    <xf numFmtId="2" fontId="3" fillId="4" borderId="13" xfId="0" applyNumberFormat="1" applyFont="1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0" fillId="0" borderId="0" xfId="0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18" fillId="3" borderId="0" xfId="0" applyFont="1" applyFill="1" applyProtection="1">
      <protection hidden="1"/>
    </xf>
    <xf numFmtId="0" fontId="0" fillId="3" borderId="4" xfId="0" applyFill="1" applyBorder="1" applyProtection="1">
      <protection hidden="1"/>
    </xf>
    <xf numFmtId="0" fontId="23" fillId="3" borderId="5" xfId="0" applyFont="1" applyFill="1" applyBorder="1" applyProtection="1">
      <protection hidden="1"/>
    </xf>
    <xf numFmtId="0" fontId="17" fillId="3" borderId="4" xfId="0" applyFont="1" applyFill="1" applyBorder="1" applyProtection="1">
      <protection hidden="1"/>
    </xf>
    <xf numFmtId="0" fontId="17" fillId="3" borderId="5" xfId="0" applyFont="1" applyFill="1" applyBorder="1" applyProtection="1">
      <protection hidden="1"/>
    </xf>
    <xf numFmtId="0" fontId="18" fillId="0" borderId="0" xfId="0" applyFont="1" applyProtection="1">
      <protection hidden="1"/>
    </xf>
    <xf numFmtId="0" fontId="19" fillId="3" borderId="0" xfId="0" applyFont="1" applyFill="1" applyAlignment="1" applyProtection="1">
      <alignment vertical="center"/>
      <protection hidden="1"/>
    </xf>
    <xf numFmtId="0" fontId="0" fillId="5" borderId="0" xfId="0" applyFill="1"/>
    <xf numFmtId="10" fontId="25" fillId="5" borderId="0" xfId="0" applyNumberFormat="1" applyFont="1" applyFill="1" applyProtection="1">
      <protection hidden="1"/>
    </xf>
    <xf numFmtId="10" fontId="27" fillId="0" borderId="0" xfId="0" applyNumberFormat="1" applyFont="1" applyFill="1" applyProtection="1">
      <protection hidden="1"/>
    </xf>
    <xf numFmtId="0" fontId="0" fillId="3" borderId="13" xfId="0" applyFill="1" applyBorder="1" applyAlignment="1" applyProtection="1">
      <alignment horizontal="center"/>
      <protection hidden="1"/>
    </xf>
    <xf numFmtId="10" fontId="25" fillId="0" borderId="0" xfId="0" applyNumberFormat="1" applyFont="1" applyFill="1" applyProtection="1">
      <protection hidden="1"/>
    </xf>
    <xf numFmtId="0" fontId="7" fillId="0" borderId="0" xfId="0" applyFont="1" applyAlignment="1" applyProtection="1">
      <alignment horizontal="right"/>
      <protection hidden="1"/>
    </xf>
    <xf numFmtId="0" fontId="5" fillId="0" borderId="0" xfId="0" applyFont="1" applyAlignment="1" applyProtection="1">
      <alignment horizontal="left"/>
      <protection hidden="1"/>
    </xf>
    <xf numFmtId="0" fontId="29" fillId="0" borderId="0" xfId="0" applyFont="1"/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30" fillId="0" borderId="0" xfId="0" applyFont="1"/>
    <xf numFmtId="0" fontId="31" fillId="3" borderId="7" xfId="0" applyFont="1" applyFill="1" applyBorder="1" applyProtection="1">
      <protection hidden="1"/>
    </xf>
    <xf numFmtId="0" fontId="15" fillId="5" borderId="3" xfId="0" applyFont="1" applyFill="1" applyBorder="1" applyProtection="1">
      <protection locked="0"/>
    </xf>
    <xf numFmtId="0" fontId="31" fillId="3" borderId="0" xfId="0" applyFont="1" applyFill="1" applyProtection="1">
      <protection hidden="1"/>
    </xf>
    <xf numFmtId="0" fontId="15" fillId="0" borderId="3" xfId="0" applyFont="1" applyFill="1" applyBorder="1" applyAlignment="1" applyProtection="1">
      <alignment vertical="center"/>
      <protection locked="0"/>
    </xf>
    <xf numFmtId="14" fontId="32" fillId="0" borderId="3" xfId="0" applyNumberFormat="1" applyFont="1" applyFill="1" applyBorder="1" applyAlignment="1" applyProtection="1">
      <alignment horizontal="left" vertical="center"/>
      <protection locked="0"/>
    </xf>
    <xf numFmtId="0" fontId="13" fillId="3" borderId="7" xfId="0" applyFont="1" applyFill="1" applyBorder="1" applyProtection="1">
      <protection hidden="1"/>
    </xf>
    <xf numFmtId="0" fontId="13" fillId="3" borderId="8" xfId="0" applyFont="1" applyFill="1" applyBorder="1" applyProtection="1">
      <protection hidden="1"/>
    </xf>
    <xf numFmtId="0" fontId="13" fillId="3" borderId="14" xfId="0" applyFont="1" applyFill="1" applyBorder="1" applyProtection="1">
      <protection hidden="1"/>
    </xf>
    <xf numFmtId="0" fontId="33" fillId="3" borderId="9" xfId="0" applyFont="1" applyFill="1" applyBorder="1" applyProtection="1">
      <protection hidden="1"/>
    </xf>
    <xf numFmtId="0" fontId="33" fillId="3" borderId="0" xfId="0" applyFont="1" applyFill="1" applyBorder="1" applyProtection="1">
      <protection hidden="1"/>
    </xf>
    <xf numFmtId="0" fontId="33" fillId="3" borderId="1" xfId="0" applyFont="1" applyFill="1" applyBorder="1" applyProtection="1">
      <protection hidden="1"/>
    </xf>
    <xf numFmtId="0" fontId="33" fillId="3" borderId="12" xfId="0" applyFont="1" applyFill="1" applyBorder="1" applyAlignment="1" applyProtection="1">
      <alignment horizontal="right"/>
      <protection hidden="1"/>
    </xf>
    <xf numFmtId="0" fontId="33" fillId="3" borderId="13" xfId="0" applyFont="1" applyFill="1" applyBorder="1" applyProtection="1">
      <protection hidden="1"/>
    </xf>
    <xf numFmtId="0" fontId="33" fillId="3" borderId="13" xfId="0" applyFont="1" applyFill="1" applyBorder="1" applyAlignment="1" applyProtection="1">
      <alignment horizontal="center"/>
      <protection hidden="1"/>
    </xf>
    <xf numFmtId="0" fontId="33" fillId="3" borderId="2" xfId="0" applyFont="1" applyFill="1" applyBorder="1" applyAlignment="1" applyProtection="1">
      <alignment horizontal="center"/>
      <protection hidden="1"/>
    </xf>
    <xf numFmtId="0" fontId="33" fillId="3" borderId="0" xfId="0" applyFont="1" applyFill="1" applyProtection="1">
      <protection hidden="1"/>
    </xf>
    <xf numFmtId="0" fontId="34" fillId="3" borderId="0" xfId="0" applyFont="1" applyFill="1" applyProtection="1">
      <protection hidden="1"/>
    </xf>
    <xf numFmtId="0" fontId="35" fillId="0" borderId="0" xfId="0" applyFont="1"/>
    <xf numFmtId="0" fontId="35" fillId="0" borderId="0" xfId="0" applyFont="1" applyProtection="1">
      <protection hidden="1"/>
    </xf>
    <xf numFmtId="0" fontId="35" fillId="0" borderId="0" xfId="0" applyFont="1" applyAlignment="1" applyProtection="1">
      <alignment horizontal="center"/>
      <protection hidden="1"/>
    </xf>
    <xf numFmtId="2" fontId="35" fillId="0" borderId="0" xfId="0" applyNumberFormat="1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2" fontId="3" fillId="0" borderId="0" xfId="0" applyNumberFormat="1" applyFont="1" applyProtection="1">
      <protection hidden="1"/>
    </xf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0" fontId="35" fillId="0" borderId="0" xfId="0" applyFont="1" applyProtection="1"/>
    <xf numFmtId="0" fontId="35" fillId="0" borderId="0" xfId="0" applyFont="1" applyAlignment="1" applyProtection="1">
      <alignment horizontal="center"/>
    </xf>
    <xf numFmtId="2" fontId="35" fillId="0" borderId="0" xfId="0" applyNumberFormat="1" applyFont="1" applyProtection="1"/>
    <xf numFmtId="2" fontId="35" fillId="0" borderId="0" xfId="0" applyNumberFormat="1" applyFont="1"/>
    <xf numFmtId="2" fontId="3" fillId="0" borderId="0" xfId="0" applyNumberFormat="1" applyFont="1" applyProtection="1"/>
    <xf numFmtId="9" fontId="35" fillId="0" borderId="0" xfId="0" applyNumberFormat="1" applyFont="1" applyProtection="1">
      <protection hidden="1"/>
    </xf>
    <xf numFmtId="164" fontId="35" fillId="0" borderId="0" xfId="0" applyNumberFormat="1" applyFont="1"/>
    <xf numFmtId="0" fontId="33" fillId="3" borderId="8" xfId="0" applyFont="1" applyFill="1" applyBorder="1" applyAlignment="1" applyProtection="1">
      <alignment horizontal="center"/>
      <protection hidden="1"/>
    </xf>
    <xf numFmtId="0" fontId="33" fillId="3" borderId="4" xfId="0" applyFont="1" applyFill="1" applyBorder="1" applyAlignment="1" applyProtection="1">
      <alignment horizontal="center"/>
      <protection hidden="1"/>
    </xf>
    <xf numFmtId="0" fontId="33" fillId="3" borderId="0" xfId="0" applyFont="1" applyFill="1" applyBorder="1" applyAlignment="1" applyProtection="1">
      <alignment horizontal="center"/>
      <protection hidden="1"/>
    </xf>
    <xf numFmtId="0" fontId="13" fillId="3" borderId="0" xfId="0" applyFont="1" applyFill="1" applyAlignment="1" applyProtection="1">
      <protection hidden="1"/>
    </xf>
    <xf numFmtId="0" fontId="13" fillId="3" borderId="5" xfId="0" applyFont="1" applyFill="1" applyBorder="1" applyAlignment="1" applyProtection="1">
      <protection hidden="1"/>
    </xf>
    <xf numFmtId="0" fontId="33" fillId="3" borderId="14" xfId="0" applyFont="1" applyFill="1" applyBorder="1" applyAlignment="1" applyProtection="1">
      <alignment horizontal="center" wrapText="1"/>
      <protection hidden="1"/>
    </xf>
    <xf numFmtId="0" fontId="13" fillId="3" borderId="1" xfId="0" applyFont="1" applyFill="1" applyBorder="1" applyAlignment="1" applyProtection="1">
      <alignment horizontal="center"/>
      <protection hidden="1"/>
    </xf>
    <xf numFmtId="0" fontId="13" fillId="3" borderId="2" xfId="0" applyFont="1" applyFill="1" applyBorder="1" applyAlignment="1" applyProtection="1">
      <alignment horizontal="center"/>
      <protection hidden="1"/>
    </xf>
    <xf numFmtId="0" fontId="4" fillId="2" borderId="13" xfId="0" applyFont="1" applyFill="1" applyBorder="1" applyAlignment="1" applyProtection="1">
      <protection hidden="1"/>
    </xf>
    <xf numFmtId="0" fontId="0" fillId="0" borderId="13" xfId="0" applyBorder="1" applyAlignment="1"/>
    <xf numFmtId="0" fontId="4" fillId="2" borderId="13" xfId="0" applyFont="1" applyFill="1" applyBorder="1" applyAlignment="1" applyProtection="1">
      <alignment horizontal="center"/>
      <protection hidden="1"/>
    </xf>
    <xf numFmtId="0" fontId="27" fillId="0" borderId="0" xfId="0" applyFont="1" applyFill="1" applyAlignment="1" applyProtection="1">
      <alignment horizontal="center"/>
      <protection hidden="1"/>
    </xf>
    <xf numFmtId="0" fontId="28" fillId="0" borderId="0" xfId="0" applyFont="1" applyAlignment="1" applyProtection="1">
      <alignment horizontal="center"/>
      <protection hidden="1"/>
    </xf>
    <xf numFmtId="0" fontId="25" fillId="5" borderId="8" xfId="0" applyFont="1" applyFill="1" applyBorder="1" applyAlignment="1" applyProtection="1">
      <alignment horizontal="center"/>
      <protection hidden="1"/>
    </xf>
    <xf numFmtId="0" fontId="26" fillId="5" borderId="8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protection hidden="1"/>
    </xf>
    <xf numFmtId="0" fontId="25" fillId="0" borderId="8" xfId="0" applyFont="1" applyFill="1" applyBorder="1" applyAlignment="1" applyProtection="1">
      <alignment horizontal="center"/>
      <protection hidden="1"/>
    </xf>
    <xf numFmtId="0" fontId="26" fillId="0" borderId="8" xfId="0" applyFont="1" applyBorder="1" applyAlignment="1" applyProtection="1">
      <alignment horizontal="center"/>
      <protection hidden="1"/>
    </xf>
    <xf numFmtId="0" fontId="0" fillId="0" borderId="13" xfId="0" applyBorder="1" applyAlignment="1">
      <alignment horizontal="center"/>
    </xf>
    <xf numFmtId="0" fontId="21" fillId="0" borderId="0" xfId="0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right" wrapText="1"/>
      <protection hidden="1"/>
    </xf>
    <xf numFmtId="0" fontId="0" fillId="0" borderId="0" xfId="0" applyAlignment="1"/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/>
    <xf numFmtId="0" fontId="16" fillId="0" borderId="0" xfId="0" applyFont="1" applyAlignment="1"/>
    <xf numFmtId="0" fontId="22" fillId="0" borderId="0" xfId="0" applyFont="1" applyAlignment="1" applyProtection="1">
      <protection hidden="1"/>
    </xf>
    <xf numFmtId="0" fontId="16" fillId="0" borderId="0" xfId="0" applyFont="1" applyAlignment="1" applyProtection="1">
      <protection hidden="1"/>
    </xf>
    <xf numFmtId="0" fontId="15" fillId="0" borderId="0" xfId="0" applyFont="1" applyAlignment="1" applyProtection="1">
      <protection hidden="1"/>
    </xf>
    <xf numFmtId="0" fontId="5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5" fillId="0" borderId="0" xfId="0" applyFont="1" applyAlignment="1" applyProtection="1">
      <alignment horizontal="right"/>
      <protection hidden="1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 vertical="top" wrapText="1"/>
      <protection hidden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MCT-Current State</a:t>
            </a:r>
          </a:p>
        </c:rich>
      </c:tx>
      <c:layout>
        <c:manualLayout>
          <c:xMode val="edge"/>
          <c:yMode val="edge"/>
          <c:x val="0.4291434827652148"/>
          <c:y val="3.77358490566037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6028837143479292E-2"/>
          <c:y val="0.20000036851483008"/>
          <c:w val="0.94555681480997877"/>
          <c:h val="0.29811375684286001"/>
        </c:manualLayout>
      </c:layout>
      <c:barChart>
        <c:barDir val="bar"/>
        <c:grouping val="stacked"/>
        <c:ser>
          <c:idx val="0"/>
          <c:order val="0"/>
          <c:tx>
            <c:strRef>
              <c:f>Current!$B$5</c:f>
              <c:strCache>
                <c:ptCount val="1"/>
                <c:pt idx="0">
                  <c:v>Order Processing Delay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Current!$B$6</c:f>
              <c:strCache>
                <c:ptCount val="1"/>
                <c:pt idx="0">
                  <c:v>Order Processing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Current!$B$7</c:f>
              <c:strCache>
                <c:ptCount val="1"/>
                <c:pt idx="0">
                  <c:v>Raw- Material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Current!$B$8</c:f>
              <c:strCache>
                <c:ptCount val="1"/>
                <c:pt idx="0">
                  <c:v>Raw Procurement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Current!$B$9</c:f>
              <c:strCache>
                <c:ptCount val="1"/>
                <c:pt idx="0">
                  <c:v>MFG Cycle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Current!$B$10</c:f>
              <c:strCache>
                <c:ptCount val="1"/>
                <c:pt idx="0">
                  <c:v>MFG Change Over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Current!$B$11</c:f>
              <c:strCache>
                <c:ptCount val="1"/>
                <c:pt idx="0">
                  <c:v>MFG Batch Wait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Current!$B$12</c:f>
              <c:strCache>
                <c:ptCount val="1"/>
                <c:pt idx="0">
                  <c:v>MFG NVA -WIP 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8"/>
          <c:tx>
            <c:strRef>
              <c:f>Current!$B$13</c:f>
              <c:strCache>
                <c:ptCount val="1"/>
                <c:pt idx="0">
                  <c:v>MFG NVA - Queue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9"/>
          <c:tx>
            <c:strRef>
              <c:f>Current!$B$14</c:f>
              <c:strCache>
                <c:ptCount val="1"/>
                <c:pt idx="0">
                  <c:v>Logistics Prep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10"/>
          <c:tx>
            <c:strRef>
              <c:f>Current!$B$15</c:f>
              <c:strCache>
                <c:ptCount val="1"/>
                <c:pt idx="0">
                  <c:v>Logistics Transport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1"/>
          <c:tx>
            <c:strRef>
              <c:f>Current!$B$16</c:f>
              <c:strCache>
                <c:ptCount val="1"/>
                <c:pt idx="0">
                  <c:v>Finished Goods Inventory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47588864"/>
        <c:axId val="47590784"/>
      </c:barChart>
      <c:catAx>
        <c:axId val="47588864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MCT Total</a:t>
                </a:r>
              </a:p>
            </c:rich>
          </c:tx>
          <c:layout>
            <c:manualLayout>
              <c:xMode val="edge"/>
              <c:yMode val="edge"/>
              <c:x val="1.120896717373899E-2"/>
              <c:y val="0.23396266032783636"/>
            </c:manualLayout>
          </c:layout>
          <c:spPr>
            <a:noFill/>
            <a:ln w="25400">
              <a:noFill/>
            </a:ln>
          </c:spPr>
        </c:title>
        <c:tickLblPos val="none"/>
        <c:crossAx val="47590784"/>
        <c:crosses val="autoZero"/>
        <c:auto val="1"/>
        <c:lblAlgn val="ctr"/>
        <c:lblOffset val="100"/>
      </c:catAx>
      <c:valAx>
        <c:axId val="4759078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Calendar Days</a:t>
                </a:r>
              </a:p>
            </c:rich>
          </c:tx>
          <c:layout>
            <c:manualLayout>
              <c:xMode val="edge"/>
              <c:yMode val="edge"/>
              <c:x val="0.47397935146017073"/>
              <c:y val="0.61132194324766009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8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7253803042433946E-2"/>
          <c:y val="0.76226415094339628"/>
          <c:w val="0.86148919135308244"/>
          <c:h val="0.166037735849056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Improvment Opportunity Breakdown </a:t>
            </a:r>
          </a:p>
        </c:rich>
      </c:tx>
      <c:layout>
        <c:manualLayout>
          <c:xMode val="edge"/>
          <c:yMode val="edge"/>
          <c:x val="0.32368621477532367"/>
          <c:y val="2.89115646258503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2699668339573933E-2"/>
          <c:y val="0.23895253682487724"/>
          <c:w val="0.84030543058672558"/>
          <c:h val="0.4746317512274959"/>
        </c:manualLayout>
      </c:layout>
      <c:barChart>
        <c:barDir val="bar"/>
        <c:grouping val="clustered"/>
        <c:ser>
          <c:idx val="0"/>
          <c:order val="0"/>
          <c:tx>
            <c:strRef>
              <c:f>'Data Pivots'!$I$32</c:f>
              <c:strCache>
                <c:ptCount val="1"/>
                <c:pt idx="0">
                  <c:v>MFG Cycle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cat>
            <c:strRef>
              <c:f>'Data Pivots'!$H$33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'Data Pivots'!$I$33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Pivots'!$J$32</c:f>
              <c:strCache>
                <c:ptCount val="1"/>
                <c:pt idx="0">
                  <c:v>Change Over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cat>
            <c:strRef>
              <c:f>'Data Pivots'!$H$33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'Data Pivots'!$J$33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Pivots'!$K$32</c:f>
              <c:strCache>
                <c:ptCount val="1"/>
                <c:pt idx="0">
                  <c:v>Batch Wait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cat>
            <c:strRef>
              <c:f>'Data Pivots'!$H$33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'Data Pivots'!$K$33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Pivots'!$L$32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cat>
            <c:strRef>
              <c:f>'Data Pivots'!$H$33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'Data Pivots'!$L$33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Pivots'!$M$32</c:f>
              <c:strCache>
                <c:ptCount val="1"/>
                <c:pt idx="0">
                  <c:v>MFG Queue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cat>
            <c:strRef>
              <c:f>'Data Pivots'!$H$33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'Data Pivots'!$M$33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Pivots'!$N$32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cat>
            <c:strRef>
              <c:f>'Data Pivots'!$H$33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'Data Pivots'!$N$33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Pivots'!$O$32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cat>
            <c:strRef>
              <c:f>'Data Pivots'!$H$33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'Data Pivots'!$O$33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'Data Pivots'!$P$32</c:f>
              <c:strCache>
                <c:ptCount val="1"/>
                <c:pt idx="0">
                  <c:v>Logistics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cat>
            <c:strRef>
              <c:f>'Data Pivots'!$H$33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'Data Pivots'!$P$33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Pivots'!$Q$32</c:f>
              <c:strCache>
                <c:ptCount val="1"/>
                <c:pt idx="0">
                  <c:v>Finished Goods Inv.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cat>
            <c:strRef>
              <c:f>'Data Pivots'!$H$33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'Data Pivots'!$Q$33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  <c:showSerName val="1"/>
          <c:separator> </c:separator>
        </c:dLbls>
        <c:axId val="48155264"/>
        <c:axId val="48181632"/>
      </c:barChart>
      <c:catAx>
        <c:axId val="48155264"/>
        <c:scaling>
          <c:orientation val="minMax"/>
        </c:scaling>
        <c:delete val="1"/>
        <c:axPos val="l"/>
        <c:tickLblPos val="none"/>
        <c:crossAx val="48181632"/>
        <c:crosses val="autoZero"/>
        <c:auto val="1"/>
        <c:lblAlgn val="ctr"/>
        <c:lblOffset val="100"/>
      </c:catAx>
      <c:valAx>
        <c:axId val="4818163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Calendar Days</a:t>
                </a:r>
              </a:p>
            </c:rich>
          </c:tx>
          <c:layout>
            <c:manualLayout>
              <c:xMode val="edge"/>
              <c:yMode val="edge"/>
              <c:x val="0.39451637471439449"/>
              <c:y val="0.77040941310907562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5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8022870162295274E-3"/>
          <c:y val="0.88870703764320791"/>
          <c:w val="0.79467798639197118"/>
          <c:h val="4.091653027823240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690871555291122"/>
          <c:y val="3.1120331950207469E-2"/>
          <c:w val="0.76345036104056052"/>
          <c:h val="0.78008298755186678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Pivots'!$B$3:$B$4,'Data Pivots'!$B$6:$B$7)</c:f>
              <c:strCache>
                <c:ptCount val="4"/>
                <c:pt idx="0">
                  <c:v>FUTURE Reponse</c:v>
                </c:pt>
                <c:pt idx="1">
                  <c:v>CURRENT Response</c:v>
                </c:pt>
                <c:pt idx="2">
                  <c:v>FUTURE Total</c:v>
                </c:pt>
                <c:pt idx="3">
                  <c:v>CURRENT Total</c:v>
                </c:pt>
              </c:strCache>
            </c:strRef>
          </c:cat>
          <c:val>
            <c:numRef>
              <c:f>('Data Pivots'!$C$3:$C$4,'Data Pivots'!$C$6:$C$7)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Pivots'!$B$3:$B$4,'Data Pivots'!$B$6:$B$7)</c:f>
              <c:strCache>
                <c:ptCount val="4"/>
                <c:pt idx="0">
                  <c:v>FUTURE Reponse</c:v>
                </c:pt>
                <c:pt idx="1">
                  <c:v>CURRENT Response</c:v>
                </c:pt>
                <c:pt idx="2">
                  <c:v>FUTURE Total</c:v>
                </c:pt>
                <c:pt idx="3">
                  <c:v>CURRENT Total</c:v>
                </c:pt>
              </c:strCache>
            </c:strRef>
          </c:cat>
          <c:val>
            <c:numRef>
              <c:f>('Data Pivots'!$D$3:$D$4,'Data Pivots'!$D$6:$D$7)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Pivots'!$B$3:$B$4,'Data Pivots'!$B$6:$B$7)</c:f>
              <c:strCache>
                <c:ptCount val="4"/>
                <c:pt idx="0">
                  <c:v>FUTURE Reponse</c:v>
                </c:pt>
                <c:pt idx="1">
                  <c:v>CURRENT Response</c:v>
                </c:pt>
                <c:pt idx="2">
                  <c:v>FUTURE Total</c:v>
                </c:pt>
                <c:pt idx="3">
                  <c:v>CURRENT Total</c:v>
                </c:pt>
              </c:strCache>
            </c:strRef>
          </c:cat>
          <c:val>
            <c:numRef>
              <c:f>('Data Pivots'!$E$3:$E$4,'Data Pivots'!$E$6:$E$7)</c:f>
              <c:numCache>
                <c:formatCode>0.00</c:formatCode>
                <c:ptCount val="4"/>
              </c:numCache>
            </c:numRef>
          </c:val>
        </c:ser>
        <c:ser>
          <c:idx val="3"/>
          <c:order val="3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3366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('Data Pivots'!$B$3:$B$4,'Data Pivots'!$B$6:$B$7)</c:f>
              <c:strCache>
                <c:ptCount val="4"/>
                <c:pt idx="0">
                  <c:v>FUTURE Reponse</c:v>
                </c:pt>
                <c:pt idx="1">
                  <c:v>CURRENT Response</c:v>
                </c:pt>
                <c:pt idx="2">
                  <c:v>FUTURE Total</c:v>
                </c:pt>
                <c:pt idx="3">
                  <c:v>CURRENT Total</c:v>
                </c:pt>
              </c:strCache>
            </c:strRef>
          </c:cat>
          <c:val>
            <c:numRef>
              <c:f>('Data Pivots'!$F$3:$F$4,'Data Pivots'!$F$6:$F$7)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222592"/>
        <c:axId val="48224128"/>
      </c:barChart>
      <c:catAx>
        <c:axId val="482225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24128"/>
        <c:crosses val="autoZero"/>
        <c:auto val="1"/>
        <c:lblAlgn val="ctr"/>
        <c:lblOffset val="100"/>
        <c:tickLblSkip val="1"/>
        <c:tickMarkSkip val="1"/>
      </c:catAx>
      <c:valAx>
        <c:axId val="4822412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Calendar Days</a:t>
                </a:r>
              </a:p>
            </c:rich>
          </c:tx>
          <c:layout>
            <c:manualLayout>
              <c:xMode val="edge"/>
              <c:yMode val="edge"/>
              <c:x val="0.51836055505871326"/>
              <c:y val="0.875518672199170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22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CALENDAR TIME COMPARISON</a:t>
            </a:r>
          </a:p>
        </c:rich>
      </c:tx>
      <c:layout>
        <c:manualLayout>
          <c:xMode val="edge"/>
          <c:yMode val="edge"/>
          <c:x val="0.33700895933838731"/>
          <c:y val="1.69050715214564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3630748112560054E-2"/>
          <c:y val="0.17603017715913843"/>
          <c:w val="0.93273850377487988"/>
          <c:h val="0.63670489610752201"/>
        </c:manualLayout>
      </c:layout>
      <c:barChart>
        <c:barDir val="bar"/>
        <c:grouping val="clustered"/>
        <c:ser>
          <c:idx val="5"/>
          <c:order val="0"/>
          <c:tx>
            <c:strRef>
              <c:f>'Data Pivots'!$B$2</c:f>
              <c:strCache>
                <c:ptCount val="1"/>
                <c:pt idx="0">
                  <c:v>ACHIEVED Response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'Data Pivots'!$F$2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1"/>
          <c:tx>
            <c:strRef>
              <c:f>'Data Pivots'!$B$3</c:f>
              <c:strCache>
                <c:ptCount val="1"/>
                <c:pt idx="0">
                  <c:v>FUTURE Reponse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'Data Pivots'!$F$3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tx>
            <c:strRef>
              <c:f>'Data Pivots'!$B$4</c:f>
              <c:strCache>
                <c:ptCount val="1"/>
                <c:pt idx="0">
                  <c:v>CURRENT Response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'Data Pivots'!$F$4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'Data Pivots'!$B$5</c:f>
              <c:strCache>
                <c:ptCount val="1"/>
                <c:pt idx="0">
                  <c:v>ACHIEVED Total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'Data Pivots'!$F$5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4"/>
          <c:tx>
            <c:strRef>
              <c:f>'Data Pivots'!$B$6</c:f>
              <c:strCache>
                <c:ptCount val="1"/>
                <c:pt idx="0">
                  <c:v>FUTURE Total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  <c:separator> </c:separator>
          </c:dLbls>
          <c:val>
            <c:numRef>
              <c:f>'Data Pivots'!$F$6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5"/>
          <c:tx>
            <c:strRef>
              <c:f>'Data Pivots'!$B$7</c:f>
              <c:strCache>
                <c:ptCount val="1"/>
                <c:pt idx="0">
                  <c:v>CURRENT Total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  <c:separator> </c:separator>
          </c:dLbls>
          <c:cat>
            <c:strRef>
              <c:f>'Data Pivots'!$B$2:$B$7</c:f>
              <c:strCache>
                <c:ptCount val="6"/>
                <c:pt idx="0">
                  <c:v>ACHIEVED Response</c:v>
                </c:pt>
                <c:pt idx="1">
                  <c:v>FUTURE Reponse</c:v>
                </c:pt>
                <c:pt idx="2">
                  <c:v>CURRENT Response</c:v>
                </c:pt>
                <c:pt idx="3">
                  <c:v>ACHIEVED Total</c:v>
                </c:pt>
                <c:pt idx="4">
                  <c:v>FUTURE Total</c:v>
                </c:pt>
                <c:pt idx="5">
                  <c:v>CURRENT Total</c:v>
                </c:pt>
              </c:strCache>
            </c:strRef>
          </c:cat>
          <c:val>
            <c:numRef>
              <c:f>'Data Pivots'!$F$7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  <c:showSerName val="1"/>
          <c:separator> </c:separator>
        </c:dLbls>
        <c:axId val="47889024"/>
        <c:axId val="47899008"/>
      </c:barChart>
      <c:catAx>
        <c:axId val="47889024"/>
        <c:scaling>
          <c:orientation val="minMax"/>
        </c:scaling>
        <c:delete val="1"/>
        <c:axPos val="l"/>
        <c:tickLblPos val="none"/>
        <c:crossAx val="47899008"/>
        <c:crosses val="autoZero"/>
        <c:auto val="1"/>
        <c:lblAlgn val="ctr"/>
        <c:lblOffset val="100"/>
      </c:catAx>
      <c:valAx>
        <c:axId val="4789900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Calendar Days</a:t>
                </a:r>
              </a:p>
            </c:rich>
          </c:tx>
          <c:layout>
            <c:manualLayout>
              <c:xMode val="edge"/>
              <c:yMode val="edge"/>
              <c:x val="0.41971054445210199"/>
              <c:y val="0.9011708972009188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8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Implemented Improvement Breakdown</a:t>
            </a:r>
          </a:p>
        </c:rich>
      </c:tx>
      <c:layout>
        <c:manualLayout>
          <c:xMode val="edge"/>
          <c:yMode val="edge"/>
          <c:x val="0.30732044198895025"/>
          <c:y val="2.77372262773722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2.0618570539740751E-2"/>
          <c:y val="0.13067435381478307"/>
          <c:w val="0.86460539129979552"/>
          <c:h val="0.73040086184894537"/>
        </c:manualLayout>
      </c:layout>
      <c:barChart>
        <c:barDir val="bar"/>
        <c:grouping val="clustered"/>
        <c:ser>
          <c:idx val="0"/>
          <c:order val="0"/>
          <c:tx>
            <c:strRef>
              <c:f>'Data Pivots'!$I$24</c:f>
              <c:strCache>
                <c:ptCount val="1"/>
                <c:pt idx="0">
                  <c:v>Cycle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MFG Cycle Time, 0.00 Days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cat>
            <c:strRef>
              <c:f>'Data Pivots'!$I$35:$Q$35</c:f>
              <c:strCache>
                <c:ptCount val="9"/>
                <c:pt idx="0">
                  <c:v>MFG Cycle Time</c:v>
                </c:pt>
                <c:pt idx="1">
                  <c:v>Change Over</c:v>
                </c:pt>
                <c:pt idx="2">
                  <c:v>Batch Wait</c:v>
                </c:pt>
                <c:pt idx="3">
                  <c:v>WIP</c:v>
                </c:pt>
                <c:pt idx="4">
                  <c:v>MFG Queue</c:v>
                </c:pt>
                <c:pt idx="5">
                  <c:v>Office</c:v>
                </c:pt>
                <c:pt idx="6">
                  <c:v>Raw</c:v>
                </c:pt>
                <c:pt idx="7">
                  <c:v>Logistics</c:v>
                </c:pt>
                <c:pt idx="8">
                  <c:v>Finished Goods Inv.</c:v>
                </c:pt>
              </c:strCache>
            </c:strRef>
          </c:cat>
          <c:val>
            <c:numRef>
              <c:f>'Data Pivots'!$I$36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Pivots'!$J$24</c:f>
              <c:strCache>
                <c:ptCount val="1"/>
                <c:pt idx="0">
                  <c:v>Change Over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val>
            <c:numRef>
              <c:f>'Data Pivots'!$J$36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Pivots'!$K$24</c:f>
              <c:strCache>
                <c:ptCount val="1"/>
                <c:pt idx="0">
                  <c:v>Batch Wait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val>
            <c:numRef>
              <c:f>'Data Pivots'!$K$36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Pivots'!$L$24</c:f>
              <c:strCache>
                <c:ptCount val="1"/>
                <c:pt idx="0">
                  <c:v>WIP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val>
            <c:numRef>
              <c:f>'Data Pivots'!$L$36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Pivots'!$M$24</c:f>
              <c:strCache>
                <c:ptCount val="1"/>
                <c:pt idx="0">
                  <c:v>MFG Queue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val>
            <c:numRef>
              <c:f>'Data Pivots'!$M$36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Pivots'!$N$24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val>
            <c:numRef>
              <c:f>'Data Pivots'!$N$36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Pivots'!$O$24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val>
            <c:numRef>
              <c:f>'Data Pivots'!$O$36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'Data Pivots'!$P$24</c:f>
              <c:strCache>
                <c:ptCount val="1"/>
                <c:pt idx="0">
                  <c:v>Logistics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val>
            <c:numRef>
              <c:f>'Data Pivots'!$P$36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Pivots'!$Q$24</c:f>
              <c:strCache>
                <c:ptCount val="1"/>
                <c:pt idx="0">
                  <c:v>Finished Goods Inv.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SerName val="1"/>
          </c:dLbls>
          <c:val>
            <c:numRef>
              <c:f>'Data Pivots'!$Q$36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dLbls>
          <c:showVal val="1"/>
          <c:showSerName val="1"/>
        </c:dLbls>
        <c:axId val="47995136"/>
        <c:axId val="48029696"/>
      </c:barChart>
      <c:catAx>
        <c:axId val="47995136"/>
        <c:scaling>
          <c:orientation val="minMax"/>
        </c:scaling>
        <c:delete val="1"/>
        <c:axPos val="l"/>
        <c:tickLblPos val="none"/>
        <c:crossAx val="48029696"/>
        <c:crosses val="autoZero"/>
        <c:auto val="1"/>
        <c:lblAlgn val="ctr"/>
        <c:lblOffset val="100"/>
      </c:catAx>
      <c:valAx>
        <c:axId val="4802969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Calendar Days</a:t>
                </a:r>
              </a:p>
            </c:rich>
          </c:tx>
          <c:layout>
            <c:manualLayout>
              <c:xMode val="edge"/>
              <c:yMode val="edge"/>
              <c:x val="0.41160220994475138"/>
              <c:y val="0.90656995612774682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9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8350568051014854E-2"/>
          <c:y val="0.95736158163251595"/>
          <c:w val="0.7512032533312214"/>
          <c:h val="3.438798784599554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MCT Response- Current State</a:t>
            </a:r>
          </a:p>
        </c:rich>
      </c:tx>
      <c:layout>
        <c:manualLayout>
          <c:xMode val="edge"/>
          <c:yMode val="edge"/>
          <c:x val="0.4592"/>
          <c:y val="2.85714285714285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7200000000000013E-2"/>
          <c:y val="0.27428647959397234"/>
          <c:w val="0.81599999999999995"/>
          <c:h val="0.34857240115067328"/>
        </c:manualLayout>
      </c:layout>
      <c:barChart>
        <c:barDir val="bar"/>
        <c:grouping val="stacked"/>
        <c:ser>
          <c:idx val="0"/>
          <c:order val="0"/>
          <c:tx>
            <c:strRef>
              <c:f>Current!$B$5</c:f>
              <c:strCache>
                <c:ptCount val="1"/>
                <c:pt idx="0">
                  <c:v>Order Processing Delay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Current!$B$6</c:f>
              <c:strCache>
                <c:ptCount val="1"/>
                <c:pt idx="0">
                  <c:v>Order Processing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2"/>
          <c:tx>
            <c:strRef>
              <c:f>Current!$B$8</c:f>
              <c:strCache>
                <c:ptCount val="1"/>
                <c:pt idx="0">
                  <c:v>Raw Procurement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val>
            <c:numRef>
              <c:f>Current!$H$8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Current!$B$9</c:f>
              <c:strCache>
                <c:ptCount val="1"/>
                <c:pt idx="0">
                  <c:v>MFG Cycle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Current!$B$10</c:f>
              <c:strCache>
                <c:ptCount val="1"/>
                <c:pt idx="0">
                  <c:v>MFG Change Over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5"/>
          <c:tx>
            <c:strRef>
              <c:f>Current!$B$11</c:f>
              <c:strCache>
                <c:ptCount val="1"/>
                <c:pt idx="0">
                  <c:v>MFG Batch Wait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6"/>
          <c:tx>
            <c:strRef>
              <c:f>Current!$B$12</c:f>
              <c:strCache>
                <c:ptCount val="1"/>
                <c:pt idx="0">
                  <c:v>MFG NVA -WIP 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7"/>
          <c:tx>
            <c:strRef>
              <c:f>Current!$B$13</c:f>
              <c:strCache>
                <c:ptCount val="1"/>
                <c:pt idx="0">
                  <c:v>MFG NVA - Queue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val>
            <c:numRef>
              <c:f>Current!$H$13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8"/>
          <c:tx>
            <c:strRef>
              <c:f>Current!$B$14</c:f>
              <c:strCache>
                <c:ptCount val="1"/>
                <c:pt idx="0">
                  <c:v>Logistics Prep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9"/>
          <c:tx>
            <c:strRef>
              <c:f>Current!$B$15</c:f>
              <c:strCache>
                <c:ptCount val="1"/>
                <c:pt idx="0">
                  <c:v>Logistics Transport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Current!$H$15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overlap val="100"/>
        <c:axId val="47651456"/>
        <c:axId val="47661824"/>
      </c:barChart>
      <c:catAx>
        <c:axId val="4765145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Response</a:t>
                </a:r>
              </a:p>
            </c:rich>
          </c:tx>
          <c:layout>
            <c:manualLayout>
              <c:xMode val="edge"/>
              <c:yMode val="edge"/>
              <c:x val="2.4E-2"/>
              <c:y val="0.27428631421072364"/>
            </c:manualLayout>
          </c:layout>
          <c:spPr>
            <a:noFill/>
            <a:ln w="25400">
              <a:noFill/>
            </a:ln>
          </c:spPr>
        </c:title>
        <c:tickLblPos val="none"/>
        <c:crossAx val="47661824"/>
        <c:crosses val="autoZero"/>
        <c:auto val="1"/>
        <c:lblAlgn val="ctr"/>
        <c:lblOffset val="100"/>
      </c:catAx>
      <c:valAx>
        <c:axId val="4766182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Calendar Days</a:t>
                </a:r>
              </a:p>
            </c:rich>
          </c:tx>
          <c:layout>
            <c:manualLayout>
              <c:xMode val="edge"/>
              <c:yMode val="edge"/>
              <c:x val="0.4224"/>
              <c:y val="0.77714525684289459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65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Critical-path Activity Analysis</a:t>
            </a:r>
          </a:p>
        </c:rich>
      </c:tx>
      <c:layout>
        <c:manualLayout>
          <c:xMode val="edge"/>
          <c:yMode val="edge"/>
          <c:x val="0.12285012285012285"/>
          <c:y val="3.47394540942928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027027027027056"/>
          <c:y val="0.30521128791302532"/>
          <c:w val="0.45945945945945948"/>
          <c:h val="0.46402041333118482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Val val="1"/>
            <c:showCatName val="1"/>
            <c:showLeaderLines val="1"/>
          </c:dLbls>
          <c:cat>
            <c:strRef>
              <c:f>(Current!$F$22,Current!$F$24)</c:f>
              <c:strCache>
                <c:ptCount val="2"/>
                <c:pt idx="0">
                  <c:v>Value Add</c:v>
                </c:pt>
                <c:pt idx="1">
                  <c:v>Non-Value Add</c:v>
                </c:pt>
              </c:strCache>
            </c:strRef>
          </c:cat>
          <c:val>
            <c:numRef>
              <c:f>(Current!$H$22,Current!$H$24)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MCT- Future State</a:t>
            </a:r>
          </a:p>
        </c:rich>
      </c:tx>
      <c:layout>
        <c:manualLayout>
          <c:xMode val="edge"/>
          <c:yMode val="edge"/>
          <c:x val="0.4290375203915171"/>
          <c:y val="3.7174721189591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9151712887438822E-2"/>
          <c:y val="0.19702602230483268"/>
          <c:w val="0.94208809135399674"/>
          <c:h val="0.36431226765799307"/>
        </c:manualLayout>
      </c:layout>
      <c:barChart>
        <c:barDir val="bar"/>
        <c:grouping val="stacked"/>
        <c:ser>
          <c:idx val="0"/>
          <c:order val="0"/>
          <c:tx>
            <c:strRef>
              <c:f>Future!$B$5</c:f>
              <c:strCache>
                <c:ptCount val="1"/>
                <c:pt idx="0">
                  <c:v>Order Processing Delay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Future!$B$6</c:f>
              <c:strCache>
                <c:ptCount val="1"/>
                <c:pt idx="0">
                  <c:v>Order Processing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Future!$B$7</c:f>
              <c:strCache>
                <c:ptCount val="1"/>
                <c:pt idx="0">
                  <c:v>Raw- Material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Future!$B$8</c:f>
              <c:strCache>
                <c:ptCount val="1"/>
                <c:pt idx="0">
                  <c:v>Raw Procurement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Future!$B$9</c:f>
              <c:strCache>
                <c:ptCount val="1"/>
                <c:pt idx="0">
                  <c:v>MFG Cycle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Future!$B$10</c:f>
              <c:strCache>
                <c:ptCount val="1"/>
                <c:pt idx="0">
                  <c:v>MFG Change Over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Future!$B$11</c:f>
              <c:strCache>
                <c:ptCount val="1"/>
                <c:pt idx="0">
                  <c:v>MFG Batch Wait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Future!$B$12</c:f>
              <c:strCache>
                <c:ptCount val="1"/>
                <c:pt idx="0">
                  <c:v>MFG NVA -WIP 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Future!$B$13</c:f>
              <c:strCache>
                <c:ptCount val="1"/>
                <c:pt idx="0">
                  <c:v>MFG NVA - Queue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Future!$B$14</c:f>
              <c:strCache>
                <c:ptCount val="1"/>
                <c:pt idx="0">
                  <c:v>Logistics Prep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Future!$B$15</c:f>
              <c:strCache>
                <c:ptCount val="1"/>
                <c:pt idx="0">
                  <c:v>Logistics Transport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Future!$B$16</c:f>
              <c:strCache>
                <c:ptCount val="1"/>
                <c:pt idx="0">
                  <c:v>Finished Goods Inventory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overlap val="100"/>
        <c:axId val="47747456"/>
        <c:axId val="47749376"/>
      </c:barChart>
      <c:catAx>
        <c:axId val="4774745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MCT Total</a:t>
                </a:r>
              </a:p>
            </c:rich>
          </c:tx>
          <c:layout>
            <c:manualLayout>
              <c:xMode val="edge"/>
              <c:yMode val="edge"/>
              <c:x val="1.3050570962479609E-2"/>
              <c:y val="0.25278810408921931"/>
            </c:manualLayout>
          </c:layout>
          <c:spPr>
            <a:noFill/>
            <a:ln w="25400">
              <a:noFill/>
            </a:ln>
          </c:spPr>
        </c:title>
        <c:tickLblPos val="none"/>
        <c:crossAx val="47749376"/>
        <c:crosses val="autoZero"/>
        <c:auto val="1"/>
        <c:lblAlgn val="ctr"/>
        <c:lblOffset val="100"/>
      </c:catAx>
      <c:valAx>
        <c:axId val="4774937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Calendar Days</a:t>
                </a:r>
              </a:p>
            </c:rich>
          </c:tx>
          <c:layout>
            <c:manualLayout>
              <c:xMode val="edge"/>
              <c:yMode val="edge"/>
              <c:x val="0.4706362153344209"/>
              <c:y val="0.6765799256505575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4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0570962479608482E-2"/>
          <c:y val="0.76951672862453535"/>
          <c:w val="0.91680261011419251"/>
          <c:h val="0.167286245353159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MCT Response- Future State</a:t>
            </a:r>
          </a:p>
        </c:rich>
      </c:tx>
      <c:layout>
        <c:manualLayout>
          <c:xMode val="edge"/>
          <c:yMode val="edge"/>
          <c:x val="0.42577487765089722"/>
          <c:y val="4.41988950276243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6704730831973925E-2"/>
          <c:y val="0.24861945522772602"/>
          <c:w val="0.94535073409461667"/>
          <c:h val="0.40331600514719995"/>
        </c:manualLayout>
      </c:layout>
      <c:barChart>
        <c:barDir val="bar"/>
        <c:grouping val="stacked"/>
        <c:ser>
          <c:idx val="0"/>
          <c:order val="0"/>
          <c:tx>
            <c:strRef>
              <c:f>Future!$B$5</c:f>
              <c:strCache>
                <c:ptCount val="1"/>
                <c:pt idx="0">
                  <c:v>Order Processing Delay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Future!$B$6</c:f>
              <c:strCache>
                <c:ptCount val="1"/>
                <c:pt idx="0">
                  <c:v>Order Processing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Future!$B$8</c:f>
              <c:strCache>
                <c:ptCount val="1"/>
                <c:pt idx="0">
                  <c:v>Raw Procurement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Future!$B$9</c:f>
              <c:strCache>
                <c:ptCount val="1"/>
                <c:pt idx="0">
                  <c:v>MFG Cycle Time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Future!$H$9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Future!$B$10</c:f>
              <c:strCache>
                <c:ptCount val="1"/>
                <c:pt idx="0">
                  <c:v>MFG Change Over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Future!$B$11</c:f>
              <c:strCache>
                <c:ptCount val="1"/>
                <c:pt idx="0">
                  <c:v>MFG Batch Wait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Future!$B$12</c:f>
              <c:strCache>
                <c:ptCount val="1"/>
                <c:pt idx="0">
                  <c:v>MFG NVA -WIP 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Future!$B$13</c:f>
              <c:strCache>
                <c:ptCount val="1"/>
                <c:pt idx="0">
                  <c:v>MFG NVA - Queue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Future!$H$13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Future!$B$14</c:f>
              <c:strCache>
                <c:ptCount val="1"/>
                <c:pt idx="0">
                  <c:v>Logistics Prep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Future!$B$15</c:f>
              <c:strCache>
                <c:ptCount val="1"/>
                <c:pt idx="0">
                  <c:v>Logistics Transport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Future!$H$15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overlap val="100"/>
        <c:axId val="47810816"/>
        <c:axId val="47812992"/>
      </c:barChart>
      <c:catAx>
        <c:axId val="4781081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Response</a:t>
                </a:r>
              </a:p>
            </c:rich>
          </c:tx>
          <c:layout>
            <c:manualLayout>
              <c:xMode val="edge"/>
              <c:yMode val="edge"/>
              <c:x val="1.3050570962479609E-2"/>
              <c:y val="0.28176853583909744"/>
            </c:manualLayout>
          </c:layout>
          <c:spPr>
            <a:noFill/>
            <a:ln w="25400">
              <a:noFill/>
            </a:ln>
          </c:spPr>
        </c:title>
        <c:tickLblPos val="none"/>
        <c:crossAx val="47812992"/>
        <c:crosses val="autoZero"/>
        <c:auto val="1"/>
        <c:lblAlgn val="ctr"/>
        <c:lblOffset val="100"/>
      </c:catAx>
      <c:valAx>
        <c:axId val="4781299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Calendar Days</a:t>
                </a:r>
              </a:p>
            </c:rich>
          </c:tx>
          <c:layout>
            <c:manualLayout>
              <c:xMode val="edge"/>
              <c:yMode val="edge"/>
              <c:x val="0.47553017944535075"/>
              <c:y val="0.801107292527660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81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Critical-path Activity Analysis</a:t>
            </a:r>
          </a:p>
        </c:rich>
      </c:tx>
      <c:layout>
        <c:manualLayout>
          <c:xMode val="edge"/>
          <c:yMode val="edge"/>
          <c:x val="0.13513513513513514"/>
          <c:y val="3.19410319410319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4324324324324337"/>
          <c:y val="0.27518427518427563"/>
          <c:w val="0.47174447174447215"/>
          <c:h val="0.4717444717444721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(Future!$F$22,Future!$F$24)</c:f>
              <c:strCache>
                <c:ptCount val="2"/>
                <c:pt idx="0">
                  <c:v>Value Add</c:v>
                </c:pt>
                <c:pt idx="1">
                  <c:v>Non-Value Add</c:v>
                </c:pt>
              </c:strCache>
            </c:strRef>
          </c:cat>
          <c:val>
            <c:numRef>
              <c:f>(Future!$H$22,Future!$H$24)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MCT Total- Achieved State</a:t>
            </a:r>
          </a:p>
        </c:rich>
      </c:tx>
      <c:layout>
        <c:manualLayout>
          <c:xMode val="edge"/>
          <c:yMode val="edge"/>
          <c:x val="0.42177436288205911"/>
          <c:y val="3.533568904593639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8709692662271894E-2"/>
          <c:y val="0.19081305007220722"/>
          <c:w val="0.94274230671241288"/>
          <c:h val="0.39222682514842605"/>
        </c:manualLayout>
      </c:layout>
      <c:barChart>
        <c:barDir val="bar"/>
        <c:grouping val="stacked"/>
        <c:ser>
          <c:idx val="0"/>
          <c:order val="0"/>
          <c:tx>
            <c:strRef>
              <c:f>Achieved!$B$5</c:f>
              <c:strCache>
                <c:ptCount val="1"/>
                <c:pt idx="0">
                  <c:v>Order Processing Delay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Achieved!$B$6</c:f>
              <c:strCache>
                <c:ptCount val="1"/>
                <c:pt idx="0">
                  <c:v>Order Processing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Achieved!$B$7</c:f>
              <c:strCache>
                <c:ptCount val="1"/>
                <c:pt idx="0">
                  <c:v>Raw- Material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Achieved!$B$8</c:f>
              <c:strCache>
                <c:ptCount val="1"/>
                <c:pt idx="0">
                  <c:v>Raw Procurement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Achieved!$B$9</c:f>
              <c:strCache>
                <c:ptCount val="1"/>
                <c:pt idx="0">
                  <c:v>MFG Cycle Time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Achieved!$B$10</c:f>
              <c:strCache>
                <c:ptCount val="1"/>
                <c:pt idx="0">
                  <c:v>MFG Change Over 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Achieved!$B$11</c:f>
              <c:strCache>
                <c:ptCount val="1"/>
                <c:pt idx="0">
                  <c:v>MFG Batch Wait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Achieved!$B$12</c:f>
              <c:strCache>
                <c:ptCount val="1"/>
                <c:pt idx="0">
                  <c:v>MFG NVA -WIP 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Achieved!$B$13</c:f>
              <c:strCache>
                <c:ptCount val="1"/>
                <c:pt idx="0">
                  <c:v>MFG NVA - Queue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Achieved!$B$14</c:f>
              <c:strCache>
                <c:ptCount val="1"/>
                <c:pt idx="0">
                  <c:v>Logistics Prep Time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Achieved!$B$15</c:f>
              <c:strCache>
                <c:ptCount val="1"/>
                <c:pt idx="0">
                  <c:v>Logistics TransporTime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Achieved!$B$16</c:f>
              <c:strCache>
                <c:ptCount val="1"/>
                <c:pt idx="0">
                  <c:v>Finished Goods Inventory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overlap val="100"/>
        <c:axId val="46220416"/>
        <c:axId val="46222720"/>
      </c:barChart>
      <c:catAx>
        <c:axId val="4622041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MCT Total</a:t>
                </a:r>
              </a:p>
            </c:rich>
          </c:tx>
          <c:layout>
            <c:manualLayout>
              <c:xMode val="edge"/>
              <c:yMode val="edge"/>
              <c:x val="1.2903225806451613E-2"/>
              <c:y val="0.27561874553666654"/>
            </c:manualLayout>
          </c:layout>
          <c:spPr>
            <a:noFill/>
            <a:ln w="25400">
              <a:noFill/>
            </a:ln>
          </c:spPr>
        </c:title>
        <c:tickLblPos val="none"/>
        <c:crossAx val="46222720"/>
        <c:crosses val="autoZero"/>
        <c:auto val="1"/>
        <c:lblAlgn val="ctr"/>
        <c:lblOffset val="100"/>
      </c:catAx>
      <c:valAx>
        <c:axId val="4622272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Calendar Days</a:t>
                </a:r>
              </a:p>
            </c:rich>
          </c:tx>
          <c:layout>
            <c:manualLayout>
              <c:xMode val="edge"/>
              <c:yMode val="edge"/>
              <c:x val="0.47096791126915588"/>
              <c:y val="0.69258061823544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22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5645161290322584E-2"/>
          <c:y val="0.81625441696113077"/>
          <c:w val="0.90645161290322585"/>
          <c:h val="0.1590106007067137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MCT Response- Achieved State</a:t>
            </a:r>
          </a:p>
        </c:rich>
      </c:tx>
      <c:layout>
        <c:manualLayout>
          <c:xMode val="edge"/>
          <c:yMode val="edge"/>
          <c:x val="0.40887113707560746"/>
          <c:y val="3.533568904593639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8709692662271894E-2"/>
          <c:y val="0.19081305007220722"/>
          <c:w val="0.94274230671241288"/>
          <c:h val="0.56537200021394696"/>
        </c:manualLayout>
      </c:layout>
      <c:barChart>
        <c:barDir val="bar"/>
        <c:grouping val="stacked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Achieved!$H$6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Achieved!$H$10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Achieved!$H$11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Achieved!$H$15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</c:ser>
        <c:overlap val="100"/>
        <c:axId val="46422656"/>
        <c:axId val="46433024"/>
      </c:barChart>
      <c:catAx>
        <c:axId val="4642265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Response</a:t>
                </a:r>
              </a:p>
            </c:rich>
          </c:tx>
          <c:layout>
            <c:manualLayout>
              <c:xMode val="edge"/>
              <c:yMode val="edge"/>
              <c:x val="1.2903225806451613E-2"/>
              <c:y val="0.36042477022527658"/>
            </c:manualLayout>
          </c:layout>
          <c:spPr>
            <a:noFill/>
            <a:ln w="25400">
              <a:noFill/>
            </a:ln>
          </c:spPr>
        </c:title>
        <c:tickLblPos val="none"/>
        <c:crossAx val="46433024"/>
        <c:crosses val="autoZero"/>
        <c:auto val="1"/>
        <c:lblAlgn val="ctr"/>
        <c:lblOffset val="100"/>
      </c:catAx>
      <c:valAx>
        <c:axId val="4643302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Calendar Days</a:t>
                </a:r>
              </a:p>
            </c:rich>
          </c:tx>
          <c:layout>
            <c:manualLayout>
              <c:xMode val="edge"/>
              <c:yMode val="edge"/>
              <c:x val="0.47096791126915588"/>
              <c:y val="0.8657258655388924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42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Critical-path Activity Analysis</a:t>
            </a:r>
          </a:p>
        </c:rich>
      </c:tx>
      <c:layout>
        <c:manualLayout>
          <c:xMode val="edge"/>
          <c:yMode val="edge"/>
          <c:x val="0.12935349499223045"/>
          <c:y val="3.066037735849056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134384557642856"/>
          <c:y val="0.30188714010808992"/>
          <c:w val="0.46517525938486165"/>
          <c:h val="0.44103824375166262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(Achieved!$F$22,Achieved!$F$24)</c:f>
              <c:strCache>
                <c:ptCount val="2"/>
                <c:pt idx="0">
                  <c:v>Value Add</c:v>
                </c:pt>
                <c:pt idx="1">
                  <c:v>Non-Value Add</c:v>
                </c:pt>
              </c:strCache>
            </c:strRef>
          </c:cat>
          <c:val>
            <c:numRef>
              <c:f>(Achieved!$H$22,Achieved!$H$24)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9525</xdr:rowOff>
    </xdr:from>
    <xdr:to>
      <xdr:col>15</xdr:col>
      <xdr:colOff>209550</xdr:colOff>
      <xdr:row>40</xdr:row>
      <xdr:rowOff>104775</xdr:rowOff>
    </xdr:to>
    <xdr:graphicFrame macro="">
      <xdr:nvGraphicFramePr>
        <xdr:cNvPr id="615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40</xdr:row>
      <xdr:rowOff>104775</xdr:rowOff>
    </xdr:from>
    <xdr:to>
      <xdr:col>15</xdr:col>
      <xdr:colOff>219075</xdr:colOff>
      <xdr:row>50</xdr:row>
      <xdr:rowOff>152400</xdr:rowOff>
    </xdr:to>
    <xdr:graphicFrame macro="">
      <xdr:nvGraphicFramePr>
        <xdr:cNvPr id="615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8</xdr:col>
      <xdr:colOff>466725</xdr:colOff>
      <xdr:row>3</xdr:row>
      <xdr:rowOff>142875</xdr:rowOff>
    </xdr:from>
    <xdr:to>
      <xdr:col>15</xdr:col>
      <xdr:colOff>209550</xdr:colOff>
      <xdr:row>25</xdr:row>
      <xdr:rowOff>19050</xdr:rowOff>
    </xdr:to>
    <xdr:graphicFrame macro="">
      <xdr:nvGraphicFramePr>
        <xdr:cNvPr id="615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0</xdr:row>
      <xdr:rowOff>0</xdr:rowOff>
    </xdr:from>
    <xdr:to>
      <xdr:col>15</xdr:col>
      <xdr:colOff>219075</xdr:colOff>
      <xdr:row>3</xdr:row>
      <xdr:rowOff>152400</xdr:rowOff>
    </xdr:to>
    <xdr:pic>
      <xdr:nvPicPr>
        <xdr:cNvPr id="6157" name="Picture 8" descr="Advantage logo chain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029575" y="0"/>
          <a:ext cx="3876675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152400</xdr:rowOff>
    </xdr:from>
    <xdr:to>
      <xdr:col>16</xdr:col>
      <xdr:colOff>0</xdr:colOff>
      <xdr:row>40</xdr:row>
      <xdr:rowOff>123825</xdr:rowOff>
    </xdr:to>
    <xdr:graphicFrame macro="">
      <xdr:nvGraphicFramePr>
        <xdr:cNvPr id="5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9525</xdr:colOff>
      <xdr:row>40</xdr:row>
      <xdr:rowOff>133350</xdr:rowOff>
    </xdr:from>
    <xdr:to>
      <xdr:col>16</xdr:col>
      <xdr:colOff>9525</xdr:colOff>
      <xdr:row>51</xdr:row>
      <xdr:rowOff>76200</xdr:rowOff>
    </xdr:to>
    <xdr:graphicFrame macro="">
      <xdr:nvGraphicFramePr>
        <xdr:cNvPr id="5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9525</xdr:colOff>
      <xdr:row>3</xdr:row>
      <xdr:rowOff>161925</xdr:rowOff>
    </xdr:from>
    <xdr:to>
      <xdr:col>16</xdr:col>
      <xdr:colOff>9525</xdr:colOff>
      <xdr:row>24</xdr:row>
      <xdr:rowOff>152400</xdr:rowOff>
    </xdr:to>
    <xdr:graphicFrame macro="">
      <xdr:nvGraphicFramePr>
        <xdr:cNvPr id="513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0</xdr:row>
      <xdr:rowOff>0</xdr:rowOff>
    </xdr:from>
    <xdr:to>
      <xdr:col>16</xdr:col>
      <xdr:colOff>0</xdr:colOff>
      <xdr:row>3</xdr:row>
      <xdr:rowOff>161925</xdr:rowOff>
    </xdr:to>
    <xdr:pic>
      <xdr:nvPicPr>
        <xdr:cNvPr id="5133" name="Picture 8" descr="Advantage logo chain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800975" y="0"/>
          <a:ext cx="3876675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15</xdr:col>
      <xdr:colOff>190500</xdr:colOff>
      <xdr:row>41</xdr:row>
      <xdr:rowOff>104775</xdr:rowOff>
    </xdr:to>
    <xdr:graphicFrame macro="">
      <xdr:nvGraphicFramePr>
        <xdr:cNvPr id="1229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41</xdr:row>
      <xdr:rowOff>104775</xdr:rowOff>
    </xdr:from>
    <xdr:to>
      <xdr:col>15</xdr:col>
      <xdr:colOff>190500</xdr:colOff>
      <xdr:row>58</xdr:row>
      <xdr:rowOff>47625</xdr:rowOff>
    </xdr:to>
    <xdr:graphicFrame macro="">
      <xdr:nvGraphicFramePr>
        <xdr:cNvPr id="1229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oneCell">
    <xdr:from>
      <xdr:col>9</xdr:col>
      <xdr:colOff>0</xdr:colOff>
      <xdr:row>0</xdr:row>
      <xdr:rowOff>38100</xdr:rowOff>
    </xdr:from>
    <xdr:to>
      <xdr:col>15</xdr:col>
      <xdr:colOff>190500</xdr:colOff>
      <xdr:row>4</xdr:row>
      <xdr:rowOff>0</xdr:rowOff>
    </xdr:to>
    <xdr:pic>
      <xdr:nvPicPr>
        <xdr:cNvPr id="12296" name="Picture 3" descr="Advantage logo chain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962900" y="38100"/>
          <a:ext cx="384810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3</xdr:row>
      <xdr:rowOff>142875</xdr:rowOff>
    </xdr:from>
    <xdr:to>
      <xdr:col>15</xdr:col>
      <xdr:colOff>171450</xdr:colOff>
      <xdr:row>25</xdr:row>
      <xdr:rowOff>9525</xdr:rowOff>
    </xdr:to>
    <xdr:graphicFrame macro="">
      <xdr:nvGraphicFramePr>
        <xdr:cNvPr id="1229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30</xdr:row>
      <xdr:rowOff>0</xdr:rowOff>
    </xdr:from>
    <xdr:to>
      <xdr:col>18</xdr:col>
      <xdr:colOff>19050</xdr:colOff>
      <xdr:row>52</xdr:row>
      <xdr:rowOff>142875</xdr:rowOff>
    </xdr:to>
    <xdr:graphicFrame macro="">
      <xdr:nvGraphicFramePr>
        <xdr:cNvPr id="2355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0</xdr:colOff>
      <xdr:row>6</xdr:row>
      <xdr:rowOff>28575</xdr:rowOff>
    </xdr:from>
    <xdr:to>
      <xdr:col>17</xdr:col>
      <xdr:colOff>0</xdr:colOff>
      <xdr:row>25</xdr:row>
      <xdr:rowOff>114300</xdr:rowOff>
    </xdr:to>
    <xdr:graphicFrame macro="">
      <xdr:nvGraphicFramePr>
        <xdr:cNvPr id="2355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8</xdr:row>
      <xdr:rowOff>0</xdr:rowOff>
    </xdr:from>
    <xdr:to>
      <xdr:col>20</xdr:col>
      <xdr:colOff>266700</xdr:colOff>
      <xdr:row>40</xdr:row>
      <xdr:rowOff>19050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571500</xdr:colOff>
      <xdr:row>44</xdr:row>
      <xdr:rowOff>19050</xdr:rowOff>
    </xdr:from>
    <xdr:to>
      <xdr:col>20</xdr:col>
      <xdr:colOff>257175</xdr:colOff>
      <xdr:row>84</xdr:row>
      <xdr:rowOff>66675</xdr:rowOff>
    </xdr:to>
    <xdr:graphicFrame macro="">
      <xdr:nvGraphicFramePr>
        <xdr:cNvPr id="1331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rt%20in%20ACME%20Modified%20for%20MCT%20Instruction-%20DEMO%20%20MCT%20TEST%20Ver1.vsd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Template"/>
      <sheetName val="Sheet5"/>
      <sheetName val="Current State"/>
    </sheetNames>
    <sheetDataSet>
      <sheetData sheetId="0" refreshError="1"/>
      <sheetData sheetId="1" refreshError="1"/>
      <sheetData sheetId="2"/>
      <sheetData sheetId="3">
        <row r="3">
          <cell r="M3">
            <v>4.7250000000000005</v>
          </cell>
        </row>
        <row r="34">
          <cell r="L34" t="str">
            <v>1 Shift, 5 days</v>
          </cell>
          <cell r="M34">
            <v>4.2</v>
          </cell>
          <cell r="N34">
            <v>8</v>
          </cell>
        </row>
        <row r="35">
          <cell r="L35" t="str">
            <v>2 Shifts, 5 days</v>
          </cell>
          <cell r="M35">
            <v>2.1</v>
          </cell>
          <cell r="N35">
            <v>16</v>
          </cell>
        </row>
        <row r="36">
          <cell r="L36" t="str">
            <v>3 Shifts, 5 days</v>
          </cell>
          <cell r="M36">
            <v>1.4</v>
          </cell>
          <cell r="N36">
            <v>24</v>
          </cell>
        </row>
        <row r="37">
          <cell r="L37" t="str">
            <v>1 Shift, 6 days</v>
          </cell>
          <cell r="M37">
            <v>3.3</v>
          </cell>
          <cell r="N37">
            <v>8</v>
          </cell>
        </row>
        <row r="38">
          <cell r="L38" t="str">
            <v>2 Shifts, 6 days</v>
          </cell>
          <cell r="M38">
            <v>1.7</v>
          </cell>
          <cell r="N38">
            <v>16</v>
          </cell>
        </row>
        <row r="39">
          <cell r="L39" t="str">
            <v>3 Shifts, 6 days</v>
          </cell>
          <cell r="M39">
            <v>1.1000000000000001</v>
          </cell>
          <cell r="N39">
            <v>24</v>
          </cell>
        </row>
        <row r="40">
          <cell r="L40" t="str">
            <v>5 prod days</v>
          </cell>
          <cell r="M40">
            <v>1.4</v>
          </cell>
          <cell r="N40">
            <v>24</v>
          </cell>
        </row>
        <row r="41">
          <cell r="L41" t="str">
            <v>6 prod days</v>
          </cell>
          <cell r="M41">
            <v>1.1000000000000001</v>
          </cell>
          <cell r="N41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0"/>
  <sheetViews>
    <sheetView tabSelected="1" view="pageBreakPreview" zoomScaleSheetLayoutView="100" workbookViewId="0">
      <selection activeCell="B5" sqref="B5"/>
    </sheetView>
  </sheetViews>
  <sheetFormatPr defaultRowHeight="12.75"/>
  <cols>
    <col min="1" max="1" width="13.5703125" customWidth="1"/>
    <col min="2" max="2" width="37" customWidth="1"/>
    <col min="3" max="3" width="9.7109375" customWidth="1"/>
    <col min="4" max="4" width="10.28515625" customWidth="1"/>
    <col min="5" max="5" width="6.7109375" customWidth="1"/>
    <col min="6" max="6" width="8" style="1" customWidth="1"/>
    <col min="7" max="7" width="11.7109375" style="1" customWidth="1"/>
    <col min="8" max="8" width="16.28515625" customWidth="1"/>
    <col min="9" max="9" width="7.140625" customWidth="1"/>
    <col min="16" max="16" width="3.7109375" customWidth="1"/>
    <col min="17" max="17" width="1.85546875" customWidth="1"/>
    <col min="18" max="18" width="4.28515625" customWidth="1"/>
  </cols>
  <sheetData>
    <row r="1" spans="1:24" ht="20.25">
      <c r="A1" s="67"/>
      <c r="B1" s="126" t="s">
        <v>61</v>
      </c>
      <c r="C1" s="127"/>
      <c r="D1" s="127"/>
      <c r="E1" s="36"/>
      <c r="F1" s="128" t="s">
        <v>74</v>
      </c>
      <c r="G1" s="127"/>
      <c r="H1" s="127"/>
      <c r="I1" s="67"/>
      <c r="J1" s="133"/>
      <c r="K1" s="133"/>
      <c r="L1" s="133"/>
      <c r="M1" s="133"/>
      <c r="N1" s="133"/>
      <c r="O1" s="133"/>
      <c r="P1" s="133"/>
      <c r="Q1" s="133"/>
    </row>
    <row r="2" spans="1:24" ht="24.75" customHeight="1">
      <c r="A2" s="91"/>
      <c r="B2" s="92"/>
      <c r="C2" s="118" t="s">
        <v>30</v>
      </c>
      <c r="D2" s="118"/>
      <c r="E2" s="119"/>
      <c r="F2" s="123" t="s">
        <v>62</v>
      </c>
      <c r="G2" s="123" t="s">
        <v>63</v>
      </c>
      <c r="H2" s="93"/>
      <c r="I2" s="70"/>
      <c r="J2" s="133"/>
      <c r="K2" s="133"/>
      <c r="L2" s="133"/>
      <c r="M2" s="133"/>
      <c r="N2" s="133"/>
      <c r="O2" s="133"/>
      <c r="P2" s="133"/>
      <c r="Q2" s="133"/>
    </row>
    <row r="3" spans="1:24" ht="13.5" customHeight="1">
      <c r="A3" s="94"/>
      <c r="B3" s="95" t="s">
        <v>64</v>
      </c>
      <c r="C3" s="120" t="s">
        <v>31</v>
      </c>
      <c r="D3" s="121"/>
      <c r="E3" s="122"/>
      <c r="F3" s="124"/>
      <c r="G3" s="124"/>
      <c r="H3" s="96"/>
      <c r="I3" s="71"/>
      <c r="J3" s="133"/>
      <c r="K3" s="133"/>
      <c r="L3" s="133"/>
      <c r="M3" s="133"/>
      <c r="N3" s="133"/>
      <c r="O3" s="133"/>
      <c r="P3" s="133"/>
      <c r="Q3" s="133"/>
    </row>
    <row r="4" spans="1:24" ht="12.75" customHeight="1">
      <c r="A4" s="97" t="s">
        <v>2</v>
      </c>
      <c r="B4" s="98" t="s">
        <v>92</v>
      </c>
      <c r="C4" s="99" t="s">
        <v>4</v>
      </c>
      <c r="D4" s="99" t="s">
        <v>3</v>
      </c>
      <c r="E4" s="99" t="s">
        <v>5</v>
      </c>
      <c r="F4" s="125"/>
      <c r="G4" s="125"/>
      <c r="H4" s="100" t="s">
        <v>1</v>
      </c>
      <c r="I4" s="71"/>
      <c r="J4" s="133"/>
      <c r="K4" s="133"/>
      <c r="L4" s="133"/>
      <c r="M4" s="133"/>
      <c r="N4" s="133"/>
      <c r="O4" s="133"/>
      <c r="P4" s="133"/>
      <c r="Q4" s="133"/>
      <c r="X4" s="74"/>
    </row>
    <row r="5" spans="1:24">
      <c r="A5" s="101">
        <v>1</v>
      </c>
      <c r="B5" s="38" t="s">
        <v>84</v>
      </c>
      <c r="C5" s="62">
        <v>0</v>
      </c>
      <c r="D5" s="62">
        <v>0</v>
      </c>
      <c r="E5" s="62"/>
      <c r="F5" s="63">
        <v>8</v>
      </c>
      <c r="G5" s="64">
        <v>5</v>
      </c>
      <c r="H5" s="25">
        <f>(C5+(D5+E5/60)/F5)*(7/G5)</f>
        <v>0</v>
      </c>
      <c r="I5" s="37" t="s">
        <v>4</v>
      </c>
      <c r="J5" s="4"/>
      <c r="K5" s="4"/>
      <c r="L5" s="4"/>
      <c r="M5" s="4"/>
      <c r="N5" s="4"/>
      <c r="O5" s="4"/>
      <c r="P5" s="4"/>
      <c r="Q5" s="4"/>
    </row>
    <row r="6" spans="1:24">
      <c r="A6" s="101">
        <v>2</v>
      </c>
      <c r="B6" s="39" t="s">
        <v>81</v>
      </c>
      <c r="C6" s="62">
        <v>0</v>
      </c>
      <c r="D6" s="62">
        <v>0</v>
      </c>
      <c r="E6" s="62">
        <v>0</v>
      </c>
      <c r="F6" s="63">
        <v>8</v>
      </c>
      <c r="G6" s="64">
        <v>5</v>
      </c>
      <c r="H6" s="25">
        <f t="shared" ref="H6:H16" si="0">(C6+(D6+E6/60)/F6)*(7/G6)</f>
        <v>0</v>
      </c>
      <c r="I6" s="37" t="s">
        <v>4</v>
      </c>
      <c r="J6" s="4"/>
      <c r="K6" s="4"/>
      <c r="L6" s="4"/>
      <c r="M6" s="4"/>
      <c r="N6" s="4"/>
      <c r="O6" s="4"/>
      <c r="P6" s="4"/>
      <c r="Q6" s="4"/>
    </row>
    <row r="7" spans="1:24">
      <c r="A7" s="101">
        <v>3</v>
      </c>
      <c r="B7" s="39" t="s">
        <v>80</v>
      </c>
      <c r="C7" s="62">
        <v>0</v>
      </c>
      <c r="D7" s="62">
        <v>0</v>
      </c>
      <c r="E7" s="62"/>
      <c r="F7" s="63">
        <v>12</v>
      </c>
      <c r="G7" s="64">
        <v>5</v>
      </c>
      <c r="H7" s="25">
        <f>(C7+(D7+E7/60)/F7)*(7/G7)</f>
        <v>0</v>
      </c>
      <c r="I7" s="37" t="s">
        <v>4</v>
      </c>
      <c r="J7" s="4"/>
      <c r="K7" s="4"/>
      <c r="L7" s="4"/>
      <c r="M7" s="72"/>
      <c r="N7" s="4"/>
      <c r="O7" s="4"/>
      <c r="P7" s="4"/>
      <c r="Q7" s="4"/>
    </row>
    <row r="8" spans="1:24">
      <c r="A8" s="101">
        <v>4</v>
      </c>
      <c r="B8" s="39" t="s">
        <v>78</v>
      </c>
      <c r="C8" s="62">
        <v>0</v>
      </c>
      <c r="D8" s="62">
        <v>0</v>
      </c>
      <c r="E8" s="62">
        <v>0</v>
      </c>
      <c r="F8" s="63">
        <v>24</v>
      </c>
      <c r="G8" s="64">
        <v>7</v>
      </c>
      <c r="H8" s="25">
        <f t="shared" si="0"/>
        <v>0</v>
      </c>
      <c r="I8" s="37" t="s">
        <v>4</v>
      </c>
      <c r="J8" s="4"/>
      <c r="K8" s="4"/>
      <c r="L8" s="4"/>
      <c r="M8" s="4"/>
      <c r="N8" s="4"/>
      <c r="O8" s="4"/>
      <c r="P8" s="4"/>
      <c r="Q8" s="4"/>
    </row>
    <row r="9" spans="1:24">
      <c r="A9" s="101">
        <v>5</v>
      </c>
      <c r="B9" s="39" t="s">
        <v>0</v>
      </c>
      <c r="C9" s="62">
        <v>0</v>
      </c>
      <c r="D9" s="62">
        <v>0</v>
      </c>
      <c r="E9" s="62">
        <v>0</v>
      </c>
      <c r="F9" s="63">
        <v>12</v>
      </c>
      <c r="G9" s="64">
        <v>5</v>
      </c>
      <c r="H9" s="25">
        <f t="shared" si="0"/>
        <v>0</v>
      </c>
      <c r="I9" s="37" t="s">
        <v>4</v>
      </c>
      <c r="J9" s="4"/>
      <c r="K9" s="4"/>
      <c r="L9" s="4"/>
      <c r="M9" s="4"/>
      <c r="N9" s="4"/>
      <c r="O9" s="4"/>
      <c r="P9" s="4"/>
      <c r="Q9" s="4"/>
    </row>
    <row r="10" spans="1:24">
      <c r="A10" s="101">
        <v>6</v>
      </c>
      <c r="B10" s="39" t="s">
        <v>6</v>
      </c>
      <c r="C10" s="62">
        <v>0</v>
      </c>
      <c r="D10" s="62">
        <v>0</v>
      </c>
      <c r="E10" s="62">
        <v>0</v>
      </c>
      <c r="F10" s="63">
        <v>12</v>
      </c>
      <c r="G10" s="64">
        <v>5</v>
      </c>
      <c r="H10" s="25">
        <f>(C10+(D10+E10/60)/F10)*(7/G10)</f>
        <v>0</v>
      </c>
      <c r="I10" s="37" t="s">
        <v>4</v>
      </c>
      <c r="J10" s="4"/>
      <c r="K10" s="4"/>
      <c r="L10" s="4"/>
      <c r="M10" s="4"/>
      <c r="N10" s="4"/>
      <c r="O10" s="4"/>
      <c r="P10" s="4"/>
      <c r="Q10" s="4"/>
    </row>
    <row r="11" spans="1:24">
      <c r="A11" s="101">
        <v>7</v>
      </c>
      <c r="B11" s="39" t="s">
        <v>7</v>
      </c>
      <c r="C11" s="62">
        <v>0</v>
      </c>
      <c r="D11" s="62">
        <v>0</v>
      </c>
      <c r="E11" s="62">
        <v>0</v>
      </c>
      <c r="F11" s="63">
        <v>12</v>
      </c>
      <c r="G11" s="64">
        <v>5</v>
      </c>
      <c r="H11" s="25">
        <f>(C11+(D11+E11/60)/F11)*(7/G11)</f>
        <v>0</v>
      </c>
      <c r="I11" s="37" t="s">
        <v>4</v>
      </c>
      <c r="J11" s="4"/>
      <c r="K11" s="4"/>
      <c r="L11" s="4"/>
      <c r="M11" s="4"/>
      <c r="N11" s="4"/>
      <c r="O11" s="4"/>
      <c r="P11" s="4"/>
      <c r="Q11" s="4"/>
    </row>
    <row r="12" spans="1:24">
      <c r="A12" s="101">
        <v>8</v>
      </c>
      <c r="B12" s="39" t="s">
        <v>45</v>
      </c>
      <c r="C12" s="62">
        <v>0</v>
      </c>
      <c r="D12" s="62">
        <v>0</v>
      </c>
      <c r="E12" s="62">
        <v>0</v>
      </c>
      <c r="F12" s="63">
        <v>12</v>
      </c>
      <c r="G12" s="64">
        <v>5</v>
      </c>
      <c r="H12" s="25">
        <f>(C12+(D12+E12/60)/F12)*(7/G12)</f>
        <v>0</v>
      </c>
      <c r="I12" s="37" t="s">
        <v>4</v>
      </c>
      <c r="J12" s="6"/>
      <c r="K12" s="4"/>
      <c r="L12" s="4"/>
      <c r="M12" s="4"/>
      <c r="N12" s="4"/>
      <c r="O12" s="4"/>
      <c r="P12" s="4"/>
      <c r="Q12" s="4"/>
    </row>
    <row r="13" spans="1:24">
      <c r="A13" s="101">
        <v>9</v>
      </c>
      <c r="B13" s="39" t="s">
        <v>46</v>
      </c>
      <c r="C13" s="62">
        <v>0</v>
      </c>
      <c r="D13" s="62">
        <v>0</v>
      </c>
      <c r="E13" s="62">
        <v>0</v>
      </c>
      <c r="F13" s="63">
        <v>12</v>
      </c>
      <c r="G13" s="64">
        <v>5</v>
      </c>
      <c r="H13" s="25">
        <f t="shared" si="0"/>
        <v>0</v>
      </c>
      <c r="I13" s="37" t="s">
        <v>4</v>
      </c>
      <c r="J13" s="6"/>
      <c r="K13" s="4"/>
      <c r="L13" s="4"/>
      <c r="M13" s="4"/>
      <c r="N13" s="4"/>
      <c r="O13" s="4"/>
      <c r="P13" s="4"/>
      <c r="Q13" s="4"/>
    </row>
    <row r="14" spans="1:24">
      <c r="A14" s="101">
        <v>10</v>
      </c>
      <c r="B14" s="39" t="s">
        <v>82</v>
      </c>
      <c r="C14" s="62">
        <v>0</v>
      </c>
      <c r="D14" s="62">
        <v>0</v>
      </c>
      <c r="E14" s="62">
        <v>0</v>
      </c>
      <c r="F14" s="63">
        <v>24</v>
      </c>
      <c r="G14" s="64">
        <v>5</v>
      </c>
      <c r="H14" s="25">
        <f t="shared" si="0"/>
        <v>0</v>
      </c>
      <c r="I14" s="37" t="s">
        <v>4</v>
      </c>
      <c r="J14" s="4"/>
      <c r="K14" s="4"/>
      <c r="L14" s="4"/>
      <c r="M14" s="4"/>
      <c r="N14" s="4"/>
      <c r="O14" s="4"/>
      <c r="P14" s="4"/>
      <c r="Q14" s="4"/>
    </row>
    <row r="15" spans="1:24">
      <c r="A15" s="101">
        <v>11</v>
      </c>
      <c r="B15" s="39" t="s">
        <v>86</v>
      </c>
      <c r="C15" s="62">
        <v>0</v>
      </c>
      <c r="D15" s="62"/>
      <c r="E15" s="62">
        <v>0</v>
      </c>
      <c r="F15" s="63">
        <v>24</v>
      </c>
      <c r="G15" s="64">
        <v>5</v>
      </c>
      <c r="H15" s="25">
        <f t="shared" si="0"/>
        <v>0</v>
      </c>
      <c r="I15" s="37" t="s">
        <v>4</v>
      </c>
      <c r="J15" s="4"/>
      <c r="K15" s="4"/>
      <c r="L15" s="4"/>
      <c r="M15" s="4"/>
      <c r="N15" s="4"/>
      <c r="O15" s="4"/>
      <c r="P15" s="4"/>
      <c r="Q15" s="4"/>
    </row>
    <row r="16" spans="1:24">
      <c r="A16" s="101">
        <v>12</v>
      </c>
      <c r="B16" s="40" t="s">
        <v>8</v>
      </c>
      <c r="C16" s="62">
        <v>0</v>
      </c>
      <c r="D16" s="62">
        <v>0</v>
      </c>
      <c r="E16" s="62"/>
      <c r="F16" s="65">
        <v>24</v>
      </c>
      <c r="G16" s="66">
        <v>5</v>
      </c>
      <c r="H16" s="26">
        <f t="shared" si="0"/>
        <v>0</v>
      </c>
      <c r="I16" s="37" t="s">
        <v>4</v>
      </c>
      <c r="J16" s="4"/>
      <c r="K16" s="4"/>
      <c r="L16" s="4"/>
      <c r="M16" s="4"/>
      <c r="N16" s="4"/>
      <c r="O16" s="4"/>
      <c r="P16" s="4"/>
      <c r="Q16" s="4"/>
    </row>
    <row r="17" spans="1:17" ht="9" customHeight="1">
      <c r="A17" s="41"/>
      <c r="B17" s="42"/>
      <c r="C17" s="42"/>
      <c r="D17" s="42"/>
      <c r="E17" s="43"/>
      <c r="F17" s="43"/>
      <c r="G17" s="43"/>
      <c r="H17" s="44"/>
      <c r="I17" s="45"/>
      <c r="J17" s="4"/>
      <c r="K17" s="4"/>
      <c r="L17" s="4"/>
      <c r="M17" s="4"/>
      <c r="N17" s="4"/>
      <c r="O17" s="4"/>
      <c r="P17" s="4"/>
      <c r="Q17" s="4"/>
    </row>
    <row r="18" spans="1:17" ht="27.75" customHeight="1">
      <c r="A18" s="46"/>
      <c r="B18" s="33"/>
      <c r="C18" s="33"/>
      <c r="D18" s="33"/>
      <c r="E18" s="33"/>
      <c r="F18" s="47"/>
      <c r="G18" s="48" t="s">
        <v>10</v>
      </c>
      <c r="H18" s="49">
        <f>SUM(H5:H16)</f>
        <v>0</v>
      </c>
      <c r="I18" s="50" t="s">
        <v>4</v>
      </c>
      <c r="J18" s="4"/>
      <c r="K18" s="4"/>
      <c r="L18" s="4"/>
      <c r="M18" s="4"/>
      <c r="N18" s="4"/>
      <c r="O18" s="4"/>
      <c r="P18" s="4"/>
      <c r="Q18" s="4"/>
    </row>
    <row r="19" spans="1:17">
      <c r="A19" s="46"/>
      <c r="B19" s="51" t="s">
        <v>65</v>
      </c>
      <c r="C19" s="33"/>
      <c r="D19" s="31">
        <v>1750</v>
      </c>
      <c r="E19" s="30" t="s">
        <v>66</v>
      </c>
      <c r="F19" s="47"/>
      <c r="G19" s="35"/>
      <c r="H19" s="52"/>
      <c r="I19" s="53"/>
      <c r="J19" s="4"/>
      <c r="K19" s="4"/>
      <c r="L19" s="4"/>
      <c r="M19" s="4"/>
      <c r="N19" s="4"/>
      <c r="O19" s="4"/>
      <c r="P19" s="4"/>
      <c r="Q19" s="4"/>
    </row>
    <row r="20" spans="1:17">
      <c r="A20" s="46"/>
      <c r="B20" s="51" t="s">
        <v>93</v>
      </c>
      <c r="C20" s="33"/>
      <c r="D20" s="31">
        <v>67.3</v>
      </c>
      <c r="E20" s="30" t="s">
        <v>67</v>
      </c>
      <c r="F20" s="47"/>
      <c r="G20" s="54" t="s">
        <v>11</v>
      </c>
      <c r="H20" s="55">
        <f>SUM(H5,H6,H8,H9,H10,H11,H12,H13,H14,H15)</f>
        <v>0</v>
      </c>
      <c r="I20" s="50" t="s">
        <v>4</v>
      </c>
      <c r="J20" s="4"/>
      <c r="K20" s="4"/>
      <c r="L20" s="4"/>
      <c r="M20" s="4"/>
      <c r="N20" s="4"/>
      <c r="O20" s="4"/>
      <c r="P20" s="4"/>
      <c r="Q20" s="4"/>
    </row>
    <row r="21" spans="1:17" ht="8.25" customHeight="1">
      <c r="A21" s="56"/>
      <c r="B21" s="57"/>
      <c r="C21" s="57"/>
      <c r="D21" s="57"/>
      <c r="E21" s="57"/>
      <c r="F21" s="58"/>
      <c r="G21" s="59"/>
      <c r="H21" s="60"/>
      <c r="I21" s="61"/>
      <c r="J21" s="4"/>
      <c r="K21" s="4"/>
      <c r="L21" s="4"/>
      <c r="M21" s="4"/>
      <c r="N21" s="4"/>
      <c r="O21" s="4"/>
      <c r="P21" s="4"/>
      <c r="Q21" s="4"/>
    </row>
    <row r="22" spans="1:17" ht="29.25" customHeight="1">
      <c r="A22" s="86" t="s">
        <v>88</v>
      </c>
      <c r="B22" s="87" t="s">
        <v>95</v>
      </c>
      <c r="C22" s="36"/>
      <c r="D22" s="33"/>
      <c r="E22" s="33"/>
      <c r="F22" s="131" t="s">
        <v>72</v>
      </c>
      <c r="G22" s="132"/>
      <c r="H22" s="75" t="e">
        <f>H9/H18</f>
        <v>#DIV/0!</v>
      </c>
      <c r="I22" s="33"/>
      <c r="J22" s="4"/>
      <c r="K22" s="4"/>
      <c r="L22" s="4"/>
      <c r="M22" s="4"/>
      <c r="N22" s="4"/>
      <c r="O22" s="4"/>
      <c r="P22" s="4"/>
      <c r="Q22" s="4"/>
    </row>
    <row r="23" spans="1:17" ht="15.75" customHeight="1">
      <c r="A23" s="88" t="s">
        <v>89</v>
      </c>
      <c r="B23" s="89" t="s">
        <v>96</v>
      </c>
      <c r="C23" s="73"/>
      <c r="D23" s="33"/>
      <c r="E23" s="33"/>
      <c r="F23" s="32"/>
      <c r="G23" s="32"/>
      <c r="H23" s="33"/>
      <c r="I23" s="33"/>
      <c r="J23" s="4"/>
      <c r="K23" s="4"/>
      <c r="L23" s="4"/>
      <c r="M23" s="4"/>
      <c r="N23" s="4"/>
      <c r="O23" s="4"/>
      <c r="P23" s="4"/>
      <c r="Q23" s="4"/>
    </row>
    <row r="24" spans="1:17" ht="18" customHeight="1">
      <c r="A24" s="88" t="s">
        <v>90</v>
      </c>
      <c r="B24" s="90">
        <v>40358</v>
      </c>
      <c r="C24" s="73"/>
      <c r="D24" s="33"/>
      <c r="E24" s="33"/>
      <c r="F24" s="129" t="s">
        <v>73</v>
      </c>
      <c r="G24" s="130"/>
      <c r="H24" s="76" t="e">
        <f>SUM(1-H22)</f>
        <v>#DIV/0!</v>
      </c>
      <c r="I24" s="33"/>
      <c r="J24" s="4"/>
      <c r="K24" s="4"/>
      <c r="L24" s="4"/>
      <c r="M24" s="4"/>
      <c r="N24" s="4"/>
      <c r="O24" s="4"/>
      <c r="P24" s="4"/>
      <c r="Q24" s="4"/>
    </row>
    <row r="25" spans="1:17">
      <c r="A25" s="33"/>
      <c r="B25" s="33"/>
      <c r="C25" s="33"/>
      <c r="D25" s="33"/>
      <c r="E25" s="33"/>
      <c r="F25" s="32"/>
      <c r="G25" s="32"/>
      <c r="H25" s="33"/>
      <c r="I25" s="33"/>
      <c r="J25" s="4"/>
      <c r="K25" s="4"/>
      <c r="L25" s="4"/>
      <c r="M25" s="4"/>
      <c r="N25" s="4"/>
      <c r="O25" s="4"/>
      <c r="P25" s="4"/>
      <c r="Q25" s="4"/>
    </row>
    <row r="26" spans="1:17">
      <c r="A26" s="4"/>
      <c r="B26" s="4"/>
      <c r="C26" s="4"/>
      <c r="D26" s="4"/>
      <c r="E26" s="4"/>
      <c r="F26" s="5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4"/>
      <c r="B27" s="4"/>
      <c r="C27" s="4"/>
      <c r="D27" s="4"/>
      <c r="E27" s="4"/>
      <c r="F27" s="5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4"/>
      <c r="B28" s="4"/>
      <c r="C28" s="4"/>
      <c r="D28" s="4"/>
      <c r="E28" s="4"/>
      <c r="F28" s="5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4"/>
      <c r="B29" s="4"/>
      <c r="C29" s="4"/>
      <c r="D29" s="4"/>
      <c r="E29" s="4"/>
      <c r="F29" s="5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4"/>
      <c r="B30" s="4"/>
      <c r="C30" s="4"/>
      <c r="D30" s="4"/>
      <c r="E30" s="4"/>
      <c r="F30" s="5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4"/>
      <c r="B31" s="4"/>
      <c r="C31" s="4"/>
      <c r="D31" s="4"/>
      <c r="E31" s="4"/>
      <c r="F31" s="5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4"/>
      <c r="B32" s="4"/>
      <c r="C32" s="4"/>
      <c r="D32" s="4"/>
      <c r="E32" s="4"/>
      <c r="F32" s="5"/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4"/>
      <c r="B33" s="4"/>
      <c r="C33" s="4"/>
      <c r="D33" s="4"/>
      <c r="E33" s="4"/>
      <c r="F33" s="5"/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>
      <c r="A34" s="4"/>
      <c r="B34" s="4"/>
      <c r="C34" s="4"/>
      <c r="D34" s="4"/>
      <c r="E34" s="4"/>
      <c r="F34" s="5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>
      <c r="A35" s="4"/>
      <c r="B35" s="4"/>
      <c r="C35" s="4"/>
      <c r="D35" s="4"/>
      <c r="E35" s="4"/>
      <c r="F35" s="5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>
      <c r="A36" s="4"/>
      <c r="B36" s="4"/>
      <c r="C36" s="4"/>
      <c r="D36" s="4"/>
      <c r="E36" s="4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>
      <c r="A37" s="4"/>
      <c r="B37" s="4"/>
      <c r="C37" s="4"/>
      <c r="D37" s="4"/>
      <c r="E37" s="4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>
      <c r="A38" s="4"/>
      <c r="B38" s="4"/>
      <c r="C38" s="4"/>
      <c r="D38" s="4"/>
      <c r="E38" s="4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4"/>
      <c r="B46" s="4"/>
      <c r="C46" s="4"/>
      <c r="D46" s="4"/>
      <c r="E46" s="4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4"/>
      <c r="B47" s="4"/>
      <c r="C47" s="4"/>
      <c r="D47" s="4"/>
      <c r="E47" s="4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>
      <c r="A48" s="4"/>
      <c r="B48" s="4"/>
      <c r="C48" s="4"/>
      <c r="D48" s="4"/>
      <c r="E48" s="4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>
      <c r="A49" s="4"/>
      <c r="B49" s="4"/>
      <c r="C49" s="4"/>
      <c r="D49" s="4"/>
      <c r="E49" s="4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>
      <c r="A50" s="4"/>
      <c r="B50" s="4"/>
      <c r="C50" s="4"/>
      <c r="D50" s="4"/>
      <c r="E50" s="4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>
      <c r="A51" s="4"/>
      <c r="B51" s="4"/>
      <c r="C51" s="4"/>
      <c r="D51" s="4"/>
      <c r="E51" s="4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>
      <c r="A52" s="4"/>
      <c r="B52" s="4"/>
      <c r="C52" s="4"/>
      <c r="D52" s="4"/>
      <c r="E52" s="4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>
      <c r="A53" s="4"/>
      <c r="B53" s="4"/>
      <c r="C53" s="4"/>
      <c r="D53" s="4"/>
      <c r="E53" s="4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>
      <c r="A54" s="4"/>
      <c r="B54" s="4"/>
      <c r="C54" s="4"/>
      <c r="D54" s="4"/>
      <c r="E54" s="4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ht="1.5" customHeight="1">
      <c r="A55" s="4"/>
      <c r="B55" s="4"/>
      <c r="C55" s="4"/>
      <c r="D55" s="4"/>
      <c r="E55" s="4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>
      <c r="A56" s="4"/>
      <c r="B56" s="4"/>
      <c r="C56" s="4"/>
      <c r="D56" s="4"/>
      <c r="E56" s="4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>
      <c r="A57" s="4"/>
      <c r="B57" s="4"/>
      <c r="C57" s="4"/>
      <c r="D57" s="4"/>
      <c r="E57" s="4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>
      <c r="A58" s="4"/>
      <c r="B58" s="4"/>
      <c r="C58" s="4"/>
      <c r="D58" s="4"/>
      <c r="E58" s="4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>
      <c r="A59" s="4"/>
      <c r="B59" s="4"/>
      <c r="C59" s="4"/>
      <c r="D59" s="4"/>
      <c r="E59" s="4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>
      <c r="A60" s="4"/>
      <c r="B60" s="4"/>
      <c r="C60" s="4"/>
      <c r="D60" s="4"/>
      <c r="E60" s="4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>
      <c r="A61" s="4"/>
      <c r="B61" s="4"/>
      <c r="C61" s="4"/>
      <c r="D61" s="4"/>
      <c r="E61" s="4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>
      <c r="A62" s="4"/>
      <c r="B62" s="4"/>
      <c r="C62" s="4"/>
      <c r="D62" s="4"/>
      <c r="E62" s="4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>
      <c r="A63" s="4"/>
      <c r="B63" s="4"/>
      <c r="C63" s="4"/>
      <c r="D63" s="4"/>
      <c r="E63" s="4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>
      <c r="A64" s="4"/>
      <c r="B64" s="4"/>
      <c r="C64" s="4"/>
      <c r="D64" s="4"/>
      <c r="E64" s="4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>
      <c r="A65" s="4"/>
      <c r="B65" s="4"/>
      <c r="C65" s="4"/>
      <c r="D65" s="4"/>
      <c r="E65" s="4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>
      <c r="A66" s="4"/>
      <c r="B66" s="4"/>
      <c r="C66" s="4"/>
      <c r="D66" s="4"/>
      <c r="E66" s="4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>
      <c r="A67" s="4"/>
      <c r="B67" s="4"/>
      <c r="C67" s="4"/>
      <c r="D67" s="4"/>
      <c r="E67" s="4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>
      <c r="A68" s="4"/>
      <c r="B68" s="4"/>
      <c r="C68" s="4"/>
      <c r="D68" s="4"/>
      <c r="E68" s="4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>
      <c r="A69" s="4"/>
      <c r="B69" s="4"/>
      <c r="C69" s="4"/>
      <c r="D69" s="4"/>
      <c r="E69" s="4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>
      <c r="A70" s="4"/>
      <c r="B70" s="4"/>
      <c r="C70" s="4"/>
      <c r="D70" s="4"/>
      <c r="E70" s="4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</row>
  </sheetData>
  <mergeCells count="9">
    <mergeCell ref="J1:Q4"/>
    <mergeCell ref="G2:G4"/>
    <mergeCell ref="C2:E2"/>
    <mergeCell ref="C3:E3"/>
    <mergeCell ref="F2:F4"/>
    <mergeCell ref="B1:D1"/>
    <mergeCell ref="F1:H1"/>
    <mergeCell ref="F24:G24"/>
    <mergeCell ref="F22:G22"/>
  </mergeCells>
  <phoneticPr fontId="2" type="noConversion"/>
  <pageMargins left="0.31" right="0.75" top="0.53" bottom="1" header="0.5" footer="0.5"/>
  <pageSetup scale="61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60"/>
  <sheetViews>
    <sheetView view="pageBreakPreview" workbookViewId="0">
      <selection activeCell="D13" sqref="D13"/>
    </sheetView>
  </sheetViews>
  <sheetFormatPr defaultRowHeight="12.75"/>
  <cols>
    <col min="1" max="1" width="13.85546875" customWidth="1"/>
    <col min="2" max="2" width="36.85546875" customWidth="1"/>
    <col min="3" max="3" width="8.85546875" customWidth="1"/>
    <col min="4" max="4" width="10.5703125" customWidth="1"/>
    <col min="5" max="5" width="7.5703125" customWidth="1"/>
    <col min="6" max="6" width="7.85546875" style="1" customWidth="1"/>
    <col min="7" max="7" width="10" style="1" customWidth="1"/>
    <col min="8" max="8" width="14.85546875" customWidth="1"/>
    <col min="9" max="9" width="6.5703125" customWidth="1"/>
    <col min="16" max="16" width="3.28515625" customWidth="1"/>
    <col min="17" max="17" width="2.7109375" customWidth="1"/>
  </cols>
  <sheetData>
    <row r="1" spans="1:17" ht="20.25">
      <c r="A1" s="67"/>
      <c r="B1" s="126" t="s">
        <v>61</v>
      </c>
      <c r="C1" s="127"/>
      <c r="D1" s="127"/>
      <c r="E1" s="36"/>
      <c r="F1" s="128" t="s">
        <v>75</v>
      </c>
      <c r="G1" s="127"/>
      <c r="H1" s="127"/>
      <c r="I1" s="67"/>
      <c r="J1" s="133"/>
      <c r="K1" s="133"/>
      <c r="L1" s="133"/>
      <c r="M1" s="133"/>
      <c r="N1" s="133"/>
      <c r="O1" s="133"/>
      <c r="P1" s="133"/>
      <c r="Q1" s="4"/>
    </row>
    <row r="2" spans="1:17" ht="22.5" customHeight="1">
      <c r="A2" s="91"/>
      <c r="B2" s="92"/>
      <c r="C2" s="118" t="s">
        <v>30</v>
      </c>
      <c r="D2" s="118"/>
      <c r="E2" s="119"/>
      <c r="F2" s="123" t="s">
        <v>62</v>
      </c>
      <c r="G2" s="123" t="s">
        <v>63</v>
      </c>
      <c r="H2" s="93"/>
      <c r="I2" s="68"/>
      <c r="J2" s="133"/>
      <c r="K2" s="133"/>
      <c r="L2" s="133"/>
      <c r="M2" s="133"/>
      <c r="N2" s="133"/>
      <c r="O2" s="133"/>
      <c r="P2" s="133"/>
      <c r="Q2" s="4"/>
    </row>
    <row r="3" spans="1:17" ht="12.75" customHeight="1">
      <c r="A3" s="94"/>
      <c r="B3" s="95" t="s">
        <v>64</v>
      </c>
      <c r="C3" s="120" t="s">
        <v>31</v>
      </c>
      <c r="D3" s="121"/>
      <c r="E3" s="122"/>
      <c r="F3" s="124"/>
      <c r="G3" s="124"/>
      <c r="H3" s="96"/>
      <c r="I3" s="53"/>
      <c r="J3" s="133"/>
      <c r="K3" s="133"/>
      <c r="L3" s="133"/>
      <c r="M3" s="133"/>
      <c r="N3" s="133"/>
      <c r="O3" s="133"/>
      <c r="P3" s="133"/>
      <c r="Q3" s="4"/>
    </row>
    <row r="4" spans="1:17" ht="14.25" customHeight="1">
      <c r="A4" s="97" t="s">
        <v>2</v>
      </c>
      <c r="B4" s="98" t="s">
        <v>92</v>
      </c>
      <c r="C4" s="99" t="s">
        <v>4</v>
      </c>
      <c r="D4" s="99" t="s">
        <v>3</v>
      </c>
      <c r="E4" s="99" t="s">
        <v>5</v>
      </c>
      <c r="F4" s="125"/>
      <c r="G4" s="125"/>
      <c r="H4" s="100" t="s">
        <v>1</v>
      </c>
      <c r="I4" s="53"/>
      <c r="J4" s="133"/>
      <c r="K4" s="133"/>
      <c r="L4" s="133"/>
      <c r="M4" s="133"/>
      <c r="N4" s="133"/>
      <c r="O4" s="133"/>
      <c r="P4" s="133"/>
      <c r="Q4" s="4"/>
    </row>
    <row r="5" spans="1:17">
      <c r="A5" s="102">
        <v>1</v>
      </c>
      <c r="B5" s="38" t="s">
        <v>84</v>
      </c>
      <c r="C5" s="62">
        <v>0</v>
      </c>
      <c r="D5" s="62">
        <v>0</v>
      </c>
      <c r="E5" s="62"/>
      <c r="F5" s="63">
        <v>8</v>
      </c>
      <c r="G5" s="64">
        <v>5</v>
      </c>
      <c r="H5" s="25">
        <f>(C5+(D5+E5/60)/F5)*(7/G5)</f>
        <v>0</v>
      </c>
      <c r="I5" s="37" t="s">
        <v>4</v>
      </c>
      <c r="J5" s="4"/>
      <c r="K5" s="4"/>
      <c r="L5" s="4"/>
      <c r="M5" s="4"/>
      <c r="N5" s="4"/>
      <c r="O5" s="4"/>
      <c r="P5" s="4"/>
      <c r="Q5" s="4"/>
    </row>
    <row r="6" spans="1:17">
      <c r="A6" s="102">
        <v>2</v>
      </c>
      <c r="B6" s="39" t="s">
        <v>81</v>
      </c>
      <c r="C6" s="62">
        <v>0</v>
      </c>
      <c r="D6" s="62">
        <v>0</v>
      </c>
      <c r="E6" s="62">
        <v>0</v>
      </c>
      <c r="F6" s="63">
        <v>8</v>
      </c>
      <c r="G6" s="64">
        <v>5</v>
      </c>
      <c r="H6" s="25">
        <f t="shared" ref="H6:H16" si="0">(C6+(D6+E6/60)/F6)*(7/G6)</f>
        <v>0</v>
      </c>
      <c r="I6" s="37" t="s">
        <v>4</v>
      </c>
      <c r="J6" s="4"/>
      <c r="K6" s="4"/>
      <c r="L6" s="4"/>
      <c r="M6" s="4"/>
      <c r="N6" s="4"/>
      <c r="O6" s="4"/>
      <c r="P6" s="4"/>
      <c r="Q6" s="4"/>
    </row>
    <row r="7" spans="1:17">
      <c r="A7" s="102">
        <v>3</v>
      </c>
      <c r="B7" s="39" t="s">
        <v>9</v>
      </c>
      <c r="C7" s="62">
        <v>0</v>
      </c>
      <c r="D7" s="62">
        <v>0</v>
      </c>
      <c r="E7" s="62"/>
      <c r="F7" s="63">
        <v>8</v>
      </c>
      <c r="G7" s="64">
        <v>5</v>
      </c>
      <c r="H7" s="25">
        <f>(C7+(D7+E7/60)/F7)*(7/G7)</f>
        <v>0</v>
      </c>
      <c r="I7" s="37" t="s">
        <v>4</v>
      </c>
      <c r="J7" s="4"/>
      <c r="K7" s="4"/>
      <c r="L7" s="4"/>
      <c r="M7" s="4"/>
      <c r="N7" s="4"/>
      <c r="O7" s="4"/>
      <c r="P7" s="4"/>
      <c r="Q7" s="4"/>
    </row>
    <row r="8" spans="1:17">
      <c r="A8" s="102">
        <v>4</v>
      </c>
      <c r="B8" s="39" t="s">
        <v>78</v>
      </c>
      <c r="C8" s="62">
        <v>0</v>
      </c>
      <c r="D8" s="62">
        <v>0</v>
      </c>
      <c r="E8" s="62"/>
      <c r="F8" s="63">
        <v>24</v>
      </c>
      <c r="G8" s="64">
        <v>7</v>
      </c>
      <c r="H8" s="25">
        <f t="shared" si="0"/>
        <v>0</v>
      </c>
      <c r="I8" s="37" t="s">
        <v>4</v>
      </c>
      <c r="J8" s="4"/>
      <c r="K8" s="4"/>
      <c r="L8" s="4"/>
      <c r="M8" s="4"/>
      <c r="N8" s="4"/>
      <c r="O8" s="4"/>
      <c r="P8" s="4"/>
      <c r="Q8" s="4"/>
    </row>
    <row r="9" spans="1:17">
      <c r="A9" s="102">
        <v>5</v>
      </c>
      <c r="B9" s="39" t="s">
        <v>0</v>
      </c>
      <c r="C9" s="62">
        <v>0</v>
      </c>
      <c r="D9" s="62">
        <v>0</v>
      </c>
      <c r="E9" s="62"/>
      <c r="F9" s="63">
        <v>12</v>
      </c>
      <c r="G9" s="64">
        <v>5</v>
      </c>
      <c r="H9" s="25">
        <f t="shared" si="0"/>
        <v>0</v>
      </c>
      <c r="I9" s="37" t="s">
        <v>4</v>
      </c>
      <c r="J9" s="4"/>
      <c r="K9" s="4"/>
      <c r="L9" s="4"/>
      <c r="M9" s="4"/>
      <c r="N9" s="4"/>
      <c r="O9" s="4"/>
      <c r="P9" s="4"/>
      <c r="Q9" s="4"/>
    </row>
    <row r="10" spans="1:17">
      <c r="A10" s="102">
        <v>6</v>
      </c>
      <c r="B10" s="39" t="s">
        <v>6</v>
      </c>
      <c r="C10" s="62">
        <v>0</v>
      </c>
      <c r="D10" s="62">
        <v>0</v>
      </c>
      <c r="E10" s="62">
        <v>0</v>
      </c>
      <c r="F10" s="63">
        <v>12</v>
      </c>
      <c r="G10" s="64">
        <v>5</v>
      </c>
      <c r="H10" s="25">
        <f>(C10+(D10+E10/60)/F10)*(7/G10)</f>
        <v>0</v>
      </c>
      <c r="I10" s="37" t="s">
        <v>4</v>
      </c>
      <c r="J10" s="4"/>
      <c r="K10" s="4"/>
      <c r="L10" s="4"/>
      <c r="M10" s="4"/>
      <c r="N10" s="4"/>
      <c r="O10" s="4"/>
      <c r="P10" s="4"/>
      <c r="Q10" s="4"/>
    </row>
    <row r="11" spans="1:17">
      <c r="A11" s="102">
        <v>7</v>
      </c>
      <c r="B11" s="39" t="s">
        <v>7</v>
      </c>
      <c r="C11" s="62">
        <v>0</v>
      </c>
      <c r="D11" s="62">
        <v>0</v>
      </c>
      <c r="E11" s="62">
        <v>0</v>
      </c>
      <c r="F11" s="63">
        <v>12</v>
      </c>
      <c r="G11" s="64">
        <v>5</v>
      </c>
      <c r="H11" s="25">
        <f t="shared" si="0"/>
        <v>0</v>
      </c>
      <c r="I11" s="37" t="s">
        <v>4</v>
      </c>
      <c r="J11" s="4"/>
      <c r="K11" s="4"/>
      <c r="L11" s="4"/>
      <c r="M11" s="4"/>
      <c r="N11" s="4"/>
      <c r="O11" s="4"/>
      <c r="P11" s="4"/>
      <c r="Q11" s="4"/>
    </row>
    <row r="12" spans="1:17">
      <c r="A12" s="102">
        <v>8</v>
      </c>
      <c r="B12" s="39" t="s">
        <v>45</v>
      </c>
      <c r="C12" s="62">
        <v>0</v>
      </c>
      <c r="D12" s="62">
        <v>0</v>
      </c>
      <c r="E12" s="62"/>
      <c r="F12" s="63">
        <v>12</v>
      </c>
      <c r="G12" s="64">
        <v>5</v>
      </c>
      <c r="H12" s="25">
        <f>(C12+(D12+E12/60)/F12)*(7/G12)</f>
        <v>0</v>
      </c>
      <c r="I12" s="37" t="s">
        <v>4</v>
      </c>
      <c r="J12" s="6"/>
      <c r="K12" s="4"/>
      <c r="L12" s="4"/>
      <c r="M12" s="4"/>
      <c r="N12" s="4"/>
      <c r="O12" s="4"/>
      <c r="P12" s="4"/>
      <c r="Q12" s="4"/>
    </row>
    <row r="13" spans="1:17">
      <c r="A13" s="102">
        <v>9</v>
      </c>
      <c r="B13" s="39" t="s">
        <v>46</v>
      </c>
      <c r="C13" s="62">
        <v>0</v>
      </c>
      <c r="D13" s="62">
        <v>0</v>
      </c>
      <c r="E13" s="62">
        <v>0</v>
      </c>
      <c r="F13" s="63">
        <v>12</v>
      </c>
      <c r="G13" s="64">
        <v>5</v>
      </c>
      <c r="H13" s="25">
        <f t="shared" si="0"/>
        <v>0</v>
      </c>
      <c r="I13" s="37"/>
      <c r="J13" s="4"/>
      <c r="K13" s="4"/>
      <c r="L13" s="4"/>
      <c r="M13" s="4"/>
      <c r="N13" s="4"/>
      <c r="O13" s="4"/>
      <c r="P13" s="4"/>
      <c r="Q13" s="4"/>
    </row>
    <row r="14" spans="1:17">
      <c r="A14" s="102">
        <v>10</v>
      </c>
      <c r="B14" s="39" t="s">
        <v>82</v>
      </c>
      <c r="C14" s="62">
        <v>0</v>
      </c>
      <c r="D14" s="62">
        <v>0</v>
      </c>
      <c r="E14" s="62">
        <v>0</v>
      </c>
      <c r="F14" s="63">
        <v>24</v>
      </c>
      <c r="G14" s="64">
        <v>5</v>
      </c>
      <c r="H14" s="25">
        <f t="shared" si="0"/>
        <v>0</v>
      </c>
      <c r="I14" s="37" t="s">
        <v>4</v>
      </c>
      <c r="J14" s="4"/>
      <c r="K14" s="4"/>
      <c r="L14" s="4"/>
      <c r="M14" s="4"/>
      <c r="N14" s="4"/>
      <c r="O14" s="4"/>
      <c r="P14" s="4"/>
      <c r="Q14" s="4"/>
    </row>
    <row r="15" spans="1:17">
      <c r="A15" s="102">
        <v>11</v>
      </c>
      <c r="B15" s="39" t="s">
        <v>86</v>
      </c>
      <c r="C15" s="62">
        <v>0</v>
      </c>
      <c r="D15" s="62"/>
      <c r="E15" s="62"/>
      <c r="F15" s="63">
        <v>24</v>
      </c>
      <c r="G15" s="64">
        <v>5</v>
      </c>
      <c r="H15" s="25">
        <f t="shared" si="0"/>
        <v>0</v>
      </c>
      <c r="I15" s="37" t="s">
        <v>4</v>
      </c>
      <c r="J15" s="4"/>
      <c r="K15" s="4"/>
      <c r="L15" s="4"/>
      <c r="M15" s="4"/>
      <c r="N15" s="4"/>
      <c r="O15" s="4"/>
      <c r="P15" s="4"/>
      <c r="Q15" s="4"/>
    </row>
    <row r="16" spans="1:17">
      <c r="A16" s="102">
        <v>12</v>
      </c>
      <c r="B16" s="40" t="s">
        <v>8</v>
      </c>
      <c r="C16" s="62">
        <v>0</v>
      </c>
      <c r="D16" s="62">
        <v>0</v>
      </c>
      <c r="E16" s="62"/>
      <c r="F16" s="65">
        <v>24</v>
      </c>
      <c r="G16" s="66">
        <v>5</v>
      </c>
      <c r="H16" s="26">
        <f t="shared" si="0"/>
        <v>0</v>
      </c>
      <c r="I16" s="37" t="s">
        <v>4</v>
      </c>
      <c r="J16" s="4"/>
      <c r="K16" s="4"/>
      <c r="L16" s="4"/>
      <c r="M16" s="4"/>
      <c r="N16" s="4"/>
      <c r="O16" s="4"/>
      <c r="P16" s="4"/>
      <c r="Q16" s="4"/>
    </row>
    <row r="17" spans="1:17">
      <c r="A17" s="41"/>
      <c r="B17" s="42"/>
      <c r="C17" s="42"/>
      <c r="D17" s="42"/>
      <c r="E17" s="43"/>
      <c r="F17" s="43"/>
      <c r="G17" s="43"/>
      <c r="H17" s="44"/>
      <c r="I17" s="45"/>
      <c r="J17" s="4"/>
      <c r="K17" s="4"/>
      <c r="L17" s="4"/>
      <c r="M17" s="4"/>
      <c r="N17" s="4"/>
      <c r="O17" s="4"/>
      <c r="P17" s="4"/>
      <c r="Q17" s="4"/>
    </row>
    <row r="18" spans="1:17" ht="25.5" customHeight="1">
      <c r="A18" s="46"/>
      <c r="B18" s="33"/>
      <c r="C18" s="33"/>
      <c r="D18" s="33"/>
      <c r="E18" s="33"/>
      <c r="F18" s="47"/>
      <c r="G18" s="48" t="s">
        <v>10</v>
      </c>
      <c r="H18" s="49">
        <f>SUM(H5:H16)</f>
        <v>0</v>
      </c>
      <c r="I18" s="69" t="s">
        <v>4</v>
      </c>
      <c r="J18" s="4"/>
      <c r="K18" s="4"/>
      <c r="L18" s="4"/>
      <c r="M18" s="4"/>
      <c r="N18" s="4"/>
      <c r="O18" s="4"/>
      <c r="P18" s="4"/>
      <c r="Q18" s="4"/>
    </row>
    <row r="19" spans="1:17">
      <c r="A19" s="46"/>
      <c r="B19" s="51" t="s">
        <v>65</v>
      </c>
      <c r="C19" s="33"/>
      <c r="D19" s="31">
        <v>700</v>
      </c>
      <c r="E19" s="30" t="s">
        <v>66</v>
      </c>
      <c r="F19" s="47"/>
      <c r="G19" s="35"/>
      <c r="H19" s="52"/>
      <c r="I19" s="53"/>
      <c r="J19" s="4"/>
      <c r="K19" s="4"/>
      <c r="L19" s="4"/>
      <c r="M19" s="4"/>
      <c r="N19" s="4"/>
      <c r="O19" s="4"/>
      <c r="P19" s="4"/>
      <c r="Q19" s="4"/>
    </row>
    <row r="20" spans="1:17">
      <c r="A20" s="46"/>
      <c r="B20" s="51" t="s">
        <v>94</v>
      </c>
      <c r="C20" s="33"/>
      <c r="D20" s="31">
        <v>99</v>
      </c>
      <c r="E20" s="30" t="s">
        <v>67</v>
      </c>
      <c r="F20" s="47"/>
      <c r="G20" s="54" t="s">
        <v>11</v>
      </c>
      <c r="H20" s="55">
        <f>SUM(H5,H6,H8,H9,H10,H11,H12,H13,H14,H15)</f>
        <v>0</v>
      </c>
      <c r="I20" s="50" t="s">
        <v>4</v>
      </c>
      <c r="J20" s="4"/>
      <c r="K20" s="4"/>
      <c r="L20" s="4"/>
      <c r="M20" s="4"/>
      <c r="N20" s="4"/>
      <c r="O20" s="4"/>
      <c r="P20" s="4"/>
      <c r="Q20" s="4"/>
    </row>
    <row r="21" spans="1:17" ht="7.5" customHeight="1">
      <c r="A21" s="56"/>
      <c r="B21" s="57"/>
      <c r="C21" s="57"/>
      <c r="D21" s="57"/>
      <c r="E21" s="57"/>
      <c r="F21" s="58"/>
      <c r="G21" s="59"/>
      <c r="H21" s="60"/>
      <c r="I21" s="61"/>
      <c r="J21" s="4"/>
      <c r="K21" s="4"/>
      <c r="L21" s="4"/>
      <c r="M21" s="4"/>
      <c r="N21" s="4"/>
      <c r="O21" s="4"/>
      <c r="P21" s="4"/>
      <c r="Q21" s="4"/>
    </row>
    <row r="22" spans="1:17" ht="27.75" customHeight="1">
      <c r="A22" s="86" t="s">
        <v>88</v>
      </c>
      <c r="B22" s="87" t="s">
        <v>95</v>
      </c>
      <c r="C22" s="36"/>
      <c r="D22" s="33"/>
      <c r="E22" s="33"/>
      <c r="F22" s="134" t="s">
        <v>72</v>
      </c>
      <c r="G22" s="135"/>
      <c r="H22" s="78" t="e">
        <f>H9/H18</f>
        <v>#DIV/0!</v>
      </c>
      <c r="I22" s="33"/>
      <c r="J22" s="4"/>
      <c r="K22" s="4"/>
      <c r="L22" s="4"/>
      <c r="M22" s="4"/>
      <c r="N22" s="4"/>
      <c r="O22" s="4"/>
      <c r="P22" s="4"/>
      <c r="Q22" s="4"/>
    </row>
    <row r="23" spans="1:17" ht="16.5" customHeight="1">
      <c r="A23" s="88" t="s">
        <v>89</v>
      </c>
      <c r="B23" s="89" t="s">
        <v>96</v>
      </c>
      <c r="C23" s="73"/>
      <c r="D23" s="33"/>
      <c r="E23" s="33"/>
      <c r="F23" s="32"/>
      <c r="G23" s="32"/>
      <c r="H23" s="33"/>
      <c r="I23" s="33"/>
      <c r="J23" s="4"/>
      <c r="K23" s="4"/>
      <c r="L23" s="4"/>
      <c r="M23" s="4"/>
      <c r="N23" s="4"/>
      <c r="O23" s="4"/>
      <c r="P23" s="4"/>
      <c r="Q23" s="4"/>
    </row>
    <row r="24" spans="1:17" ht="23.25" customHeight="1">
      <c r="A24" s="88" t="s">
        <v>90</v>
      </c>
      <c r="B24" s="90">
        <v>40358</v>
      </c>
      <c r="C24" s="73"/>
      <c r="D24" s="33"/>
      <c r="E24" s="33"/>
      <c r="F24" s="129" t="s">
        <v>73</v>
      </c>
      <c r="G24" s="130"/>
      <c r="H24" s="76" t="e">
        <f>SUM(1-H22)</f>
        <v>#DIV/0!</v>
      </c>
      <c r="I24" s="33"/>
      <c r="J24" s="4"/>
      <c r="K24" s="4"/>
      <c r="L24" s="4"/>
      <c r="M24" s="4"/>
      <c r="N24" s="4"/>
      <c r="O24" s="4"/>
      <c r="P24" s="4"/>
      <c r="Q24" s="4"/>
    </row>
    <row r="25" spans="1:17">
      <c r="A25" s="33"/>
      <c r="B25" s="33"/>
      <c r="C25" s="33"/>
      <c r="D25" s="33"/>
      <c r="E25" s="33"/>
      <c r="F25" s="32"/>
      <c r="G25" s="32"/>
      <c r="H25" s="33"/>
      <c r="I25" s="33"/>
      <c r="J25" s="4"/>
      <c r="K25" s="4"/>
      <c r="L25" s="4"/>
      <c r="M25" s="4"/>
      <c r="N25" s="4"/>
      <c r="O25" s="4"/>
      <c r="P25" s="4"/>
      <c r="Q25" s="4"/>
    </row>
    <row r="26" spans="1:17">
      <c r="A26" s="4"/>
      <c r="B26" s="4"/>
      <c r="C26" s="4"/>
      <c r="D26" s="4"/>
      <c r="E26" s="4"/>
      <c r="F26" s="5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4"/>
      <c r="B27" s="4"/>
      <c r="C27" s="4"/>
      <c r="D27" s="4"/>
      <c r="E27" s="4"/>
      <c r="F27" s="5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4"/>
      <c r="B28" s="4"/>
      <c r="C28" s="4"/>
      <c r="D28" s="4"/>
      <c r="E28" s="4"/>
      <c r="F28" s="5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4"/>
      <c r="B29" s="4"/>
      <c r="C29" s="4"/>
      <c r="D29" s="4"/>
      <c r="E29" s="4"/>
      <c r="F29" s="5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4"/>
      <c r="B30" s="4"/>
      <c r="C30" s="4"/>
      <c r="D30" s="4"/>
      <c r="E30" s="4"/>
      <c r="F30" s="5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4"/>
      <c r="B31" s="4"/>
      <c r="C31" s="4"/>
      <c r="D31" s="4"/>
      <c r="E31" s="4"/>
      <c r="F31" s="5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4"/>
      <c r="B32" s="4"/>
      <c r="C32" s="4"/>
      <c r="D32" s="4"/>
      <c r="E32" s="4"/>
      <c r="F32" s="5"/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>
      <c r="A33" s="4"/>
      <c r="B33" s="4"/>
      <c r="C33" s="4"/>
      <c r="D33" s="4"/>
      <c r="E33" s="4"/>
      <c r="F33" s="5"/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>
      <c r="A34" s="4"/>
      <c r="B34" s="4"/>
      <c r="C34" s="4"/>
      <c r="D34" s="4"/>
      <c r="E34" s="4"/>
      <c r="F34" s="5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>
      <c r="A35" s="4"/>
      <c r="B35" s="4"/>
      <c r="C35" s="4"/>
      <c r="D35" s="4"/>
      <c r="E35" s="4"/>
      <c r="F35" s="5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>
      <c r="A36" s="4"/>
      <c r="B36" s="4"/>
      <c r="C36" s="4"/>
      <c r="D36" s="4"/>
      <c r="E36" s="4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>
      <c r="A37" s="4"/>
      <c r="B37" s="4"/>
      <c r="C37" s="4"/>
      <c r="D37" s="4"/>
      <c r="E37" s="4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>
      <c r="A38" s="4"/>
      <c r="B38" s="4"/>
      <c r="C38" s="4"/>
      <c r="D38" s="4"/>
      <c r="E38" s="4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4"/>
      <c r="B46" s="4"/>
      <c r="C46" s="4"/>
      <c r="D46" s="4"/>
      <c r="E46" s="4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4"/>
      <c r="B47" s="4"/>
      <c r="C47" s="4"/>
      <c r="D47" s="4"/>
      <c r="E47" s="4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>
      <c r="A48" s="4"/>
      <c r="B48" s="4"/>
      <c r="C48" s="4"/>
      <c r="D48" s="4"/>
      <c r="E48" s="4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>
      <c r="A49" s="4"/>
      <c r="B49" s="4"/>
      <c r="C49" s="4"/>
      <c r="D49" s="4"/>
      <c r="E49" s="4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>
      <c r="A50" s="4"/>
      <c r="B50" s="4"/>
      <c r="C50" s="4"/>
      <c r="D50" s="4"/>
      <c r="E50" s="4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>
      <c r="A51" s="4"/>
      <c r="B51" s="4"/>
      <c r="C51" s="4"/>
      <c r="D51" s="4"/>
      <c r="E51" s="4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>
      <c r="A52" s="4"/>
      <c r="B52" s="4"/>
      <c r="C52" s="4"/>
      <c r="D52" s="4"/>
      <c r="E52" s="4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>
      <c r="A53" s="4"/>
      <c r="B53" s="4"/>
      <c r="C53" s="4"/>
      <c r="D53" s="4"/>
      <c r="E53" s="4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>
      <c r="A54" s="4"/>
      <c r="B54" s="4"/>
      <c r="C54" s="4"/>
      <c r="D54" s="4"/>
      <c r="E54" s="4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>
      <c r="A55" s="4"/>
      <c r="B55" s="4"/>
      <c r="C55" s="4"/>
      <c r="D55" s="4"/>
      <c r="E55" s="4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>
      <c r="A56" s="4"/>
      <c r="B56" s="4"/>
      <c r="C56" s="4"/>
      <c r="D56" s="4"/>
      <c r="E56" s="4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>
      <c r="A57" s="4"/>
      <c r="B57" s="4"/>
      <c r="C57" s="4"/>
      <c r="D57" s="4"/>
      <c r="E57" s="4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>
      <c r="A58" s="4"/>
      <c r="B58" s="4"/>
      <c r="C58" s="4"/>
      <c r="D58" s="4"/>
      <c r="E58" s="4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>
      <c r="A59" s="4"/>
      <c r="B59" s="4"/>
      <c r="C59" s="4"/>
      <c r="D59" s="4"/>
      <c r="E59" s="4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>
      <c r="A60" s="4"/>
      <c r="B60" s="4"/>
      <c r="C60" s="4"/>
      <c r="D60" s="4"/>
      <c r="E60" s="4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</row>
  </sheetData>
  <sheetProtection password="CD7E" sheet="1" objects="1" scenarios="1"/>
  <mergeCells count="9">
    <mergeCell ref="F24:G24"/>
    <mergeCell ref="J1:P4"/>
    <mergeCell ref="G2:G4"/>
    <mergeCell ref="C2:E2"/>
    <mergeCell ref="C3:E3"/>
    <mergeCell ref="F2:F4"/>
    <mergeCell ref="B1:D1"/>
    <mergeCell ref="F1:H1"/>
    <mergeCell ref="F22:G22"/>
  </mergeCells>
  <phoneticPr fontId="2" type="noConversion"/>
  <pageMargins left="0.35" right="0.75" top="0.51" bottom="0.52" header="0.5" footer="0.5"/>
  <pageSetup scale="63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9"/>
  <sheetViews>
    <sheetView view="pageBreakPreview" topLeftCell="A19" workbookViewId="0">
      <selection activeCell="D16" sqref="D16"/>
    </sheetView>
  </sheetViews>
  <sheetFormatPr defaultRowHeight="12.75"/>
  <cols>
    <col min="1" max="1" width="13" customWidth="1"/>
    <col min="2" max="2" width="36.85546875" customWidth="1"/>
    <col min="3" max="3" width="9.5703125" customWidth="1"/>
    <col min="4" max="4" width="9.85546875" customWidth="1"/>
    <col min="7" max="7" width="10.5703125" customWidth="1"/>
    <col min="8" max="8" width="13.42578125" customWidth="1"/>
    <col min="9" max="9" width="7.85546875" customWidth="1"/>
  </cols>
  <sheetData>
    <row r="1" spans="1:16" ht="20.25">
      <c r="A1" s="33"/>
      <c r="B1" s="128" t="s">
        <v>61</v>
      </c>
      <c r="C1" s="136"/>
      <c r="D1" s="136"/>
      <c r="E1" s="77"/>
      <c r="F1" s="128" t="s">
        <v>76</v>
      </c>
      <c r="G1" s="127"/>
      <c r="H1" s="127"/>
      <c r="I1" s="33"/>
      <c r="J1" s="4"/>
      <c r="K1" s="4"/>
      <c r="L1" s="4"/>
      <c r="M1" s="4"/>
      <c r="N1" s="4"/>
      <c r="O1" s="4"/>
      <c r="P1" s="4"/>
    </row>
    <row r="2" spans="1:16" ht="23.25" customHeight="1">
      <c r="A2" s="91"/>
      <c r="B2" s="92"/>
      <c r="C2" s="118" t="s">
        <v>30</v>
      </c>
      <c r="D2" s="118"/>
      <c r="E2" s="119"/>
      <c r="F2" s="123" t="s">
        <v>62</v>
      </c>
      <c r="G2" s="123" t="s">
        <v>63</v>
      </c>
      <c r="H2" s="93"/>
      <c r="I2" s="34"/>
      <c r="J2" s="4"/>
      <c r="K2" s="4"/>
      <c r="L2" s="4"/>
      <c r="M2" s="4"/>
      <c r="N2" s="4"/>
      <c r="O2" s="4"/>
      <c r="P2" s="4"/>
    </row>
    <row r="3" spans="1:16" ht="12.75" customHeight="1">
      <c r="A3" s="94"/>
      <c r="B3" s="95" t="s">
        <v>64</v>
      </c>
      <c r="C3" s="120" t="s">
        <v>31</v>
      </c>
      <c r="D3" s="121"/>
      <c r="E3" s="122"/>
      <c r="F3" s="124"/>
      <c r="G3" s="124"/>
      <c r="H3" s="96"/>
      <c r="I3" s="37"/>
      <c r="J3" s="4"/>
      <c r="K3" s="4"/>
      <c r="L3" s="4"/>
      <c r="M3" s="4"/>
      <c r="N3" s="4"/>
      <c r="O3" s="4"/>
      <c r="P3" s="4"/>
    </row>
    <row r="4" spans="1:16">
      <c r="A4" s="97" t="s">
        <v>2</v>
      </c>
      <c r="B4" s="98" t="s">
        <v>92</v>
      </c>
      <c r="C4" s="99" t="s">
        <v>4</v>
      </c>
      <c r="D4" s="99" t="s">
        <v>3</v>
      </c>
      <c r="E4" s="99" t="s">
        <v>5</v>
      </c>
      <c r="F4" s="125"/>
      <c r="G4" s="125"/>
      <c r="H4" s="100" t="s">
        <v>1</v>
      </c>
      <c r="I4" s="37"/>
      <c r="J4" s="4"/>
      <c r="K4" s="4"/>
      <c r="L4" s="4"/>
      <c r="M4" s="4"/>
      <c r="N4" s="4"/>
      <c r="O4" s="4"/>
      <c r="P4" s="4"/>
    </row>
    <row r="5" spans="1:16">
      <c r="A5" s="101">
        <v>1</v>
      </c>
      <c r="B5" s="38" t="s">
        <v>84</v>
      </c>
      <c r="C5" s="62">
        <v>0</v>
      </c>
      <c r="D5" s="62">
        <v>0</v>
      </c>
      <c r="E5" s="62"/>
      <c r="F5" s="63">
        <v>8</v>
      </c>
      <c r="G5" s="64">
        <v>5</v>
      </c>
      <c r="H5" s="25">
        <f>(C5+(D5+E5/60)/F5)*(7/G5)</f>
        <v>0</v>
      </c>
      <c r="I5" s="37" t="s">
        <v>4</v>
      </c>
      <c r="J5" s="4"/>
      <c r="K5" s="4"/>
      <c r="L5" s="4"/>
      <c r="M5" s="4"/>
      <c r="N5" s="4"/>
      <c r="O5" s="4"/>
      <c r="P5" s="4"/>
    </row>
    <row r="6" spans="1:16">
      <c r="A6" s="101">
        <v>2</v>
      </c>
      <c r="B6" s="39" t="s">
        <v>81</v>
      </c>
      <c r="C6" s="62">
        <v>0</v>
      </c>
      <c r="D6" s="62">
        <v>0</v>
      </c>
      <c r="E6" s="62">
        <v>0</v>
      </c>
      <c r="F6" s="63">
        <v>8</v>
      </c>
      <c r="G6" s="64">
        <v>5</v>
      </c>
      <c r="H6" s="25">
        <f t="shared" ref="H6:H16" si="0">(C6+(D6+E6/60)/F6)*(7/G6)</f>
        <v>0</v>
      </c>
      <c r="I6" s="37" t="s">
        <v>4</v>
      </c>
      <c r="J6" s="4"/>
      <c r="K6" s="4"/>
      <c r="L6" s="4"/>
      <c r="M6" s="4"/>
      <c r="N6" s="4"/>
      <c r="O6" s="4"/>
      <c r="P6" s="4"/>
    </row>
    <row r="7" spans="1:16">
      <c r="A7" s="101">
        <v>3</v>
      </c>
      <c r="B7" s="39" t="s">
        <v>9</v>
      </c>
      <c r="C7" s="62">
        <v>0</v>
      </c>
      <c r="D7" s="62">
        <v>0</v>
      </c>
      <c r="E7" s="62"/>
      <c r="F7" s="63">
        <v>8</v>
      </c>
      <c r="G7" s="64">
        <v>5</v>
      </c>
      <c r="H7" s="25">
        <f>(C7+(D7+E7/60)/F7)*(7/G7)</f>
        <v>0</v>
      </c>
      <c r="I7" s="37" t="s">
        <v>4</v>
      </c>
      <c r="J7" s="4"/>
      <c r="K7" s="4"/>
      <c r="L7" s="4"/>
      <c r="M7" s="4"/>
      <c r="N7" s="4"/>
      <c r="O7" s="4"/>
      <c r="P7" s="4"/>
    </row>
    <row r="8" spans="1:16">
      <c r="A8" s="101">
        <v>4</v>
      </c>
      <c r="B8" s="39" t="s">
        <v>78</v>
      </c>
      <c r="C8" s="62">
        <v>0</v>
      </c>
      <c r="D8" s="62">
        <v>0</v>
      </c>
      <c r="E8" s="62"/>
      <c r="F8" s="63">
        <v>24</v>
      </c>
      <c r="G8" s="64">
        <v>7</v>
      </c>
      <c r="H8" s="25">
        <f t="shared" si="0"/>
        <v>0</v>
      </c>
      <c r="I8" s="37" t="s">
        <v>4</v>
      </c>
      <c r="J8" s="4"/>
      <c r="K8" s="4"/>
      <c r="L8" s="4"/>
      <c r="M8" s="4"/>
      <c r="N8" s="4"/>
      <c r="O8" s="4"/>
      <c r="P8" s="4"/>
    </row>
    <row r="9" spans="1:16">
      <c r="A9" s="101">
        <v>5</v>
      </c>
      <c r="B9" s="39" t="s">
        <v>0</v>
      </c>
      <c r="C9" s="62">
        <v>0</v>
      </c>
      <c r="D9" s="62">
        <v>0</v>
      </c>
      <c r="E9" s="62">
        <v>0</v>
      </c>
      <c r="F9" s="63">
        <v>12</v>
      </c>
      <c r="G9" s="64">
        <v>5</v>
      </c>
      <c r="H9" s="25">
        <f t="shared" si="0"/>
        <v>0</v>
      </c>
      <c r="I9" s="37" t="s">
        <v>4</v>
      </c>
      <c r="J9" s="4"/>
      <c r="K9" s="4"/>
      <c r="L9" s="4"/>
      <c r="M9" s="4"/>
      <c r="N9" s="4"/>
      <c r="O9" s="4"/>
      <c r="P9" s="4"/>
    </row>
    <row r="10" spans="1:16">
      <c r="A10" s="101">
        <v>6</v>
      </c>
      <c r="B10" s="39" t="s">
        <v>6</v>
      </c>
      <c r="C10" s="62">
        <v>0</v>
      </c>
      <c r="D10" s="62">
        <v>0</v>
      </c>
      <c r="E10" s="62">
        <v>0</v>
      </c>
      <c r="F10" s="63">
        <v>12</v>
      </c>
      <c r="G10" s="64">
        <v>5</v>
      </c>
      <c r="H10" s="25">
        <f>(C10+(D10+E10/60)/F10)*(7/G10)</f>
        <v>0</v>
      </c>
      <c r="I10" s="37" t="s">
        <v>4</v>
      </c>
      <c r="J10" s="4"/>
      <c r="K10" s="4"/>
      <c r="L10" s="4"/>
      <c r="M10" s="4"/>
      <c r="N10" s="4"/>
      <c r="O10" s="4"/>
      <c r="P10" s="4"/>
    </row>
    <row r="11" spans="1:16">
      <c r="A11" s="101">
        <v>7</v>
      </c>
      <c r="B11" s="39" t="s">
        <v>7</v>
      </c>
      <c r="C11" s="62">
        <v>0</v>
      </c>
      <c r="D11" s="62">
        <v>0</v>
      </c>
      <c r="E11" s="62">
        <v>0</v>
      </c>
      <c r="F11" s="63">
        <v>12</v>
      </c>
      <c r="G11" s="64">
        <v>5</v>
      </c>
      <c r="H11" s="25">
        <f t="shared" si="0"/>
        <v>0</v>
      </c>
      <c r="I11" s="37" t="s">
        <v>4</v>
      </c>
      <c r="J11" s="4"/>
      <c r="K11" s="4"/>
      <c r="L11" s="4"/>
      <c r="M11" s="4"/>
      <c r="N11" s="4"/>
      <c r="O11" s="4"/>
      <c r="P11" s="4"/>
    </row>
    <row r="12" spans="1:16">
      <c r="A12" s="101">
        <v>8</v>
      </c>
      <c r="B12" s="39" t="s">
        <v>45</v>
      </c>
      <c r="C12" s="62">
        <v>0</v>
      </c>
      <c r="D12" s="62">
        <v>0</v>
      </c>
      <c r="E12" s="62"/>
      <c r="F12" s="63">
        <v>12</v>
      </c>
      <c r="G12" s="64">
        <v>5</v>
      </c>
      <c r="H12" s="25">
        <f>(C12+(D12+E12/60)/F12)*(7/G12)</f>
        <v>0</v>
      </c>
      <c r="I12" s="37" t="s">
        <v>4</v>
      </c>
      <c r="J12" s="4"/>
      <c r="K12" s="4"/>
      <c r="L12" s="4"/>
      <c r="M12" s="4"/>
      <c r="N12" s="4"/>
      <c r="O12" s="4"/>
      <c r="P12" s="4"/>
    </row>
    <row r="13" spans="1:16">
      <c r="A13" s="101">
        <v>9</v>
      </c>
      <c r="B13" s="39" t="s">
        <v>46</v>
      </c>
      <c r="C13" s="62">
        <v>0</v>
      </c>
      <c r="D13" s="62">
        <v>0</v>
      </c>
      <c r="E13" s="62">
        <v>0</v>
      </c>
      <c r="F13" s="63">
        <v>12</v>
      </c>
      <c r="G13" s="64">
        <v>5</v>
      </c>
      <c r="H13" s="25">
        <f t="shared" si="0"/>
        <v>0</v>
      </c>
      <c r="I13" s="37"/>
      <c r="J13" s="4"/>
      <c r="K13" s="4"/>
      <c r="L13" s="4"/>
      <c r="M13" s="4"/>
      <c r="N13" s="4"/>
      <c r="O13" s="4"/>
      <c r="P13" s="4"/>
    </row>
    <row r="14" spans="1:16">
      <c r="A14" s="101">
        <v>10</v>
      </c>
      <c r="B14" s="39" t="s">
        <v>82</v>
      </c>
      <c r="C14" s="62">
        <v>0</v>
      </c>
      <c r="D14" s="62">
        <v>0</v>
      </c>
      <c r="E14" s="62">
        <v>0</v>
      </c>
      <c r="F14" s="63">
        <v>24</v>
      </c>
      <c r="G14" s="64">
        <v>5</v>
      </c>
      <c r="H14" s="25">
        <f t="shared" si="0"/>
        <v>0</v>
      </c>
      <c r="I14" s="37" t="s">
        <v>4</v>
      </c>
      <c r="J14" s="4"/>
      <c r="K14" s="4"/>
      <c r="L14" s="4"/>
      <c r="M14" s="4"/>
      <c r="N14" s="4"/>
      <c r="O14" s="4"/>
      <c r="P14" s="4"/>
    </row>
    <row r="15" spans="1:16">
      <c r="A15" s="101">
        <v>11</v>
      </c>
      <c r="B15" s="39" t="s">
        <v>87</v>
      </c>
      <c r="C15" s="62">
        <v>0</v>
      </c>
      <c r="D15" s="62"/>
      <c r="E15" s="62"/>
      <c r="F15" s="63">
        <v>24</v>
      </c>
      <c r="G15" s="64">
        <v>5</v>
      </c>
      <c r="H15" s="25">
        <f t="shared" si="0"/>
        <v>0</v>
      </c>
      <c r="I15" s="37" t="s">
        <v>4</v>
      </c>
      <c r="J15" s="4"/>
      <c r="K15" s="4"/>
      <c r="L15" s="4"/>
      <c r="M15" s="4"/>
      <c r="N15" s="4"/>
      <c r="O15" s="4"/>
      <c r="P15" s="4"/>
    </row>
    <row r="16" spans="1:16">
      <c r="A16" s="101">
        <v>12</v>
      </c>
      <c r="B16" s="40" t="s">
        <v>8</v>
      </c>
      <c r="C16" s="62">
        <v>0</v>
      </c>
      <c r="D16" s="62">
        <v>0</v>
      </c>
      <c r="E16" s="62"/>
      <c r="F16" s="65">
        <v>24</v>
      </c>
      <c r="G16" s="66">
        <v>5</v>
      </c>
      <c r="H16" s="26">
        <f t="shared" si="0"/>
        <v>0</v>
      </c>
      <c r="I16" s="37" t="s">
        <v>4</v>
      </c>
      <c r="J16" s="4"/>
      <c r="K16" s="4"/>
      <c r="L16" s="4"/>
      <c r="M16" s="4"/>
      <c r="N16" s="4"/>
      <c r="O16" s="4"/>
      <c r="P16" s="4"/>
    </row>
    <row r="17" spans="1:16">
      <c r="A17" s="41"/>
      <c r="B17" s="42"/>
      <c r="C17" s="42"/>
      <c r="D17" s="42"/>
      <c r="E17" s="43"/>
      <c r="F17" s="43"/>
      <c r="G17" s="43"/>
      <c r="H17" s="44"/>
      <c r="I17" s="45"/>
      <c r="J17" s="4"/>
      <c r="K17" s="4"/>
      <c r="L17" s="4"/>
      <c r="M17" s="4"/>
      <c r="N17" s="4"/>
      <c r="O17" s="4"/>
      <c r="P17" s="4"/>
    </row>
    <row r="18" spans="1:16" ht="28.5" customHeight="1">
      <c r="A18" s="46"/>
      <c r="B18" s="33"/>
      <c r="C18" s="33"/>
      <c r="D18" s="33"/>
      <c r="E18" s="33"/>
      <c r="F18" s="47"/>
      <c r="G18" s="48" t="s">
        <v>10</v>
      </c>
      <c r="H18" s="49">
        <f>SUM(H5:H16)</f>
        <v>0</v>
      </c>
      <c r="I18" s="50" t="s">
        <v>4</v>
      </c>
      <c r="J18" s="4"/>
      <c r="K18" s="4"/>
      <c r="L18" s="4"/>
      <c r="M18" s="4"/>
      <c r="N18" s="4"/>
      <c r="O18" s="4"/>
      <c r="P18" s="4"/>
    </row>
    <row r="19" spans="1:16">
      <c r="A19" s="46"/>
      <c r="B19" s="51" t="s">
        <v>65</v>
      </c>
      <c r="C19" s="33"/>
      <c r="D19" s="31">
        <v>700</v>
      </c>
      <c r="E19" s="30" t="s">
        <v>66</v>
      </c>
      <c r="F19" s="47"/>
      <c r="G19" s="35"/>
      <c r="H19" s="52"/>
      <c r="I19" s="53"/>
      <c r="J19" s="4"/>
      <c r="K19" s="4"/>
      <c r="L19" s="4"/>
      <c r="M19" s="4"/>
      <c r="N19" s="4"/>
      <c r="O19" s="4"/>
      <c r="P19" s="4"/>
    </row>
    <row r="20" spans="1:16">
      <c r="A20" s="46"/>
      <c r="B20" s="51" t="s">
        <v>93</v>
      </c>
      <c r="C20" s="33"/>
      <c r="D20" s="31">
        <v>99</v>
      </c>
      <c r="E20" s="30" t="s">
        <v>67</v>
      </c>
      <c r="F20" s="47"/>
      <c r="G20" s="54" t="s">
        <v>11</v>
      </c>
      <c r="H20" s="55">
        <f>SUM(H5,H6,H8,H9,H10,H11,H12,H13,H14,H15)</f>
        <v>0</v>
      </c>
      <c r="I20" s="50" t="s">
        <v>4</v>
      </c>
      <c r="J20" s="4"/>
      <c r="K20" s="4"/>
      <c r="L20" s="4"/>
      <c r="M20" s="4"/>
      <c r="N20" s="4"/>
      <c r="O20" s="4"/>
      <c r="P20" s="4"/>
    </row>
    <row r="21" spans="1:16" ht="8.25" customHeight="1">
      <c r="A21" s="56"/>
      <c r="B21" s="57"/>
      <c r="C21" s="57"/>
      <c r="D21" s="57"/>
      <c r="E21" s="57"/>
      <c r="F21" s="58"/>
      <c r="G21" s="59"/>
      <c r="H21" s="60"/>
      <c r="I21" s="61"/>
      <c r="J21" s="4"/>
      <c r="K21" s="4"/>
      <c r="L21" s="4"/>
      <c r="M21" s="4"/>
      <c r="N21" s="4"/>
      <c r="O21" s="4"/>
      <c r="P21" s="4"/>
    </row>
    <row r="22" spans="1:16" ht="30" customHeight="1">
      <c r="A22" s="86" t="s">
        <v>88</v>
      </c>
      <c r="B22" s="87" t="s">
        <v>95</v>
      </c>
      <c r="C22" s="36"/>
      <c r="D22" s="33"/>
      <c r="E22" s="33"/>
      <c r="F22" s="134" t="s">
        <v>72</v>
      </c>
      <c r="G22" s="135"/>
      <c r="H22" s="78" t="e">
        <f>H9/H18</f>
        <v>#DIV/0!</v>
      </c>
      <c r="I22" s="33"/>
      <c r="J22" s="4"/>
      <c r="K22" s="4"/>
      <c r="L22" s="4"/>
      <c r="M22" s="4"/>
      <c r="N22" s="4"/>
      <c r="O22" s="4"/>
      <c r="P22" s="4"/>
    </row>
    <row r="23" spans="1:16" ht="19.5" customHeight="1">
      <c r="A23" s="88" t="s">
        <v>89</v>
      </c>
      <c r="B23" s="89" t="s">
        <v>96</v>
      </c>
      <c r="C23" s="73"/>
      <c r="D23" s="33"/>
      <c r="E23" s="33"/>
      <c r="F23" s="32"/>
      <c r="G23" s="32"/>
      <c r="H23" s="33"/>
      <c r="I23" s="33"/>
      <c r="J23" s="4"/>
      <c r="K23" s="4"/>
      <c r="L23" s="4"/>
      <c r="M23" s="4"/>
      <c r="N23" s="4"/>
      <c r="O23" s="4"/>
      <c r="P23" s="4"/>
    </row>
    <row r="24" spans="1:16" ht="25.5" customHeight="1">
      <c r="A24" s="88" t="s">
        <v>90</v>
      </c>
      <c r="B24" s="90">
        <v>40359</v>
      </c>
      <c r="C24" s="73"/>
      <c r="D24" s="33"/>
      <c r="E24" s="33"/>
      <c r="F24" s="129" t="s">
        <v>73</v>
      </c>
      <c r="G24" s="130"/>
      <c r="H24" s="76" t="e">
        <f>SUM(1-H22)</f>
        <v>#DIV/0!</v>
      </c>
      <c r="I24" s="33"/>
      <c r="J24" s="4"/>
      <c r="K24" s="4"/>
      <c r="L24" s="4"/>
      <c r="M24" s="4"/>
      <c r="N24" s="4"/>
      <c r="O24" s="4"/>
      <c r="P24" s="4"/>
    </row>
    <row r="25" spans="1:16">
      <c r="A25" s="33"/>
      <c r="B25" s="33"/>
      <c r="C25" s="33"/>
      <c r="D25" s="33"/>
      <c r="E25" s="33"/>
      <c r="F25" s="32"/>
      <c r="G25" s="32"/>
      <c r="H25" s="33"/>
      <c r="I25" s="33"/>
      <c r="J25" s="4"/>
      <c r="K25" s="4"/>
      <c r="L25" s="4"/>
      <c r="M25" s="4"/>
      <c r="N25" s="4"/>
      <c r="O25" s="4"/>
      <c r="P25" s="4"/>
    </row>
    <row r="26" spans="1:1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</sheetData>
  <sheetProtection password="CD7E" sheet="1" objects="1" scenarios="1"/>
  <mergeCells count="8">
    <mergeCell ref="F24:G24"/>
    <mergeCell ref="G2:G4"/>
    <mergeCell ref="F1:H1"/>
    <mergeCell ref="C2:E2"/>
    <mergeCell ref="C3:E3"/>
    <mergeCell ref="F2:F4"/>
    <mergeCell ref="B1:D1"/>
    <mergeCell ref="F22:G22"/>
  </mergeCells>
  <phoneticPr fontId="2" type="noConversion"/>
  <pageMargins left="0.21" right="0.75" top="0.52" bottom="0.51" header="0.5" footer="0.5"/>
  <pageSetup scale="57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2"/>
  <sheetViews>
    <sheetView view="pageBreakPreview" topLeftCell="A25" zoomScale="50" workbookViewId="0">
      <selection activeCell="F55" sqref="F55:G56"/>
    </sheetView>
  </sheetViews>
  <sheetFormatPr defaultRowHeight="12.75"/>
  <cols>
    <col min="1" max="1" width="14" customWidth="1"/>
    <col min="4" max="4" width="12.5703125" customWidth="1"/>
    <col min="5" max="5" width="16" customWidth="1"/>
    <col min="7" max="7" width="3.42578125" customWidth="1"/>
    <col min="8" max="8" width="11.5703125" customWidth="1"/>
    <col min="10" max="10" width="22.5703125" customWidth="1"/>
    <col min="15" max="15" width="4" customWidth="1"/>
    <col min="16" max="16" width="13.42578125" customWidth="1"/>
    <col min="17" max="17" width="10.5703125" customWidth="1"/>
  </cols>
  <sheetData>
    <row r="1" spans="1:1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2.75" customHeight="1">
      <c r="A2" s="4"/>
      <c r="B2" s="4"/>
      <c r="C2" s="4"/>
      <c r="D2" s="4"/>
      <c r="E2" s="137" t="s">
        <v>77</v>
      </c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4"/>
      <c r="Q2" s="4"/>
      <c r="R2" s="4"/>
      <c r="S2" s="4"/>
    </row>
    <row r="3" spans="1:19" ht="33.75" customHeight="1">
      <c r="A3" s="4"/>
      <c r="B3" s="4"/>
      <c r="C3" s="4"/>
      <c r="D3" s="4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4"/>
      <c r="Q3" s="4"/>
      <c r="R3" s="4"/>
      <c r="S3" s="4"/>
    </row>
    <row r="4" spans="1:1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6.25" customHeight="1">
      <c r="A5" s="7"/>
      <c r="B5" s="80" t="s">
        <v>14</v>
      </c>
      <c r="C5" s="9"/>
      <c r="D5" s="27" t="s">
        <v>10</v>
      </c>
      <c r="E5" s="10">
        <f ca="1">Current!H18</f>
        <v>0</v>
      </c>
      <c r="F5" s="8" t="s">
        <v>12</v>
      </c>
      <c r="G5" s="9"/>
      <c r="H5" s="28" t="e">
        <f ca="1">Current!H22</f>
        <v>#DIV/0!</v>
      </c>
      <c r="I5" s="29" t="s">
        <v>72</v>
      </c>
      <c r="J5" s="29"/>
      <c r="K5" s="16" t="s">
        <v>14</v>
      </c>
      <c r="L5" s="17"/>
      <c r="M5" s="16" t="s">
        <v>11</v>
      </c>
      <c r="N5" s="17"/>
      <c r="O5" s="16"/>
      <c r="P5" s="18">
        <f ca="1">Current!H20</f>
        <v>0</v>
      </c>
      <c r="Q5" s="16" t="s">
        <v>12</v>
      </c>
      <c r="R5" s="9"/>
      <c r="S5" s="4"/>
    </row>
    <row r="6" spans="1:19" ht="33" customHeight="1">
      <c r="A6" s="4"/>
      <c r="B6" s="12" t="s">
        <v>13</v>
      </c>
      <c r="C6" s="11"/>
      <c r="D6" s="79" t="s">
        <v>10</v>
      </c>
      <c r="E6" s="13">
        <f ca="1">Future!H18</f>
        <v>0</v>
      </c>
      <c r="F6" s="12" t="s">
        <v>12</v>
      </c>
      <c r="G6" s="4"/>
      <c r="H6" s="28" t="e">
        <f ca="1">Future!H22</f>
        <v>#DIV/0!</v>
      </c>
      <c r="I6" s="29" t="s">
        <v>72</v>
      </c>
      <c r="J6" s="29"/>
      <c r="K6" s="16" t="s">
        <v>13</v>
      </c>
      <c r="L6" s="17"/>
      <c r="M6" s="16" t="s">
        <v>11</v>
      </c>
      <c r="N6" s="17"/>
      <c r="O6" s="17"/>
      <c r="P6" s="18">
        <f ca="1">Future!H20</f>
        <v>0</v>
      </c>
      <c r="Q6" s="16" t="s">
        <v>12</v>
      </c>
      <c r="R6" s="11"/>
      <c r="S6" s="4"/>
    </row>
    <row r="7" spans="1:1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14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23.25">
      <c r="A25" s="4"/>
      <c r="B25" s="4"/>
      <c r="C25" s="4"/>
      <c r="D25" s="4"/>
      <c r="E25" s="4"/>
      <c r="F25" s="4"/>
      <c r="G25" s="4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4"/>
    </row>
    <row r="26" spans="1:19" ht="21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42.75">
      <c r="A27" s="14"/>
      <c r="B27" s="14"/>
      <c r="C27" s="14"/>
      <c r="D27" s="14"/>
      <c r="E27" s="137" t="s">
        <v>32</v>
      </c>
      <c r="F27" s="148"/>
      <c r="G27" s="148"/>
      <c r="H27" s="148"/>
      <c r="I27" s="148"/>
      <c r="J27" s="148"/>
      <c r="K27" s="148"/>
      <c r="L27" s="148"/>
      <c r="M27" s="148"/>
      <c r="N27" s="14"/>
      <c r="O27" s="4"/>
      <c r="P27" s="4"/>
      <c r="Q27" s="4"/>
      <c r="R27" s="4"/>
      <c r="S27" s="4"/>
    </row>
    <row r="28" spans="1:19" ht="12.75" customHeight="1">
      <c r="A28" s="139" t="s">
        <v>55</v>
      </c>
      <c r="B28" s="140"/>
      <c r="C28" s="140"/>
      <c r="D28" s="14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30.75" customHeight="1">
      <c r="A29" s="140"/>
      <c r="B29" s="140"/>
      <c r="C29" s="140"/>
      <c r="D29" s="140"/>
      <c r="E29" s="10">
        <f ca="1">SUM('Data Pivots'!F7-'Data Pivots'!F6)</f>
        <v>0</v>
      </c>
      <c r="F29" s="8" t="s">
        <v>4</v>
      </c>
      <c r="G29" s="8"/>
      <c r="H29" s="15" t="e">
        <f ca="1">'Data Pivots'!E29</f>
        <v>#DIV/0!</v>
      </c>
      <c r="I29" s="146" t="s">
        <v>79</v>
      </c>
      <c r="J29" s="140"/>
      <c r="K29" s="140"/>
      <c r="L29" s="140"/>
      <c r="M29" s="140"/>
      <c r="N29" s="140"/>
      <c r="O29" s="4"/>
      <c r="P29" s="4"/>
      <c r="Q29" s="4"/>
      <c r="R29" s="4"/>
      <c r="S29" s="4"/>
    </row>
    <row r="30" spans="1:1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3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s="3" customFormat="1" ht="3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1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s="2" customFormat="1" ht="23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s="2" customFormat="1" ht="23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5" spans="1:19" ht="12.75" customHeight="1">
      <c r="A55" s="139" t="s">
        <v>85</v>
      </c>
      <c r="B55" s="141"/>
      <c r="C55" s="141"/>
      <c r="D55" s="141"/>
      <c r="E55" s="141"/>
      <c r="F55" s="142">
        <f ca="1">Current!D19-Future!D19</f>
        <v>1050</v>
      </c>
      <c r="G55" s="140"/>
      <c r="H55" s="142" t="s">
        <v>66</v>
      </c>
      <c r="J55" s="144" t="s">
        <v>69</v>
      </c>
      <c r="K55" s="145"/>
      <c r="L55" s="145"/>
      <c r="M55" s="145"/>
      <c r="N55" s="142">
        <f ca="1">Future!D20-Current!D20</f>
        <v>31.700000000000003</v>
      </c>
      <c r="O55" s="143"/>
      <c r="P55" s="142" t="s">
        <v>67</v>
      </c>
    </row>
    <row r="56" spans="1:19" ht="47.25" customHeight="1">
      <c r="A56" s="141"/>
      <c r="B56" s="141"/>
      <c r="C56" s="141"/>
      <c r="D56" s="141"/>
      <c r="E56" s="141"/>
      <c r="F56" s="140"/>
      <c r="G56" s="140"/>
      <c r="H56" s="140"/>
      <c r="J56" s="145"/>
      <c r="K56" s="145"/>
      <c r="L56" s="145"/>
      <c r="M56" s="145"/>
      <c r="N56" s="143"/>
      <c r="O56" s="143"/>
      <c r="P56" s="143"/>
    </row>
    <row r="57" spans="1:19">
      <c r="J57" s="145"/>
      <c r="K57" s="145"/>
      <c r="L57" s="145"/>
      <c r="M57" s="145"/>
    </row>
    <row r="58" spans="1:19">
      <c r="J58" s="145"/>
      <c r="K58" s="145"/>
      <c r="L58" s="145"/>
      <c r="M58" s="145"/>
    </row>
    <row r="61" spans="1:19" ht="12.75" customHeight="1">
      <c r="B61" s="147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</row>
    <row r="62" spans="1:19"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</row>
  </sheetData>
  <sheetProtection password="CD7E" sheet="1" objects="1" scenarios="1"/>
  <mergeCells count="11">
    <mergeCell ref="B61:Q62"/>
    <mergeCell ref="E27:M27"/>
    <mergeCell ref="E2:O3"/>
    <mergeCell ref="A28:D29"/>
    <mergeCell ref="A55:E56"/>
    <mergeCell ref="P55:P56"/>
    <mergeCell ref="F55:G56"/>
    <mergeCell ref="H55:H56"/>
    <mergeCell ref="J55:M58"/>
    <mergeCell ref="N55:O56"/>
    <mergeCell ref="I29:N29"/>
  </mergeCells>
  <phoneticPr fontId="2" type="noConversion"/>
  <pageMargins left="1.65" right="0.38" top="0.23" bottom="0.28000000000000003" header="0.31" footer="0.23"/>
  <pageSetup scale="49" orientation="landscape" r:id="rId1"/>
  <headerFooter alignWithMargins="0"/>
  <rowBreaks count="1" manualBreakCount="1">
    <brk id="26" max="1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03"/>
  <sheetViews>
    <sheetView view="pageBreakPreview" zoomScale="50" zoomScaleNormal="60" workbookViewId="0">
      <selection activeCell="T91" sqref="T91"/>
    </sheetView>
  </sheetViews>
  <sheetFormatPr defaultRowHeight="12.75"/>
  <cols>
    <col min="5" max="5" width="12.140625" customWidth="1"/>
    <col min="6" max="6" width="10.140625" customWidth="1"/>
    <col min="7" max="7" width="5.140625" customWidth="1"/>
    <col min="8" max="8" width="14.7109375" customWidth="1"/>
    <col min="10" max="10" width="22.7109375" customWidth="1"/>
    <col min="11" max="11" width="11.28515625" customWidth="1"/>
    <col min="14" max="14" width="12.28515625" customWidth="1"/>
    <col min="16" max="16" width="13.42578125" customWidth="1"/>
  </cols>
  <sheetData>
    <row r="1" spans="1:2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A2" s="4"/>
      <c r="B2" s="4"/>
      <c r="C2" s="4"/>
      <c r="D2" s="4"/>
      <c r="E2" s="137" t="s">
        <v>71</v>
      </c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4"/>
      <c r="R2" s="4"/>
      <c r="S2" s="4"/>
      <c r="T2" s="4"/>
      <c r="U2" s="4"/>
    </row>
    <row r="3" spans="1:21" ht="30" customHeight="1">
      <c r="A3" s="4"/>
      <c r="B3" s="4"/>
      <c r="C3" s="4"/>
      <c r="D3" s="4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4"/>
      <c r="R3" s="4"/>
      <c r="S3" s="4"/>
      <c r="T3" s="4"/>
      <c r="U3" s="4"/>
    </row>
    <row r="4" spans="1:2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23.25">
      <c r="A5" s="7"/>
      <c r="B5" s="8" t="s">
        <v>14</v>
      </c>
      <c r="C5" s="9"/>
      <c r="D5" s="7" t="s">
        <v>10</v>
      </c>
      <c r="E5" s="10">
        <f ca="1">Current!H18</f>
        <v>0</v>
      </c>
      <c r="F5" s="8" t="s">
        <v>12</v>
      </c>
      <c r="G5" s="9"/>
      <c r="H5" s="28" t="e">
        <f ca="1">Current!H22</f>
        <v>#DIV/0!</v>
      </c>
      <c r="I5" s="29" t="s">
        <v>72</v>
      </c>
      <c r="J5" s="29"/>
      <c r="K5" s="16" t="s">
        <v>14</v>
      </c>
      <c r="L5" s="17"/>
      <c r="M5" s="16" t="s">
        <v>11</v>
      </c>
      <c r="N5" s="17"/>
      <c r="O5" s="16"/>
      <c r="P5" s="18">
        <f ca="1">Current!H20</f>
        <v>0</v>
      </c>
      <c r="Q5" s="16" t="s">
        <v>12</v>
      </c>
      <c r="R5" s="17"/>
      <c r="S5" s="4"/>
      <c r="T5" s="4"/>
      <c r="U5" s="4"/>
    </row>
    <row r="6" spans="1:21" ht="23.25">
      <c r="A6" s="4"/>
      <c r="B6" s="12" t="s">
        <v>13</v>
      </c>
      <c r="C6" s="11"/>
      <c r="D6" s="12" t="s">
        <v>10</v>
      </c>
      <c r="E6" s="13">
        <f ca="1">Future!H18</f>
        <v>0</v>
      </c>
      <c r="F6" s="12" t="s">
        <v>12</v>
      </c>
      <c r="G6" s="4"/>
      <c r="H6" s="28" t="e">
        <f ca="1">Future!H22</f>
        <v>#DIV/0!</v>
      </c>
      <c r="I6" s="29" t="s">
        <v>72</v>
      </c>
      <c r="J6" s="29"/>
      <c r="K6" s="16" t="s">
        <v>13</v>
      </c>
      <c r="L6" s="17"/>
      <c r="M6" s="16" t="s">
        <v>11</v>
      </c>
      <c r="N6" s="17"/>
      <c r="O6" s="17"/>
      <c r="P6" s="18">
        <f ca="1">Future!H20</f>
        <v>0</v>
      </c>
      <c r="Q6" s="16" t="s">
        <v>12</v>
      </c>
      <c r="R6" s="11"/>
      <c r="S6" s="4"/>
      <c r="T6" s="4"/>
      <c r="U6" s="4"/>
    </row>
    <row r="7" spans="1:21" ht="27.75" customHeight="1">
      <c r="A7" s="4"/>
      <c r="B7" s="8" t="s">
        <v>34</v>
      </c>
      <c r="C7" s="4"/>
      <c r="D7" s="8" t="s">
        <v>10</v>
      </c>
      <c r="E7" s="19">
        <f ca="1">Achieved!H18</f>
        <v>0</v>
      </c>
      <c r="F7" s="20" t="s">
        <v>12</v>
      </c>
      <c r="G7" s="4"/>
      <c r="H7" s="28" t="e">
        <f ca="1">Achieved!H22</f>
        <v>#DIV/0!</v>
      </c>
      <c r="I7" s="29" t="s">
        <v>72</v>
      </c>
      <c r="J7" s="29"/>
      <c r="K7" s="16" t="s">
        <v>35</v>
      </c>
      <c r="L7" s="4"/>
      <c r="M7" s="4"/>
      <c r="N7" s="4"/>
      <c r="O7" s="4"/>
      <c r="P7" s="21">
        <f ca="1">Achieved!H20</f>
        <v>0</v>
      </c>
      <c r="Q7" s="16" t="s">
        <v>12</v>
      </c>
      <c r="R7" s="4"/>
      <c r="S7" s="4"/>
      <c r="T7" s="4"/>
      <c r="U7" s="4"/>
    </row>
    <row r="8" spans="1:2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31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1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51" customHeight="1">
      <c r="A41" s="4"/>
      <c r="B41" s="4"/>
      <c r="C41" s="4"/>
      <c r="D41" s="4"/>
      <c r="E41" s="4"/>
      <c r="F41" s="4"/>
      <c r="G41" s="14"/>
      <c r="Q41" s="14"/>
      <c r="R41" s="4"/>
      <c r="S41" s="4"/>
      <c r="T41" s="4"/>
      <c r="U41" s="4"/>
    </row>
    <row r="42" spans="1:21" ht="42.75" customHeight="1">
      <c r="A42" s="4"/>
      <c r="B42" s="4"/>
      <c r="C42" s="4"/>
      <c r="D42" s="4"/>
      <c r="E42" s="4"/>
      <c r="F42" s="4"/>
      <c r="G42" s="4"/>
      <c r="H42" s="137" t="s">
        <v>32</v>
      </c>
      <c r="I42" s="148"/>
      <c r="J42" s="148"/>
      <c r="K42" s="148"/>
      <c r="L42" s="148"/>
      <c r="M42" s="148"/>
      <c r="N42" s="148"/>
      <c r="O42" s="148"/>
      <c r="P42" s="148"/>
      <c r="Q42" s="4"/>
      <c r="R42" s="4"/>
      <c r="S42" s="4"/>
      <c r="T42" s="4"/>
      <c r="U42" s="4"/>
    </row>
    <row r="43" spans="1:21" ht="38.25" customHeight="1">
      <c r="A43" s="4"/>
      <c r="B43" s="4"/>
      <c r="C43" s="4"/>
      <c r="D43" s="4"/>
      <c r="E43" s="4"/>
      <c r="F43" s="154" t="s">
        <v>10</v>
      </c>
      <c r="G43" s="155"/>
      <c r="H43" s="10">
        <f ca="1">'Data Pivots'!E38</f>
        <v>0</v>
      </c>
      <c r="I43" s="8" t="s">
        <v>4</v>
      </c>
      <c r="J43" s="8"/>
      <c r="K43" s="15" t="e">
        <f>SUM(E5-E7)/E5</f>
        <v>#DIV/0!</v>
      </c>
      <c r="L43" s="8" t="s">
        <v>44</v>
      </c>
      <c r="M43" s="8"/>
      <c r="N43" s="8"/>
      <c r="O43" s="8"/>
      <c r="P43" s="8"/>
      <c r="Q43" s="8"/>
      <c r="R43" s="4"/>
      <c r="S43" s="4"/>
      <c r="T43" s="4"/>
      <c r="U43" s="4"/>
    </row>
    <row r="44" spans="1:2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6.75" customHeight="1">
      <c r="A88" s="156" t="s">
        <v>68</v>
      </c>
      <c r="B88" s="157"/>
      <c r="C88" s="157"/>
      <c r="D88" s="157"/>
      <c r="E88" s="157"/>
    </row>
    <row r="89" spans="1:21" ht="66.75" customHeight="1">
      <c r="A89" s="157"/>
      <c r="B89" s="157"/>
      <c r="C89" s="157"/>
      <c r="D89" s="157"/>
      <c r="E89" s="157"/>
      <c r="F89" s="142">
        <f ca="1">Current!D19-Achieved!D19</f>
        <v>1050</v>
      </c>
      <c r="G89" s="142"/>
      <c r="H89" s="84" t="s">
        <v>66</v>
      </c>
      <c r="J89" s="151" t="s">
        <v>70</v>
      </c>
      <c r="K89" s="152"/>
      <c r="L89" s="152"/>
      <c r="M89" s="152"/>
      <c r="N89" s="82">
        <f ca="1">Achieved!D20-Current!D20</f>
        <v>31.700000000000003</v>
      </c>
      <c r="O89" s="82" t="s">
        <v>67</v>
      </c>
      <c r="P89" s="82"/>
    </row>
    <row r="90" spans="1:21">
      <c r="J90" s="153"/>
      <c r="K90" s="153"/>
      <c r="L90" s="153"/>
      <c r="M90" s="153"/>
      <c r="N90" s="83"/>
      <c r="O90" s="83"/>
      <c r="P90" s="83"/>
    </row>
    <row r="91" spans="1:21">
      <c r="J91" s="153"/>
      <c r="K91" s="153"/>
      <c r="L91" s="153"/>
      <c r="M91" s="153"/>
      <c r="N91" s="83"/>
      <c r="O91" s="83"/>
      <c r="P91" s="83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149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4"/>
      <c r="T100" s="4"/>
      <c r="U100" s="4"/>
    </row>
    <row r="101" spans="1:21">
      <c r="A101" s="4"/>
      <c r="B101" s="4"/>
      <c r="C101" s="4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4"/>
      <c r="T101" s="4"/>
      <c r="U101" s="4"/>
    </row>
    <row r="102" spans="1:21">
      <c r="A102" s="4"/>
      <c r="B102" s="4"/>
      <c r="C102" s="4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4"/>
      <c r="T102" s="4"/>
      <c r="U102" s="4"/>
    </row>
    <row r="103" spans="1:21">
      <c r="A103" s="4"/>
      <c r="B103" s="4"/>
      <c r="C103" s="4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4"/>
      <c r="T103" s="4"/>
      <c r="U103" s="4"/>
    </row>
  </sheetData>
  <sheetProtection password="CD7E" sheet="1" objects="1" scenarios="1"/>
  <mergeCells count="7">
    <mergeCell ref="E2:P3"/>
    <mergeCell ref="H42:P42"/>
    <mergeCell ref="D100:R103"/>
    <mergeCell ref="F89:G89"/>
    <mergeCell ref="J89:M91"/>
    <mergeCell ref="F43:G43"/>
    <mergeCell ref="A88:E89"/>
  </mergeCells>
  <phoneticPr fontId="2" type="noConversion"/>
  <pageMargins left="0.75" right="0.75" top="1" bottom="1" header="0.5" footer="0.5"/>
  <pageSetup scale="30" orientation="landscape" r:id="rId1"/>
  <headerFooter alignWithMargins="0"/>
  <rowBreaks count="3" manualBreakCount="3">
    <brk id="40" max="16383" man="1"/>
    <brk id="41" max="21" man="1"/>
    <brk id="85" max="16383" man="1"/>
  </rowBreaks>
  <colBreaks count="1" manualBreakCount="1">
    <brk id="7" max="94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55"/>
  <sheetViews>
    <sheetView topLeftCell="E5" workbookViewId="0">
      <selection activeCell="F8" sqref="F8"/>
    </sheetView>
  </sheetViews>
  <sheetFormatPr defaultRowHeight="12.75"/>
  <cols>
    <col min="8" max="8" width="22.28515625" customWidth="1"/>
    <col min="9" max="9" width="10.28515625" customWidth="1"/>
    <col min="11" max="11" width="12.28515625" customWidth="1"/>
  </cols>
  <sheetData>
    <row r="1" spans="1:30">
      <c r="A1" s="103"/>
      <c r="B1" s="104" t="s">
        <v>33</v>
      </c>
      <c r="C1" s="104" t="s">
        <v>18</v>
      </c>
      <c r="D1" s="105"/>
      <c r="E1" s="105"/>
      <c r="F1" s="104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23"/>
      <c r="X1" s="23"/>
      <c r="Y1" s="23"/>
      <c r="Z1" s="23"/>
      <c r="AA1" s="23"/>
      <c r="AB1" s="22"/>
      <c r="AC1" s="22"/>
      <c r="AD1" s="22"/>
    </row>
    <row r="2" spans="1:30">
      <c r="A2" s="103"/>
      <c r="B2" s="104" t="s">
        <v>35</v>
      </c>
      <c r="C2" s="104"/>
      <c r="D2" s="105"/>
      <c r="E2" s="105"/>
      <c r="F2" s="106">
        <f ca="1">Achieved!H20</f>
        <v>0</v>
      </c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23"/>
      <c r="X2" s="23"/>
      <c r="Y2" s="23"/>
      <c r="Z2" s="23"/>
      <c r="AA2" s="23"/>
      <c r="AB2" s="22"/>
      <c r="AC2" s="22"/>
      <c r="AD2" s="22"/>
    </row>
    <row r="3" spans="1:30">
      <c r="A3" s="103"/>
      <c r="B3" s="104" t="s">
        <v>19</v>
      </c>
      <c r="C3" s="105"/>
      <c r="D3" s="107"/>
      <c r="E3" s="108"/>
      <c r="F3" s="106">
        <f ca="1">Future!H20</f>
        <v>0</v>
      </c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85"/>
      <c r="X3" s="81"/>
      <c r="Y3" s="81"/>
      <c r="Z3" s="81"/>
      <c r="AA3" s="81"/>
      <c r="AB3" s="22"/>
      <c r="AC3" s="22"/>
      <c r="AD3" s="22"/>
    </row>
    <row r="4" spans="1:30">
      <c r="A4" s="103"/>
      <c r="B4" s="104" t="s">
        <v>17</v>
      </c>
      <c r="C4" s="105"/>
      <c r="D4" s="107"/>
      <c r="E4" s="106"/>
      <c r="F4" s="106">
        <f ca="1">Current!H20</f>
        <v>0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85"/>
      <c r="X4" s="81"/>
      <c r="Y4" s="81"/>
      <c r="Z4" s="81"/>
      <c r="AA4" s="81"/>
      <c r="AB4" s="22"/>
      <c r="AC4" s="22"/>
      <c r="AD4" s="22"/>
    </row>
    <row r="5" spans="1:30">
      <c r="A5" s="103"/>
      <c r="B5" s="104" t="s">
        <v>36</v>
      </c>
      <c r="C5" s="105"/>
      <c r="D5" s="107"/>
      <c r="E5" s="106"/>
      <c r="F5" s="106">
        <f ca="1">Achieved!H18</f>
        <v>0</v>
      </c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85"/>
      <c r="X5" s="81"/>
      <c r="Y5" s="81"/>
      <c r="Z5" s="81"/>
      <c r="AA5" s="81"/>
      <c r="AB5" s="22"/>
      <c r="AC5" s="22"/>
      <c r="AD5" s="22"/>
    </row>
    <row r="6" spans="1:30">
      <c r="A6" s="103"/>
      <c r="B6" s="104" t="s">
        <v>15</v>
      </c>
      <c r="C6" s="105"/>
      <c r="D6" s="105"/>
      <c r="E6" s="108"/>
      <c r="F6" s="106">
        <f ca="1">Future!H18</f>
        <v>0</v>
      </c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85"/>
      <c r="X6" s="81"/>
      <c r="Y6" s="81"/>
      <c r="Z6" s="81"/>
      <c r="AA6" s="81"/>
      <c r="AB6" s="22"/>
      <c r="AC6" s="22"/>
      <c r="AD6" s="22"/>
    </row>
    <row r="7" spans="1:30">
      <c r="A7" s="103"/>
      <c r="B7" s="104" t="s">
        <v>16</v>
      </c>
      <c r="C7" s="105"/>
      <c r="D7" s="105"/>
      <c r="E7" s="106"/>
      <c r="F7" s="106">
        <f ca="1">Current!H18</f>
        <v>0</v>
      </c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85"/>
      <c r="X7" s="81"/>
      <c r="Y7" s="81"/>
      <c r="Z7" s="81"/>
      <c r="AA7" s="81"/>
      <c r="AB7" s="22"/>
      <c r="AC7" s="22"/>
      <c r="AD7" s="22"/>
    </row>
    <row r="8" spans="1:30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85"/>
      <c r="X8" s="81"/>
      <c r="Y8" s="81"/>
      <c r="Z8" s="81"/>
      <c r="AA8" s="81"/>
      <c r="AB8" s="22"/>
      <c r="AC8" s="22"/>
      <c r="AD8" s="22"/>
    </row>
    <row r="9" spans="1:30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85"/>
      <c r="X9" s="81"/>
      <c r="Y9" s="81"/>
      <c r="Z9" s="81"/>
      <c r="AA9" s="81"/>
      <c r="AB9" s="22"/>
      <c r="AC9" s="22"/>
      <c r="AD9" s="22"/>
    </row>
    <row r="10" spans="1:30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85"/>
      <c r="X10" s="81"/>
      <c r="Y10" s="81"/>
      <c r="Z10" s="81"/>
      <c r="AA10" s="81"/>
      <c r="AB10" s="22"/>
      <c r="AC10" s="22"/>
      <c r="AD10" s="22"/>
    </row>
    <row r="11" spans="1:30">
      <c r="A11" s="103"/>
      <c r="B11" s="103" t="s">
        <v>39</v>
      </c>
      <c r="C11" s="103"/>
      <c r="D11" s="103"/>
      <c r="E11" s="103"/>
      <c r="F11" s="103"/>
      <c r="G11" s="103" t="s">
        <v>38</v>
      </c>
      <c r="H11" s="103"/>
      <c r="I11" s="103"/>
      <c r="J11" s="103"/>
      <c r="K11" s="103"/>
      <c r="L11" s="103" t="s">
        <v>40</v>
      </c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85"/>
      <c r="X11" s="81"/>
      <c r="Y11" s="81"/>
      <c r="Z11" s="81"/>
      <c r="AA11" s="81"/>
      <c r="AB11" s="22"/>
      <c r="AC11" s="22"/>
      <c r="AD11" s="22"/>
    </row>
    <row r="12" spans="1:30">
      <c r="A12" s="103"/>
      <c r="B12" s="104"/>
      <c r="C12" s="105" t="s">
        <v>25</v>
      </c>
      <c r="D12" s="105"/>
      <c r="E12" s="104"/>
      <c r="F12" s="103"/>
      <c r="G12" s="109"/>
      <c r="H12" s="110" t="s">
        <v>25</v>
      </c>
      <c r="I12" s="110"/>
      <c r="J12" s="111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85"/>
      <c r="X12" s="81"/>
      <c r="Y12" s="81"/>
      <c r="Z12" s="81"/>
      <c r="AA12" s="81"/>
      <c r="AB12" s="22"/>
      <c r="AC12" s="22"/>
      <c r="AD12" s="22"/>
    </row>
    <row r="13" spans="1:30">
      <c r="A13" s="103"/>
      <c r="B13" s="104"/>
      <c r="C13" s="105"/>
      <c r="D13" s="105" t="s">
        <v>24</v>
      </c>
      <c r="E13" s="106">
        <f ca="1">SUM(Future!H5:H6)</f>
        <v>0</v>
      </c>
      <c r="F13" s="103"/>
      <c r="G13" s="111"/>
      <c r="H13" s="112"/>
      <c r="I13" s="110" t="s">
        <v>24</v>
      </c>
      <c r="J13" s="113">
        <f ca="1">SUM(Current!H5,Current!H6)</f>
        <v>0</v>
      </c>
      <c r="K13" s="103"/>
      <c r="L13" s="103" t="s">
        <v>24</v>
      </c>
      <c r="M13" s="114">
        <f ca="1">SUM(Achieved!H5,Achieved!H6)</f>
        <v>0</v>
      </c>
      <c r="N13" s="103"/>
      <c r="O13" s="103"/>
      <c r="P13" s="103"/>
      <c r="Q13" s="103"/>
      <c r="R13" s="103"/>
      <c r="S13" s="103"/>
      <c r="T13" s="103"/>
      <c r="U13" s="103"/>
      <c r="V13" s="103"/>
      <c r="W13" s="85"/>
      <c r="X13" s="81"/>
      <c r="Y13" s="81"/>
      <c r="Z13" s="81"/>
      <c r="AA13" s="81"/>
      <c r="AB13" s="22"/>
      <c r="AC13" s="22"/>
      <c r="AD13" s="22"/>
    </row>
    <row r="14" spans="1:30">
      <c r="A14" s="103"/>
      <c r="B14" s="104"/>
      <c r="C14" s="105"/>
      <c r="D14" s="105" t="s">
        <v>20</v>
      </c>
      <c r="E14" s="106">
        <f ca="1">SUM(Future!H7:H8)</f>
        <v>0</v>
      </c>
      <c r="F14" s="103"/>
      <c r="G14" s="111"/>
      <c r="H14" s="112"/>
      <c r="I14" s="110" t="s">
        <v>20</v>
      </c>
      <c r="J14" s="113">
        <f ca="1">SUM(Current!H7:H8)</f>
        <v>0</v>
      </c>
      <c r="K14" s="103"/>
      <c r="L14" s="103" t="s">
        <v>20</v>
      </c>
      <c r="M14" s="114">
        <f ca="1">SUM(Achieved!H7:H8)</f>
        <v>0</v>
      </c>
      <c r="N14" s="103"/>
      <c r="O14" s="103"/>
      <c r="P14" s="103"/>
      <c r="Q14" s="103"/>
      <c r="R14" s="103"/>
      <c r="S14" s="103"/>
      <c r="T14" s="103"/>
      <c r="U14" s="103"/>
      <c r="V14" s="103"/>
      <c r="W14" s="85"/>
      <c r="X14" s="81"/>
      <c r="Y14" s="81"/>
      <c r="Z14" s="81"/>
      <c r="AA14" s="81"/>
      <c r="AB14" s="22"/>
      <c r="AC14" s="22"/>
      <c r="AD14" s="22"/>
    </row>
    <row r="15" spans="1:30">
      <c r="A15" s="103"/>
      <c r="B15" s="104"/>
      <c r="C15" s="105"/>
      <c r="D15" s="105" t="s">
        <v>21</v>
      </c>
      <c r="E15" s="106">
        <f ca="1">SUM(Future!H9,Future!H10,Future!H11,Future!H12,Future!H13)</f>
        <v>0</v>
      </c>
      <c r="F15" s="103"/>
      <c r="G15" s="111"/>
      <c r="H15" s="112"/>
      <c r="I15" s="110" t="s">
        <v>21</v>
      </c>
      <c r="J15" s="113">
        <f ca="1">SUM(Current!H9:H13)</f>
        <v>0</v>
      </c>
      <c r="K15" s="103"/>
      <c r="L15" s="103" t="s">
        <v>21</v>
      </c>
      <c r="M15" s="114">
        <f ca="1">SUM(Achieved!H9:H12)</f>
        <v>0</v>
      </c>
      <c r="N15" s="103"/>
      <c r="O15" s="103"/>
      <c r="P15" s="103"/>
      <c r="Q15" s="103"/>
      <c r="R15" s="103"/>
      <c r="S15" s="103"/>
      <c r="T15" s="103"/>
      <c r="U15" s="103"/>
      <c r="V15" s="103"/>
      <c r="W15" s="85"/>
      <c r="X15" s="81"/>
      <c r="Y15" s="81"/>
      <c r="Z15" s="81"/>
      <c r="AA15" s="81"/>
      <c r="AB15" s="22"/>
      <c r="AC15" s="22"/>
      <c r="AD15" s="22"/>
    </row>
    <row r="16" spans="1:30">
      <c r="A16" s="103"/>
      <c r="B16" s="104"/>
      <c r="C16" s="105"/>
      <c r="D16" s="105" t="s">
        <v>22</v>
      </c>
      <c r="E16" s="106">
        <f ca="1">SUM(Future!H14:H15)</f>
        <v>0</v>
      </c>
      <c r="F16" s="103"/>
      <c r="G16" s="111"/>
      <c r="H16" s="112"/>
      <c r="I16" s="110" t="s">
        <v>22</v>
      </c>
      <c r="J16" s="113">
        <f ca="1">SUM(Current!H14:H15)</f>
        <v>0</v>
      </c>
      <c r="K16" s="103"/>
      <c r="L16" s="103" t="s">
        <v>22</v>
      </c>
      <c r="M16" s="114">
        <f ca="1">SUM(Achieved!H13,Achieved!H14)</f>
        <v>0</v>
      </c>
      <c r="N16" s="103"/>
      <c r="O16" s="103"/>
      <c r="P16" s="103"/>
      <c r="Q16" s="103"/>
      <c r="R16" s="103"/>
      <c r="S16" s="103"/>
      <c r="T16" s="103"/>
      <c r="U16" s="103"/>
      <c r="V16" s="103"/>
      <c r="W16" s="85"/>
      <c r="X16" s="81"/>
      <c r="Y16" s="81"/>
      <c r="Z16" s="81"/>
      <c r="AA16" s="81"/>
      <c r="AB16" s="22"/>
      <c r="AC16" s="22"/>
      <c r="AD16" s="22"/>
    </row>
    <row r="17" spans="1:30">
      <c r="A17" s="103"/>
      <c r="B17" s="104"/>
      <c r="C17" s="105"/>
      <c r="D17" s="105" t="s">
        <v>23</v>
      </c>
      <c r="E17" s="106">
        <f ca="1">SUM(Future!H15)</f>
        <v>0</v>
      </c>
      <c r="F17" s="103"/>
      <c r="G17" s="111"/>
      <c r="H17" s="112"/>
      <c r="I17" s="110" t="s">
        <v>23</v>
      </c>
      <c r="J17" s="113">
        <f ca="1">Current!H16</f>
        <v>0</v>
      </c>
      <c r="K17" s="103"/>
      <c r="L17" s="103" t="s">
        <v>41</v>
      </c>
      <c r="M17" s="114">
        <f ca="1">Achieved!H15</f>
        <v>0</v>
      </c>
      <c r="N17" s="103"/>
      <c r="O17" s="103"/>
      <c r="P17" s="103"/>
      <c r="Q17" s="103"/>
      <c r="R17" s="103"/>
      <c r="S17" s="103"/>
      <c r="T17" s="103"/>
      <c r="U17" s="103"/>
      <c r="V17" s="103"/>
      <c r="W17" s="85"/>
      <c r="X17" s="81"/>
      <c r="Y17" s="81"/>
      <c r="Z17" s="81"/>
      <c r="AA17" s="81"/>
      <c r="AB17" s="22"/>
      <c r="AC17" s="22"/>
      <c r="AD17" s="22"/>
    </row>
    <row r="18" spans="1:30">
      <c r="A18" s="103"/>
      <c r="B18" s="104"/>
      <c r="C18" s="105"/>
      <c r="D18" s="105"/>
      <c r="E18" s="104"/>
      <c r="F18" s="103"/>
      <c r="G18" s="111"/>
      <c r="H18" s="112"/>
      <c r="I18" s="112"/>
      <c r="J18" s="111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85"/>
      <c r="X18" s="81"/>
      <c r="Y18" s="81"/>
      <c r="Z18" s="81"/>
      <c r="AA18" s="81"/>
      <c r="AB18" s="22"/>
      <c r="AC18" s="22"/>
      <c r="AD18" s="22"/>
    </row>
    <row r="19" spans="1:30">
      <c r="A19" s="103" t="s">
        <v>33</v>
      </c>
      <c r="B19" s="104" t="s">
        <v>26</v>
      </c>
      <c r="C19" s="105"/>
      <c r="D19" s="105"/>
      <c r="E19" s="104"/>
      <c r="F19" s="103"/>
      <c r="G19" s="111"/>
      <c r="H19" s="112"/>
      <c r="I19" s="110" t="s">
        <v>10</v>
      </c>
      <c r="J19" s="115">
        <f>SUM(J13:J18)</f>
        <v>0</v>
      </c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85"/>
      <c r="X19" s="81"/>
      <c r="Y19" s="81"/>
      <c r="Z19" s="81"/>
      <c r="AA19" s="81"/>
      <c r="AB19" s="22"/>
      <c r="AC19" s="22"/>
      <c r="AD19" s="22"/>
    </row>
    <row r="20" spans="1:30">
      <c r="A20" s="103"/>
      <c r="B20" s="104"/>
      <c r="C20" s="105"/>
      <c r="D20" s="105" t="s">
        <v>24</v>
      </c>
      <c r="E20" s="106">
        <f ca="1">'Data Pivots'!J13-'Data Pivots'!E13</f>
        <v>0</v>
      </c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85"/>
      <c r="X20" s="81"/>
      <c r="Y20" s="81"/>
      <c r="Z20" s="81"/>
      <c r="AA20" s="81"/>
      <c r="AB20" s="22"/>
      <c r="AC20" s="22"/>
      <c r="AD20" s="22"/>
    </row>
    <row r="21" spans="1:30">
      <c r="A21" s="103"/>
      <c r="B21" s="104"/>
      <c r="C21" s="105"/>
      <c r="D21" s="105" t="s">
        <v>20</v>
      </c>
      <c r="E21" s="106">
        <f ca="1">'Data Pivots'!J14-'Data Pivots'!E14</f>
        <v>0</v>
      </c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85"/>
      <c r="X21" s="81"/>
      <c r="Y21" s="81"/>
      <c r="Z21" s="81"/>
      <c r="AA21" s="81"/>
      <c r="AB21" s="22"/>
      <c r="AC21" s="22"/>
      <c r="AD21" s="22"/>
    </row>
    <row r="22" spans="1:30">
      <c r="A22" s="103"/>
      <c r="B22" s="104"/>
      <c r="C22" s="105"/>
      <c r="D22" s="105" t="s">
        <v>21</v>
      </c>
      <c r="E22" s="106">
        <f ca="1">'Data Pivots'!J15-'Data Pivots'!E15</f>
        <v>0</v>
      </c>
      <c r="F22" s="103"/>
      <c r="G22" s="103"/>
      <c r="H22" s="103" t="s">
        <v>47</v>
      </c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85"/>
      <c r="X22" s="81"/>
      <c r="Y22" s="81"/>
      <c r="Z22" s="81"/>
      <c r="AA22" s="81"/>
      <c r="AB22" s="22"/>
      <c r="AC22" s="22"/>
      <c r="AD22" s="22"/>
    </row>
    <row r="23" spans="1:30">
      <c r="A23" s="103"/>
      <c r="B23" s="104"/>
      <c r="C23" s="105"/>
      <c r="D23" s="105" t="s">
        <v>22</v>
      </c>
      <c r="E23" s="106">
        <f ca="1">'Data Pivots'!J16-'Data Pivots'!E16</f>
        <v>0</v>
      </c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85"/>
      <c r="X23" s="81"/>
      <c r="Y23" s="81"/>
      <c r="Z23" s="81"/>
      <c r="AA23" s="81"/>
      <c r="AB23" s="22"/>
      <c r="AC23" s="22"/>
      <c r="AD23" s="22"/>
    </row>
    <row r="24" spans="1:30">
      <c r="A24" s="103"/>
      <c r="B24" s="104"/>
      <c r="C24" s="105"/>
      <c r="D24" s="105" t="s">
        <v>23</v>
      </c>
      <c r="E24" s="106">
        <f ca="1">'Data Pivots'!J17-'Data Pivots'!E17</f>
        <v>0</v>
      </c>
      <c r="F24" s="103"/>
      <c r="G24" s="103"/>
      <c r="H24" s="103"/>
      <c r="I24" s="103" t="s">
        <v>48</v>
      </c>
      <c r="J24" s="103" t="s">
        <v>49</v>
      </c>
      <c r="K24" s="103" t="s">
        <v>51</v>
      </c>
      <c r="L24" s="103" t="s">
        <v>50</v>
      </c>
      <c r="M24" s="103" t="s">
        <v>58</v>
      </c>
      <c r="N24" s="103" t="s">
        <v>57</v>
      </c>
      <c r="O24" s="103" t="s">
        <v>20</v>
      </c>
      <c r="P24" s="103" t="s">
        <v>22</v>
      </c>
      <c r="Q24" s="103" t="s">
        <v>83</v>
      </c>
      <c r="R24" s="103"/>
      <c r="S24" s="103"/>
      <c r="T24" s="103"/>
      <c r="U24" s="103"/>
      <c r="V24" s="103"/>
      <c r="W24" s="85"/>
      <c r="X24" s="81"/>
      <c r="Y24" s="81"/>
      <c r="Z24" s="81"/>
      <c r="AA24" s="81"/>
      <c r="AB24" s="22"/>
      <c r="AC24" s="22"/>
      <c r="AD24" s="22"/>
    </row>
    <row r="25" spans="1:30">
      <c r="A25" s="103"/>
      <c r="B25" s="103"/>
      <c r="C25" s="103"/>
      <c r="D25" s="103"/>
      <c r="E25" s="103"/>
      <c r="F25" s="103"/>
      <c r="G25" s="103"/>
      <c r="H25" s="103" t="s">
        <v>52</v>
      </c>
      <c r="I25" s="114">
        <f ca="1">Current!H9</f>
        <v>0</v>
      </c>
      <c r="J25" s="114">
        <f ca="1">Current!H10</f>
        <v>0</v>
      </c>
      <c r="K25" s="114">
        <f ca="1">Current!H11</f>
        <v>0</v>
      </c>
      <c r="L25" s="114">
        <f ca="1">Current!H12</f>
        <v>0</v>
      </c>
      <c r="M25" s="114">
        <f ca="1">Current!H13</f>
        <v>0</v>
      </c>
      <c r="N25" s="114">
        <f ca="1">SUM(Current!H5:H6)</f>
        <v>0</v>
      </c>
      <c r="O25" s="114">
        <f>J14</f>
        <v>0</v>
      </c>
      <c r="P25" s="114">
        <f>J16</f>
        <v>0</v>
      </c>
      <c r="Q25" s="114">
        <f>J17</f>
        <v>0</v>
      </c>
      <c r="R25" s="103"/>
      <c r="S25" s="103"/>
      <c r="T25" s="103"/>
      <c r="U25" s="103"/>
      <c r="V25" s="103"/>
      <c r="W25" s="85"/>
      <c r="X25" s="81"/>
      <c r="Y25" s="81"/>
      <c r="Z25" s="81"/>
      <c r="AA25" s="81"/>
      <c r="AB25" s="22"/>
      <c r="AC25" s="22"/>
      <c r="AD25" s="22"/>
    </row>
    <row r="26" spans="1:30">
      <c r="A26" s="103"/>
      <c r="B26" s="104"/>
      <c r="C26" s="105" t="s">
        <v>27</v>
      </c>
      <c r="D26" s="105"/>
      <c r="E26" s="106">
        <f ca="1">SUM(Future!H40:H40)</f>
        <v>0</v>
      </c>
      <c r="F26" s="103"/>
      <c r="G26" s="103"/>
      <c r="H26" s="103" t="s">
        <v>53</v>
      </c>
      <c r="I26" s="114">
        <f ca="1">Future!H9</f>
        <v>0</v>
      </c>
      <c r="J26" s="114">
        <f ca="1">Future!H10</f>
        <v>0</v>
      </c>
      <c r="K26" s="114">
        <f ca="1">Future!H11</f>
        <v>0</v>
      </c>
      <c r="L26" s="114">
        <f ca="1">Future!H12</f>
        <v>0</v>
      </c>
      <c r="M26" s="114">
        <f ca="1">Future!H13</f>
        <v>0</v>
      </c>
      <c r="N26" s="114">
        <f ca="1">SUM(Future!H5:H6)</f>
        <v>0</v>
      </c>
      <c r="O26" s="114">
        <f ca="1">E14</f>
        <v>0</v>
      </c>
      <c r="P26" s="114">
        <f ca="1">E16</f>
        <v>0</v>
      </c>
      <c r="Q26" s="114">
        <f ca="1">Future!H16</f>
        <v>0</v>
      </c>
      <c r="R26" s="103"/>
      <c r="S26" s="103"/>
      <c r="T26" s="103"/>
      <c r="U26" s="103"/>
      <c r="V26" s="103"/>
      <c r="W26" s="85"/>
      <c r="X26" s="81"/>
      <c r="Y26" s="81"/>
      <c r="Z26" s="81"/>
      <c r="AA26" s="81"/>
      <c r="AB26" s="22"/>
      <c r="AC26" s="22"/>
      <c r="AD26" s="22"/>
    </row>
    <row r="27" spans="1:30">
      <c r="A27" s="103"/>
      <c r="B27" s="104"/>
      <c r="C27" s="105"/>
      <c r="D27" s="105"/>
      <c r="E27" s="106">
        <f ca="1">SUM(Current!H20-Future!H19)</f>
        <v>0</v>
      </c>
      <c r="F27" s="103"/>
      <c r="G27" s="103"/>
      <c r="H27" s="103" t="s">
        <v>55</v>
      </c>
      <c r="I27" s="114">
        <f t="shared" ref="I27:Q27" si="0">SUM(I25-I26)</f>
        <v>0</v>
      </c>
      <c r="J27" s="114">
        <f t="shared" si="0"/>
        <v>0</v>
      </c>
      <c r="K27" s="114">
        <f t="shared" si="0"/>
        <v>0</v>
      </c>
      <c r="L27" s="114">
        <f t="shared" si="0"/>
        <v>0</v>
      </c>
      <c r="M27" s="114">
        <f t="shared" si="0"/>
        <v>0</v>
      </c>
      <c r="N27" s="114">
        <f t="shared" si="0"/>
        <v>0</v>
      </c>
      <c r="O27" s="114">
        <f t="shared" si="0"/>
        <v>0</v>
      </c>
      <c r="P27" s="114">
        <f t="shared" si="0"/>
        <v>0</v>
      </c>
      <c r="Q27" s="114">
        <f t="shared" si="0"/>
        <v>0</v>
      </c>
      <c r="R27" s="103"/>
      <c r="S27" s="103"/>
      <c r="T27" s="103"/>
      <c r="U27" s="103"/>
      <c r="V27" s="103"/>
      <c r="W27" s="85"/>
      <c r="X27" s="81"/>
      <c r="Y27" s="81"/>
      <c r="Z27" s="81"/>
      <c r="AA27" s="81"/>
      <c r="AB27" s="22"/>
      <c r="AC27" s="22"/>
      <c r="AD27" s="22"/>
    </row>
    <row r="28" spans="1:30">
      <c r="A28" s="103"/>
      <c r="B28" s="104" t="s">
        <v>28</v>
      </c>
      <c r="C28" s="105"/>
      <c r="D28" s="105"/>
      <c r="E28" s="104"/>
      <c r="F28" s="103"/>
      <c r="G28" s="103"/>
      <c r="H28" s="103" t="s">
        <v>54</v>
      </c>
      <c r="I28" s="114">
        <f ca="1">Achieved!H9</f>
        <v>0</v>
      </c>
      <c r="J28" s="114">
        <f ca="1">Achieved!H10</f>
        <v>0</v>
      </c>
      <c r="K28" s="114">
        <f ca="1">Achieved!H11</f>
        <v>0</v>
      </c>
      <c r="L28" s="114">
        <f ca="1">Achieved!H12</f>
        <v>0</v>
      </c>
      <c r="M28" s="114">
        <f ca="1">Achieved!H13</f>
        <v>0</v>
      </c>
      <c r="N28" s="114">
        <f ca="1">SUM(Achieved!H5+Achieved!H6)</f>
        <v>0</v>
      </c>
      <c r="O28" s="114">
        <f ca="1">SUM(Achieved!H7:H8)</f>
        <v>0</v>
      </c>
      <c r="P28" s="114">
        <f ca="1">SUM(Achieved!H13:H14)</f>
        <v>0</v>
      </c>
      <c r="Q28" s="114">
        <f ca="1">Achieved!H16</f>
        <v>0</v>
      </c>
      <c r="R28" s="103"/>
      <c r="S28" s="103"/>
      <c r="T28" s="103"/>
      <c r="U28" s="103"/>
      <c r="V28" s="103"/>
      <c r="W28" s="85"/>
      <c r="X28" s="81"/>
      <c r="Y28" s="81"/>
      <c r="Z28" s="81"/>
      <c r="AA28" s="81"/>
      <c r="AB28" s="22"/>
      <c r="AC28" s="22"/>
      <c r="AD28" s="22"/>
    </row>
    <row r="29" spans="1:30">
      <c r="A29" s="103"/>
      <c r="B29" s="104"/>
      <c r="C29" s="105" t="s">
        <v>33</v>
      </c>
      <c r="D29" s="105" t="s">
        <v>29</v>
      </c>
      <c r="E29" s="116" t="e">
        <f ca="1">SUM('Data Pivots'!F7-'Data Pivots'!F6)/'Data Pivots'!F7</f>
        <v>#DIV/0!</v>
      </c>
      <c r="F29" s="103"/>
      <c r="G29" s="103"/>
      <c r="H29" s="103" t="s">
        <v>56</v>
      </c>
      <c r="I29" s="114">
        <f t="shared" ref="I29:Q29" si="1">SUM(I25-I28)</f>
        <v>0</v>
      </c>
      <c r="J29" s="114">
        <f t="shared" si="1"/>
        <v>0</v>
      </c>
      <c r="K29" s="114">
        <f t="shared" si="1"/>
        <v>0</v>
      </c>
      <c r="L29" s="114">
        <f t="shared" si="1"/>
        <v>0</v>
      </c>
      <c r="M29" s="114">
        <f t="shared" si="1"/>
        <v>0</v>
      </c>
      <c r="N29" s="114">
        <f t="shared" si="1"/>
        <v>0</v>
      </c>
      <c r="O29" s="114">
        <f t="shared" si="1"/>
        <v>0</v>
      </c>
      <c r="P29" s="114">
        <f t="shared" si="1"/>
        <v>0</v>
      </c>
      <c r="Q29" s="114">
        <f t="shared" si="1"/>
        <v>0</v>
      </c>
      <c r="R29" s="103"/>
      <c r="S29" s="103"/>
      <c r="T29" s="103"/>
      <c r="U29" s="103"/>
      <c r="V29" s="103"/>
      <c r="W29" s="85"/>
      <c r="X29" s="81"/>
      <c r="Y29" s="81"/>
      <c r="Z29" s="81"/>
      <c r="AA29" s="81"/>
      <c r="AB29" s="22"/>
      <c r="AC29" s="22"/>
      <c r="AD29" s="22"/>
    </row>
    <row r="30" spans="1:30">
      <c r="A30" s="103"/>
      <c r="B30" s="104"/>
      <c r="C30" s="105" t="s">
        <v>37</v>
      </c>
      <c r="D30" s="105" t="s">
        <v>29</v>
      </c>
      <c r="E30" s="116" t="e">
        <f>SUM(F7-F5)/F7</f>
        <v>#DIV/0!</v>
      </c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85"/>
      <c r="X30" s="81"/>
      <c r="Y30" s="81"/>
      <c r="Z30" s="81"/>
      <c r="AA30" s="81"/>
      <c r="AB30" s="22"/>
      <c r="AC30" s="22"/>
      <c r="AD30" s="22"/>
    </row>
    <row r="31" spans="1:30">
      <c r="A31" s="103"/>
      <c r="B31" s="103"/>
      <c r="C31" s="103"/>
      <c r="D31" s="103"/>
      <c r="E31" s="103"/>
      <c r="F31" s="103"/>
      <c r="G31" s="103"/>
      <c r="H31" s="103" t="s">
        <v>60</v>
      </c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85"/>
      <c r="X31" s="81"/>
      <c r="Y31" s="81"/>
      <c r="Z31" s="81"/>
      <c r="AA31" s="81"/>
      <c r="AB31" s="22"/>
      <c r="AC31" s="22"/>
      <c r="AD31" s="22"/>
    </row>
    <row r="32" spans="1:30">
      <c r="A32" s="103"/>
      <c r="B32" s="103" t="s">
        <v>42</v>
      </c>
      <c r="C32" s="103"/>
      <c r="D32" s="103"/>
      <c r="E32" s="103"/>
      <c r="F32" s="103"/>
      <c r="G32" s="103"/>
      <c r="H32" s="103" t="s">
        <v>91</v>
      </c>
      <c r="I32" s="103" t="s">
        <v>0</v>
      </c>
      <c r="J32" s="103" t="s">
        <v>49</v>
      </c>
      <c r="K32" s="103" t="s">
        <v>51</v>
      </c>
      <c r="L32" s="103" t="s">
        <v>50</v>
      </c>
      <c r="M32" s="103" t="s">
        <v>58</v>
      </c>
      <c r="N32" s="103" t="s">
        <v>57</v>
      </c>
      <c r="O32" s="103" t="s">
        <v>20</v>
      </c>
      <c r="P32" s="103" t="s">
        <v>22</v>
      </c>
      <c r="Q32" s="103" t="s">
        <v>83</v>
      </c>
      <c r="R32" s="103"/>
      <c r="S32" s="103"/>
      <c r="T32" s="103"/>
      <c r="U32" s="103"/>
      <c r="V32" s="103"/>
      <c r="W32" s="85"/>
      <c r="X32" s="81"/>
      <c r="Y32" s="81"/>
      <c r="Z32" s="81"/>
      <c r="AA32" s="81"/>
      <c r="AB32" s="22"/>
      <c r="AC32" s="22"/>
      <c r="AD32" s="22"/>
    </row>
    <row r="33" spans="1:30">
      <c r="A33" s="103"/>
      <c r="B33" s="103"/>
      <c r="C33" s="103"/>
      <c r="D33" s="103" t="s">
        <v>24</v>
      </c>
      <c r="E33" s="114">
        <f>SUM(J13-M13)</f>
        <v>0</v>
      </c>
      <c r="F33" s="103"/>
      <c r="G33" s="103"/>
      <c r="H33" s="103" t="s">
        <v>4</v>
      </c>
      <c r="I33" s="117">
        <f t="shared" ref="I33:Q33" si="2">I27</f>
        <v>0</v>
      </c>
      <c r="J33" s="117">
        <f t="shared" si="2"/>
        <v>0</v>
      </c>
      <c r="K33" s="117">
        <f t="shared" si="2"/>
        <v>0</v>
      </c>
      <c r="L33" s="117">
        <f t="shared" si="2"/>
        <v>0</v>
      </c>
      <c r="M33" s="117">
        <f t="shared" si="2"/>
        <v>0</v>
      </c>
      <c r="N33" s="117">
        <f t="shared" si="2"/>
        <v>0</v>
      </c>
      <c r="O33" s="117">
        <f t="shared" si="2"/>
        <v>0</v>
      </c>
      <c r="P33" s="117">
        <f t="shared" si="2"/>
        <v>0</v>
      </c>
      <c r="Q33" s="117">
        <f t="shared" si="2"/>
        <v>0</v>
      </c>
      <c r="R33" s="103"/>
      <c r="S33" s="103"/>
      <c r="T33" s="103"/>
      <c r="U33" s="103"/>
      <c r="V33" s="103"/>
      <c r="W33" s="85"/>
      <c r="X33" s="81"/>
      <c r="Y33" s="81"/>
      <c r="Z33" s="81"/>
      <c r="AA33" s="81"/>
      <c r="AB33" s="22"/>
      <c r="AC33" s="22"/>
      <c r="AD33" s="22"/>
    </row>
    <row r="34" spans="1:30">
      <c r="A34" s="103"/>
      <c r="B34" s="103"/>
      <c r="C34" s="103"/>
      <c r="D34" s="103" t="s">
        <v>20</v>
      </c>
      <c r="E34" s="114">
        <f>SUM(J14-M14)</f>
        <v>0</v>
      </c>
      <c r="F34" s="103"/>
      <c r="G34" s="103"/>
      <c r="H34" s="103" t="s">
        <v>59</v>
      </c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85"/>
      <c r="X34" s="81"/>
      <c r="Y34" s="81"/>
      <c r="Z34" s="81"/>
      <c r="AA34" s="81"/>
      <c r="AB34" s="22"/>
      <c r="AC34" s="22"/>
      <c r="AD34" s="22"/>
    </row>
    <row r="35" spans="1:30">
      <c r="A35" s="103"/>
      <c r="B35" s="103"/>
      <c r="C35" s="103"/>
      <c r="D35" s="103" t="s">
        <v>21</v>
      </c>
      <c r="E35" s="114">
        <f>SUM(J15-M15)</f>
        <v>0</v>
      </c>
      <c r="F35" s="103"/>
      <c r="G35" s="103"/>
      <c r="H35" s="103" t="s">
        <v>91</v>
      </c>
      <c r="I35" s="103" t="s">
        <v>0</v>
      </c>
      <c r="J35" s="103" t="s">
        <v>49</v>
      </c>
      <c r="K35" s="103" t="s">
        <v>51</v>
      </c>
      <c r="L35" s="103" t="s">
        <v>50</v>
      </c>
      <c r="M35" s="103" t="s">
        <v>58</v>
      </c>
      <c r="N35" s="103" t="s">
        <v>57</v>
      </c>
      <c r="O35" s="103" t="s">
        <v>20</v>
      </c>
      <c r="P35" s="103" t="s">
        <v>22</v>
      </c>
      <c r="Q35" s="103" t="s">
        <v>83</v>
      </c>
      <c r="R35" s="103"/>
      <c r="S35" s="103"/>
      <c r="T35" s="103"/>
      <c r="U35" s="103"/>
      <c r="V35" s="103"/>
      <c r="W35" s="85"/>
      <c r="X35" s="81"/>
      <c r="Y35" s="81"/>
      <c r="Z35" s="81"/>
      <c r="AA35" s="81"/>
      <c r="AB35" s="22"/>
      <c r="AC35" s="22"/>
      <c r="AD35" s="22"/>
    </row>
    <row r="36" spans="1:30">
      <c r="A36" s="103"/>
      <c r="B36" s="103"/>
      <c r="C36" s="103"/>
      <c r="D36" s="103" t="s">
        <v>22</v>
      </c>
      <c r="E36" s="114">
        <f>SUM(J16-M16)</f>
        <v>0</v>
      </c>
      <c r="F36" s="103"/>
      <c r="G36" s="103"/>
      <c r="H36" s="103" t="s">
        <v>4</v>
      </c>
      <c r="I36" s="114">
        <f t="shared" ref="I36:Q36" si="3">I29</f>
        <v>0</v>
      </c>
      <c r="J36" s="114">
        <f t="shared" si="3"/>
        <v>0</v>
      </c>
      <c r="K36" s="114">
        <f t="shared" si="3"/>
        <v>0</v>
      </c>
      <c r="L36" s="114">
        <f t="shared" si="3"/>
        <v>0</v>
      </c>
      <c r="M36" s="114">
        <f t="shared" si="3"/>
        <v>0</v>
      </c>
      <c r="N36" s="114">
        <f t="shared" si="3"/>
        <v>0</v>
      </c>
      <c r="O36" s="114">
        <f t="shared" si="3"/>
        <v>0</v>
      </c>
      <c r="P36" s="114">
        <f t="shared" si="3"/>
        <v>0</v>
      </c>
      <c r="Q36" s="114">
        <f t="shared" si="3"/>
        <v>0</v>
      </c>
      <c r="R36" s="103"/>
      <c r="S36" s="103"/>
      <c r="T36" s="103"/>
      <c r="U36" s="103"/>
      <c r="V36" s="103"/>
      <c r="W36" s="85"/>
      <c r="X36" s="81"/>
      <c r="Y36" s="81"/>
      <c r="Z36" s="81"/>
      <c r="AA36" s="81"/>
      <c r="AB36" s="22"/>
      <c r="AC36" s="22"/>
      <c r="AD36" s="22"/>
    </row>
    <row r="37" spans="1:30">
      <c r="A37" s="103"/>
      <c r="B37" s="103"/>
      <c r="C37" s="103"/>
      <c r="D37" s="103" t="s">
        <v>43</v>
      </c>
      <c r="E37" s="114">
        <f>SUM(J17-M17)</f>
        <v>0</v>
      </c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85"/>
      <c r="X37" s="81"/>
      <c r="Y37" s="81"/>
      <c r="Z37" s="81"/>
      <c r="AA37" s="81"/>
      <c r="AB37" s="22"/>
      <c r="AC37" s="22"/>
      <c r="AD37" s="22"/>
    </row>
    <row r="38" spans="1:30">
      <c r="A38" s="103"/>
      <c r="B38" s="103"/>
      <c r="C38" s="103"/>
      <c r="D38" s="103" t="s">
        <v>10</v>
      </c>
      <c r="E38" s="114">
        <f>SUM(E33:E37)</f>
        <v>0</v>
      </c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85"/>
      <c r="X38" s="81"/>
      <c r="Y38" s="81"/>
      <c r="Z38" s="81"/>
      <c r="AA38" s="81"/>
      <c r="AB38" s="22"/>
      <c r="AC38" s="22"/>
      <c r="AD38" s="22"/>
    </row>
    <row r="39" spans="1:30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85"/>
      <c r="X39" s="81"/>
      <c r="Y39" s="81"/>
      <c r="Z39" s="81"/>
      <c r="AA39" s="81"/>
      <c r="AB39" s="22"/>
      <c r="AC39" s="22"/>
      <c r="AD39" s="22"/>
    </row>
    <row r="40" spans="1:30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85"/>
      <c r="X40" s="81"/>
      <c r="Y40" s="81"/>
      <c r="Z40" s="81"/>
      <c r="AA40" s="81"/>
      <c r="AB40" s="22"/>
      <c r="AC40" s="22"/>
      <c r="AD40" s="22"/>
    </row>
    <row r="41" spans="1:30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85"/>
      <c r="X41" s="81"/>
      <c r="Y41" s="81"/>
      <c r="Z41" s="81"/>
      <c r="AA41" s="81"/>
      <c r="AB41" s="22"/>
      <c r="AC41" s="22"/>
      <c r="AD41" s="22"/>
    </row>
    <row r="42" spans="1:30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85"/>
      <c r="X42" s="81"/>
      <c r="Y42" s="81"/>
      <c r="Z42" s="81"/>
      <c r="AA42" s="81"/>
      <c r="AB42" s="22"/>
      <c r="AC42" s="22"/>
      <c r="AD42" s="22"/>
    </row>
    <row r="43" spans="1:30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85"/>
      <c r="X43" s="81"/>
      <c r="Y43" s="81"/>
      <c r="Z43" s="81"/>
      <c r="AA43" s="81"/>
      <c r="AB43" s="22"/>
      <c r="AC43" s="22"/>
      <c r="AD43" s="22"/>
    </row>
    <row r="44" spans="1:30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85"/>
      <c r="X44" s="81"/>
      <c r="Y44" s="81"/>
      <c r="Z44" s="81"/>
      <c r="AA44" s="81"/>
      <c r="AB44" s="22"/>
      <c r="AC44" s="22"/>
      <c r="AD44" s="22"/>
    </row>
    <row r="45" spans="1:30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85"/>
      <c r="X45" s="81"/>
      <c r="Y45" s="81"/>
      <c r="Z45" s="81"/>
      <c r="AA45" s="81"/>
      <c r="AB45" s="22"/>
      <c r="AC45" s="22"/>
      <c r="AD45" s="22"/>
    </row>
    <row r="46" spans="1:30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85"/>
      <c r="X46" s="81"/>
      <c r="Y46" s="81"/>
      <c r="Z46" s="81"/>
      <c r="AA46" s="81"/>
      <c r="AB46" s="22"/>
      <c r="AC46" s="22"/>
      <c r="AD46" s="22"/>
    </row>
    <row r="47" spans="1:30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85"/>
      <c r="X47" s="81"/>
      <c r="Y47" s="81"/>
      <c r="Z47" s="81"/>
      <c r="AA47" s="81"/>
      <c r="AB47" s="22"/>
      <c r="AC47" s="22"/>
      <c r="AD47" s="22"/>
    </row>
    <row r="48" spans="1:30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81"/>
      <c r="X48" s="81"/>
      <c r="Y48" s="81"/>
      <c r="Z48" s="81"/>
      <c r="AA48" s="81"/>
      <c r="AB48" s="22"/>
      <c r="AC48" s="22"/>
      <c r="AD48" s="22"/>
    </row>
    <row r="49" spans="1:30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81"/>
      <c r="X49" s="81"/>
      <c r="Y49" s="81"/>
      <c r="Z49" s="81"/>
      <c r="AA49" s="81"/>
      <c r="AB49" s="22"/>
      <c r="AC49" s="22"/>
      <c r="AD49" s="22"/>
    </row>
    <row r="50" spans="1:30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81"/>
      <c r="X50" s="81"/>
      <c r="Y50" s="81"/>
      <c r="Z50" s="81"/>
      <c r="AA50" s="81"/>
      <c r="AB50" s="22"/>
      <c r="AC50" s="22"/>
      <c r="AD50" s="22"/>
    </row>
    <row r="51" spans="1:30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81"/>
      <c r="X51" s="81"/>
      <c r="Y51" s="81"/>
      <c r="Z51" s="81"/>
      <c r="AA51" s="81"/>
      <c r="AB51" s="22"/>
      <c r="AC51" s="22"/>
      <c r="AD51" s="22"/>
    </row>
    <row r="52" spans="1:30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81"/>
      <c r="X52" s="81"/>
      <c r="Y52" s="81"/>
      <c r="Z52" s="81"/>
      <c r="AA52" s="81"/>
      <c r="AB52" s="22"/>
      <c r="AC52" s="22"/>
      <c r="AD52" s="22"/>
    </row>
    <row r="53" spans="1:30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81"/>
      <c r="X53" s="81"/>
      <c r="Y53" s="81"/>
      <c r="Z53" s="81"/>
      <c r="AA53" s="81"/>
      <c r="AB53" s="22"/>
      <c r="AC53" s="22"/>
      <c r="AD53" s="22"/>
    </row>
    <row r="54" spans="1:30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81"/>
      <c r="X54" s="81"/>
      <c r="Y54" s="81"/>
      <c r="Z54" s="81"/>
      <c r="AA54" s="81"/>
      <c r="AB54" s="22"/>
      <c r="AC54" s="22"/>
      <c r="AD54" s="22"/>
    </row>
    <row r="55" spans="1:30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81"/>
      <c r="X55" s="81"/>
      <c r="Y55" s="81"/>
      <c r="Z55" s="81"/>
      <c r="AA55" s="81"/>
      <c r="AB55" s="22"/>
      <c r="AC55" s="22"/>
      <c r="AD55" s="22"/>
    </row>
    <row r="56" spans="1:30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81"/>
      <c r="X56" s="81"/>
      <c r="Y56" s="81"/>
      <c r="Z56" s="81"/>
      <c r="AA56" s="81"/>
      <c r="AB56" s="22"/>
      <c r="AC56" s="22"/>
      <c r="AD56" s="22"/>
    </row>
    <row r="57" spans="1:30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81"/>
      <c r="X57" s="81"/>
      <c r="Y57" s="81"/>
      <c r="Z57" s="81"/>
      <c r="AA57" s="81"/>
      <c r="AB57" s="22"/>
      <c r="AC57" s="22"/>
      <c r="AD57" s="22"/>
    </row>
    <row r="58" spans="1:30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81"/>
      <c r="X58" s="81"/>
      <c r="Y58" s="81"/>
      <c r="Z58" s="81"/>
      <c r="AA58" s="81"/>
      <c r="AB58" s="22"/>
      <c r="AC58" s="22"/>
      <c r="AD58" s="22"/>
    </row>
    <row r="59" spans="1:30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81"/>
      <c r="X59" s="81"/>
      <c r="Y59" s="81"/>
      <c r="Z59" s="81"/>
      <c r="AA59" s="81"/>
      <c r="AB59" s="22"/>
      <c r="AC59" s="22"/>
      <c r="AD59" s="22"/>
    </row>
    <row r="60" spans="1:30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81"/>
      <c r="X60" s="81"/>
      <c r="Y60" s="81"/>
      <c r="Z60" s="81"/>
      <c r="AA60" s="81"/>
      <c r="AB60" s="22"/>
      <c r="AC60" s="22"/>
      <c r="AD60" s="22"/>
    </row>
    <row r="61" spans="1:30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81"/>
      <c r="X61" s="81"/>
      <c r="Y61" s="81"/>
      <c r="Z61" s="81"/>
      <c r="AA61" s="81"/>
      <c r="AB61" s="22"/>
      <c r="AC61" s="22"/>
      <c r="AD61" s="22"/>
    </row>
    <row r="62" spans="1:30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81"/>
      <c r="X62" s="81"/>
      <c r="Y62" s="81"/>
      <c r="Z62" s="81"/>
      <c r="AA62" s="81"/>
      <c r="AB62" s="22"/>
      <c r="AC62" s="22"/>
      <c r="AD62" s="22"/>
    </row>
    <row r="63" spans="1:30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81"/>
      <c r="X63" s="81"/>
      <c r="Y63" s="81"/>
      <c r="Z63" s="81"/>
      <c r="AA63" s="81"/>
      <c r="AB63" s="22"/>
      <c r="AC63" s="22"/>
      <c r="AD63" s="22"/>
    </row>
    <row r="64" spans="1:30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81"/>
      <c r="X64" s="81"/>
      <c r="Y64" s="81"/>
      <c r="Z64" s="81"/>
      <c r="AA64" s="81"/>
      <c r="AB64" s="22"/>
      <c r="AC64" s="22"/>
      <c r="AD64" s="22"/>
    </row>
    <row r="65" spans="1:30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81"/>
      <c r="X65" s="81"/>
      <c r="Y65" s="81"/>
      <c r="Z65" s="81"/>
      <c r="AA65" s="81"/>
      <c r="AB65" s="22"/>
      <c r="AC65" s="22"/>
      <c r="AD65" s="22"/>
    </row>
    <row r="66" spans="1:30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81"/>
      <c r="X66" s="81"/>
      <c r="Y66" s="81"/>
      <c r="Z66" s="81"/>
      <c r="AA66" s="81"/>
      <c r="AB66" s="22"/>
      <c r="AC66" s="22"/>
      <c r="AD66" s="22"/>
    </row>
    <row r="67" spans="1:30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81"/>
      <c r="X67" s="81"/>
      <c r="Y67" s="81"/>
      <c r="Z67" s="81"/>
      <c r="AA67" s="81"/>
      <c r="AB67" s="22"/>
      <c r="AC67" s="22"/>
      <c r="AD67" s="22"/>
    </row>
    <row r="68" spans="1:30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81"/>
      <c r="X68" s="81"/>
      <c r="Y68" s="81"/>
      <c r="Z68" s="81"/>
      <c r="AA68" s="81"/>
      <c r="AB68" s="22"/>
      <c r="AC68" s="22"/>
      <c r="AD68" s="22"/>
    </row>
    <row r="69" spans="1:30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81"/>
      <c r="X69" s="81"/>
      <c r="Y69" s="81"/>
      <c r="Z69" s="81"/>
      <c r="AA69" s="81"/>
      <c r="AB69" s="22"/>
      <c r="AC69" s="22"/>
      <c r="AD69" s="22"/>
    </row>
    <row r="70" spans="1:30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81"/>
      <c r="X70" s="81"/>
      <c r="Y70" s="81"/>
      <c r="Z70" s="81"/>
      <c r="AA70" s="81"/>
      <c r="AB70" s="22"/>
      <c r="AC70" s="22"/>
      <c r="AD70" s="22"/>
    </row>
    <row r="71" spans="1:30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81"/>
      <c r="X71" s="81"/>
      <c r="Y71" s="81"/>
      <c r="Z71" s="81"/>
      <c r="AA71" s="81"/>
      <c r="AB71" s="22"/>
      <c r="AC71" s="22"/>
      <c r="AD71" s="22"/>
    </row>
    <row r="72" spans="1:30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81"/>
      <c r="X72" s="81"/>
      <c r="Y72" s="81"/>
      <c r="Z72" s="81"/>
      <c r="AA72" s="81"/>
      <c r="AB72" s="22"/>
      <c r="AC72" s="22"/>
      <c r="AD72" s="22"/>
    </row>
    <row r="73" spans="1:30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81"/>
      <c r="X73" s="81"/>
      <c r="Y73" s="81"/>
      <c r="Z73" s="81"/>
      <c r="AA73" s="81"/>
      <c r="AB73" s="22"/>
      <c r="AC73" s="22"/>
      <c r="AD73" s="22"/>
    </row>
    <row r="74" spans="1:30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81"/>
      <c r="X74" s="81"/>
      <c r="Y74" s="81"/>
      <c r="Z74" s="81"/>
      <c r="AA74" s="81"/>
      <c r="AB74" s="22"/>
      <c r="AC74" s="22"/>
      <c r="AD74" s="22"/>
    </row>
    <row r="75" spans="1:30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81"/>
      <c r="X75" s="81"/>
      <c r="Y75" s="81"/>
      <c r="Z75" s="81"/>
      <c r="AA75" s="81"/>
      <c r="AB75" s="22"/>
      <c r="AC75" s="22"/>
      <c r="AD75" s="22"/>
    </row>
    <row r="76" spans="1:30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81"/>
      <c r="X76" s="81"/>
      <c r="Y76" s="81"/>
      <c r="Z76" s="81"/>
      <c r="AA76" s="81"/>
      <c r="AB76" s="22"/>
      <c r="AC76" s="22"/>
      <c r="AD76" s="22"/>
    </row>
    <row r="77" spans="1:30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81"/>
      <c r="X77" s="81"/>
      <c r="Y77" s="81"/>
      <c r="Z77" s="81"/>
      <c r="AA77" s="81"/>
      <c r="AB77" s="22"/>
      <c r="AC77" s="22"/>
      <c r="AD77" s="22"/>
    </row>
    <row r="78" spans="1:30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81"/>
      <c r="X78" s="81"/>
      <c r="Y78" s="81"/>
      <c r="Z78" s="81"/>
      <c r="AA78" s="81"/>
      <c r="AB78" s="22"/>
      <c r="AC78" s="22"/>
      <c r="AD78" s="22"/>
    </row>
    <row r="79" spans="1:30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81"/>
      <c r="X79" s="81"/>
      <c r="Y79" s="81"/>
      <c r="Z79" s="81"/>
      <c r="AA79" s="81"/>
      <c r="AB79" s="22"/>
      <c r="AC79" s="22"/>
      <c r="AD79" s="22"/>
    </row>
    <row r="80" spans="1:30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81"/>
      <c r="X80" s="81"/>
      <c r="Y80" s="81"/>
      <c r="Z80" s="81"/>
      <c r="AA80" s="81"/>
      <c r="AB80" s="22"/>
      <c r="AC80" s="22"/>
      <c r="AD80" s="22"/>
    </row>
    <row r="81" spans="1:30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81"/>
      <c r="X81" s="81"/>
      <c r="Y81" s="81"/>
      <c r="Z81" s="81"/>
      <c r="AA81" s="81"/>
      <c r="AB81" s="22"/>
      <c r="AC81" s="22"/>
      <c r="AD81" s="22"/>
    </row>
    <row r="82" spans="1:30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81"/>
      <c r="X82" s="81"/>
      <c r="Y82" s="81"/>
      <c r="Z82" s="81"/>
      <c r="AA82" s="81"/>
      <c r="AB82" s="22"/>
      <c r="AC82" s="22"/>
      <c r="AD82" s="22"/>
    </row>
    <row r="83" spans="1:30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81"/>
      <c r="X83" s="81"/>
      <c r="Y83" s="81"/>
      <c r="Z83" s="81"/>
      <c r="AA83" s="81"/>
      <c r="AB83" s="22"/>
      <c r="AC83" s="22"/>
      <c r="AD83" s="22"/>
    </row>
    <row r="84" spans="1:30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81"/>
      <c r="X84" s="81"/>
      <c r="Y84" s="81"/>
      <c r="Z84" s="81"/>
      <c r="AA84" s="81"/>
      <c r="AB84" s="22"/>
      <c r="AC84" s="22"/>
      <c r="AD84" s="22"/>
    </row>
    <row r="85" spans="1:30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81"/>
      <c r="X85" s="81"/>
      <c r="Y85" s="81"/>
      <c r="Z85" s="81"/>
      <c r="AA85" s="81"/>
      <c r="AB85" s="22"/>
      <c r="AC85" s="22"/>
      <c r="AD85" s="22"/>
    </row>
    <row r="86" spans="1:30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81"/>
      <c r="X86" s="81"/>
      <c r="Y86" s="81"/>
      <c r="Z86" s="81"/>
      <c r="AA86" s="81"/>
      <c r="AB86" s="22"/>
      <c r="AC86" s="22"/>
      <c r="AD86" s="22"/>
    </row>
    <row r="87" spans="1:30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81"/>
      <c r="X87" s="81"/>
      <c r="Y87" s="81"/>
      <c r="Z87" s="81"/>
      <c r="AA87" s="81"/>
      <c r="AB87" s="22"/>
      <c r="AC87" s="22"/>
      <c r="AD87" s="22"/>
    </row>
    <row r="88" spans="1:30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81"/>
      <c r="X88" s="81"/>
      <c r="Y88" s="81"/>
      <c r="Z88" s="81"/>
      <c r="AA88" s="81"/>
      <c r="AB88" s="22"/>
      <c r="AC88" s="22"/>
      <c r="AD88" s="22"/>
    </row>
    <row r="89" spans="1:30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81"/>
      <c r="X89" s="81"/>
      <c r="Y89" s="81"/>
      <c r="Z89" s="81"/>
      <c r="AA89" s="81"/>
      <c r="AB89" s="22"/>
      <c r="AC89" s="22"/>
      <c r="AD89" s="22"/>
    </row>
    <row r="90" spans="1:30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81"/>
      <c r="X90" s="81"/>
      <c r="Y90" s="81"/>
      <c r="Z90" s="81"/>
      <c r="AA90" s="81"/>
      <c r="AB90" s="22"/>
      <c r="AC90" s="22"/>
      <c r="AD90" s="22"/>
    </row>
    <row r="91" spans="1:30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81"/>
      <c r="X91" s="81"/>
      <c r="Y91" s="81"/>
      <c r="Z91" s="81"/>
      <c r="AA91" s="81"/>
      <c r="AB91" s="22"/>
      <c r="AC91" s="22"/>
      <c r="AD91" s="22"/>
    </row>
    <row r="92" spans="1:30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81"/>
      <c r="X92" s="81"/>
      <c r="Y92" s="81"/>
      <c r="Z92" s="81"/>
      <c r="AA92" s="81"/>
      <c r="AB92" s="22"/>
      <c r="AC92" s="22"/>
      <c r="AD92" s="22"/>
    </row>
    <row r="93" spans="1:30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81"/>
      <c r="X93" s="81"/>
      <c r="Y93" s="81"/>
      <c r="Z93" s="81"/>
      <c r="AA93" s="81"/>
      <c r="AB93" s="22"/>
      <c r="AC93" s="22"/>
      <c r="AD93" s="22"/>
    </row>
    <row r="94" spans="1:30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81"/>
      <c r="X94" s="81"/>
      <c r="Y94" s="81"/>
      <c r="Z94" s="81"/>
      <c r="AA94" s="81"/>
      <c r="AB94" s="22"/>
      <c r="AC94" s="22"/>
      <c r="AD94" s="22"/>
    </row>
    <row r="95" spans="1:30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81"/>
      <c r="X95" s="81"/>
      <c r="Y95" s="81"/>
      <c r="Z95" s="81"/>
      <c r="AA95" s="81"/>
      <c r="AB95" s="22"/>
      <c r="AC95" s="22"/>
      <c r="AD95" s="22"/>
    </row>
    <row r="96" spans="1:30">
      <c r="A96" s="24"/>
      <c r="B96" s="22"/>
      <c r="C96" s="22"/>
      <c r="D96" s="22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22"/>
      <c r="AC96" s="22"/>
      <c r="AD96" s="22"/>
    </row>
    <row r="97" spans="1:30">
      <c r="A97" s="24"/>
      <c r="B97" s="22"/>
      <c r="C97" s="22"/>
      <c r="D97" s="22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22"/>
      <c r="AC97" s="22"/>
      <c r="AD97" s="22"/>
    </row>
    <row r="98" spans="1:30">
      <c r="A98" s="24"/>
      <c r="B98" s="22"/>
      <c r="C98" s="22"/>
      <c r="D98" s="22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22"/>
      <c r="AC98" s="22"/>
      <c r="AD98" s="22"/>
    </row>
    <row r="99" spans="1:30">
      <c r="A99" s="24"/>
      <c r="B99" s="22"/>
      <c r="C99" s="22"/>
      <c r="D99" s="22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22"/>
      <c r="AC99" s="22"/>
      <c r="AD99" s="22"/>
    </row>
    <row r="100" spans="1:30">
      <c r="A100" s="24"/>
      <c r="B100" s="22"/>
      <c r="C100" s="22"/>
      <c r="D100" s="22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22"/>
      <c r="AC100" s="22"/>
      <c r="AD100" s="22"/>
    </row>
    <row r="101" spans="1:30">
      <c r="A101" s="24"/>
      <c r="B101" s="22"/>
      <c r="C101" s="22"/>
      <c r="D101" s="22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22"/>
      <c r="AC101" s="22"/>
      <c r="AD101" s="22"/>
    </row>
    <row r="102" spans="1:30">
      <c r="A102" s="24"/>
      <c r="B102" s="22"/>
      <c r="C102" s="22"/>
      <c r="D102" s="22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22"/>
      <c r="AC102" s="22"/>
      <c r="AD102" s="22"/>
    </row>
    <row r="103" spans="1:30">
      <c r="A103" s="24"/>
      <c r="B103" s="22"/>
      <c r="C103" s="22"/>
      <c r="D103" s="22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22"/>
      <c r="AC103" s="22"/>
      <c r="AD103" s="22"/>
    </row>
    <row r="104" spans="1:30">
      <c r="A104" s="24"/>
      <c r="B104" s="22"/>
      <c r="C104" s="22"/>
      <c r="D104" s="22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22"/>
      <c r="AC104" s="22"/>
      <c r="AD104" s="22"/>
    </row>
    <row r="105" spans="1:30">
      <c r="A105" s="24"/>
      <c r="B105" s="22"/>
      <c r="C105" s="22"/>
      <c r="D105" s="22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22"/>
      <c r="AC105" s="22"/>
      <c r="AD105" s="22"/>
    </row>
    <row r="106" spans="1:30">
      <c r="A106" s="24"/>
      <c r="B106" s="22"/>
      <c r="C106" s="22"/>
      <c r="D106" s="22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22"/>
      <c r="AC106" s="22"/>
      <c r="AD106" s="22"/>
    </row>
    <row r="107" spans="1:30">
      <c r="A107" s="24"/>
      <c r="B107" s="22"/>
      <c r="C107" s="22"/>
      <c r="D107" s="22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22"/>
      <c r="AC107" s="22"/>
      <c r="AD107" s="22"/>
    </row>
    <row r="108" spans="1:30">
      <c r="A108" s="24"/>
      <c r="B108" s="22"/>
      <c r="C108" s="22"/>
      <c r="D108" s="22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22"/>
      <c r="AC108" s="22"/>
      <c r="AD108" s="22"/>
    </row>
    <row r="109" spans="1:30">
      <c r="A109" s="24"/>
      <c r="B109" s="22"/>
      <c r="C109" s="22"/>
      <c r="D109" s="22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22"/>
      <c r="AC109" s="22"/>
      <c r="AD109" s="22"/>
    </row>
    <row r="110" spans="1:30">
      <c r="A110" s="24"/>
      <c r="B110" s="22"/>
      <c r="C110" s="22"/>
      <c r="D110" s="22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22"/>
      <c r="AC110" s="22"/>
      <c r="AD110" s="22"/>
    </row>
    <row r="111" spans="1:30">
      <c r="A111" s="24"/>
      <c r="B111" s="22"/>
      <c r="C111" s="22"/>
      <c r="D111" s="22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22"/>
      <c r="AC111" s="22"/>
      <c r="AD111" s="22"/>
    </row>
    <row r="112" spans="1:30">
      <c r="A112" s="24"/>
      <c r="B112" s="22"/>
      <c r="C112" s="22"/>
      <c r="D112" s="22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22"/>
      <c r="AC112" s="22"/>
      <c r="AD112" s="22"/>
    </row>
    <row r="113" spans="1:30">
      <c r="A113" s="24"/>
      <c r="B113" s="22"/>
      <c r="C113" s="22"/>
      <c r="D113" s="22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22"/>
      <c r="AC113" s="22"/>
      <c r="AD113" s="22"/>
    </row>
    <row r="114" spans="1:30">
      <c r="A114" s="22"/>
      <c r="B114" s="22"/>
      <c r="C114" s="22"/>
      <c r="D114" s="22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22"/>
      <c r="AC114" s="22"/>
      <c r="AD114" s="22"/>
    </row>
    <row r="115" spans="1:30">
      <c r="A115" s="22"/>
      <c r="B115" s="22"/>
      <c r="C115" s="22"/>
      <c r="D115" s="22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22"/>
      <c r="AC115" s="22"/>
      <c r="AD115" s="22"/>
    </row>
    <row r="116" spans="1:30">
      <c r="A116" s="22"/>
      <c r="B116" s="22"/>
      <c r="C116" s="22"/>
      <c r="D116" s="22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22"/>
      <c r="AC116" s="22"/>
      <c r="AD116" s="22"/>
    </row>
    <row r="117" spans="1:30">
      <c r="A117" s="22"/>
      <c r="B117" s="22"/>
      <c r="C117" s="22"/>
      <c r="D117" s="22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22"/>
      <c r="AC117" s="22"/>
      <c r="AD117" s="22"/>
    </row>
    <row r="118" spans="1:30">
      <c r="A118" s="22"/>
      <c r="B118" s="22"/>
      <c r="C118" s="22"/>
      <c r="D118" s="22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22"/>
      <c r="AC118" s="22"/>
      <c r="AD118" s="22"/>
    </row>
    <row r="119" spans="1:30">
      <c r="A119" s="22"/>
      <c r="B119" s="22"/>
      <c r="C119" s="22"/>
      <c r="D119" s="22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22"/>
      <c r="AC119" s="22"/>
      <c r="AD119" s="22"/>
    </row>
    <row r="120" spans="1:30">
      <c r="A120" s="22"/>
      <c r="B120" s="22"/>
      <c r="C120" s="22"/>
      <c r="D120" s="22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22"/>
      <c r="AC120" s="22"/>
      <c r="AD120" s="22"/>
    </row>
    <row r="121" spans="1:30">
      <c r="A121" s="22"/>
      <c r="B121" s="22"/>
      <c r="C121" s="22"/>
      <c r="D121" s="22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22"/>
      <c r="AC121" s="22"/>
      <c r="AD121" s="22"/>
    </row>
    <row r="122" spans="1:30">
      <c r="A122" s="22"/>
      <c r="B122" s="22"/>
      <c r="C122" s="22"/>
      <c r="D122" s="22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22"/>
      <c r="AC122" s="22"/>
      <c r="AD122" s="22"/>
    </row>
    <row r="123" spans="1:30">
      <c r="A123" s="22"/>
      <c r="B123" s="22"/>
      <c r="C123" s="22"/>
      <c r="D123" s="22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22"/>
      <c r="AC123" s="22"/>
      <c r="AD123" s="22"/>
    </row>
    <row r="124" spans="1:30">
      <c r="A124" s="22"/>
      <c r="B124" s="22"/>
      <c r="C124" s="22"/>
      <c r="D124" s="22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22"/>
      <c r="AC124" s="22"/>
      <c r="AD124" s="22"/>
    </row>
    <row r="125" spans="1:30">
      <c r="A125" s="22"/>
      <c r="B125" s="22"/>
      <c r="C125" s="22"/>
      <c r="D125" s="22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22"/>
      <c r="AC125" s="22"/>
      <c r="AD125" s="22"/>
    </row>
    <row r="126" spans="1:30">
      <c r="A126" s="22"/>
      <c r="B126" s="22"/>
      <c r="C126" s="22"/>
      <c r="D126" s="22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22"/>
      <c r="AC126" s="22"/>
      <c r="AD126" s="22"/>
    </row>
    <row r="127" spans="1:30">
      <c r="A127" s="22"/>
      <c r="B127" s="22"/>
      <c r="C127" s="22"/>
      <c r="D127" s="22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22"/>
      <c r="AC127" s="22"/>
      <c r="AD127" s="22"/>
    </row>
    <row r="128" spans="1:30">
      <c r="A128" s="22"/>
      <c r="B128" s="22"/>
      <c r="C128" s="22"/>
      <c r="D128" s="22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22"/>
      <c r="AC128" s="22"/>
      <c r="AD128" s="22"/>
    </row>
    <row r="129" spans="1:30">
      <c r="A129" s="22"/>
      <c r="B129" s="22"/>
      <c r="C129" s="22"/>
      <c r="D129" s="22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22"/>
      <c r="AC129" s="22"/>
      <c r="AD129" s="22"/>
    </row>
    <row r="130" spans="1:30">
      <c r="A130" s="22"/>
      <c r="B130" s="22"/>
      <c r="C130" s="22"/>
      <c r="D130" s="22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22"/>
      <c r="AC130" s="22"/>
      <c r="AD130" s="22"/>
    </row>
    <row r="131" spans="1:30">
      <c r="A131" s="22"/>
      <c r="B131" s="22"/>
      <c r="C131" s="22"/>
      <c r="D131" s="22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22"/>
      <c r="AC131" s="22"/>
      <c r="AD131" s="22"/>
    </row>
    <row r="132" spans="1:30">
      <c r="A132" s="22"/>
      <c r="B132" s="22"/>
      <c r="C132" s="22"/>
      <c r="D132" s="22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22"/>
      <c r="AC132" s="22"/>
      <c r="AD132" s="22"/>
    </row>
    <row r="133" spans="1:30">
      <c r="A133" s="22"/>
      <c r="B133" s="22"/>
      <c r="C133" s="22"/>
      <c r="D133" s="22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22"/>
      <c r="AC133" s="22"/>
      <c r="AD133" s="22"/>
    </row>
    <row r="134" spans="1:30">
      <c r="A134" s="22"/>
      <c r="B134" s="22"/>
      <c r="C134" s="22"/>
      <c r="D134" s="22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22"/>
      <c r="AC134" s="22"/>
      <c r="AD134" s="22"/>
    </row>
    <row r="135" spans="1:30">
      <c r="A135" s="22"/>
      <c r="B135" s="22"/>
      <c r="C135" s="22"/>
      <c r="D135" s="22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22"/>
      <c r="AC135" s="22"/>
      <c r="AD135" s="22"/>
    </row>
    <row r="136" spans="1:30">
      <c r="A136" s="22"/>
      <c r="B136" s="22"/>
      <c r="C136" s="22"/>
      <c r="D136" s="22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22"/>
      <c r="AC136" s="22"/>
      <c r="AD136" s="22"/>
    </row>
    <row r="137" spans="1:30">
      <c r="A137" s="22"/>
      <c r="B137" s="22"/>
      <c r="C137" s="22"/>
      <c r="D137" s="22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22"/>
      <c r="AC137" s="22"/>
      <c r="AD137" s="22"/>
    </row>
    <row r="138" spans="1:30">
      <c r="A138" s="22"/>
      <c r="B138" s="22"/>
      <c r="C138" s="22"/>
      <c r="D138" s="22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22"/>
      <c r="AC138" s="22"/>
      <c r="AD138" s="22"/>
    </row>
    <row r="139" spans="1:30">
      <c r="A139" s="22"/>
      <c r="B139" s="22"/>
      <c r="C139" s="22"/>
      <c r="D139" s="22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22"/>
      <c r="AC139" s="22"/>
      <c r="AD139" s="22"/>
    </row>
    <row r="140" spans="1:30">
      <c r="A140" s="22"/>
      <c r="B140" s="22"/>
      <c r="C140" s="22"/>
      <c r="D140" s="22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22"/>
      <c r="AC140" s="22"/>
      <c r="AD140" s="22"/>
    </row>
    <row r="141" spans="1:30">
      <c r="A141" s="22"/>
      <c r="B141" s="22"/>
      <c r="C141" s="22"/>
      <c r="D141" s="22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22"/>
      <c r="AC141" s="22"/>
      <c r="AD141" s="22"/>
    </row>
    <row r="142" spans="1:30">
      <c r="B142" s="22"/>
      <c r="C142" s="22"/>
      <c r="D142" s="22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</row>
    <row r="143" spans="1:30">
      <c r="B143" s="22"/>
      <c r="C143" s="22"/>
      <c r="D143" s="22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</row>
    <row r="144" spans="1:30">
      <c r="B144" s="22"/>
      <c r="C144" s="22"/>
      <c r="D144" s="22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</row>
    <row r="145" spans="2:27">
      <c r="B145" s="22"/>
      <c r="C145" s="22"/>
      <c r="D145" s="22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</row>
    <row r="146" spans="2:27">
      <c r="B146" s="22"/>
      <c r="C146" s="22"/>
      <c r="D146" s="22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</row>
    <row r="147" spans="2:27">
      <c r="B147" s="22"/>
      <c r="C147" s="22"/>
      <c r="D147" s="22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</row>
    <row r="148" spans="2:27">
      <c r="B148" s="22"/>
      <c r="C148" s="22"/>
      <c r="D148" s="22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</row>
    <row r="149" spans="2:27">
      <c r="B149" s="22"/>
      <c r="C149" s="22"/>
      <c r="D149" s="22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</row>
    <row r="150" spans="2:27">
      <c r="B150" s="22"/>
      <c r="C150" s="22"/>
      <c r="D150" s="22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</row>
    <row r="151" spans="2:27">
      <c r="B151" s="22"/>
      <c r="C151" s="22"/>
      <c r="D151" s="22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</row>
    <row r="152" spans="2:27"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</row>
    <row r="153" spans="2:27"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</row>
    <row r="154" spans="2:27"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</row>
    <row r="155" spans="2:27"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Current</vt:lpstr>
      <vt:lpstr>Future</vt:lpstr>
      <vt:lpstr>Achieved</vt:lpstr>
      <vt:lpstr>Phase I Charts</vt:lpstr>
      <vt:lpstr>Phase 2 Charts</vt:lpstr>
      <vt:lpstr>Data Pivots</vt:lpstr>
      <vt:lpstr>Achieved!Print_Area</vt:lpstr>
      <vt:lpstr>Current!Print_Area</vt:lpstr>
      <vt:lpstr>Future!Print_Area</vt:lpstr>
      <vt:lpstr>'Phase 2 Charts'!Print_Area</vt:lpstr>
      <vt:lpstr>'Phase I Charts'!Print_Area</vt:lpstr>
    </vt:vector>
  </TitlesOfParts>
  <Company>WMEP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 </cp:lastModifiedBy>
  <cp:lastPrinted>2010-05-24T20:51:03Z</cp:lastPrinted>
  <dcterms:created xsi:type="dcterms:W3CDTF">2009-12-11T17:20:47Z</dcterms:created>
  <dcterms:modified xsi:type="dcterms:W3CDTF">2010-09-29T20:16:08Z</dcterms:modified>
</cp:coreProperties>
</file>