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Characteristics!$A$1:$O$66</definedName>
    <definedName name="_xlnm._FilterDatabase" localSheetId="1" hidden="1">Performance!$A$1:$I$66</definedName>
  </definedNames>
  <calcPr calcId="124519" fullCalcOnLoad="1"/>
</workbook>
</file>

<file path=xl/sharedStrings.xml><?xml version="1.0" encoding="utf-8"?>
<sst xmlns="http://schemas.openxmlformats.org/spreadsheetml/2006/main" count="244" uniqueCount="101">
  <si>
    <t>Name</t>
  </si>
  <si>
    <t>Sector</t>
  </si>
  <si>
    <t>Price</t>
  </si>
  <si>
    <t>Dividend Yield</t>
  </si>
  <si>
    <t>Years of Dividend Increases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</si>
  <si>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</si>
  <si>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</si>
  <si>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</si>
  <si>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</si>
  <si>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</si>
  <si>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</si>
  <si>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</si>
  <si>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</si>
  <si>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</si>
  <si>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</si>
  <si>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ABT</t>
  </si>
  <si>
    <t>ABBV</t>
  </si>
  <si>
    <t>AFL</t>
  </si>
  <si>
    <t>AOS</t>
  </si>
  <si>
    <t>APD</t>
  </si>
  <si>
    <t>ADM</t>
  </si>
  <si>
    <t>ADP</t>
  </si>
  <si>
    <t>BDX</t>
  </si>
  <si>
    <t>BF.B</t>
  </si>
  <si>
    <t>BRO</t>
  </si>
  <si>
    <t>CAH</t>
  </si>
  <si>
    <t>CAT</t>
  </si>
  <si>
    <t>CB</t>
  </si>
  <si>
    <t>CHD</t>
  </si>
  <si>
    <t>CINF</t>
  </si>
  <si>
    <t>CLX</t>
  </si>
  <si>
    <t>CTAS</t>
  </si>
  <si>
    <t>CVX</t>
  </si>
  <si>
    <t>KO</t>
  </si>
  <si>
    <t>CL</t>
  </si>
  <si>
    <t>ED</t>
  </si>
  <si>
    <t>DOV</t>
  </si>
  <si>
    <t>ECL</t>
  </si>
  <si>
    <t>EMR</t>
  </si>
  <si>
    <t>FRT</t>
  </si>
  <si>
    <t>BEN</t>
  </si>
  <si>
    <t>GD</t>
  </si>
  <si>
    <t>GPC</t>
  </si>
  <si>
    <t>HRL</t>
  </si>
  <si>
    <t>ITW</t>
  </si>
  <si>
    <t>JNJ</t>
  </si>
  <si>
    <t>KMB</t>
  </si>
  <si>
    <t>LEG</t>
  </si>
  <si>
    <t>LIN</t>
  </si>
  <si>
    <t>LOW</t>
  </si>
  <si>
    <t>MKC</t>
  </si>
  <si>
    <t>MCD</t>
  </si>
  <si>
    <t>MDT</t>
  </si>
  <si>
    <t>MMM</t>
  </si>
  <si>
    <t>NUE</t>
  </si>
  <si>
    <t>PNR</t>
  </si>
  <si>
    <t>PEP</t>
  </si>
  <si>
    <t>PPG</t>
  </si>
  <si>
    <t>PG</t>
  </si>
  <si>
    <t>ROP</t>
  </si>
  <si>
    <t>SPGI</t>
  </si>
  <si>
    <t>SHW</t>
  </si>
  <si>
    <t>SWK</t>
  </si>
  <si>
    <t>SYY</t>
  </si>
  <si>
    <t>TROW</t>
  </si>
  <si>
    <t>TGT</t>
  </si>
  <si>
    <t>VFC</t>
  </si>
  <si>
    <t>GWW</t>
  </si>
  <si>
    <t>WMT</t>
  </si>
  <si>
    <t>WBA</t>
  </si>
  <si>
    <t>IBM</t>
  </si>
  <si>
    <t>NEE</t>
  </si>
  <si>
    <t>WST</t>
  </si>
  <si>
    <t>AMCR</t>
  </si>
  <si>
    <t>ATO</t>
  </si>
  <si>
    <t>O</t>
  </si>
  <si>
    <t>ESS</t>
  </si>
  <si>
    <t>ALB</t>
  </si>
  <si>
    <t>EXPD</t>
  </si>
  <si>
    <t>XOM</t>
  </si>
  <si>
    <t>Healthcare</t>
  </si>
  <si>
    <t>Financial Services</t>
  </si>
  <si>
    <t>Industrials</t>
  </si>
  <si>
    <t>Basic Materials</t>
  </si>
  <si>
    <t>Consumer Defensive</t>
  </si>
  <si>
    <t>Energy</t>
  </si>
  <si>
    <t>Utilities</t>
  </si>
  <si>
    <t>Real Estate</t>
  </si>
  <si>
    <t>Consumer Cyclical</t>
  </si>
  <si>
    <t>Technology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</si>
  <si>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</si>
  <si>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</si>
  <si>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</si>
  <si>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</si>
  <si>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</si>
  <si>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</si>
  <si>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</si>
  <si>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</si>
  <si>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</si>
  <si>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</si>
  <si>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2022-12-13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</si>
</sst>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>
        <f>HYPERLINK("https://www.suredividend.com/sure-analysis-ABT/","Abbott Laboratories")</f>
        <v>0</v>
      </c>
      <c r="C2" t="s">
        <v>80</v>
      </c>
      <c r="D2">
        <v>109.49</v>
      </c>
      <c r="E2">
        <v>0.01863183852406613</v>
      </c>
      <c r="F2">
        <v>51</v>
      </c>
      <c r="G2">
        <v>0.04444444444444451</v>
      </c>
      <c r="H2">
        <v>0.1091440794805394</v>
      </c>
      <c r="I2">
        <v>1.867389680448392</v>
      </c>
      <c r="J2">
        <v>190903.892844</v>
      </c>
      <c r="K2">
        <v>24.19874418097731</v>
      </c>
      <c r="L2">
        <v>0.4196381304378409</v>
      </c>
      <c r="M2">
        <v>0.8278538780769261</v>
      </c>
      <c r="N2">
        <v>140.25</v>
      </c>
      <c r="O2">
        <v>93.25</v>
      </c>
    </row>
    <row r="3" spans="1:15">
      <c r="A3" s="1" t="s">
        <v>16</v>
      </c>
      <c r="B3">
        <f>HYPERLINK("https://www.suredividend.com/sure-analysis-ABBV/","Abbvie Inc")</f>
        <v>0</v>
      </c>
      <c r="C3" t="s">
        <v>80</v>
      </c>
      <c r="D3">
        <v>165.32</v>
      </c>
      <c r="E3">
        <v>0.03580933946285991</v>
      </c>
      <c r="F3">
        <v>51</v>
      </c>
      <c r="G3">
        <v>0.08461538461538476</v>
      </c>
      <c r="H3">
        <v>0.1470758932152885</v>
      </c>
      <c r="I3">
        <v>5.559866698930128</v>
      </c>
      <c r="J3">
        <v>292365.197583</v>
      </c>
      <c r="K3">
        <v>21.90986192914868</v>
      </c>
      <c r="L3">
        <v>0.74032845525035</v>
      </c>
      <c r="M3">
        <v>0.356417851324432</v>
      </c>
      <c r="N3">
        <v>171.07</v>
      </c>
      <c r="O3">
        <v>120.68</v>
      </c>
    </row>
    <row r="4" spans="1:15">
      <c r="A4" s="1" t="s">
        <v>17</v>
      </c>
      <c r="B4">
        <f>HYPERLINK("https://www.suredividend.com/sure-analysis-AFL/","Aflac Inc.")</f>
        <v>0</v>
      </c>
      <c r="C4" t="s">
        <v>81</v>
      </c>
      <c r="D4">
        <v>70.81999999999999</v>
      </c>
      <c r="E4">
        <v>0.02372211239762779</v>
      </c>
      <c r="F4">
        <v>41</v>
      </c>
      <c r="G4">
        <v>0.2121212121212122</v>
      </c>
      <c r="H4" t="s">
        <v>90</v>
      </c>
      <c r="I4">
        <v>1.585087414106384</v>
      </c>
      <c r="J4">
        <v>44035.065819</v>
      </c>
      <c r="K4">
        <v>8.711190073036597</v>
      </c>
      <c r="L4">
        <v>0.2029561349688072</v>
      </c>
      <c r="M4">
        <v>0.6799634556901121</v>
      </c>
      <c r="N4">
        <v>72.7</v>
      </c>
      <c r="O4">
        <v>51.43</v>
      </c>
    </row>
    <row r="5" spans="1:15">
      <c r="A5" s="1" t="s">
        <v>18</v>
      </c>
      <c r="B5">
        <f>HYPERLINK("https://www.suredividend.com/sure-analysis-AOS/","A.O. Smith Corp.")</f>
        <v>0</v>
      </c>
      <c r="C5" t="s">
        <v>82</v>
      </c>
      <c r="D5">
        <v>58.51</v>
      </c>
      <c r="E5">
        <v>0.02050931464706888</v>
      </c>
      <c r="F5">
        <v>29</v>
      </c>
      <c r="G5">
        <v>0.0714285714285714</v>
      </c>
      <c r="H5">
        <v>0.1075663432482901</v>
      </c>
      <c r="I5">
        <v>1.13133600435586</v>
      </c>
      <c r="J5">
        <v>8938.896085</v>
      </c>
      <c r="K5">
        <v>14.98414065403714</v>
      </c>
      <c r="L5">
        <v>0.3602980905591911</v>
      </c>
      <c r="M5">
        <v>0.9253462557701071</v>
      </c>
      <c r="N5">
        <v>85.14</v>
      </c>
      <c r="O5">
        <v>46.31</v>
      </c>
    </row>
    <row r="6" spans="1:15">
      <c r="A6" s="1" t="s">
        <v>19</v>
      </c>
      <c r="B6">
        <f>HYPERLINK("https://www.suredividend.com/sure-analysis-APD/","Air Products &amp; Chemicals Inc.")</f>
        <v>0</v>
      </c>
      <c r="C6" t="s">
        <v>83</v>
      </c>
      <c r="D6">
        <v>319.51</v>
      </c>
      <c r="E6">
        <v>0.02028105536602923</v>
      </c>
      <c r="F6">
        <v>40</v>
      </c>
      <c r="G6">
        <v>0.08000000000000007</v>
      </c>
      <c r="H6">
        <v>0.1126492559671668</v>
      </c>
      <c r="I6">
        <v>6.296755648953947</v>
      </c>
      <c r="J6">
        <v>70888.396394</v>
      </c>
      <c r="K6">
        <v>31.42076875768361</v>
      </c>
      <c r="L6">
        <v>0.6209818194234661</v>
      </c>
      <c r="M6">
        <v>0.8253403876456551</v>
      </c>
      <c r="N6">
        <v>320.96</v>
      </c>
      <c r="O6">
        <v>211.93</v>
      </c>
    </row>
    <row r="7" spans="1:15">
      <c r="A7" s="1" t="s">
        <v>20</v>
      </c>
      <c r="B7">
        <f>HYPERLINK("https://www.suredividend.com/sure-analysis-ADM/","Archer Daniels Midland Co.")</f>
        <v>0</v>
      </c>
      <c r="C7" t="s">
        <v>84</v>
      </c>
      <c r="D7">
        <v>93.33</v>
      </c>
      <c r="E7">
        <v>0.01714346940962177</v>
      </c>
      <c r="F7">
        <v>47</v>
      </c>
      <c r="G7">
        <v>0.08108108108108114</v>
      </c>
      <c r="H7">
        <v>0.03610325209611243</v>
      </c>
      <c r="I7">
        <v>1.58939059316575</v>
      </c>
      <c r="J7">
        <v>51269.363406</v>
      </c>
      <c r="K7">
        <v>12.49557967485011</v>
      </c>
      <c r="L7">
        <v>0.2195290874538329</v>
      </c>
      <c r="M7">
        <v>0.5637658035156971</v>
      </c>
      <c r="N7">
        <v>98.12</v>
      </c>
      <c r="O7">
        <v>61.87</v>
      </c>
    </row>
    <row r="8" spans="1:15">
      <c r="A8" s="1" t="s">
        <v>21</v>
      </c>
      <c r="B8">
        <f>HYPERLINK("https://www.suredividend.com/sure-analysis-ADP/","Automatic Data Processing Inc.")</f>
        <v>0</v>
      </c>
      <c r="C8" t="s">
        <v>82</v>
      </c>
      <c r="D8">
        <v>264.43</v>
      </c>
      <c r="E8">
        <v>0.01890859584767235</v>
      </c>
      <c r="F8">
        <v>48</v>
      </c>
      <c r="G8">
        <v>0.2019230769230769</v>
      </c>
      <c r="H8">
        <v>0.1468692082056793</v>
      </c>
      <c r="I8">
        <v>4.341176810880759</v>
      </c>
      <c r="J8">
        <v>109692.906957</v>
      </c>
      <c r="K8">
        <v>36.23337086498976</v>
      </c>
      <c r="L8">
        <v>0.6012710264377783</v>
      </c>
      <c r="M8">
        <v>0.9231391929786901</v>
      </c>
      <c r="N8">
        <v>269.57</v>
      </c>
      <c r="O8">
        <v>188.67</v>
      </c>
    </row>
    <row r="9" spans="1:15">
      <c r="A9" s="1" t="s">
        <v>22</v>
      </c>
      <c r="B9">
        <f>HYPERLINK("https://www.suredividend.com/sure-analysis-BDX/","Becton, Dickinson And Co.")</f>
        <v>0</v>
      </c>
      <c r="C9" t="s">
        <v>80</v>
      </c>
      <c r="D9">
        <v>254.06</v>
      </c>
      <c r="E9">
        <v>0.0143273242541132</v>
      </c>
      <c r="F9">
        <v>51</v>
      </c>
      <c r="G9">
        <v>0.04597701149425282</v>
      </c>
      <c r="H9">
        <v>0.03943186329943948</v>
      </c>
      <c r="I9">
        <v>3.48091099720736</v>
      </c>
      <c r="J9">
        <v>71994.45397</v>
      </c>
      <c r="K9">
        <v>42.57507626823182</v>
      </c>
      <c r="L9">
        <v>0.5919916661917279</v>
      </c>
      <c r="M9">
        <v>0.519219099216327</v>
      </c>
      <c r="N9">
        <v>274.41</v>
      </c>
      <c r="O9">
        <v>215.1</v>
      </c>
    </row>
    <row r="10" spans="1:15">
      <c r="A10" s="1" t="s">
        <v>23</v>
      </c>
      <c r="B10">
        <f>HYPERLINK("https://www.suredividend.com/sure-analysis-BF.B/","Brown-Forman Corp.")</f>
        <v>0</v>
      </c>
      <c r="C10" t="s">
        <v>84</v>
      </c>
      <c r="D10">
        <v>68.84</v>
      </c>
      <c r="E10">
        <v>0.01191167925624637</v>
      </c>
      <c r="F10">
        <v>39</v>
      </c>
      <c r="G10" t="s">
        <v>90</v>
      </c>
      <c r="H10">
        <v>0.05397654882697389</v>
      </c>
      <c r="I10">
        <v>0.7678990419127231</v>
      </c>
      <c r="J10">
        <v>32940.704652</v>
      </c>
      <c r="K10">
        <v>37.17912488927766</v>
      </c>
      <c r="L10">
        <v>0.4173364358221321</v>
      </c>
      <c r="M10">
        <v>0.618458493176645</v>
      </c>
      <c r="N10">
        <v>77.73</v>
      </c>
      <c r="O10">
        <v>59.73</v>
      </c>
    </row>
    <row r="11" spans="1:15">
      <c r="A11" s="1" t="s">
        <v>24</v>
      </c>
      <c r="B11">
        <f>HYPERLINK("https://www.suredividend.com/sure-analysis-BRO/","Brown &amp; Brown, Inc.")</f>
        <v>0</v>
      </c>
      <c r="C11" t="s">
        <v>81</v>
      </c>
      <c r="D11">
        <v>58.01</v>
      </c>
      <c r="E11">
        <v>0.007929667298741597</v>
      </c>
      <c r="F11">
        <v>29</v>
      </c>
      <c r="G11" t="s">
        <v>90</v>
      </c>
      <c r="H11" t="s">
        <v>90</v>
      </c>
      <c r="I11">
        <v>0.421399650828604</v>
      </c>
      <c r="J11">
        <v>16429.72951</v>
      </c>
      <c r="K11">
        <v>26.6535092358769</v>
      </c>
      <c r="L11">
        <v>0.1906785750355674</v>
      </c>
      <c r="M11">
        <v>0.925438762684425</v>
      </c>
      <c r="N11">
        <v>73.61</v>
      </c>
      <c r="O11">
        <v>52.72</v>
      </c>
    </row>
    <row r="12" spans="1:15">
      <c r="A12" s="1" t="s">
        <v>25</v>
      </c>
      <c r="B12">
        <f>HYPERLINK("https://www.suredividend.com/sure-analysis-CAH/","Cardinal Health, Inc.")</f>
        <v>0</v>
      </c>
      <c r="C12" t="s">
        <v>80</v>
      </c>
      <c r="D12">
        <v>79.52</v>
      </c>
      <c r="E12">
        <v>0.02489939637826962</v>
      </c>
      <c r="F12">
        <v>35</v>
      </c>
      <c r="G12">
        <v>0.009983700081499514</v>
      </c>
      <c r="H12">
        <v>0.01400528535156087</v>
      </c>
      <c r="I12">
        <v>1.949090001473731</v>
      </c>
      <c r="J12">
        <v>20844.899895</v>
      </c>
      <c r="K12" t="s">
        <v>90</v>
      </c>
      <c r="L12" t="s">
        <v>90</v>
      </c>
      <c r="M12">
        <v>0.5142811620409591</v>
      </c>
      <c r="N12">
        <v>81.56999999999999</v>
      </c>
      <c r="O12">
        <v>46.69</v>
      </c>
    </row>
    <row r="13" spans="1:15">
      <c r="A13" s="1" t="s">
        <v>26</v>
      </c>
      <c r="B13">
        <f>HYPERLINK("https://www.suredividend.com/sure-analysis-CAT/","Caterpillar Inc.")</f>
        <v>0</v>
      </c>
      <c r="C13" t="s">
        <v>82</v>
      </c>
      <c r="D13">
        <v>233.06</v>
      </c>
      <c r="E13">
        <v>0.02059555479275723</v>
      </c>
      <c r="F13">
        <v>29</v>
      </c>
      <c r="G13">
        <v>0.08108108108108092</v>
      </c>
      <c r="H13">
        <v>0.08997698704834534</v>
      </c>
      <c r="I13">
        <v>4.576788950494725</v>
      </c>
      <c r="J13">
        <v>121286.604276</v>
      </c>
      <c r="K13">
        <v>16.45456576805047</v>
      </c>
      <c r="L13">
        <v>0.3326154760533958</v>
      </c>
      <c r="M13">
        <v>0.7804961197139451</v>
      </c>
      <c r="N13">
        <v>239.85</v>
      </c>
      <c r="O13">
        <v>159.53</v>
      </c>
    </row>
    <row r="14" spans="1:15">
      <c r="A14" s="1" t="s">
        <v>27</v>
      </c>
      <c r="B14">
        <f>HYPERLINK("https://www.suredividend.com/sure-analysis-CB/","Chubb Limited")</f>
        <v>0</v>
      </c>
      <c r="C14" t="s">
        <v>81</v>
      </c>
      <c r="D14">
        <v>217.53</v>
      </c>
      <c r="E14">
        <v>0.01526226267641245</v>
      </c>
      <c r="F14">
        <v>29</v>
      </c>
      <c r="G14">
        <v>0.03750000000000009</v>
      </c>
      <c r="H14">
        <v>0.03172498707259508</v>
      </c>
      <c r="I14">
        <v>3.239920208993495</v>
      </c>
      <c r="J14">
        <v>90285.886103</v>
      </c>
      <c r="K14">
        <v>14.69975351729404</v>
      </c>
      <c r="L14">
        <v>0.2251508136896105</v>
      </c>
      <c r="M14">
        <v>0.6093697080714601</v>
      </c>
      <c r="N14">
        <v>222</v>
      </c>
      <c r="O14">
        <v>173.78</v>
      </c>
    </row>
    <row r="15" spans="1:15">
      <c r="A15" s="1" t="s">
        <v>28</v>
      </c>
      <c r="B15">
        <f>HYPERLINK("https://www.suredividend.com/sure-analysis-CHD/","Church &amp; Dwight Co., Inc.")</f>
        <v>0</v>
      </c>
      <c r="C15" t="s">
        <v>84</v>
      </c>
      <c r="D15">
        <v>81.19</v>
      </c>
      <c r="E15">
        <v>0.01293262717083385</v>
      </c>
      <c r="F15">
        <v>26</v>
      </c>
      <c r="G15">
        <v>0.03960396039603964</v>
      </c>
      <c r="H15">
        <v>0.0383266700886169</v>
      </c>
      <c r="I15">
        <v>1.044955469520638</v>
      </c>
      <c r="J15">
        <v>19799.671093</v>
      </c>
      <c r="K15">
        <v>26.87616545802905</v>
      </c>
      <c r="L15">
        <v>0.3506561978257174</v>
      </c>
      <c r="M15">
        <v>0.377335498683136</v>
      </c>
      <c r="N15">
        <v>104.31</v>
      </c>
      <c r="O15">
        <v>69.91</v>
      </c>
    </row>
    <row r="16" spans="1:15">
      <c r="A16" s="1" t="s">
        <v>29</v>
      </c>
      <c r="B16">
        <f>HYPERLINK("https://www.suredividend.com/sure-analysis-CINF/","Cincinnati Financial Corp.")</f>
        <v>0</v>
      </c>
      <c r="C16" t="s">
        <v>81</v>
      </c>
      <c r="D16">
        <v>107.37</v>
      </c>
      <c r="E16">
        <v>0.02570550433081866</v>
      </c>
      <c r="F16">
        <v>62</v>
      </c>
      <c r="G16">
        <v>0.09523809523809534</v>
      </c>
      <c r="H16">
        <v>0.06653673185724296</v>
      </c>
      <c r="I16">
        <v>2.675173111451905</v>
      </c>
      <c r="J16">
        <v>16876.87915</v>
      </c>
      <c r="K16" t="s">
        <v>90</v>
      </c>
      <c r="L16" t="s">
        <v>90</v>
      </c>
      <c r="M16">
        <v>0.7511475960191071</v>
      </c>
      <c r="N16">
        <v>141.4</v>
      </c>
      <c r="O16">
        <v>88.66</v>
      </c>
    </row>
    <row r="17" spans="1:15">
      <c r="A17" s="1" t="s">
        <v>30</v>
      </c>
      <c r="B17">
        <f>HYPERLINK("https://www.suredividend.com/sure-analysis-CLX/","Clorox Co.")</f>
        <v>0</v>
      </c>
      <c r="C17" t="s">
        <v>84</v>
      </c>
      <c r="D17">
        <v>149.97</v>
      </c>
      <c r="E17">
        <v>0.03147296125891845</v>
      </c>
      <c r="F17">
        <v>45</v>
      </c>
      <c r="G17">
        <v>0.01724137931034475</v>
      </c>
      <c r="H17">
        <v>0.07033701387905711</v>
      </c>
      <c r="I17">
        <v>4.623132285030756</v>
      </c>
      <c r="J17">
        <v>18504.018006</v>
      </c>
      <c r="K17">
        <v>45.68893334837037</v>
      </c>
      <c r="L17">
        <v>1.413801922027754</v>
      </c>
      <c r="M17">
        <v>0.43702671143408</v>
      </c>
      <c r="N17">
        <v>181.19</v>
      </c>
      <c r="O17">
        <v>118.52</v>
      </c>
    </row>
    <row r="18" spans="1:15">
      <c r="A18" s="1" t="s">
        <v>31</v>
      </c>
      <c r="B18">
        <f>HYPERLINK("https://www.suredividend.com/sure-analysis-CTAS/","Cintas Corporation")</f>
        <v>0</v>
      </c>
      <c r="C18" t="s">
        <v>82</v>
      </c>
      <c r="D18">
        <v>457.42</v>
      </c>
      <c r="E18">
        <v>0.01005640330549604</v>
      </c>
      <c r="F18">
        <v>40</v>
      </c>
      <c r="G18" t="s">
        <v>90</v>
      </c>
      <c r="H18" t="s">
        <v>90</v>
      </c>
      <c r="I18">
        <v>4.184580000328121</v>
      </c>
      <c r="J18">
        <v>46448.861647</v>
      </c>
      <c r="K18">
        <v>37.14779638722629</v>
      </c>
      <c r="L18">
        <v>0.3510553691550437</v>
      </c>
      <c r="M18">
        <v>0.9303194533328071</v>
      </c>
      <c r="N18">
        <v>463.72</v>
      </c>
      <c r="O18">
        <v>342.05</v>
      </c>
    </row>
    <row r="19" spans="1:15">
      <c r="A19" s="1" t="s">
        <v>32</v>
      </c>
      <c r="B19">
        <f>HYPERLINK("https://www.suredividend.com/sure-analysis-CVX/","Chevron Corp.")</f>
        <v>0</v>
      </c>
      <c r="C19" t="s">
        <v>85</v>
      </c>
      <c r="D19">
        <v>169.75</v>
      </c>
      <c r="E19">
        <v>0.03346097201767305</v>
      </c>
      <c r="F19">
        <v>35</v>
      </c>
      <c r="G19">
        <v>0.05970149253731338</v>
      </c>
      <c r="H19">
        <v>0.04861016738492974</v>
      </c>
      <c r="I19">
        <v>5.610529513098271</v>
      </c>
      <c r="J19">
        <v>328235.143184</v>
      </c>
      <c r="K19">
        <v>9.606788514751075</v>
      </c>
      <c r="L19">
        <v>0.3185990637761653</v>
      </c>
      <c r="M19">
        <v>0.546585601488771</v>
      </c>
      <c r="N19">
        <v>188.22</v>
      </c>
      <c r="O19">
        <v>106.88</v>
      </c>
    </row>
    <row r="20" spans="1:15">
      <c r="A20" s="1" t="s">
        <v>33</v>
      </c>
      <c r="B20">
        <f>HYPERLINK("https://www.suredividend.com/sure-analysis-KO/","Coca-Cola Co")</f>
        <v>0</v>
      </c>
      <c r="C20" t="s">
        <v>84</v>
      </c>
      <c r="D20">
        <v>63.97</v>
      </c>
      <c r="E20">
        <v>0.02751289667031421</v>
      </c>
      <c r="F20">
        <v>60</v>
      </c>
      <c r="G20">
        <v>0.04761904761904767</v>
      </c>
      <c r="H20">
        <v>0.02441897433224605</v>
      </c>
      <c r="I20">
        <v>1.741268720121097</v>
      </c>
      <c r="J20">
        <v>276639.113498</v>
      </c>
      <c r="K20">
        <v>27.87295853884937</v>
      </c>
      <c r="L20">
        <v>0.7637143509303056</v>
      </c>
      <c r="M20">
        <v>0.482795141915243</v>
      </c>
      <c r="N20">
        <v>65.77</v>
      </c>
      <c r="O20">
        <v>53.63</v>
      </c>
    </row>
    <row r="21" spans="1:15">
      <c r="A21" s="1" t="s">
        <v>34</v>
      </c>
      <c r="B21">
        <f>HYPERLINK("https://www.suredividend.com/sure-analysis-CL/","Colgate-Palmolive Co.")</f>
        <v>0</v>
      </c>
      <c r="C21" t="s">
        <v>84</v>
      </c>
      <c r="D21">
        <v>78.61</v>
      </c>
      <c r="E21">
        <v>0.0239155323750159</v>
      </c>
      <c r="F21">
        <v>60</v>
      </c>
      <c r="G21">
        <v>0.04444444444444451</v>
      </c>
      <c r="H21">
        <v>0.03277941543624618</v>
      </c>
      <c r="I21">
        <v>1.842763046157808</v>
      </c>
      <c r="J21">
        <v>65656.189048</v>
      </c>
      <c r="K21">
        <v>34.05403996270747</v>
      </c>
      <c r="L21">
        <v>0.804700020156248</v>
      </c>
      <c r="M21">
        <v>0.38171008730543</v>
      </c>
      <c r="N21">
        <v>83.59</v>
      </c>
      <c r="O21">
        <v>67.40000000000001</v>
      </c>
    </row>
    <row r="22" spans="1:15">
      <c r="A22" s="1" t="s">
        <v>35</v>
      </c>
      <c r="B22">
        <f>HYPERLINK("https://www.suredividend.com/sure-analysis-ED/","Consolidated Edison, Inc.")</f>
        <v>0</v>
      </c>
      <c r="C22" t="s">
        <v>86</v>
      </c>
      <c r="D22">
        <v>98.34999999999999</v>
      </c>
      <c r="E22">
        <v>0.03213014743263854</v>
      </c>
      <c r="F22">
        <v>48</v>
      </c>
      <c r="G22">
        <v>0.01935483870967736</v>
      </c>
      <c r="H22">
        <v>0.02015041341157797</v>
      </c>
      <c r="I22">
        <v>3.120247278972694</v>
      </c>
      <c r="J22">
        <v>34900.761101</v>
      </c>
      <c r="K22">
        <v>20.60257443966942</v>
      </c>
      <c r="L22">
        <v>0.6541398907699568</v>
      </c>
      <c r="M22">
        <v>0.398351287786143</v>
      </c>
      <c r="N22">
        <v>101.31</v>
      </c>
      <c r="O22">
        <v>77.38</v>
      </c>
    </row>
    <row r="23" spans="1:15">
      <c r="A23" s="1" t="s">
        <v>36</v>
      </c>
      <c r="B23">
        <f>HYPERLINK("https://www.suredividend.com/sure-analysis-DOV/","Dover Corp.")</f>
        <v>0</v>
      </c>
      <c r="C23" t="s">
        <v>82</v>
      </c>
      <c r="D23">
        <v>140.3</v>
      </c>
      <c r="E23">
        <v>0.01439771917320028</v>
      </c>
      <c r="F23">
        <v>67</v>
      </c>
      <c r="G23">
        <v>0.01000000000000001</v>
      </c>
      <c r="H23">
        <v>0.01446882147577422</v>
      </c>
      <c r="I23">
        <v>1.998731728542657</v>
      </c>
      <c r="J23">
        <v>19691.659185</v>
      </c>
      <c r="K23">
        <v>16.90877858751037</v>
      </c>
      <c r="L23">
        <v>0.2482896557195847</v>
      </c>
      <c r="M23">
        <v>0.9230568671483631</v>
      </c>
      <c r="N23">
        <v>181.38</v>
      </c>
      <c r="O23">
        <v>114.08</v>
      </c>
    </row>
    <row r="24" spans="1:15">
      <c r="A24" s="1" t="s">
        <v>37</v>
      </c>
      <c r="B24">
        <f>HYPERLINK("https://www.suredividend.com/sure-analysis-ECL/","Ecolab, Inc.")</f>
        <v>0</v>
      </c>
      <c r="C24" t="s">
        <v>83</v>
      </c>
      <c r="D24">
        <v>150.51</v>
      </c>
      <c r="E24">
        <v>0.01408544282771909</v>
      </c>
      <c r="F24">
        <v>31</v>
      </c>
      <c r="G24">
        <v>0.0625</v>
      </c>
      <c r="H24">
        <v>0.04461742008699598</v>
      </c>
      <c r="I24">
        <v>1.524919594970555</v>
      </c>
      <c r="J24">
        <v>42869.471311</v>
      </c>
      <c r="K24">
        <v>37.99474546716299</v>
      </c>
      <c r="L24">
        <v>0.3890101007577947</v>
      </c>
      <c r="M24">
        <v>1.10163544250761</v>
      </c>
      <c r="N24">
        <v>235.03</v>
      </c>
      <c r="O24">
        <v>131.04</v>
      </c>
    </row>
    <row r="25" spans="1:15">
      <c r="A25" s="1" t="s">
        <v>38</v>
      </c>
      <c r="B25">
        <f>HYPERLINK("https://www.suredividend.com/sure-analysis-EMR/","Emerson Electric Co.")</f>
        <v>0</v>
      </c>
      <c r="C25" t="s">
        <v>82</v>
      </c>
      <c r="D25">
        <v>96.15000000000001</v>
      </c>
      <c r="E25">
        <v>0.02163286531461258</v>
      </c>
      <c r="F25">
        <v>66</v>
      </c>
      <c r="G25">
        <v>0.009708737864077666</v>
      </c>
      <c r="H25">
        <v>0.01403354261880141</v>
      </c>
      <c r="I25">
        <v>2.035206169322121</v>
      </c>
      <c r="J25">
        <v>56863.11</v>
      </c>
      <c r="K25">
        <v>17.98896235368554</v>
      </c>
      <c r="L25">
        <v>0.3847270641440682</v>
      </c>
      <c r="M25">
        <v>0.864395971340534</v>
      </c>
      <c r="N25">
        <v>97.67</v>
      </c>
      <c r="O25">
        <v>71.58</v>
      </c>
    </row>
    <row r="26" spans="1:15">
      <c r="A26" s="1" t="s">
        <v>39</v>
      </c>
      <c r="B26">
        <f>HYPERLINK("https://www.suredividend.com/sure-analysis-FRT/","Federal Realty Investment Trust.")</f>
        <v>0</v>
      </c>
      <c r="C26" t="s">
        <v>87</v>
      </c>
      <c r="D26">
        <v>107.65</v>
      </c>
      <c r="E26">
        <v>0.04013005109150023</v>
      </c>
      <c r="F26">
        <v>55</v>
      </c>
      <c r="G26">
        <v>0.009345794392523477</v>
      </c>
      <c r="H26">
        <v>0.01551127839748156</v>
      </c>
      <c r="I26">
        <v>3.195995574844636</v>
      </c>
      <c r="J26">
        <v>8742.200414000001</v>
      </c>
      <c r="K26">
        <v>0</v>
      </c>
      <c r="L26" t="s">
        <v>90</v>
      </c>
      <c r="N26">
        <v>135.07</v>
      </c>
      <c r="O26">
        <v>86.43000000000001</v>
      </c>
    </row>
    <row r="27" spans="1:15">
      <c r="A27" s="1" t="s">
        <v>40</v>
      </c>
      <c r="B27">
        <f>HYPERLINK("https://www.suredividend.com/sure-analysis-BEN/","Franklin Resources, Inc.")</f>
        <v>0</v>
      </c>
      <c r="C27" t="s">
        <v>81</v>
      </c>
      <c r="D27">
        <v>27.04</v>
      </c>
      <c r="E27">
        <v>0.04289940828402367</v>
      </c>
      <c r="F27">
        <v>42</v>
      </c>
      <c r="G27">
        <v>0.03571428571428559</v>
      </c>
      <c r="H27">
        <v>0.04745176373283</v>
      </c>
      <c r="I27">
        <v>1.139488712188077</v>
      </c>
      <c r="J27">
        <v>13508.063976</v>
      </c>
      <c r="K27">
        <v>8.174320106602117</v>
      </c>
      <c r="L27">
        <v>0.3381272142991326</v>
      </c>
      <c r="M27">
        <v>1.24806689509538</v>
      </c>
      <c r="N27">
        <v>35.21</v>
      </c>
      <c r="O27">
        <v>20.24</v>
      </c>
    </row>
    <row r="28" spans="1:15">
      <c r="A28" s="1" t="s">
        <v>41</v>
      </c>
      <c r="B28">
        <f>HYPERLINK("https://www.suredividend.com/sure-analysis-GD/","General Dynamics Corp.")</f>
        <v>0</v>
      </c>
      <c r="C28" t="s">
        <v>82</v>
      </c>
      <c r="D28">
        <v>249.62</v>
      </c>
      <c r="E28">
        <v>0.02019068984856983</v>
      </c>
      <c r="F28">
        <v>31</v>
      </c>
      <c r="G28">
        <v>0.05882352941176472</v>
      </c>
      <c r="H28">
        <v>0.08447177119769855</v>
      </c>
      <c r="I28">
        <v>4.929221122049964</v>
      </c>
      <c r="J28">
        <v>68532.911645</v>
      </c>
      <c r="K28">
        <v>20.45758556561791</v>
      </c>
      <c r="L28">
        <v>0.4104264048334691</v>
      </c>
      <c r="M28">
        <v>0.5976648295947771</v>
      </c>
      <c r="N28">
        <v>256.86</v>
      </c>
      <c r="O28">
        <v>192.7</v>
      </c>
    </row>
    <row r="29" spans="1:15">
      <c r="A29" s="1" t="s">
        <v>42</v>
      </c>
      <c r="B29">
        <f>HYPERLINK("https://www.suredividend.com/sure-analysis-GPC/","Genuine Parts Co.")</f>
        <v>0</v>
      </c>
      <c r="C29" t="s">
        <v>88</v>
      </c>
      <c r="D29">
        <v>182.02</v>
      </c>
      <c r="E29">
        <v>0.0196681683331502</v>
      </c>
      <c r="F29">
        <v>66</v>
      </c>
      <c r="G29">
        <v>0.09815950920245387</v>
      </c>
      <c r="H29">
        <v>0.04447514040041911</v>
      </c>
      <c r="I29">
        <v>3.550837884532817</v>
      </c>
      <c r="J29">
        <v>25694.188745</v>
      </c>
      <c r="K29">
        <v>21.65136016881769</v>
      </c>
      <c r="L29">
        <v>0.4267833995832713</v>
      </c>
      <c r="M29">
        <v>0.7323899469211961</v>
      </c>
      <c r="N29">
        <v>187.73</v>
      </c>
      <c r="O29">
        <v>112.84</v>
      </c>
    </row>
    <row r="30" spans="1:15">
      <c r="A30" s="1" t="s">
        <v>43</v>
      </c>
      <c r="B30">
        <f>HYPERLINK("https://www.suredividend.com/sure-analysis-HRL/","Hormel Foods Corp.")</f>
        <v>0</v>
      </c>
      <c r="C30" t="s">
        <v>84</v>
      </c>
      <c r="D30">
        <v>47.18</v>
      </c>
      <c r="E30">
        <v>0.02331496396778296</v>
      </c>
      <c r="F30">
        <v>57</v>
      </c>
      <c r="G30">
        <v>0.06122448979591844</v>
      </c>
      <c r="H30">
        <v>0.06756521663494941</v>
      </c>
      <c r="I30">
        <v>1.031545109122373</v>
      </c>
      <c r="J30">
        <v>25780.293473</v>
      </c>
      <c r="K30">
        <v>25.78062862109208</v>
      </c>
      <c r="L30">
        <v>0.5667830269903149</v>
      </c>
      <c r="M30">
        <v>0.227246174170401</v>
      </c>
      <c r="N30">
        <v>54.5</v>
      </c>
      <c r="O30">
        <v>43.72</v>
      </c>
    </row>
    <row r="31" spans="1:15">
      <c r="A31" s="1" t="s">
        <v>44</v>
      </c>
      <c r="B31">
        <f>HYPERLINK("https://www.suredividend.com/sure-analysis-ITW/","Illinois Tool Works, Inc.")</f>
        <v>0</v>
      </c>
      <c r="C31" t="s">
        <v>82</v>
      </c>
      <c r="D31">
        <v>224.25</v>
      </c>
      <c r="E31">
        <v>0.02176142697881828</v>
      </c>
      <c r="F31">
        <v>58</v>
      </c>
      <c r="G31">
        <v>0.07377049180327866</v>
      </c>
      <c r="H31">
        <v>0.1092650726196118</v>
      </c>
      <c r="I31">
        <v>4.921688885379639</v>
      </c>
      <c r="J31">
        <v>68886.545491</v>
      </c>
      <c r="K31">
        <v>25.17783095422149</v>
      </c>
      <c r="L31">
        <v>0.5618366307511004</v>
      </c>
      <c r="M31">
        <v>0.8404105194913051</v>
      </c>
      <c r="N31">
        <v>245.05</v>
      </c>
      <c r="O31">
        <v>172.31</v>
      </c>
    </row>
    <row r="32" spans="1:15">
      <c r="A32" s="1" t="s">
        <v>45</v>
      </c>
      <c r="B32">
        <f>HYPERLINK("https://www.suredividend.com/sure-analysis-JNJ/","Johnson &amp; Johnson")</f>
        <v>0</v>
      </c>
      <c r="C32" t="s">
        <v>80</v>
      </c>
      <c r="D32">
        <v>177.84</v>
      </c>
      <c r="E32">
        <v>0.02541610436347278</v>
      </c>
      <c r="F32">
        <v>60</v>
      </c>
      <c r="G32">
        <v>0.06603773584905648</v>
      </c>
      <c r="H32">
        <v>0.06110859290365855</v>
      </c>
      <c r="I32">
        <v>4.407505678082418</v>
      </c>
      <c r="J32">
        <v>464959.764669</v>
      </c>
      <c r="K32">
        <v>24.2710113623678</v>
      </c>
      <c r="L32">
        <v>0.6138587295379413</v>
      </c>
      <c r="M32">
        <v>0.299577122772964</v>
      </c>
      <c r="N32">
        <v>183.08</v>
      </c>
      <c r="O32">
        <v>152.71</v>
      </c>
    </row>
    <row r="33" spans="1:15">
      <c r="A33" s="1" t="s">
        <v>46</v>
      </c>
      <c r="B33">
        <f>HYPERLINK("https://www.suredividend.com/sure-analysis-KMB/","Kimberly-Clark Corp.")</f>
        <v>0</v>
      </c>
      <c r="C33" t="s">
        <v>84</v>
      </c>
      <c r="D33">
        <v>137.96</v>
      </c>
      <c r="E33">
        <v>0.03363293708321252</v>
      </c>
      <c r="F33">
        <v>50</v>
      </c>
      <c r="G33">
        <v>0.01754385964912264</v>
      </c>
      <c r="H33">
        <v>0.03012896281839894</v>
      </c>
      <c r="I33">
        <v>4.579424984645341</v>
      </c>
      <c r="J33">
        <v>46560.409288</v>
      </c>
      <c r="K33">
        <v>26.09888413017937</v>
      </c>
      <c r="L33">
        <v>0.8689610976556624</v>
      </c>
      <c r="M33">
        <v>0.3277607820288621</v>
      </c>
      <c r="N33">
        <v>140.74</v>
      </c>
      <c r="O33">
        <v>107.82</v>
      </c>
    </row>
    <row r="34" spans="1:15">
      <c r="A34" s="1" t="s">
        <v>47</v>
      </c>
      <c r="B34">
        <f>HYPERLINK("https://www.suredividend.com/sure-analysis-LEG/","Leggett &amp; Platt, Inc.")</f>
        <v>0</v>
      </c>
      <c r="C34" t="s">
        <v>88</v>
      </c>
      <c r="D34">
        <v>33.54</v>
      </c>
      <c r="E34">
        <v>0.05247465712581992</v>
      </c>
      <c r="F34">
        <v>51</v>
      </c>
      <c r="G34">
        <v>0.04761904761904767</v>
      </c>
      <c r="H34">
        <v>0.04095039696925684</v>
      </c>
      <c r="I34">
        <v>1.690273334136438</v>
      </c>
      <c r="J34">
        <v>4446.645895</v>
      </c>
      <c r="K34">
        <v>12.26322640755654</v>
      </c>
      <c r="L34">
        <v>0.6378389940137502</v>
      </c>
      <c r="M34">
        <v>0.8802353783753141</v>
      </c>
      <c r="N34">
        <v>42.1</v>
      </c>
      <c r="O34">
        <v>30.28</v>
      </c>
    </row>
    <row r="35" spans="1:15">
      <c r="A35" s="1" t="s">
        <v>48</v>
      </c>
      <c r="B35">
        <f>HYPERLINK("https://www.suredividend.com/sure-analysis-LIN/","Linde Plc")</f>
        <v>0</v>
      </c>
      <c r="C35" t="s">
        <v>83</v>
      </c>
      <c r="D35">
        <v>336.05</v>
      </c>
      <c r="E35">
        <v>0.01392649903288201</v>
      </c>
      <c r="F35">
        <v>29</v>
      </c>
      <c r="G35" t="s">
        <v>90</v>
      </c>
      <c r="H35" t="s">
        <v>90</v>
      </c>
      <c r="I35">
        <v>4.653899309211182</v>
      </c>
      <c r="J35">
        <v>165525.036341</v>
      </c>
      <c r="K35">
        <v>43.04942427592978</v>
      </c>
      <c r="L35">
        <v>0.6155951467210558</v>
      </c>
      <c r="M35">
        <v>0.9129185675489081</v>
      </c>
      <c r="N35">
        <v>346.83</v>
      </c>
      <c r="O35">
        <v>261.56</v>
      </c>
    </row>
    <row r="36" spans="1:15">
      <c r="A36" s="1" t="s">
        <v>49</v>
      </c>
      <c r="B36">
        <f>HYPERLINK("https://www.suredividend.com/sure-analysis-LOW/","Lowe`s Cos., Inc.")</f>
        <v>0</v>
      </c>
      <c r="C36" t="s">
        <v>88</v>
      </c>
      <c r="D36">
        <v>205.08</v>
      </c>
      <c r="E36">
        <v>0.02047981275599766</v>
      </c>
      <c r="F36">
        <v>60</v>
      </c>
      <c r="G36">
        <v>0.3125</v>
      </c>
      <c r="H36">
        <v>0.2069272376856006</v>
      </c>
      <c r="I36">
        <v>3.673094315728159</v>
      </c>
      <c r="J36">
        <v>127293.27228</v>
      </c>
      <c r="K36">
        <v>19.1102345414142</v>
      </c>
      <c r="L36">
        <v>0.3580013952951422</v>
      </c>
      <c r="M36">
        <v>0.9742020466907081</v>
      </c>
      <c r="N36">
        <v>256.88</v>
      </c>
      <c r="O36">
        <v>168.22</v>
      </c>
    </row>
    <row r="37" spans="1:15">
      <c r="A37" s="1" t="s">
        <v>50</v>
      </c>
      <c r="B37">
        <f>HYPERLINK("https://www.suredividend.com/sure-analysis-MKC/","McCormick &amp; Co., Inc.")</f>
        <v>0</v>
      </c>
      <c r="C37" t="s">
        <v>84</v>
      </c>
      <c r="D37">
        <v>85.98</v>
      </c>
      <c r="E37">
        <v>0.01721330541986509</v>
      </c>
      <c r="F37">
        <v>35</v>
      </c>
      <c r="G37">
        <v>0.08823529411764697</v>
      </c>
      <c r="H37" t="s">
        <v>90</v>
      </c>
      <c r="I37">
        <v>1.469718704759796</v>
      </c>
      <c r="J37">
        <v>23049.347854</v>
      </c>
      <c r="K37">
        <v>33.2266799102638</v>
      </c>
      <c r="L37">
        <v>0.5718749823968078</v>
      </c>
      <c r="M37">
        <v>0.440481461962535</v>
      </c>
      <c r="N37">
        <v>105.94</v>
      </c>
      <c r="O37">
        <v>70.83</v>
      </c>
    </row>
    <row r="38" spans="1:15">
      <c r="A38" s="1" t="s">
        <v>51</v>
      </c>
      <c r="B38">
        <f>HYPERLINK("https://www.suredividend.com/sure-analysis-MCD/","McDonald`s Corp")</f>
        <v>0</v>
      </c>
      <c r="C38" t="s">
        <v>88</v>
      </c>
      <c r="D38">
        <v>276.62</v>
      </c>
      <c r="E38">
        <v>0.02197961101872605</v>
      </c>
      <c r="F38">
        <v>47</v>
      </c>
      <c r="G38">
        <v>0.1014492753623188</v>
      </c>
      <c r="H38">
        <v>0.08518665103512735</v>
      </c>
      <c r="I38">
        <v>5.614350645059032</v>
      </c>
      <c r="J38">
        <v>202603.097005</v>
      </c>
      <c r="K38">
        <v>34.26516997108646</v>
      </c>
      <c r="L38">
        <v>0.7070970585716665</v>
      </c>
      <c r="M38">
        <v>0.487264132625623</v>
      </c>
      <c r="N38">
        <v>280.09</v>
      </c>
      <c r="O38">
        <v>214.09</v>
      </c>
    </row>
    <row r="39" spans="1:15">
      <c r="A39" s="1" t="s">
        <v>52</v>
      </c>
      <c r="B39">
        <f>HYPERLINK("https://www.suredividend.com/sure-analysis-MDT/","Medtronic Plc")</f>
        <v>0</v>
      </c>
      <c r="C39" t="s">
        <v>80</v>
      </c>
      <c r="D39">
        <v>79.70999999999999</v>
      </c>
      <c r="E39">
        <v>0.03412369840672438</v>
      </c>
      <c r="F39">
        <v>45</v>
      </c>
      <c r="G39">
        <v>0.07936507936507953</v>
      </c>
      <c r="H39">
        <v>0.08130999208865752</v>
      </c>
      <c r="I39">
        <v>2.591407756851619</v>
      </c>
      <c r="J39">
        <v>106028.646046</v>
      </c>
      <c r="K39">
        <v>24.5266356804025</v>
      </c>
      <c r="L39">
        <v>0.8022934231738759</v>
      </c>
      <c r="M39">
        <v>0.635197013127309</v>
      </c>
      <c r="N39">
        <v>112.54</v>
      </c>
      <c r="O39">
        <v>75.83</v>
      </c>
    </row>
    <row r="40" spans="1:15">
      <c r="A40" s="1" t="s">
        <v>53</v>
      </c>
      <c r="B40">
        <f>HYPERLINK("https://www.suredividend.com/sure-analysis-MMM/","3M Co.")</f>
        <v>0</v>
      </c>
      <c r="C40" t="s">
        <v>82</v>
      </c>
      <c r="D40">
        <v>126.85</v>
      </c>
      <c r="E40">
        <v>0.04698462751281041</v>
      </c>
      <c r="F40">
        <v>64</v>
      </c>
      <c r="G40">
        <v>0.006756756756756799</v>
      </c>
      <c r="H40">
        <v>0.01842598560270892</v>
      </c>
      <c r="I40">
        <v>5.863760260960179</v>
      </c>
      <c r="J40">
        <v>70115.43876800001</v>
      </c>
      <c r="K40">
        <v>10.66394505973384</v>
      </c>
      <c r="L40">
        <v>0.5121188000838585</v>
      </c>
      <c r="M40">
        <v>0.6718152339451621</v>
      </c>
      <c r="N40">
        <v>174.39</v>
      </c>
      <c r="O40">
        <v>105.83</v>
      </c>
    </row>
    <row r="41" spans="1:15">
      <c r="A41" s="1" t="s">
        <v>54</v>
      </c>
      <c r="B41">
        <f>HYPERLINK("https://www.suredividend.com/sure-analysis-NUE/","Nucor Corp.")</f>
        <v>0</v>
      </c>
      <c r="C41" t="s">
        <v>83</v>
      </c>
      <c r="D41">
        <v>148.06</v>
      </c>
      <c r="E41">
        <v>0.0135080372821829</v>
      </c>
      <c r="F41">
        <v>49</v>
      </c>
      <c r="G41">
        <v>0.2345679012345678</v>
      </c>
      <c r="H41">
        <v>0.05642162229904302</v>
      </c>
      <c r="I41">
        <v>1.986730371836304</v>
      </c>
      <c r="J41">
        <v>37983.861703</v>
      </c>
      <c r="K41">
        <v>4.434853764834905</v>
      </c>
      <c r="L41">
        <v>0.06249545051388185</v>
      </c>
      <c r="M41">
        <v>1.11485132761202</v>
      </c>
      <c r="N41">
        <v>186.16</v>
      </c>
      <c r="O41">
        <v>87.39</v>
      </c>
    </row>
    <row r="42" spans="1:15">
      <c r="A42" s="1" t="s">
        <v>55</v>
      </c>
      <c r="B42">
        <f>HYPERLINK("https://www.suredividend.com/sure-analysis-PNR/","Pentair plc")</f>
        <v>0</v>
      </c>
      <c r="C42" t="s">
        <v>82</v>
      </c>
      <c r="D42">
        <v>46</v>
      </c>
      <c r="E42">
        <v>0.01826086956521739</v>
      </c>
      <c r="F42">
        <v>45</v>
      </c>
      <c r="G42">
        <v>0.04999999999999982</v>
      </c>
      <c r="H42" t="s">
        <v>90</v>
      </c>
      <c r="I42">
        <v>0.834093523838173</v>
      </c>
      <c r="J42">
        <v>7566.924284</v>
      </c>
      <c r="K42">
        <v>14.15436641227086</v>
      </c>
      <c r="L42">
        <v>0.2590352558503643</v>
      </c>
      <c r="M42">
        <v>1.077840339855735</v>
      </c>
      <c r="N42">
        <v>73.53</v>
      </c>
      <c r="O42">
        <v>38.5</v>
      </c>
    </row>
    <row r="43" spans="1:15">
      <c r="A43" s="1" t="s">
        <v>56</v>
      </c>
      <c r="B43">
        <f>HYPERLINK("https://www.suredividend.com/sure-analysis-PEP/","PepsiCo Inc")</f>
        <v>0</v>
      </c>
      <c r="C43" t="s">
        <v>84</v>
      </c>
      <c r="D43">
        <v>183.97</v>
      </c>
      <c r="E43">
        <v>0.02500407675164429</v>
      </c>
      <c r="F43">
        <v>50</v>
      </c>
      <c r="G43">
        <v>0.06976744186046502</v>
      </c>
      <c r="H43">
        <v>0.07394092378577932</v>
      </c>
      <c r="I43">
        <v>4.481986479150071</v>
      </c>
      <c r="J43">
        <v>253457.16318</v>
      </c>
      <c r="K43">
        <v>26.09194597279493</v>
      </c>
      <c r="L43">
        <v>0.6411997824249028</v>
      </c>
      <c r="M43">
        <v>0.487017195267034</v>
      </c>
      <c r="N43">
        <v>186.33</v>
      </c>
      <c r="O43">
        <v>150.36</v>
      </c>
    </row>
    <row r="44" spans="1:15">
      <c r="A44" s="1" t="s">
        <v>57</v>
      </c>
      <c r="B44">
        <f>HYPERLINK("https://www.suredividend.com/sure-analysis-PPG/","PPG Industries, Inc.")</f>
        <v>0</v>
      </c>
      <c r="C44" t="s">
        <v>83</v>
      </c>
      <c r="D44">
        <v>132.32</v>
      </c>
      <c r="E44">
        <v>0.01874244256348247</v>
      </c>
      <c r="F44">
        <v>51</v>
      </c>
      <c r="G44">
        <v>0.05084745762711873</v>
      </c>
      <c r="H44">
        <v>0.06619302030280272</v>
      </c>
      <c r="I44">
        <v>2.402064119485093</v>
      </c>
      <c r="J44">
        <v>31098.824774</v>
      </c>
      <c r="K44">
        <v>28.95607520864059</v>
      </c>
      <c r="L44">
        <v>0.5314301149303304</v>
      </c>
      <c r="M44">
        <v>1.07467627824358</v>
      </c>
      <c r="N44">
        <v>174.04</v>
      </c>
      <c r="O44">
        <v>105.98</v>
      </c>
    </row>
    <row r="45" spans="1:15">
      <c r="A45" s="1" t="s">
        <v>58</v>
      </c>
      <c r="B45">
        <f>HYPERLINK("https://www.suredividend.com/sure-analysis-PG/","Procter &amp; Gamble Co.")</f>
        <v>0</v>
      </c>
      <c r="C45" t="s">
        <v>84</v>
      </c>
      <c r="D45">
        <v>152.47</v>
      </c>
      <c r="E45">
        <v>0.02393913556765265</v>
      </c>
      <c r="F45">
        <v>66</v>
      </c>
      <c r="G45">
        <v>0.05001149689583806</v>
      </c>
      <c r="H45">
        <v>0.05779921640308716</v>
      </c>
      <c r="I45">
        <v>3.574479587017306</v>
      </c>
      <c r="J45">
        <v>363717.103886</v>
      </c>
      <c r="K45">
        <v>25.45790606047176</v>
      </c>
      <c r="L45">
        <v>0.6315334959394534</v>
      </c>
      <c r="M45">
        <v>0.474050261154713</v>
      </c>
      <c r="N45">
        <v>162.68</v>
      </c>
      <c r="O45">
        <v>121.32</v>
      </c>
    </row>
    <row r="46" spans="1:15">
      <c r="A46" s="1" t="s">
        <v>59</v>
      </c>
      <c r="B46">
        <f>HYPERLINK("https://www.suredividend.com/sure-analysis-ROP/","Roper Technologies Inc")</f>
        <v>0</v>
      </c>
      <c r="C46" t="s">
        <v>82</v>
      </c>
      <c r="D46">
        <v>439.88</v>
      </c>
      <c r="E46">
        <v>0.006206238064926799</v>
      </c>
      <c r="F46">
        <v>30</v>
      </c>
      <c r="G46">
        <v>0.1022222222222222</v>
      </c>
      <c r="H46">
        <v>0.08490958796178094</v>
      </c>
      <c r="I46">
        <v>2.474265117281152</v>
      </c>
      <c r="J46">
        <v>46650.177514</v>
      </c>
      <c r="K46">
        <v>16.06355756121346</v>
      </c>
      <c r="L46">
        <v>0.09099908485771062</v>
      </c>
      <c r="M46">
        <v>0.7782632114698681</v>
      </c>
      <c r="N46">
        <v>491.46</v>
      </c>
      <c r="O46">
        <v>356.22</v>
      </c>
    </row>
    <row r="47" spans="1:15">
      <c r="A47" s="1" t="s">
        <v>60</v>
      </c>
      <c r="B47">
        <f>HYPERLINK("https://www.suredividend.com/sure-analysis-SPGI/","S&amp;P Global Inc")</f>
        <v>0</v>
      </c>
      <c r="C47" t="s">
        <v>81</v>
      </c>
      <c r="D47">
        <v>347.19</v>
      </c>
      <c r="E47">
        <v>0.009792908781934964</v>
      </c>
      <c r="F47">
        <v>49</v>
      </c>
      <c r="G47">
        <v>0.1038961038961039</v>
      </c>
      <c r="H47">
        <v>0.1119615859385787</v>
      </c>
      <c r="I47">
        <v>3.314456686988452</v>
      </c>
      <c r="J47">
        <v>115614.27</v>
      </c>
      <c r="K47">
        <v>32.42032158211522</v>
      </c>
      <c r="L47">
        <v>0.2823216939513162</v>
      </c>
      <c r="M47">
        <v>0.9387692398610921</v>
      </c>
      <c r="N47">
        <v>481.01</v>
      </c>
      <c r="O47">
        <v>279.32</v>
      </c>
    </row>
    <row r="48" spans="1:15">
      <c r="A48" s="1" t="s">
        <v>61</v>
      </c>
      <c r="B48">
        <f>HYPERLINK("https://www.suredividend.com/sure-analysis-SHW/","Sherwin-Williams Co.")</f>
        <v>0</v>
      </c>
      <c r="C48" t="s">
        <v>83</v>
      </c>
      <c r="D48">
        <v>253.88</v>
      </c>
      <c r="E48">
        <v>0.009453285016543248</v>
      </c>
      <c r="F48">
        <v>44</v>
      </c>
      <c r="G48">
        <v>0.09090909090909105</v>
      </c>
      <c r="H48" t="s">
        <v>90</v>
      </c>
      <c r="I48">
        <v>2.391279517932416</v>
      </c>
      <c r="J48">
        <v>65791.330454</v>
      </c>
      <c r="K48">
        <v>33.95155870269378</v>
      </c>
      <c r="L48">
        <v>0.3235831553359156</v>
      </c>
      <c r="M48">
        <v>0.834058152267195</v>
      </c>
      <c r="N48">
        <v>350.8</v>
      </c>
      <c r="O48">
        <v>194.75</v>
      </c>
    </row>
    <row r="49" spans="1:15">
      <c r="A49" s="1" t="s">
        <v>62</v>
      </c>
      <c r="B49">
        <f>HYPERLINK("https://www.suredividend.com/sure-analysis-SWK/","Stanley Black &amp; Decker Inc")</f>
        <v>0</v>
      </c>
      <c r="C49" t="s">
        <v>82</v>
      </c>
      <c r="D49">
        <v>80.27</v>
      </c>
      <c r="E49">
        <v>0.03986545409243802</v>
      </c>
      <c r="F49">
        <v>55</v>
      </c>
      <c r="G49">
        <v>0.01265822784810133</v>
      </c>
      <c r="H49">
        <v>0.04893816562469966</v>
      </c>
      <c r="I49">
        <v>3.136731898739138</v>
      </c>
      <c r="J49">
        <v>11875.287162</v>
      </c>
      <c r="K49">
        <v>8.379992352141697</v>
      </c>
      <c r="L49">
        <v>0.3580744176642852</v>
      </c>
      <c r="M49">
        <v>1.079076235490174</v>
      </c>
      <c r="N49">
        <v>190.53</v>
      </c>
      <c r="O49">
        <v>69.54000000000001</v>
      </c>
    </row>
    <row r="50" spans="1:15">
      <c r="A50" s="1" t="s">
        <v>63</v>
      </c>
      <c r="B50">
        <f>HYPERLINK("https://www.suredividend.com/sure-analysis-SYY/","Sysco Corp.")</f>
        <v>0</v>
      </c>
      <c r="C50" t="s">
        <v>84</v>
      </c>
      <c r="D50">
        <v>83.13</v>
      </c>
      <c r="E50">
        <v>0.02357752917117768</v>
      </c>
      <c r="F50">
        <v>52</v>
      </c>
      <c r="G50">
        <v>0.04255319148936154</v>
      </c>
      <c r="H50">
        <v>0.06360094824680784</v>
      </c>
      <c r="I50">
        <v>1.902725337843289</v>
      </c>
      <c r="J50">
        <v>42127.584436</v>
      </c>
      <c r="K50">
        <v>29.12736949933037</v>
      </c>
      <c r="L50">
        <v>0.6747252971075492</v>
      </c>
      <c r="M50">
        <v>0.8179738318798301</v>
      </c>
      <c r="N50">
        <v>90.41</v>
      </c>
      <c r="O50">
        <v>68.19</v>
      </c>
    </row>
    <row r="51" spans="1:15">
      <c r="A51" s="1" t="s">
        <v>64</v>
      </c>
      <c r="B51">
        <f>HYPERLINK("https://www.suredividend.com/sure-analysis-TROW/","T. Rowe Price Group Inc.")</f>
        <v>0</v>
      </c>
      <c r="C51" t="s">
        <v>81</v>
      </c>
      <c r="D51">
        <v>120.99</v>
      </c>
      <c r="E51">
        <v>0.03967270022315894</v>
      </c>
      <c r="F51">
        <v>36</v>
      </c>
      <c r="G51">
        <v>0.1111111111111109</v>
      </c>
      <c r="H51">
        <v>0.1138241786028789</v>
      </c>
      <c r="I51">
        <v>4.609657021641188</v>
      </c>
      <c r="J51">
        <v>27037.007604</v>
      </c>
      <c r="K51">
        <v>0</v>
      </c>
      <c r="L51" t="s">
        <v>90</v>
      </c>
      <c r="M51">
        <v>1.427095113503964</v>
      </c>
      <c r="N51">
        <v>194.88</v>
      </c>
      <c r="O51">
        <v>93.53</v>
      </c>
    </row>
    <row r="52" spans="1:15">
      <c r="A52" s="1" t="s">
        <v>65</v>
      </c>
      <c r="B52">
        <f>HYPERLINK("https://www.suredividend.com/sure-analysis-TGT/","Target Corp")</f>
        <v>0</v>
      </c>
      <c r="C52" t="s">
        <v>84</v>
      </c>
      <c r="D52">
        <v>150.03</v>
      </c>
      <c r="E52">
        <v>0.02879424115176965</v>
      </c>
      <c r="F52">
        <v>54</v>
      </c>
      <c r="G52">
        <v>0.2</v>
      </c>
      <c r="H52">
        <v>0.1173942011257414</v>
      </c>
      <c r="I52">
        <v>3.908663670762684</v>
      </c>
      <c r="J52">
        <v>69053.20237899999</v>
      </c>
      <c r="K52">
        <v>20.02703085234919</v>
      </c>
      <c r="L52">
        <v>0.5310684335275386</v>
      </c>
      <c r="M52">
        <v>1.155463763642131</v>
      </c>
      <c r="N52">
        <v>249.03</v>
      </c>
      <c r="O52">
        <v>134.57</v>
      </c>
    </row>
    <row r="53" spans="1:15">
      <c r="A53" s="1" t="s">
        <v>66</v>
      </c>
      <c r="B53">
        <f>HYPERLINK("https://www.suredividend.com/sure-analysis-VFC/","VF Corp.")</f>
        <v>0</v>
      </c>
      <c r="C53" t="s">
        <v>88</v>
      </c>
      <c r="D53">
        <v>28.15</v>
      </c>
      <c r="E53">
        <v>0.07246891651865009</v>
      </c>
      <c r="F53">
        <v>50</v>
      </c>
      <c r="G53">
        <v>0.02000000000000002</v>
      </c>
      <c r="H53">
        <v>0.02085125936929089</v>
      </c>
      <c r="I53">
        <v>1.966954103923224</v>
      </c>
      <c r="J53">
        <v>10938.135293</v>
      </c>
      <c r="K53">
        <v>25.78222630647895</v>
      </c>
      <c r="L53">
        <v>1.804545049470848</v>
      </c>
      <c r="M53">
        <v>1.157759169620953</v>
      </c>
      <c r="N53">
        <v>72.91</v>
      </c>
      <c r="O53">
        <v>25.99</v>
      </c>
    </row>
    <row r="54" spans="1:15">
      <c r="A54" s="1" t="s">
        <v>67</v>
      </c>
      <c r="B54">
        <f>HYPERLINK("https://www.suredividend.com/sure-analysis-GWW/","W.W. Grainger Inc.")</f>
        <v>0</v>
      </c>
      <c r="C54" t="s">
        <v>82</v>
      </c>
      <c r="D54">
        <v>593.46</v>
      </c>
      <c r="E54">
        <v>0.01159303070131095</v>
      </c>
      <c r="F54">
        <v>51</v>
      </c>
      <c r="G54">
        <v>0.06172839506172823</v>
      </c>
      <c r="H54">
        <v>0.04808838399458915</v>
      </c>
      <c r="I54">
        <v>6.729918759654129</v>
      </c>
      <c r="J54">
        <v>29987.09642</v>
      </c>
      <c r="K54">
        <v>20.73796432917013</v>
      </c>
      <c r="L54">
        <v>0.2389885923172631</v>
      </c>
      <c r="M54">
        <v>0.742515979831831</v>
      </c>
      <c r="N54">
        <v>611.02</v>
      </c>
      <c r="O54">
        <v>436.57</v>
      </c>
    </row>
    <row r="55" spans="1:15">
      <c r="A55" s="1" t="s">
        <v>68</v>
      </c>
      <c r="B55">
        <f>HYPERLINK("https://www.suredividend.com/sure-analysis-WMT/","Walmart Inc")</f>
        <v>0</v>
      </c>
      <c r="C55" t="s">
        <v>84</v>
      </c>
      <c r="D55">
        <v>148.02</v>
      </c>
      <c r="E55">
        <v>0.01513309012295636</v>
      </c>
      <c r="F55">
        <v>49</v>
      </c>
      <c r="G55">
        <v>0.0181818181818183</v>
      </c>
      <c r="H55">
        <v>0.01493197894539389</v>
      </c>
      <c r="I55">
        <v>2.226840039871083</v>
      </c>
      <c r="J55">
        <v>399180.343993</v>
      </c>
      <c r="K55">
        <v>44.51659908476414</v>
      </c>
      <c r="L55">
        <v>0.6830797668316206</v>
      </c>
      <c r="M55">
        <v>0.437526227345015</v>
      </c>
      <c r="N55">
        <v>158.89</v>
      </c>
      <c r="O55">
        <v>116.32</v>
      </c>
    </row>
    <row r="56" spans="1:15">
      <c r="A56" s="1" t="s">
        <v>69</v>
      </c>
      <c r="B56">
        <f>HYPERLINK("https://www.suredividend.com/sure-analysis-WBA/","Walgreens Boots Alliance Inc")</f>
        <v>0</v>
      </c>
      <c r="C56" t="s">
        <v>80</v>
      </c>
      <c r="D56">
        <v>41.06</v>
      </c>
      <c r="E56">
        <v>0.04676083779834388</v>
      </c>
      <c r="F56">
        <v>47</v>
      </c>
      <c r="G56">
        <v>0.005235602094240788</v>
      </c>
      <c r="H56">
        <v>0.03713728933664817</v>
      </c>
      <c r="I56">
        <v>1.881811112496192</v>
      </c>
      <c r="J56">
        <v>35407.443484</v>
      </c>
      <c r="K56">
        <v>8.162158479437529</v>
      </c>
      <c r="L56">
        <v>0.3756110004982419</v>
      </c>
      <c r="M56">
        <v>0.7740922162046481</v>
      </c>
      <c r="N56">
        <v>52.57</v>
      </c>
      <c r="O56">
        <v>30.04</v>
      </c>
    </row>
    <row r="57" spans="1:15">
      <c r="A57" s="1" t="s">
        <v>70</v>
      </c>
      <c r="B57">
        <f>HYPERLINK("https://www.suredividend.com/sure-analysis-IBM/","International Business Machines Corp.")</f>
        <v>0</v>
      </c>
      <c r="C57" t="s">
        <v>89</v>
      </c>
      <c r="D57">
        <v>149.21</v>
      </c>
      <c r="E57">
        <v>0.0442329602573554</v>
      </c>
      <c r="F57">
        <v>27</v>
      </c>
      <c r="G57">
        <v>0.006097560975609539</v>
      </c>
      <c r="H57">
        <v>0.01924487649145656</v>
      </c>
      <c r="I57">
        <v>6.472157910111975</v>
      </c>
      <c r="J57">
        <v>134904.694623</v>
      </c>
      <c r="K57">
        <v>106.8975393211014</v>
      </c>
      <c r="L57">
        <v>4.494554104244427</v>
      </c>
      <c r="M57">
        <v>0.506597831377654</v>
      </c>
      <c r="N57">
        <v>150.46</v>
      </c>
      <c r="O57">
        <v>114.18</v>
      </c>
    </row>
    <row r="58" spans="1:15">
      <c r="A58" s="1" t="s">
        <v>71</v>
      </c>
      <c r="B58">
        <f>HYPERLINK("https://www.suredividend.com/sure-analysis-NEE/","NextEra Energy Inc")</f>
        <v>0</v>
      </c>
      <c r="C58" t="s">
        <v>86</v>
      </c>
      <c r="D58">
        <v>86.55</v>
      </c>
      <c r="E58">
        <v>0.01964182553437319</v>
      </c>
      <c r="F58">
        <v>26</v>
      </c>
      <c r="G58">
        <v>0.1038961038961039</v>
      </c>
      <c r="H58" t="s">
        <v>90</v>
      </c>
      <c r="I58">
        <v>1.687092221427607</v>
      </c>
      <c r="J58">
        <v>171989.014081</v>
      </c>
      <c r="K58">
        <v>44.91747560214155</v>
      </c>
      <c r="L58">
        <v>0.8696351656843336</v>
      </c>
      <c r="M58">
        <v>0.743368950243889</v>
      </c>
      <c r="N58">
        <v>91.77</v>
      </c>
      <c r="O58">
        <v>66.18000000000001</v>
      </c>
    </row>
    <row r="59" spans="1:15">
      <c r="A59" s="1" t="s">
        <v>72</v>
      </c>
      <c r="B59">
        <f>HYPERLINK("https://www.suredividend.com/sure-analysis-WST/","West Pharmaceutical Services, Inc.")</f>
        <v>0</v>
      </c>
      <c r="C59" t="s">
        <v>80</v>
      </c>
      <c r="D59">
        <v>241.28</v>
      </c>
      <c r="E59">
        <v>0.003149867374005305</v>
      </c>
      <c r="F59">
        <v>30</v>
      </c>
      <c r="G59">
        <v>0.05555555555555558</v>
      </c>
      <c r="H59">
        <v>0.06298004826234438</v>
      </c>
      <c r="I59">
        <v>0.7292373297871321</v>
      </c>
      <c r="J59">
        <v>17862.679103</v>
      </c>
      <c r="K59">
        <v>28.3264812929908</v>
      </c>
      <c r="L59">
        <v>0.08828539101539129</v>
      </c>
      <c r="M59">
        <v>1.166706358640579</v>
      </c>
      <c r="N59">
        <v>474.08</v>
      </c>
      <c r="O59">
        <v>206.02</v>
      </c>
    </row>
    <row r="60" spans="1:15">
      <c r="A60" s="1" t="s">
        <v>73</v>
      </c>
      <c r="B60">
        <f>HYPERLINK("https://www.suredividend.com/sure-analysis-AMCR/","Amcor Plc")</f>
        <v>0</v>
      </c>
      <c r="C60" t="s">
        <v>88</v>
      </c>
      <c r="D60">
        <v>12.48</v>
      </c>
      <c r="E60">
        <v>0.03846153846153846</v>
      </c>
      <c r="F60">
        <v>3</v>
      </c>
      <c r="G60" t="s">
        <v>90</v>
      </c>
      <c r="H60" t="s">
        <v>90</v>
      </c>
      <c r="I60">
        <v>0.4753357620802771</v>
      </c>
      <c r="J60">
        <v>18582.964059</v>
      </c>
      <c r="K60">
        <v>22.2550467771018</v>
      </c>
      <c r="L60">
        <v>0.856152309222401</v>
      </c>
      <c r="M60">
        <v>0.8102353052018301</v>
      </c>
      <c r="N60">
        <v>13.33</v>
      </c>
      <c r="O60">
        <v>10.31</v>
      </c>
    </row>
    <row r="61" spans="1:15">
      <c r="A61" s="1" t="s">
        <v>74</v>
      </c>
      <c r="B61">
        <f>HYPERLINK("https://www.suredividend.com/sure-analysis-ATO/","Atmos Energy Corp.")</f>
        <v>0</v>
      </c>
      <c r="C61" t="s">
        <v>86</v>
      </c>
      <c r="D61">
        <v>119</v>
      </c>
      <c r="E61">
        <v>0.02487394957983193</v>
      </c>
      <c r="F61">
        <v>39</v>
      </c>
      <c r="G61">
        <v>0.08823529411764697</v>
      </c>
      <c r="H61">
        <v>0.08817312612555162</v>
      </c>
      <c r="I61">
        <v>2.768039950700219</v>
      </c>
      <c r="J61">
        <v>16767.168544</v>
      </c>
      <c r="K61">
        <v>22.32696152109968</v>
      </c>
      <c r="L61">
        <v>0.5005497198372909</v>
      </c>
      <c r="M61">
        <v>0.5170295856882781</v>
      </c>
      <c r="N61">
        <v>121.5</v>
      </c>
      <c r="O61">
        <v>95.09999999999999</v>
      </c>
    </row>
    <row r="62" spans="1:15">
      <c r="A62" s="1" t="s">
        <v>75</v>
      </c>
      <c r="B62">
        <f>HYPERLINK("https://www.suredividend.com/sure-analysis-O/","Realty Income Corp.")</f>
        <v>0</v>
      </c>
      <c r="C62" t="s">
        <v>87</v>
      </c>
      <c r="D62">
        <v>64.67</v>
      </c>
      <c r="E62">
        <v>0.04608009896397093</v>
      </c>
      <c r="F62">
        <v>26</v>
      </c>
      <c r="G62">
        <v>0.002020202020201811</v>
      </c>
      <c r="H62">
        <v>0.01082683696714049</v>
      </c>
      <c r="I62">
        <v>2.91063052371156</v>
      </c>
      <c r="J62">
        <v>40558.040191</v>
      </c>
      <c r="K62">
        <v>62.76546647838696</v>
      </c>
      <c r="L62">
        <v>2.598777253313892</v>
      </c>
      <c r="M62">
        <v>0.5584119144277491</v>
      </c>
      <c r="N62">
        <v>73.93000000000001</v>
      </c>
      <c r="O62">
        <v>55.06</v>
      </c>
    </row>
    <row r="63" spans="1:15">
      <c r="A63" s="1" t="s">
        <v>76</v>
      </c>
      <c r="B63">
        <f>HYPERLINK("https://www.suredividend.com/sure-analysis-ESS/","Essex Property Trust, Inc.")</f>
        <v>0</v>
      </c>
      <c r="C63" t="s">
        <v>87</v>
      </c>
      <c r="D63">
        <v>218.61</v>
      </c>
      <c r="E63">
        <v>0.040254334202461</v>
      </c>
      <c r="F63">
        <v>27</v>
      </c>
      <c r="G63">
        <v>0.05263157894736858</v>
      </c>
      <c r="H63">
        <v>0.04683184708394994</v>
      </c>
      <c r="I63">
        <v>8.58355824610263</v>
      </c>
      <c r="J63">
        <v>14155.830841</v>
      </c>
      <c r="K63">
        <v>39.3191310615959</v>
      </c>
      <c r="L63">
        <v>1.554992435888158</v>
      </c>
      <c r="M63">
        <v>0.69307149544848</v>
      </c>
      <c r="N63">
        <v>357.09</v>
      </c>
      <c r="O63">
        <v>205.76</v>
      </c>
    </row>
    <row r="64" spans="1:15">
      <c r="A64" s="1" t="s">
        <v>77</v>
      </c>
      <c r="B64">
        <f>HYPERLINK("https://www.suredividend.com/sure-analysis-ALB/","Albemarle Corp.")</f>
        <v>0</v>
      </c>
      <c r="C64" t="s">
        <v>83</v>
      </c>
      <c r="D64">
        <v>259.36</v>
      </c>
      <c r="E64">
        <v>0.006091918568784701</v>
      </c>
      <c r="F64">
        <v>27</v>
      </c>
      <c r="G64">
        <v>0.01282051282051277</v>
      </c>
      <c r="H64">
        <v>0.04301228432069748</v>
      </c>
      <c r="I64">
        <v>1.571457815776792</v>
      </c>
      <c r="J64">
        <v>30384.748652</v>
      </c>
      <c r="K64">
        <v>19.55830666973062</v>
      </c>
      <c r="L64">
        <v>0.1192304867812437</v>
      </c>
      <c r="M64">
        <v>1.380581611917165</v>
      </c>
      <c r="N64">
        <v>334.55</v>
      </c>
      <c r="O64">
        <v>169.1</v>
      </c>
    </row>
    <row r="65" spans="1:15">
      <c r="A65" s="1" t="s">
        <v>78</v>
      </c>
      <c r="B65">
        <f>HYPERLINK("https://www.suredividend.com/sure-analysis-EXPD/","Expeditors International Of Washington, Inc.")</f>
        <v>0</v>
      </c>
      <c r="C65" t="s">
        <v>82</v>
      </c>
      <c r="D65">
        <v>113.28</v>
      </c>
      <c r="E65">
        <v>0.01182909604519774</v>
      </c>
      <c r="F65">
        <v>27</v>
      </c>
      <c r="G65" t="s">
        <v>90</v>
      </c>
      <c r="H65" t="s">
        <v>90</v>
      </c>
      <c r="I65">
        <v>1.336046762423824</v>
      </c>
      <c r="J65">
        <v>18026.96958</v>
      </c>
      <c r="K65">
        <v>11.33091104369388</v>
      </c>
      <c r="L65">
        <v>0.1404886185514011</v>
      </c>
      <c r="M65">
        <v>0.8715614227776231</v>
      </c>
      <c r="N65">
        <v>136.99</v>
      </c>
      <c r="O65">
        <v>85.56999999999999</v>
      </c>
    </row>
    <row r="66" spans="1:15">
      <c r="A66" s="1" t="s">
        <v>79</v>
      </c>
      <c r="B66">
        <f>HYPERLINK("https://www.suredividend.com/sure-analysis-XOM/","Exxon Mobil Corp.")</f>
        <v>0</v>
      </c>
      <c r="C66" t="s">
        <v>85</v>
      </c>
      <c r="D66">
        <v>106.09</v>
      </c>
      <c r="E66">
        <v>0.03431049109246866</v>
      </c>
      <c r="F66">
        <v>40</v>
      </c>
      <c r="G66">
        <v>0.03409090909090917</v>
      </c>
      <c r="H66">
        <v>0.03397522653195018</v>
      </c>
      <c r="I66">
        <v>3.503350004935757</v>
      </c>
      <c r="J66">
        <v>436909.749034</v>
      </c>
      <c r="K66">
        <v>8.424792692516197</v>
      </c>
      <c r="L66">
        <v>0.286455437852474</v>
      </c>
      <c r="M66">
        <v>0.5294558479727131</v>
      </c>
      <c r="N66">
        <v>114.64</v>
      </c>
      <c r="O66">
        <v>55.75</v>
      </c>
    </row>
  </sheetData>
  <autoFilter ref="A1:O66"/>
  <conditionalFormatting sqref="A1:O1">
    <cfRule type="cellIs" dxfId="8" priority="16" operator="notEqual">
      <formula>-13.345</formula>
    </cfRule>
  </conditionalFormatting>
  <conditionalFormatting sqref="A2:A66">
    <cfRule type="cellIs" dxfId="0" priority="1" operator="notEqual">
      <formula>"None"</formula>
    </cfRule>
  </conditionalFormatting>
  <conditionalFormatting sqref="B2:B66">
    <cfRule type="cellIs" dxfId="1" priority="2" operator="notEqual">
      <formula>"None"</formula>
    </cfRule>
  </conditionalFormatting>
  <conditionalFormatting sqref="C2:C66">
    <cfRule type="cellIs" dxfId="0" priority="3" operator="notEqual">
      <formula>"None"</formula>
    </cfRule>
  </conditionalFormatting>
  <conditionalFormatting sqref="D2:D66">
    <cfRule type="cellIs" dxfId="2" priority="4" operator="notEqual">
      <formula>"None"</formula>
    </cfRule>
  </conditionalFormatting>
  <conditionalFormatting sqref="E2:E66">
    <cfRule type="cellIs" dxfId="3" priority="5" operator="notEqual">
      <formula>"None"</formula>
    </cfRule>
  </conditionalFormatting>
  <conditionalFormatting sqref="F2:F66">
    <cfRule type="cellIs" dxfId="4" priority="6" operator="notEqual">
      <formula>"None"</formula>
    </cfRule>
  </conditionalFormatting>
  <conditionalFormatting sqref="G2:G66">
    <cfRule type="cellIs" dxfId="3" priority="7" operator="notEqual">
      <formula>"None"</formula>
    </cfRule>
  </conditionalFormatting>
  <conditionalFormatting sqref="H2:H66">
    <cfRule type="cellIs" dxfId="3" priority="8" operator="notEqual">
      <formula>"None"</formula>
    </cfRule>
  </conditionalFormatting>
  <conditionalFormatting sqref="I2:I66">
    <cfRule type="cellIs" dxfId="2" priority="9" operator="notEqual">
      <formula>"None"</formula>
    </cfRule>
  </conditionalFormatting>
  <conditionalFormatting sqref="J2:J66">
    <cfRule type="cellIs" dxfId="5" priority="10" operator="notEqual">
      <formula>"None"</formula>
    </cfRule>
  </conditionalFormatting>
  <conditionalFormatting sqref="K2:K66">
    <cfRule type="cellIs" dxfId="6" priority="11" operator="notEqual">
      <formula>"None"</formula>
    </cfRule>
  </conditionalFormatting>
  <conditionalFormatting sqref="L2:L66">
    <cfRule type="cellIs" dxfId="3" priority="12" operator="notEqual">
      <formula>"None"</formula>
    </cfRule>
  </conditionalFormatting>
  <conditionalFormatting sqref="M2:M66">
    <cfRule type="cellIs" dxfId="7" priority="13" operator="notEqual">
      <formula>"None"</formula>
    </cfRule>
  </conditionalFormatting>
  <conditionalFormatting sqref="N2:N66">
    <cfRule type="cellIs" dxfId="2" priority="14" operator="notEqual">
      <formula>"None"</formula>
    </cfRule>
  </conditionalFormatting>
  <conditionalFormatting sqref="O2:O66">
    <cfRule type="cellIs" dxfId="2" priority="15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14</v>
      </c>
      <c r="B1" s="1" t="s">
        <v>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</row>
    <row r="2" spans="1:9">
      <c r="A2" s="1" t="s">
        <v>15</v>
      </c>
      <c r="B2">
        <f>HYPERLINK("https://www.suredividend.com/sure-analysis-ABT/","Abbott Laboratories")</f>
        <v>0</v>
      </c>
      <c r="C2">
        <v>0.051878182342203</v>
      </c>
      <c r="D2">
        <v>0.006557470487705001</v>
      </c>
      <c r="E2">
        <v>0.007895441779286</v>
      </c>
      <c r="F2">
        <v>-0.208986159966998</v>
      </c>
      <c r="G2">
        <v>-0.171486859111147</v>
      </c>
      <c r="H2">
        <v>0.05632715751614</v>
      </c>
      <c r="I2">
        <v>1.134187346134429</v>
      </c>
    </row>
    <row r="3" spans="1:9">
      <c r="A3" s="1" t="s">
        <v>16</v>
      </c>
      <c r="B3">
        <f>HYPERLINK("https://www.suredividend.com/sure-analysis-ABBV/","Abbvie Inc")</f>
        <v>0</v>
      </c>
      <c r="C3">
        <v>0.100958977091102</v>
      </c>
      <c r="D3">
        <v>0.174087688697736</v>
      </c>
      <c r="E3">
        <v>0.177124816385759</v>
      </c>
      <c r="F3">
        <v>0.268545339446373</v>
      </c>
      <c r="G3">
        <v>0.368940809788274</v>
      </c>
      <c r="H3">
        <v>0.6926800699515501</v>
      </c>
      <c r="I3">
        <v>1.165376504643273</v>
      </c>
    </row>
    <row r="4" spans="1:9">
      <c r="A4" s="1" t="s">
        <v>17</v>
      </c>
      <c r="B4">
        <f>HYPERLINK("https://www.suredividend.com/sure-analysis-AFL/","Aflac Inc.")</f>
        <v>0</v>
      </c>
      <c r="C4">
        <v>0.013296475782901</v>
      </c>
      <c r="D4">
        <v>0.139754281723053</v>
      </c>
      <c r="E4">
        <v>0.288796280288623</v>
      </c>
      <c r="F4">
        <v>0.244429762289666</v>
      </c>
      <c r="G4">
        <v>0.256264024763408</v>
      </c>
      <c r="H4">
        <v>0.6488710285770161</v>
      </c>
      <c r="I4">
        <v>0.7591272423780251</v>
      </c>
    </row>
    <row r="5" spans="1:9">
      <c r="A5" s="1" t="s">
        <v>18</v>
      </c>
      <c r="B5">
        <f>HYPERLINK("https://www.suredividend.com/sure-analysis-AOS/","A.O. Smith Corp.")</f>
        <v>0</v>
      </c>
      <c r="C5">
        <v>-0.024833333333333</v>
      </c>
      <c r="D5">
        <v>0.047715743312328</v>
      </c>
      <c r="E5">
        <v>0.018319659434641</v>
      </c>
      <c r="F5">
        <v>-0.305671751603505</v>
      </c>
      <c r="G5">
        <v>-0.28724049633692</v>
      </c>
      <c r="H5">
        <v>0.075695819475775</v>
      </c>
      <c r="I5">
        <v>0.046802876874083</v>
      </c>
    </row>
    <row r="6" spans="1:9">
      <c r="A6" s="1" t="s">
        <v>19</v>
      </c>
      <c r="B6">
        <f>HYPERLINK("https://www.suredividend.com/sure-analysis-APD/","Air Products &amp; Chemicals Inc.")</f>
        <v>0</v>
      </c>
      <c r="C6">
        <v>0.107640574083061</v>
      </c>
      <c r="D6">
        <v>0.221097302166453</v>
      </c>
      <c r="E6">
        <v>0.305065825133188</v>
      </c>
      <c r="F6">
        <v>0.071463543210654</v>
      </c>
      <c r="G6">
        <v>0.109262590864683</v>
      </c>
      <c r="H6">
        <v>0.251740432810478</v>
      </c>
      <c r="I6">
        <v>1.206815288779852</v>
      </c>
    </row>
    <row r="7" spans="1:9">
      <c r="A7" s="1" t="s">
        <v>20</v>
      </c>
      <c r="B7">
        <f>HYPERLINK("https://www.suredividend.com/sure-analysis-ADM/","Archer Daniels Midland Co.")</f>
        <v>0</v>
      </c>
      <c r="C7">
        <v>0.007066623073511</v>
      </c>
      <c r="D7">
        <v>0.06255080502483</v>
      </c>
      <c r="E7">
        <v>0.112010017979461</v>
      </c>
      <c r="F7">
        <v>0.40703441829612</v>
      </c>
      <c r="G7">
        <v>0.4988413007623481</v>
      </c>
      <c r="H7">
        <v>0.9554927913072441</v>
      </c>
      <c r="I7">
        <v>1.570033622747812</v>
      </c>
    </row>
    <row r="8" spans="1:9">
      <c r="A8" s="1" t="s">
        <v>21</v>
      </c>
      <c r="B8">
        <f>HYPERLINK("https://www.suredividend.com/sure-analysis-ADP/","Automatic Data Processing Inc.")</f>
        <v>0</v>
      </c>
      <c r="C8">
        <v>0.06612877084138001</v>
      </c>
      <c r="D8">
        <v>0.08920409797440901</v>
      </c>
      <c r="E8">
        <v>0.261031582300635</v>
      </c>
      <c r="F8">
        <v>0.09280335903857401</v>
      </c>
      <c r="G8">
        <v>0.138273326790295</v>
      </c>
      <c r="H8">
        <v>0.582331124464587</v>
      </c>
      <c r="I8">
        <v>1.504230855556176</v>
      </c>
    </row>
    <row r="9" spans="1:9">
      <c r="A9" s="1" t="s">
        <v>22</v>
      </c>
      <c r="B9">
        <f>HYPERLINK("https://www.suredividend.com/sure-analysis-BDX/","Becton, Dickinson And Co.")</f>
        <v>0</v>
      </c>
      <c r="C9">
        <v>0.120048812014668</v>
      </c>
      <c r="D9">
        <v>-0.03492627856313901</v>
      </c>
      <c r="E9">
        <v>0.026194082601231</v>
      </c>
      <c r="F9">
        <v>0.049476067476114</v>
      </c>
      <c r="G9">
        <v>0.07736540353495901</v>
      </c>
      <c r="H9">
        <v>0.102388580910097</v>
      </c>
      <c r="I9">
        <v>0.265422429246469</v>
      </c>
    </row>
    <row r="10" spans="1:9">
      <c r="A10" s="1" t="s">
        <v>23</v>
      </c>
      <c r="B10">
        <f>HYPERLINK("https://www.suredividend.com/sure-analysis-BF.B/","Brown-Forman Corp.")</f>
        <v>0</v>
      </c>
      <c r="C10">
        <v>-0.008697655664996001</v>
      </c>
      <c r="D10">
        <v>-0.060630540151084</v>
      </c>
      <c r="E10">
        <v>0.011164822510021</v>
      </c>
      <c r="F10">
        <v>-0.044760544891675</v>
      </c>
      <c r="G10">
        <v>-0.023450522107837</v>
      </c>
      <c r="H10">
        <v>-0.06679897407533901</v>
      </c>
      <c r="I10">
        <v>0.4299097063118341</v>
      </c>
    </row>
    <row r="11" spans="1:9">
      <c r="A11" s="1" t="s">
        <v>24</v>
      </c>
      <c r="B11">
        <f>HYPERLINK("https://www.suredividend.com/sure-analysis-BRO/","Brown &amp; Brown, Inc.")</f>
        <v>0</v>
      </c>
      <c r="C11">
        <v>0.023645667901888</v>
      </c>
      <c r="D11">
        <v>-0.109897916752976</v>
      </c>
      <c r="E11">
        <v>0.044216756429826</v>
      </c>
      <c r="F11">
        <v>-0.16897546608142</v>
      </c>
      <c r="G11">
        <v>-0.131015742381595</v>
      </c>
      <c r="H11">
        <v>0.306955408961465</v>
      </c>
      <c r="I11">
        <v>1.344482524491577</v>
      </c>
    </row>
    <row r="12" spans="1:9">
      <c r="A12" s="1" t="s">
        <v>25</v>
      </c>
      <c r="B12">
        <f>HYPERLINK("https://www.suredividend.com/sure-analysis-CAH/","Cardinal Health, Inc.")</f>
        <v>0</v>
      </c>
      <c r="C12">
        <v>0.05646339843231001</v>
      </c>
      <c r="D12">
        <v>0.160449002702655</v>
      </c>
      <c r="E12">
        <v>0.5123880020768711</v>
      </c>
      <c r="F12">
        <v>0.5837387946297871</v>
      </c>
      <c r="G12">
        <v>0.697694278394534</v>
      </c>
      <c r="H12">
        <v>0.5707871516248121</v>
      </c>
      <c r="I12">
        <v>0.5854786741952971</v>
      </c>
    </row>
    <row r="13" spans="1:9">
      <c r="A13" s="1" t="s">
        <v>26</v>
      </c>
      <c r="B13">
        <f>HYPERLINK("https://www.suredividend.com/sure-analysis-CAT/","Caterpillar Inc.")</f>
        <v>0</v>
      </c>
      <c r="C13">
        <v>-0.014503784515201</v>
      </c>
      <c r="D13">
        <v>0.219435625142579</v>
      </c>
      <c r="E13">
        <v>0.097934577118998</v>
      </c>
      <c r="F13">
        <v>0.153808642821816</v>
      </c>
      <c r="G13">
        <v>0.172409491154359</v>
      </c>
      <c r="H13">
        <v>0.351066981177467</v>
      </c>
      <c r="I13">
        <v>0.829185499941528</v>
      </c>
    </row>
    <row r="14" spans="1:9">
      <c r="A14" s="1" t="s">
        <v>27</v>
      </c>
      <c r="B14">
        <f>HYPERLINK("https://www.suredividend.com/sure-analysis-CB/","Chubb Limited")</f>
        <v>0</v>
      </c>
      <c r="C14">
        <v>0.05463977504121</v>
      </c>
      <c r="D14">
        <v>0.109088684266878</v>
      </c>
      <c r="E14">
        <v>0.08788063069370701</v>
      </c>
      <c r="F14">
        <v>0.139190987440253</v>
      </c>
      <c r="G14">
        <v>0.154902268923981</v>
      </c>
      <c r="H14">
        <v>0.465561033714708</v>
      </c>
      <c r="I14">
        <v>0.600972079217685</v>
      </c>
    </row>
    <row r="15" spans="1:9">
      <c r="A15" s="1" t="s">
        <v>28</v>
      </c>
      <c r="B15">
        <f>HYPERLINK("https://www.suredividend.com/sure-analysis-CHD/","Church &amp; Dwight Co., Inc.")</f>
        <v>0</v>
      </c>
      <c r="C15">
        <v>0.09409426270929401</v>
      </c>
      <c r="D15">
        <v>-0.009396035387950001</v>
      </c>
      <c r="E15">
        <v>-0.048636816899791</v>
      </c>
      <c r="F15">
        <v>-0.198414006972287</v>
      </c>
      <c r="G15">
        <v>-0.141007451514372</v>
      </c>
      <c r="H15">
        <v>-0.031640164689156</v>
      </c>
      <c r="I15">
        <v>0.7896544351203421</v>
      </c>
    </row>
    <row r="16" spans="1:9">
      <c r="A16" s="1" t="s">
        <v>29</v>
      </c>
      <c r="B16">
        <f>HYPERLINK("https://www.suredividend.com/sure-analysis-CINF/","Cincinnati Financial Corp.")</f>
        <v>0</v>
      </c>
      <c r="C16">
        <v>-0.024707057861749</v>
      </c>
      <c r="D16">
        <v>0.05354257000803601</v>
      </c>
      <c r="E16">
        <v>-0.09296879751839901</v>
      </c>
      <c r="F16">
        <v>-0.040365942598921</v>
      </c>
      <c r="G16">
        <v>-0.055432735321466</v>
      </c>
      <c r="H16">
        <v>0.404410610579186</v>
      </c>
      <c r="I16">
        <v>0.641048057626968</v>
      </c>
    </row>
    <row r="17" spans="1:9">
      <c r="A17" s="1" t="s">
        <v>30</v>
      </c>
      <c r="B17">
        <f>HYPERLINK("https://www.suredividend.com/sure-analysis-CLX/","Clorox Co.")</f>
        <v>0</v>
      </c>
      <c r="C17">
        <v>0.05679656120076101</v>
      </c>
      <c r="D17">
        <v>0.021600964584227</v>
      </c>
      <c r="E17">
        <v>0.1630495054112</v>
      </c>
      <c r="F17">
        <v>-0.112984599515237</v>
      </c>
      <c r="G17">
        <v>-0.08229989829848801</v>
      </c>
      <c r="H17">
        <v>-0.214251508676922</v>
      </c>
      <c r="I17">
        <v>0.170881381604116</v>
      </c>
    </row>
    <row r="18" spans="1:9">
      <c r="A18" s="1" t="s">
        <v>31</v>
      </c>
      <c r="B18">
        <f>HYPERLINK("https://www.suredividend.com/sure-analysis-CTAS/","Cintas Corporation")</f>
        <v>0</v>
      </c>
      <c r="C18">
        <v>0.033227169027128</v>
      </c>
      <c r="D18">
        <v>0.069241210877919</v>
      </c>
      <c r="E18">
        <v>0.22702282929865</v>
      </c>
      <c r="F18">
        <v>0.042943260575983</v>
      </c>
      <c r="G18">
        <v>0.008182362384936</v>
      </c>
      <c r="H18">
        <v>0.335863594840415</v>
      </c>
      <c r="I18">
        <v>2.036250878675419</v>
      </c>
    </row>
    <row r="19" spans="1:9">
      <c r="A19" s="1" t="s">
        <v>32</v>
      </c>
      <c r="B19">
        <f>HYPERLINK("https://www.suredividend.com/sure-analysis-CVX/","Chevron Corp.")</f>
        <v>0</v>
      </c>
      <c r="C19">
        <v>-0.08257475732143101</v>
      </c>
      <c r="D19">
        <v>0.05269620458832901</v>
      </c>
      <c r="E19">
        <v>-0.015864439167377</v>
      </c>
      <c r="F19">
        <v>0.498634234367854</v>
      </c>
      <c r="G19">
        <v>0.486096787579645</v>
      </c>
      <c r="H19">
        <v>0.9740690476439671</v>
      </c>
      <c r="I19">
        <v>0.741486465136415</v>
      </c>
    </row>
    <row r="20" spans="1:9">
      <c r="A20" s="1" t="s">
        <v>33</v>
      </c>
      <c r="B20">
        <f>HYPERLINK("https://www.suredividend.com/sure-analysis-KO/","Coca-Cola Co")</f>
        <v>0</v>
      </c>
      <c r="C20">
        <v>0.050614076290644</v>
      </c>
      <c r="D20">
        <v>0.038293673014589</v>
      </c>
      <c r="E20">
        <v>0.064359030246963</v>
      </c>
      <c r="F20">
        <v>0.112355369457785</v>
      </c>
      <c r="G20">
        <v>0.170265701720365</v>
      </c>
      <c r="H20">
        <v>0.273458044763135</v>
      </c>
      <c r="I20">
        <v>0.6436617402207651</v>
      </c>
    </row>
    <row r="21" spans="1:9">
      <c r="A21" s="1" t="s">
        <v>34</v>
      </c>
      <c r="B21">
        <f>HYPERLINK("https://www.suredividend.com/sure-analysis-CL/","Colgate-Palmolive Co.")</f>
        <v>0</v>
      </c>
      <c r="C21">
        <v>0.05417728308971401</v>
      </c>
      <c r="D21">
        <v>0.015768248229415</v>
      </c>
      <c r="E21">
        <v>0.03890096674221701</v>
      </c>
      <c r="F21">
        <v>-0.05656414607713801</v>
      </c>
      <c r="G21">
        <v>0.013122520678731</v>
      </c>
      <c r="H21">
        <v>-0.0274879100949</v>
      </c>
      <c r="I21">
        <v>0.213459974035877</v>
      </c>
    </row>
    <row r="22" spans="1:9">
      <c r="A22" s="1" t="s">
        <v>35</v>
      </c>
      <c r="B22">
        <f>HYPERLINK("https://www.suredividend.com/sure-analysis-ED/","Consolidated Edison, Inc.")</f>
        <v>0</v>
      </c>
      <c r="C22">
        <v>0.113414293137586</v>
      </c>
      <c r="D22">
        <v>-0.026417881045786</v>
      </c>
      <c r="E22">
        <v>0.051134177518233</v>
      </c>
      <c r="F22">
        <v>0.193420231961577</v>
      </c>
      <c r="G22">
        <v>0.232570438862751</v>
      </c>
      <c r="H22">
        <v>0.43378424280593</v>
      </c>
      <c r="I22">
        <v>0.3187093140968481</v>
      </c>
    </row>
    <row r="23" spans="1:9">
      <c r="A23" s="1" t="s">
        <v>36</v>
      </c>
      <c r="B23">
        <f>HYPERLINK("https://www.suredividend.com/sure-analysis-DOV/","Dover Corp.")</f>
        <v>0</v>
      </c>
      <c r="C23">
        <v>-0.0009200365735900001</v>
      </c>
      <c r="D23">
        <v>0.07917182984621601</v>
      </c>
      <c r="E23">
        <v>0.100931829328102</v>
      </c>
      <c r="F23">
        <v>-0.216068418285329</v>
      </c>
      <c r="G23">
        <v>-0.16922275251957</v>
      </c>
      <c r="H23">
        <v>0.188394896085327</v>
      </c>
      <c r="I23">
        <v>0.9559050068658821</v>
      </c>
    </row>
    <row r="24" spans="1:9">
      <c r="A24" s="1" t="s">
        <v>37</v>
      </c>
      <c r="B24">
        <f>HYPERLINK("https://www.suredividend.com/sure-analysis-ECL/","Ecolab, Inc.")</f>
        <v>0</v>
      </c>
      <c r="C24">
        <v>-0.033209146968139</v>
      </c>
      <c r="D24">
        <v>-0.136658211641777</v>
      </c>
      <c r="E24">
        <v>-0.045425226878786</v>
      </c>
      <c r="F24">
        <v>-0.351987672653673</v>
      </c>
      <c r="G24">
        <v>-0.343338072910372</v>
      </c>
      <c r="H24">
        <v>-0.305331835472892</v>
      </c>
      <c r="I24">
        <v>0.176160766196337</v>
      </c>
    </row>
    <row r="25" spans="1:9">
      <c r="A25" s="1" t="s">
        <v>38</v>
      </c>
      <c r="B25">
        <f>HYPERLINK("https://www.suredividend.com/sure-analysis-EMR/","Emerson Electric Co.")</f>
        <v>0</v>
      </c>
      <c r="C25">
        <v>0.00743922883487</v>
      </c>
      <c r="D25">
        <v>0.136772063900422</v>
      </c>
      <c r="E25">
        <v>0.123797746794283</v>
      </c>
      <c r="F25">
        <v>0.064489344035427</v>
      </c>
      <c r="G25">
        <v>0.068858261501759</v>
      </c>
      <c r="H25">
        <v>0.226878789734795</v>
      </c>
      <c r="I25">
        <v>0.6557574379930461</v>
      </c>
    </row>
    <row r="26" spans="1:9">
      <c r="A26" s="1" t="s">
        <v>39</v>
      </c>
      <c r="B26">
        <f>HYPERLINK("https://www.suredividend.com/sure-analysis-FRT/","Federal Realty Investment Trust.")</f>
        <v>0</v>
      </c>
      <c r="C26">
        <v>-0.001113482416256</v>
      </c>
      <c r="D26">
        <v>0.034602727929756</v>
      </c>
      <c r="E26">
        <v>0.06788854675893601</v>
      </c>
      <c r="F26">
        <v>-0.1919860629793</v>
      </c>
      <c r="G26">
        <v>-0.1919860629793</v>
      </c>
      <c r="H26">
        <v>-0.1919860629793</v>
      </c>
      <c r="I26">
        <v>-0.1919860629793</v>
      </c>
    </row>
    <row r="27" spans="1:9">
      <c r="A27" s="1" t="s">
        <v>40</v>
      </c>
      <c r="B27">
        <f>HYPERLINK("https://www.suredividend.com/sure-analysis-BEN/","Franklin Resources, Inc.")</f>
        <v>0</v>
      </c>
      <c r="C27">
        <v>-0.010611050128064</v>
      </c>
      <c r="D27">
        <v>0.023726683148262</v>
      </c>
      <c r="E27">
        <v>0.128269749936367</v>
      </c>
      <c r="F27">
        <v>-0.164217118094513</v>
      </c>
      <c r="G27">
        <v>-0.170859895560236</v>
      </c>
      <c r="H27">
        <v>0.205845496586262</v>
      </c>
      <c r="I27">
        <v>-0.256820268138367</v>
      </c>
    </row>
    <row r="28" spans="1:9">
      <c r="A28" s="1" t="s">
        <v>41</v>
      </c>
      <c r="B28">
        <f>HYPERLINK("https://www.suredividend.com/sure-analysis-GD/","General Dynamics Corp.")</f>
        <v>0</v>
      </c>
      <c r="C28">
        <v>0.026693538436227</v>
      </c>
      <c r="D28">
        <v>0.06615390594935401</v>
      </c>
      <c r="E28">
        <v>0.123919282406219</v>
      </c>
      <c r="F28">
        <v>0.224287606062092</v>
      </c>
      <c r="G28">
        <v>0.245436633758707</v>
      </c>
      <c r="H28">
        <v>0.7310247455680711</v>
      </c>
      <c r="I28">
        <v>0.4247123264841131</v>
      </c>
    </row>
    <row r="29" spans="1:9">
      <c r="A29" s="1" t="s">
        <v>42</v>
      </c>
      <c r="B29">
        <f>HYPERLINK("https://www.suredividend.com/sure-analysis-GPC/","Genuine Parts Co.")</f>
        <v>0</v>
      </c>
      <c r="C29">
        <v>0.027831987134312</v>
      </c>
      <c r="D29">
        <v>0.121133822184307</v>
      </c>
      <c r="E29">
        <v>0.353405150107368</v>
      </c>
      <c r="F29">
        <v>0.330421346384648</v>
      </c>
      <c r="G29">
        <v>0.383409273143908</v>
      </c>
      <c r="H29">
        <v>0.973923218486037</v>
      </c>
      <c r="I29">
        <v>1.254047862295285</v>
      </c>
    </row>
    <row r="30" spans="1:9">
      <c r="A30" s="1" t="s">
        <v>43</v>
      </c>
      <c r="B30">
        <f>HYPERLINK("https://www.suredividend.com/sure-analysis-HRL/","Hormel Foods Corp.")</f>
        <v>0</v>
      </c>
      <c r="C30">
        <v>-0.00464135021097</v>
      </c>
      <c r="D30">
        <v>0.007822479696157</v>
      </c>
      <c r="E30">
        <v>0.04068096444964901</v>
      </c>
      <c r="F30">
        <v>-0.012629882700095</v>
      </c>
      <c r="G30">
        <v>0.047685454537379</v>
      </c>
      <c r="H30">
        <v>0.043186783057832</v>
      </c>
      <c r="I30">
        <v>0.4136837878815111</v>
      </c>
    </row>
    <row r="31" spans="1:9">
      <c r="A31" s="1" t="s">
        <v>44</v>
      </c>
      <c r="B31">
        <f>HYPERLINK("https://www.suredividend.com/sure-analysis-ITW/","Illinois Tool Works, Inc.")</f>
        <v>0</v>
      </c>
      <c r="C31">
        <v>-0.009627699509782001</v>
      </c>
      <c r="D31">
        <v>0.08786769200319</v>
      </c>
      <c r="E31">
        <v>0.155334683842728</v>
      </c>
      <c r="F31">
        <v>-0.073698106956991</v>
      </c>
      <c r="G31">
        <v>-0.05364852780627501</v>
      </c>
      <c r="H31">
        <v>0.15322785519675</v>
      </c>
      <c r="I31">
        <v>0.546396018056112</v>
      </c>
    </row>
    <row r="32" spans="1:9">
      <c r="A32" s="1" t="s">
        <v>45</v>
      </c>
      <c r="B32">
        <f>HYPERLINK("https://www.suredividend.com/sure-analysis-JNJ/","Johnson &amp; Johnson")</f>
        <v>0</v>
      </c>
      <c r="C32">
        <v>0.057535295775686</v>
      </c>
      <c r="D32">
        <v>0.08058382150194</v>
      </c>
      <c r="E32">
        <v>0.044279714760844</v>
      </c>
      <c r="F32">
        <v>0.06688807513810001</v>
      </c>
      <c r="G32">
        <v>0.102861150748542</v>
      </c>
      <c r="H32">
        <v>0.22335518780607</v>
      </c>
      <c r="I32">
        <v>0.42340095501688</v>
      </c>
    </row>
    <row r="33" spans="1:9">
      <c r="A33" s="1" t="s">
        <v>46</v>
      </c>
      <c r="B33">
        <f>HYPERLINK("https://www.suredividend.com/sure-analysis-KMB/","Kimberly-Clark Corp.")</f>
        <v>0</v>
      </c>
      <c r="C33">
        <v>0.09172776443496601</v>
      </c>
      <c r="D33">
        <v>0.09637289393649201</v>
      </c>
      <c r="E33">
        <v>0.099083194447542</v>
      </c>
      <c r="F33">
        <v>0.000227654018093</v>
      </c>
      <c r="G33">
        <v>0.050581109339328</v>
      </c>
      <c r="H33">
        <v>0.08745516888030601</v>
      </c>
      <c r="I33">
        <v>0.388051847700649</v>
      </c>
    </row>
    <row r="34" spans="1:9">
      <c r="A34" s="1" t="s">
        <v>47</v>
      </c>
      <c r="B34">
        <f>HYPERLINK("https://www.suredividend.com/sure-analysis-LEG/","Leggett &amp; Platt, Inc.")</f>
        <v>0</v>
      </c>
      <c r="C34">
        <v>-0.07755775577557701</v>
      </c>
      <c r="D34">
        <v>-0.132564521009577</v>
      </c>
      <c r="E34">
        <v>-0.077314142347814</v>
      </c>
      <c r="F34">
        <v>-0.155589123867069</v>
      </c>
      <c r="G34">
        <v>-0.160107878809126</v>
      </c>
      <c r="H34">
        <v>-0.116933859557203</v>
      </c>
      <c r="I34">
        <v>-0.122097542972461</v>
      </c>
    </row>
    <row r="35" spans="1:9">
      <c r="A35" s="1" t="s">
        <v>48</v>
      </c>
      <c r="B35">
        <f>HYPERLINK("https://www.suredividend.com/sure-analysis-LIN/","Linde Plc")</f>
        <v>0</v>
      </c>
      <c r="C35">
        <v>0.021205706475</v>
      </c>
      <c r="D35">
        <v>0.145029454566641</v>
      </c>
      <c r="E35">
        <v>0.08920598650039301</v>
      </c>
      <c r="F35">
        <v>-0.015007181170677</v>
      </c>
      <c r="G35">
        <v>0.021649980679703</v>
      </c>
      <c r="H35">
        <v>0.3882233385108561</v>
      </c>
      <c r="I35">
        <v>1.18003360385082</v>
      </c>
    </row>
    <row r="36" spans="1:9">
      <c r="A36" s="1" t="s">
        <v>49</v>
      </c>
      <c r="B36">
        <f>HYPERLINK("https://www.suredividend.com/sure-analysis-LOW/","Lowe`s Cos., Inc.")</f>
        <v>0</v>
      </c>
      <c r="C36">
        <v>-0.018849870825758</v>
      </c>
      <c r="D36">
        <v>-0.0008433490164090001</v>
      </c>
      <c r="E36">
        <v>0.113068624034857</v>
      </c>
      <c r="F36">
        <v>-0.194377771928928</v>
      </c>
      <c r="G36">
        <v>-0.203316020309458</v>
      </c>
      <c r="H36">
        <v>0.333674967776675</v>
      </c>
      <c r="I36">
        <v>1.592992043251936</v>
      </c>
    </row>
    <row r="37" spans="1:9">
      <c r="A37" s="1" t="s">
        <v>50</v>
      </c>
      <c r="B37">
        <f>HYPERLINK("https://www.suredividend.com/sure-analysis-MKC/","McCormick &amp; Co., Inc.")</f>
        <v>0</v>
      </c>
      <c r="C37">
        <v>0.026381759579801</v>
      </c>
      <c r="D37">
        <v>0.061558804900603</v>
      </c>
      <c r="E37">
        <v>-0.01329945638515</v>
      </c>
      <c r="F37">
        <v>-0.09819954563857</v>
      </c>
      <c r="G37">
        <v>-0.033682861863178</v>
      </c>
      <c r="H37">
        <v>-0.045685662309467</v>
      </c>
      <c r="I37">
        <v>0.843537327449795</v>
      </c>
    </row>
    <row r="38" spans="1:9">
      <c r="A38" s="1" t="s">
        <v>51</v>
      </c>
      <c r="B38">
        <f>HYPERLINK("https://www.suredividend.com/sure-analysis-MCD/","McDonald`s Corp")</f>
        <v>0</v>
      </c>
      <c r="C38">
        <v>0.025011663018615</v>
      </c>
      <c r="D38">
        <v>0.06839471974626</v>
      </c>
      <c r="E38">
        <v>0.178282158153561</v>
      </c>
      <c r="F38">
        <v>0.05500544055115601</v>
      </c>
      <c r="G38">
        <v>0.06734844439231101</v>
      </c>
      <c r="H38">
        <v>0.392427173421161</v>
      </c>
      <c r="I38">
        <v>0.7962710913473521</v>
      </c>
    </row>
    <row r="39" spans="1:9">
      <c r="A39" s="1" t="s">
        <v>52</v>
      </c>
      <c r="B39">
        <f>HYPERLINK("https://www.suredividend.com/sure-analysis-MDT/","Medtronic Plc")</f>
        <v>0</v>
      </c>
      <c r="C39">
        <v>-0.04596050269299801</v>
      </c>
      <c r="D39">
        <v>-0.127229009589422</v>
      </c>
      <c r="E39">
        <v>-0.126976651471905</v>
      </c>
      <c r="F39">
        <v>-0.212687086823694</v>
      </c>
      <c r="G39">
        <v>-0.270956902220787</v>
      </c>
      <c r="H39">
        <v>-0.255951408614385</v>
      </c>
      <c r="I39">
        <v>0.07822727586304801</v>
      </c>
    </row>
    <row r="40" spans="1:9">
      <c r="A40" s="1" t="s">
        <v>53</v>
      </c>
      <c r="B40">
        <f>HYPERLINK("https://www.suredividend.com/sure-analysis-MMM/","3M Co.")</f>
        <v>0</v>
      </c>
      <c r="C40">
        <v>-0.03492748451965801</v>
      </c>
      <c r="D40">
        <v>0.032879523173631</v>
      </c>
      <c r="E40">
        <v>-0.05810144139809301</v>
      </c>
      <c r="F40">
        <v>-0.255595649650508</v>
      </c>
      <c r="G40">
        <v>-0.253368083942969</v>
      </c>
      <c r="H40">
        <v>-0.216034550102097</v>
      </c>
      <c r="I40">
        <v>-0.365315240940044</v>
      </c>
    </row>
    <row r="41" spans="1:9">
      <c r="A41" s="1" t="s">
        <v>54</v>
      </c>
      <c r="B41">
        <f>HYPERLINK("https://www.suredividend.com/sure-analysis-NUE/","Nucor Corp.")</f>
        <v>0</v>
      </c>
      <c r="C41">
        <v>0.06702219659844301</v>
      </c>
      <c r="D41">
        <v>0.049644364382417</v>
      </c>
      <c r="E41">
        <v>0.243636296440021</v>
      </c>
      <c r="F41">
        <v>0.313586652270386</v>
      </c>
      <c r="G41">
        <v>0.330282112171012</v>
      </c>
      <c r="H41">
        <v>1.715820212188357</v>
      </c>
      <c r="I41">
        <v>1.722161549973708</v>
      </c>
    </row>
    <row r="42" spans="1:9">
      <c r="A42" s="1" t="s">
        <v>55</v>
      </c>
      <c r="B42">
        <f>HYPERLINK("https://www.suredividend.com/sure-analysis-PNR/","Pentair plc")</f>
        <v>0</v>
      </c>
      <c r="C42">
        <v>-0.014778325123152</v>
      </c>
      <c r="D42">
        <v>-0.027508815843995</v>
      </c>
      <c r="E42">
        <v>-0.029816276730143</v>
      </c>
      <c r="F42">
        <v>-0.3595633893019241</v>
      </c>
      <c r="G42">
        <v>-0.378209486630828</v>
      </c>
      <c r="H42">
        <v>-0.07999263994111901</v>
      </c>
      <c r="I42">
        <v>0.04380106966918301</v>
      </c>
    </row>
    <row r="43" spans="1:9">
      <c r="A43" s="1" t="s">
        <v>56</v>
      </c>
      <c r="B43">
        <f>HYPERLINK("https://www.suredividend.com/sure-analysis-PEP/","PepsiCo Inc")</f>
        <v>0</v>
      </c>
      <c r="C43">
        <v>0.03969455122517401</v>
      </c>
      <c r="D43">
        <v>0.06450567636064801</v>
      </c>
      <c r="E43">
        <v>0.146699926387312</v>
      </c>
      <c r="F43">
        <v>0.087399184908693</v>
      </c>
      <c r="G43">
        <v>0.11790334635741</v>
      </c>
      <c r="H43">
        <v>0.341036805071112</v>
      </c>
      <c r="I43">
        <v>0.79872328484788</v>
      </c>
    </row>
    <row r="44" spans="1:9">
      <c r="A44" s="1" t="s">
        <v>57</v>
      </c>
      <c r="B44">
        <f>HYPERLINK("https://www.suredividend.com/sure-analysis-PPG/","PPG Industries, Inc.")</f>
        <v>0</v>
      </c>
      <c r="C44">
        <v>0.017141978630178</v>
      </c>
      <c r="D44">
        <v>0.011006307328496</v>
      </c>
      <c r="E44">
        <v>0.153358703970684</v>
      </c>
      <c r="F44">
        <v>-0.218195160514601</v>
      </c>
      <c r="G44">
        <v>-0.174790704171946</v>
      </c>
      <c r="H44">
        <v>-0.04328983358072901</v>
      </c>
      <c r="I44">
        <v>0.243549416334367</v>
      </c>
    </row>
    <row r="45" spans="1:9">
      <c r="A45" s="1" t="s">
        <v>58</v>
      </c>
      <c r="B45">
        <f>HYPERLINK("https://www.suredividend.com/sure-analysis-PG/","Procter &amp; Gamble Co.")</f>
        <v>0</v>
      </c>
      <c r="C45">
        <v>0.08157764063275801</v>
      </c>
      <c r="D45">
        <v>0.088252130181991</v>
      </c>
      <c r="E45">
        <v>0.088761131648908</v>
      </c>
      <c r="F45">
        <v>-0.04477353859185</v>
      </c>
      <c r="G45">
        <v>0.005119537171689</v>
      </c>
      <c r="H45">
        <v>0.173431064099643</v>
      </c>
      <c r="I45">
        <v>0.9444008727933081</v>
      </c>
    </row>
    <row r="46" spans="1:9">
      <c r="A46" s="1" t="s">
        <v>59</v>
      </c>
      <c r="B46">
        <f>HYPERLINK("https://www.suredividend.com/sure-analysis-ROP/","Roper Technologies Inc")</f>
        <v>0</v>
      </c>
      <c r="C46">
        <v>0.00346746965964</v>
      </c>
      <c r="D46">
        <v>0.076574638478169</v>
      </c>
      <c r="E46">
        <v>0.129475805933933</v>
      </c>
      <c r="F46">
        <v>-0.100493861342973</v>
      </c>
      <c r="G46">
        <v>-0.065457690545141</v>
      </c>
      <c r="H46">
        <v>0.05773998371597801</v>
      </c>
      <c r="I46">
        <v>0.769267958745504</v>
      </c>
    </row>
    <row r="47" spans="1:9">
      <c r="A47" s="1" t="s">
        <v>60</v>
      </c>
      <c r="B47">
        <f>HYPERLINK("https://www.suredividend.com/sure-analysis-SPGI/","S&amp;P Global Inc")</f>
        <v>0</v>
      </c>
      <c r="C47">
        <v>-0.025294778214486</v>
      </c>
      <c r="D47">
        <v>-0.065437415881561</v>
      </c>
      <c r="E47">
        <v>0.04573033355903101</v>
      </c>
      <c r="F47">
        <v>-0.259417106933693</v>
      </c>
      <c r="G47">
        <v>-0.262137622522792</v>
      </c>
      <c r="H47">
        <v>0.084404182072708</v>
      </c>
      <c r="I47">
        <v>1.090319830553987</v>
      </c>
    </row>
    <row r="48" spans="1:9">
      <c r="A48" s="1" t="s">
        <v>61</v>
      </c>
      <c r="B48">
        <f>HYPERLINK("https://www.suredividend.com/sure-analysis-SHW/","Sherwin-Williams Co.")</f>
        <v>0</v>
      </c>
      <c r="C48">
        <v>0.072812930886219</v>
      </c>
      <c r="D48">
        <v>0.047512714315539</v>
      </c>
      <c r="E48">
        <v>0.031132584691328</v>
      </c>
      <c r="F48">
        <v>-0.272184149909195</v>
      </c>
      <c r="G48">
        <v>-0.260210065607256</v>
      </c>
      <c r="H48">
        <v>0.07849230276458101</v>
      </c>
      <c r="I48">
        <v>0.955367286030615</v>
      </c>
    </row>
    <row r="49" spans="1:9">
      <c r="A49" s="1" t="s">
        <v>62</v>
      </c>
      <c r="B49">
        <f>HYPERLINK("https://www.suredividend.com/sure-analysis-SWK/","Stanley Black &amp; Decker Inc")</f>
        <v>0</v>
      </c>
      <c r="C49">
        <v>-0.03710625659013</v>
      </c>
      <c r="D49">
        <v>-0.116341895433974</v>
      </c>
      <c r="E49">
        <v>-0.255891822040693</v>
      </c>
      <c r="F49">
        <v>-0.561048299998632</v>
      </c>
      <c r="G49">
        <v>-0.574449586298411</v>
      </c>
      <c r="H49">
        <v>-0.5200540514684771</v>
      </c>
      <c r="I49">
        <v>-0.4639399976092</v>
      </c>
    </row>
    <row r="50" spans="1:9">
      <c r="A50" s="1" t="s">
        <v>63</v>
      </c>
      <c r="B50">
        <f>HYPERLINK("https://www.suredividend.com/sure-analysis-SYY/","Sysco Corp.")</f>
        <v>0</v>
      </c>
      <c r="C50">
        <v>-0.015863620220196</v>
      </c>
      <c r="D50">
        <v>-0.006730526816363</v>
      </c>
      <c r="E50">
        <v>0.027426465408245</v>
      </c>
      <c r="F50">
        <v>0.083828876810129</v>
      </c>
      <c r="G50">
        <v>0.155621787912193</v>
      </c>
      <c r="H50">
        <v>0.14861531956874</v>
      </c>
      <c r="I50">
        <v>0.5132016054899741</v>
      </c>
    </row>
    <row r="51" spans="1:9">
      <c r="A51" s="1" t="s">
        <v>64</v>
      </c>
      <c r="B51">
        <f>HYPERLINK("https://www.suredividend.com/sure-analysis-TROW/","T. Rowe Price Group Inc.")</f>
        <v>0</v>
      </c>
      <c r="C51">
        <v>-0.092620368981551</v>
      </c>
      <c r="D51">
        <v>-0.021508376499702</v>
      </c>
      <c r="E51">
        <v>0.076427318246684</v>
      </c>
      <c r="F51">
        <v>-0.365716613359741</v>
      </c>
      <c r="G51">
        <v>-0.360562582314553</v>
      </c>
      <c r="H51">
        <v>-0.13976369275223</v>
      </c>
      <c r="I51">
        <v>0.379271821085679</v>
      </c>
    </row>
    <row r="52" spans="1:9">
      <c r="A52" s="1" t="s">
        <v>65</v>
      </c>
      <c r="B52">
        <f>HYPERLINK("https://www.suredividend.com/sure-analysis-TGT/","Target Corp")</f>
        <v>0</v>
      </c>
      <c r="C52">
        <v>-0.128945956678951</v>
      </c>
      <c r="D52">
        <v>-0.125893376820181</v>
      </c>
      <c r="E52">
        <v>0.021687449308898</v>
      </c>
      <c r="F52">
        <v>-0.333686260959779</v>
      </c>
      <c r="G52">
        <v>-0.352541457111859</v>
      </c>
      <c r="H52">
        <v>-0.09280831547026901</v>
      </c>
      <c r="I52">
        <v>1.714782290854279</v>
      </c>
    </row>
    <row r="53" spans="1:9">
      <c r="A53" s="1" t="s">
        <v>66</v>
      </c>
      <c r="B53">
        <f>HYPERLINK("https://www.suredividend.com/sure-analysis-VFC/","VF Corp.")</f>
        <v>0</v>
      </c>
      <c r="C53">
        <v>-0.140376646339042</v>
      </c>
      <c r="D53">
        <v>-0.349379657193572</v>
      </c>
      <c r="E53">
        <v>-0.386911930933396</v>
      </c>
      <c r="F53">
        <v>-0.5960422182520031</v>
      </c>
      <c r="G53">
        <v>-0.610716295844552</v>
      </c>
      <c r="H53">
        <v>-0.6498407801771321</v>
      </c>
      <c r="I53">
        <v>-0.523927907633558</v>
      </c>
    </row>
    <row r="54" spans="1:9">
      <c r="A54" s="1" t="s">
        <v>67</v>
      </c>
      <c r="B54">
        <f>HYPERLINK("https://www.suredividend.com/sure-analysis-GWW/","W.W. Grainger Inc.")</f>
        <v>0</v>
      </c>
      <c r="C54">
        <v>0.01183250358044</v>
      </c>
      <c r="D54">
        <v>0.050659543535113</v>
      </c>
      <c r="E54">
        <v>0.225140461963792</v>
      </c>
      <c r="F54">
        <v>0.163509719048849</v>
      </c>
      <c r="G54">
        <v>0.1738612629937</v>
      </c>
      <c r="H54">
        <v>0.516435719361526</v>
      </c>
      <c r="I54">
        <v>1.909307322487201</v>
      </c>
    </row>
    <row r="55" spans="1:9">
      <c r="A55" s="1" t="s">
        <v>68</v>
      </c>
      <c r="B55">
        <f>HYPERLINK("https://www.suredividend.com/sure-analysis-WMT/","Walmart Inc")</f>
        <v>0</v>
      </c>
      <c r="C55">
        <v>0.042067802695634</v>
      </c>
      <c r="D55">
        <v>0.07610604028309301</v>
      </c>
      <c r="E55">
        <v>0.226171581183128</v>
      </c>
      <c r="F55">
        <v>0.039095603534694</v>
      </c>
      <c r="G55">
        <v>0.066062454176311</v>
      </c>
      <c r="H55">
        <v>0.039031416626187</v>
      </c>
      <c r="I55">
        <v>0.6681749588929321</v>
      </c>
    </row>
    <row r="56" spans="1:9">
      <c r="A56" s="1" t="s">
        <v>69</v>
      </c>
      <c r="B56">
        <f>HYPERLINK("https://www.suredividend.com/sure-analysis-WBA/","Walgreens Boots Alliance Inc")</f>
        <v>0</v>
      </c>
      <c r="C56">
        <v>0.006866110838646001</v>
      </c>
      <c r="D56">
        <v>0.134131958159203</v>
      </c>
      <c r="E56">
        <v>0.011965643446006</v>
      </c>
      <c r="F56">
        <v>-0.17640498569841</v>
      </c>
      <c r="G56">
        <v>-0.132147733565549</v>
      </c>
      <c r="H56">
        <v>0.07386271504715401</v>
      </c>
      <c r="I56">
        <v>-0.3228858322188261</v>
      </c>
    </row>
    <row r="57" spans="1:9">
      <c r="A57" s="1" t="s">
        <v>70</v>
      </c>
      <c r="B57">
        <f>HYPERLINK("https://www.suredividend.com/sure-analysis-IBM/","International Business Machines Corp.")</f>
        <v>0</v>
      </c>
      <c r="C57">
        <v>0.042187609135992</v>
      </c>
      <c r="D57">
        <v>0.155587222788015</v>
      </c>
      <c r="E57">
        <v>0.122632622781595</v>
      </c>
      <c r="F57">
        <v>0.171704448723304</v>
      </c>
      <c r="G57">
        <v>0.262067927183899</v>
      </c>
      <c r="H57">
        <v>0.323647344366537</v>
      </c>
      <c r="I57">
        <v>0.20980721408666</v>
      </c>
    </row>
    <row r="58" spans="1:9">
      <c r="A58" s="1" t="s">
        <v>71</v>
      </c>
      <c r="B58">
        <f>HYPERLINK("https://www.suredividend.com/sure-analysis-NEE/","NextEra Energy Inc")</f>
        <v>0</v>
      </c>
      <c r="C58">
        <v>0.04416750111595</v>
      </c>
      <c r="D58">
        <v>-0.042070323438231</v>
      </c>
      <c r="E58">
        <v>0.151514264540944</v>
      </c>
      <c r="F58">
        <v>-0.053168085364746</v>
      </c>
      <c r="G58">
        <v>-0.020866682881853</v>
      </c>
      <c r="H58">
        <v>0.214931231102239</v>
      </c>
      <c r="I58">
        <v>1.451501066424207</v>
      </c>
    </row>
    <row r="59" spans="1:9">
      <c r="A59" s="1" t="s">
        <v>72</v>
      </c>
      <c r="B59">
        <f>HYPERLINK("https://www.suredividend.com/sure-analysis-WST/","West Pharmaceutical Services, Inc.")</f>
        <v>0</v>
      </c>
      <c r="C59">
        <v>-0.03845694018252</v>
      </c>
      <c r="D59">
        <v>-0.228168028280885</v>
      </c>
      <c r="E59">
        <v>-0.176750292750434</v>
      </c>
      <c r="F59">
        <v>-0.484554912697129</v>
      </c>
      <c r="G59">
        <v>-0.439838600710881</v>
      </c>
      <c r="H59">
        <v>-0.08290391966591</v>
      </c>
      <c r="I59">
        <v>1.473684804082892</v>
      </c>
    </row>
    <row r="60" spans="1:9">
      <c r="A60" s="1" t="s">
        <v>73</v>
      </c>
      <c r="B60">
        <f>HYPERLINK("https://www.suredividend.com/sure-analysis-AMCR/","Amcor Plc")</f>
        <v>0</v>
      </c>
      <c r="C60">
        <v>0.08322989992275001</v>
      </c>
      <c r="D60">
        <v>0.019308046652945</v>
      </c>
      <c r="E60">
        <v>-0.001735763936104</v>
      </c>
      <c r="F60">
        <v>0.07044524689716701</v>
      </c>
      <c r="G60">
        <v>0.108279236637154</v>
      </c>
      <c r="H60">
        <v>0.158365664853626</v>
      </c>
      <c r="I60">
        <v>0.267841722964392</v>
      </c>
    </row>
    <row r="61" spans="1:9">
      <c r="A61" s="1" t="s">
        <v>74</v>
      </c>
      <c r="B61">
        <f>HYPERLINK("https://www.suredividend.com/sure-analysis-ATO/","Atmos Energy Corp.")</f>
        <v>0</v>
      </c>
      <c r="C61">
        <v>0.07507453247809101</v>
      </c>
      <c r="D61">
        <v>-0.003683858004018</v>
      </c>
      <c r="E61">
        <v>0.06894036570336201</v>
      </c>
      <c r="F61">
        <v>0.156833581226243</v>
      </c>
      <c r="G61">
        <v>0.265942632586214</v>
      </c>
      <c r="H61">
        <v>0.247389915219415</v>
      </c>
      <c r="I61">
        <v>0.4607751191943391</v>
      </c>
    </row>
    <row r="62" spans="1:9">
      <c r="A62" s="1" t="s">
        <v>75</v>
      </c>
      <c r="B62">
        <f>HYPERLINK("https://www.suredividend.com/sure-analysis-O/","Realty Income Corp.")</f>
        <v>0</v>
      </c>
      <c r="C62">
        <v>-0.000792629319868</v>
      </c>
      <c r="D62">
        <v>-0.031536826909109</v>
      </c>
      <c r="E62">
        <v>0.003060209980348</v>
      </c>
      <c r="F62">
        <v>-0.06266124777514301</v>
      </c>
      <c r="G62">
        <v>0.005899764662696001</v>
      </c>
      <c r="H62">
        <v>0.162117868617965</v>
      </c>
      <c r="I62">
        <v>0.432606360001329</v>
      </c>
    </row>
    <row r="63" spans="1:9">
      <c r="A63" s="1" t="s">
        <v>76</v>
      </c>
      <c r="B63">
        <f>HYPERLINK("https://www.suredividend.com/sure-analysis-ESS/","Essex Property Trust, Inc.")</f>
        <v>0</v>
      </c>
      <c r="C63">
        <v>0.015373896888063</v>
      </c>
      <c r="D63">
        <v>-0.207582214115555</v>
      </c>
      <c r="E63">
        <v>-0.178890102510092</v>
      </c>
      <c r="F63">
        <v>-0.3645425744266531</v>
      </c>
      <c r="G63">
        <v>-0.34864183435045</v>
      </c>
      <c r="H63">
        <v>-0.049155870845955</v>
      </c>
      <c r="I63">
        <v>0.021761687091617</v>
      </c>
    </row>
    <row r="64" spans="1:9">
      <c r="A64" s="1" t="s">
        <v>77</v>
      </c>
      <c r="B64">
        <f>HYPERLINK("https://www.suredividend.com/sure-analysis-ALB/","Albemarle Corp.")</f>
        <v>0</v>
      </c>
      <c r="C64">
        <v>-0.202901223185198</v>
      </c>
      <c r="D64">
        <v>-0.125520924649682</v>
      </c>
      <c r="E64">
        <v>0.09635690441497501</v>
      </c>
      <c r="F64">
        <v>0.114931292617019</v>
      </c>
      <c r="G64">
        <v>-0.006877495873157001</v>
      </c>
      <c r="H64">
        <v>0.895109877061907</v>
      </c>
      <c r="I64">
        <v>1.126405353399289</v>
      </c>
    </row>
    <row r="65" spans="1:9">
      <c r="A65" s="1" t="s">
        <v>78</v>
      </c>
      <c r="B65">
        <f>HYPERLINK("https://www.suredividend.com/sure-analysis-EXPD/","Expeditors International Of Washington, Inc.")</f>
        <v>0</v>
      </c>
      <c r="C65">
        <v>0.018249936853762</v>
      </c>
      <c r="D65">
        <v>0.08961842193857401</v>
      </c>
      <c r="E65">
        <v>0.157346154592757</v>
      </c>
      <c r="F65">
        <v>-0.151446054875851</v>
      </c>
      <c r="G65">
        <v>-0.13020109492694</v>
      </c>
      <c r="H65">
        <v>0.270963948963975</v>
      </c>
      <c r="I65">
        <v>0.8450593194389241</v>
      </c>
    </row>
    <row r="66" spans="1:9">
      <c r="A66" s="1" t="s">
        <v>79</v>
      </c>
      <c r="B66">
        <f>HYPERLINK("https://www.suredividend.com/sure-analysis-XOM/","Exxon Mobil Corp.")</f>
        <v>0</v>
      </c>
      <c r="C66">
        <v>-0.061482661004954</v>
      </c>
      <c r="D66">
        <v>0.09562586168614201</v>
      </c>
      <c r="E66">
        <v>0.074887511183024</v>
      </c>
      <c r="F66">
        <v>0.8025595019641421</v>
      </c>
      <c r="G66">
        <v>0.7504925271178661</v>
      </c>
      <c r="H66">
        <v>1.673079975710726</v>
      </c>
      <c r="I66">
        <v>0.6671983555883121</v>
      </c>
    </row>
  </sheetData>
  <autoFilter ref="A1:I66"/>
  <conditionalFormatting sqref="A1:I1">
    <cfRule type="cellIs" dxfId="8" priority="10" operator="notEqual">
      <formula>-13.345</formula>
    </cfRule>
  </conditionalFormatting>
  <conditionalFormatting sqref="A2:A66">
    <cfRule type="cellIs" dxfId="0" priority="1" operator="notEqual">
      <formula>"None"</formula>
    </cfRule>
  </conditionalFormatting>
  <conditionalFormatting sqref="B2:B66">
    <cfRule type="cellIs" dxfId="0" priority="2" operator="notEqual">
      <formula>"None"</formula>
    </cfRule>
  </conditionalFormatting>
  <conditionalFormatting sqref="C2:C66">
    <cfRule type="cellIs" dxfId="3" priority="3" operator="notEqual">
      <formula>"None"</formula>
    </cfRule>
  </conditionalFormatting>
  <conditionalFormatting sqref="D2:D66">
    <cfRule type="cellIs" dxfId="3" priority="4" operator="notEqual">
      <formula>"None"</formula>
    </cfRule>
  </conditionalFormatting>
  <conditionalFormatting sqref="E2:E66">
    <cfRule type="cellIs" dxfId="3" priority="5" operator="notEqual">
      <formula>"None"</formula>
    </cfRule>
  </conditionalFormatting>
  <conditionalFormatting sqref="F2:F66">
    <cfRule type="cellIs" dxfId="3" priority="6" operator="notEqual">
      <formula>"None"</formula>
    </cfRule>
  </conditionalFormatting>
  <conditionalFormatting sqref="G2:G66">
    <cfRule type="cellIs" dxfId="3" priority="7" operator="notEqual">
      <formula>"None"</formula>
    </cfRule>
  </conditionalFormatting>
  <conditionalFormatting sqref="H2:H66">
    <cfRule type="cellIs" dxfId="3" priority="8" operator="notEqual">
      <formula>"None"</formula>
    </cfRule>
  </conditionalFormatting>
  <conditionalFormatting sqref="I2:I66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98</v>
      </c>
      <c r="B1" s="1"/>
    </row>
    <row r="2" spans="1:2">
      <c r="A2" s="1" t="s">
        <v>99</v>
      </c>
    </row>
    <row r="3" spans="1:2">
      <c r="A3" s="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2022-12-13T12:24:06Z</dcterms:created>
  <dcterms:modified xsi:type="dcterms:W3CDTF">2022-12-13T12:24:06Z</dcterms:modified>
</cp:coreProperties>
</file>