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pac-my.sharepoint.com/personal/shay_tsaban_pac_org_il/Documents/OpenU 13002/2025C/"/>
    </mc:Choice>
  </mc:AlternateContent>
  <xr:revisionPtr revIDLastSave="1" documentId="8_{189F6EC1-6603-D84F-86C1-EA6F0789ECA7}" xr6:coauthVersionLast="47" xr6:coauthVersionMax="47" xr10:uidLastSave="{B74B5FEE-F4D3-B540-8D35-0BE93F1C120C}"/>
  <bookViews>
    <workbookView xWindow="-10320" yWindow="1700" windowWidth="10000" windowHeight="14520" xr2:uid="{A7A07956-B652-1643-A908-D42D0EC9919A}"/>
  </bookViews>
  <sheets>
    <sheet name="Ass1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1" l="1"/>
  <c r="H153" i="1" s="1"/>
  <c r="E178" i="1"/>
  <c r="E175" i="1"/>
  <c r="D151" i="1" s="1"/>
  <c r="H151" i="1"/>
  <c r="D147" i="1"/>
  <c r="F110" i="1"/>
  <c r="F111" i="1" s="1"/>
  <c r="H104" i="1" s="1"/>
  <c r="H105" i="1" s="1"/>
  <c r="D81" i="1"/>
  <c r="D77" i="1"/>
  <c r="E71" i="1"/>
  <c r="D71" i="1"/>
  <c r="C71" i="1"/>
  <c r="C68" i="1"/>
  <c r="D67" i="1"/>
  <c r="D42" i="1"/>
  <c r="C29" i="1"/>
  <c r="D29" i="1" s="1"/>
  <c r="E29" i="1" s="1"/>
  <c r="C26" i="1"/>
  <c r="D25" i="1"/>
  <c r="D148" i="1" l="1"/>
  <c r="D165" i="1"/>
  <c r="E147" i="1"/>
  <c r="C69" i="1"/>
  <c r="D68" i="1"/>
  <c r="E67" i="1"/>
  <c r="F29" i="1"/>
  <c r="E26" i="1"/>
  <c r="C27" i="1"/>
  <c r="D26" i="1"/>
  <c r="D27" i="1" s="1"/>
  <c r="E25" i="1"/>
  <c r="E68" i="1" l="1"/>
  <c r="E69" i="1" s="1"/>
  <c r="D69" i="1"/>
  <c r="F147" i="1"/>
  <c r="G29" i="1"/>
  <c r="G26" i="1" s="1"/>
  <c r="F26" i="1"/>
  <c r="F25" i="1"/>
  <c r="E27" i="1"/>
  <c r="E148" i="1"/>
  <c r="D149" i="1"/>
  <c r="F148" i="1" l="1"/>
  <c r="G148" i="1" s="1"/>
  <c r="E149" i="1"/>
  <c r="G147" i="1"/>
  <c r="G149" i="1" s="1"/>
  <c r="F149" i="1"/>
  <c r="G25" i="1"/>
  <c r="G27" i="1" s="1"/>
  <c r="F27" i="1"/>
</calcChain>
</file>

<file path=xl/sharedStrings.xml><?xml version="1.0" encoding="utf-8"?>
<sst xmlns="http://schemas.openxmlformats.org/spreadsheetml/2006/main" count="250" uniqueCount="218">
  <si>
    <t>שאלה 1 - אופן היישום הבסיסי של מדידת רכוש קבוע - פחת נצבר והוצאות פחת</t>
  </si>
  <si>
    <t>ב-1.1.2018 חברה רכשה מכונה לחימום נקניקיות לעובדי המשרד, בעלות של 95,000 ש״ח. עבור הובלת המכונה</t>
  </si>
  <si>
    <t>לחברה שילמה 5,000 ש״ח נוספים. המכונה הגיעה לחברה מיד באותו היום והפכה לזמינה לשימוש. אורך החיים</t>
  </si>
  <si>
    <t>השימושיים הצפוי למכונה הוא 5 שנים, ובסיומן, צפוי לה ערך שייר / גרט של 20,000 ש״ח. ההפחתה לפי קו ישר.</t>
  </si>
  <si>
    <t>מכונה - עלות</t>
  </si>
  <si>
    <t>עלות היסטורית</t>
  </si>
  <si>
    <t>פחת נצבר</t>
  </si>
  <si>
    <t>עלות מופחתת</t>
  </si>
  <si>
    <t>הוצאות פחת</t>
  </si>
  <si>
    <t>הסברים נוספים:</t>
  </si>
  <si>
    <r>
      <t>עלות פריט הרכוש הקבוע, המסומנת לעתים I</t>
    </r>
    <r>
      <rPr>
        <vertAlign val="subscript"/>
        <sz val="12"/>
        <color theme="1"/>
        <rFont val="David"/>
        <family val="2"/>
        <charset val="177"/>
      </rPr>
      <t xml:space="preserve">0 </t>
    </r>
    <r>
      <rPr>
        <sz val="12"/>
        <color theme="1"/>
        <rFont val="David"/>
        <family val="2"/>
        <charset val="177"/>
      </rPr>
      <t>מוגדרת כעלות הרכישה בתוספת כל עלות חיונית להבאת הפריט</t>
    </r>
    <r>
      <rPr>
        <vertAlign val="subscript"/>
        <sz val="12"/>
        <color theme="1"/>
        <rFont val="David"/>
        <family val="2"/>
        <charset val="177"/>
      </rPr>
      <t xml:space="preserve"> </t>
    </r>
  </si>
  <si>
    <t>למיקום ולמצב שמיש (״עד שהפריט אצלי מוכן לעבודה״). עלויות הובלה נכללות בהגדרה, ולכן יהוו חלק מעלות</t>
  </si>
  <si>
    <t xml:space="preserve">הרכוש הקבוע. ואם כך, עלות הרכוש הקבוע: 100,000 = 5,000 + 95,000. </t>
  </si>
  <si>
    <t>העלות היא עלות ״היסטורית״ כלומר ערך קבוע שלא נשנה במעבר משנה לשנה, אלא נקבע ברכישה.</t>
  </si>
  <si>
    <t>לגבי הוצאות הפחת: נתון שהפריט עלה 100,000 ומופחת על פני 5 שנים, ובנוסף קיים גרט (שווי צפוי בתום חיי</t>
  </si>
  <si>
    <t>הפריט) בסך 20,000. כך שהוצאות הפחת לשנה המחושבות על בסיס הפרופורציה שבין ההפרש בין עלות לבין גרט</t>
  </si>
  <si>
    <t>לבין אורך החיים:</t>
  </si>
  <si>
    <t>בסיס הפחת</t>
  </si>
  <si>
    <t>הוצאות פחת לשנה שלמה</t>
  </si>
  <si>
    <t xml:space="preserve">D = (I0 - Ig)/n = (100,000 - 20,000)/5 = </t>
  </si>
  <si>
    <t>תקופת</t>
  </si>
  <si>
    <t>שייר / גרט</t>
  </si>
  <si>
    <t>עלות</t>
  </si>
  <si>
    <t>הפחתה</t>
  </si>
  <si>
    <t>אורך חיים שימושיים</t>
  </si>
  <si>
    <t xml:space="preserve">בשיטה הנפוצה ביותר המוגדרת כאן, קו ישר - הוצאות הפחת השנתיות קבועות. </t>
  </si>
  <si>
    <t>שאלה 2</t>
  </si>
  <si>
    <r>
      <t xml:space="preserve">ב-1.1.2018 נרכש </t>
    </r>
    <r>
      <rPr>
        <b/>
        <sz val="12"/>
        <color theme="1"/>
        <rFont val="David"/>
        <family val="2"/>
        <charset val="177"/>
      </rPr>
      <t>מבנה</t>
    </r>
    <r>
      <rPr>
        <sz val="12"/>
        <color theme="1"/>
        <rFont val="David"/>
        <family val="2"/>
        <charset val="177"/>
      </rPr>
      <t xml:space="preserve"> שייעודו הקמת מטבחון לחימום נקניקיות לעובדי המשרד בעלות של </t>
    </r>
    <r>
      <rPr>
        <b/>
        <sz val="12"/>
        <color theme="1"/>
        <rFont val="David"/>
        <family val="2"/>
        <charset val="177"/>
      </rPr>
      <t>500,000</t>
    </r>
    <r>
      <rPr>
        <sz val="12"/>
        <color theme="1"/>
        <rFont val="David"/>
        <family val="2"/>
        <charset val="177"/>
      </rPr>
      <t xml:space="preserve"> ש״ח. מתוך</t>
    </r>
  </si>
  <si>
    <r>
      <t xml:space="preserve">סכום זה, חלק של </t>
    </r>
    <r>
      <rPr>
        <b/>
        <sz val="12"/>
        <color theme="1"/>
        <rFont val="David"/>
        <family val="2"/>
        <charset val="177"/>
      </rPr>
      <t>100,000</t>
    </r>
    <r>
      <rPr>
        <sz val="12"/>
        <color theme="1"/>
        <rFont val="David"/>
        <family val="2"/>
        <charset val="177"/>
      </rPr>
      <t xml:space="preserve"> ש״ח מיוחס לעלות הקרקע. המבנה הפך </t>
    </r>
    <r>
      <rPr>
        <u/>
        <sz val="12"/>
        <color rgb="FFFF0000"/>
        <rFont val="David"/>
        <family val="2"/>
        <charset val="177"/>
      </rPr>
      <t>לזמין לשימוש ב-1.3.2018</t>
    </r>
    <r>
      <rPr>
        <sz val="12"/>
        <color theme="1"/>
        <rFont val="David"/>
        <family val="2"/>
        <charset val="177"/>
      </rPr>
      <t>. אורך החיים השימושיים</t>
    </r>
  </si>
  <si>
    <r>
      <t xml:space="preserve">של המבנה הנו </t>
    </r>
    <r>
      <rPr>
        <b/>
        <sz val="12"/>
        <color theme="1"/>
        <rFont val="David"/>
        <family val="2"/>
        <charset val="177"/>
      </rPr>
      <t>20 שנים</t>
    </r>
    <r>
      <rPr>
        <sz val="12"/>
        <color theme="1"/>
        <rFont val="David"/>
        <family val="2"/>
        <charset val="177"/>
      </rPr>
      <t xml:space="preserve">. ההפחתה לפי קו ישר. </t>
    </r>
  </si>
  <si>
    <t>מבנה - עלות</t>
  </si>
  <si>
    <t>במבנים: תמיד ולעולם רכיב העלות של הקרקע ״איננו נשחק״ ולכן מטופל כרך שייר / גרט גם אם מונח זה לא אוזכר</t>
  </si>
  <si>
    <t xml:space="preserve">מפורשות. </t>
  </si>
  <si>
    <t>הוצאות פחת לשנה שלמה:</t>
  </si>
  <si>
    <t xml:space="preserve">D = (I0 - Ig)/n = (500,000 - 100,000)/20 = </t>
  </si>
  <si>
    <t>הואיל והפריט הפך לזמין לשימוש ב-1.3.2018, הרי שבשנת 2018 ראוי לרשום הוצאות פחת בגין 10 חודשים בלבד,</t>
  </si>
  <si>
    <t>קרי עבור התקופה: 1.3.2018-31.12.2018:</t>
  </si>
  <si>
    <t xml:space="preserve">D(2018) = 20,000 * 10/12 = </t>
  </si>
  <si>
    <t>לעומת זאת: בשנים 2019 ו-2020, הפריט שהה ברשות החברה שנה שלמה, ולכן הוצאות הפחת בגין כל אחת משנים אלו</t>
  </si>
  <si>
    <t xml:space="preserve">הן 20,000. </t>
  </si>
  <si>
    <t>שאלה 3</t>
  </si>
  <si>
    <t>ב-1.1.2018 רכשה חברה מחשב Macbook Air בעלות 3,500 ש״ח מחברת KSP. המחשב הפך לזמין לשימוש</t>
  </si>
  <si>
    <t>בתאריך 1.4.2018. אורך החיים השימושיים של המחשב הוא 3 שנים וערך הגרט / השייר המוגדר לו הוא 500 ש״ח.</t>
  </si>
  <si>
    <t xml:space="preserve">בתאריך 30.9.2020 נמכר המחשב בתמורה ל-1,250 ש״ח. </t>
  </si>
  <si>
    <t>ככלל:</t>
  </si>
  <si>
    <t>רווח / הפסד ממכירת רכוש קבוע מוגדר כך:</t>
  </si>
  <si>
    <t>תמורה (הסכום הכספי שהתקבל במכירה)</t>
  </si>
  <si>
    <t>+</t>
  </si>
  <si>
    <t>בניכוי עלות מופחתת ערב המכירה</t>
  </si>
  <si>
    <t>(-)</t>
  </si>
  <si>
    <r>
      <t xml:space="preserve">רווח הון (הפרש חיובי) </t>
    </r>
    <r>
      <rPr>
        <strike/>
        <sz val="12"/>
        <color theme="1"/>
        <rFont val="David"/>
        <family val="2"/>
        <charset val="177"/>
      </rPr>
      <t>הפסד הון (שלילי)</t>
    </r>
  </si>
  <si>
    <t>=</t>
  </si>
  <si>
    <t xml:space="preserve">שלב 2: </t>
  </si>
  <si>
    <t>שלב 1: חישוב עלו מופחתת</t>
  </si>
  <si>
    <t>הצבת העלות</t>
  </si>
  <si>
    <t>ערב המכירה</t>
  </si>
  <si>
    <t>המופחתת</t>
  </si>
  <si>
    <t>כדי לחשב</t>
  </si>
  <si>
    <t xml:space="preserve">עלות </t>
  </si>
  <si>
    <t>רווח / הפסד</t>
  </si>
  <si>
    <t xml:space="preserve">(3500-500)/3*(2 + 6/12) = </t>
  </si>
  <si>
    <t>הון במכירה</t>
  </si>
  <si>
    <t>הסבר מפורט - פחת נצבר ערב המכירה:</t>
  </si>
  <si>
    <t xml:space="preserve">(3500 - 500) / 3 * (2 + 6/12) </t>
  </si>
  <si>
    <t>כופלים במס׳ השנים</t>
  </si>
  <si>
    <t>בניכוי שייר או גרט</t>
  </si>
  <si>
    <t>שחלפו ממועד הזמינות</t>
  </si>
  <si>
    <t>מחלקים בתקופת ההפחתה בשנים</t>
  </si>
  <si>
    <t>לשימוש: 1.4.2018</t>
  </si>
  <si>
    <t>מקבלים פחת לשנה שלמה אחת</t>
  </si>
  <si>
    <t>עד 30.9.2020</t>
  </si>
  <si>
    <t>שאלה 4 - רכוש קבוע, קו ישר</t>
  </si>
  <si>
    <t xml:space="preserve">בתאריך 1.1.2017 רכשה חברת ״חכאאאאי״ בע״מ (להלן: ״החברה״) מחשב מקבוק למנכ״ל בעלות של 4,000 ש״ח. </t>
  </si>
  <si>
    <t>לעלות זו נדרשה החברה להוסיף התקן חובה לחימום נקניק בחיבור USB Type C בעלות 200 ש״ח.</t>
  </si>
  <si>
    <t>ידוע כי המחשב הגיע לרשותה של החברה בתאריך 1.2.2017, אך מתוקף הרצון לבצע בדיקות שמישות וכיו״ב,</t>
  </si>
  <si>
    <t xml:space="preserve">הפך לזמין לשימוש במחלקת המחשבים בחברה ב-1.3.2017. המנכ״ל החל להשתמש במחשב רק ב-1.4.2017. </t>
  </si>
  <si>
    <t xml:space="preserve">אורך החיים השימושיים של המחשב הוא 5 שנים. ערך השייר המוגדר לו הוא 1,200 ש״ח, ושיטת הפחתתו היא </t>
  </si>
  <si>
    <t>הקו הישר.</t>
  </si>
  <si>
    <t>בתאריך 1.8.2020 נמכר המחשב במפתיע בעקבות רצונו של המנכ״ל להשתדרג בתמורה ל-1,900 ש״ח.</t>
  </si>
  <si>
    <t>לאחר מכירה</t>
  </si>
  <si>
    <t>הנכס נעלם</t>
  </si>
  <si>
    <t>דיווח</t>
  </si>
  <si>
    <t>עזר - למכירה</t>
  </si>
  <si>
    <t>שלב 1</t>
  </si>
  <si>
    <t>שלב 3</t>
  </si>
  <si>
    <t>שלב 4</t>
  </si>
  <si>
    <t>ערך ספרים / עלות מופחתת</t>
  </si>
  <si>
    <t>שלב 2</t>
  </si>
  <si>
    <t>שלב 5</t>
  </si>
  <si>
    <t>הפסד הון</t>
  </si>
  <si>
    <t>הגדרת העלות:</t>
  </si>
  <si>
    <t>עלות פריט רכוש קבוע תכלול את עלות רכישתו בתוספת כל העלויות הנוספות, החד פעמיות באופיין, שנדרשות כדי</t>
  </si>
  <si>
    <r>
      <t xml:space="preserve">להביא את הפריט למיקום ולמצב שמיש. בין היתר, </t>
    </r>
    <r>
      <rPr>
        <b/>
        <sz val="12"/>
        <color theme="1"/>
        <rFont val="David"/>
        <family val="2"/>
        <charset val="177"/>
      </rPr>
      <t>נכלול</t>
    </r>
    <r>
      <rPr>
        <sz val="12"/>
        <color theme="1"/>
        <rFont val="David"/>
        <family val="2"/>
        <charset val="177"/>
      </rPr>
      <t xml:space="preserve"> - עלויות הובלה, התקנה, בדיקה מקדמית וכיו״ב, </t>
    </r>
    <r>
      <rPr>
        <b/>
        <sz val="12"/>
        <color theme="1"/>
        <rFont val="David"/>
        <family val="2"/>
        <charset val="177"/>
      </rPr>
      <t>וללא</t>
    </r>
  </si>
  <si>
    <t xml:space="preserve">עלויות שימוש שוטף שיחולו באופן מחזורי שוב ושוב (כגון דלק, אחזקה, חשמל וכיו״ב). </t>
  </si>
  <si>
    <t>כאן: מדובר בעלות רכישה ראשונית בסך 4,000 ש״ח בתוספת הובלה 200 ש״ח.</t>
  </si>
  <si>
    <t>חישוב הוצאות פחת:</t>
  </si>
  <si>
    <t>נתחיל מלחשב את הוצאות הפחת לשנה שלמה, שבשיטת הקו הישר מחושבות לפי העלות, בניכוי השייר, וכל זה חלקי</t>
  </si>
  <si>
    <t>תקופת הפחתה:</t>
  </si>
  <si>
    <t xml:space="preserve">(4,200 - 1,200) / 5 = </t>
  </si>
  <si>
    <t>יחד עם זאת, בכל שנה ושנה, עלינו לבחון - האם הפחת היה לשנה שלמה או לחלק ממנה?</t>
  </si>
  <si>
    <t>נתחיל מ-2017:</t>
  </si>
  <si>
    <t>המחשב נרכש:</t>
  </si>
  <si>
    <t>1.1.2017</t>
  </si>
  <si>
    <t>הגיע לחברה:</t>
  </si>
  <si>
    <t>1.2.2017</t>
  </si>
  <si>
    <t>כאשר המטרה היא לגלות את המועד שממנו ואילך נרשמות הוצאות הפחת,</t>
  </si>
  <si>
    <t>זמין לשימוש:</t>
  </si>
  <si>
    <t>1.3.2017</t>
  </si>
  <si>
    <r>
      <t xml:space="preserve">העיקרון המנחה יהיה: החל </t>
    </r>
    <r>
      <rPr>
        <b/>
        <u/>
        <sz val="12"/>
        <color theme="1"/>
        <rFont val="David"/>
        <family val="2"/>
        <charset val="177"/>
      </rPr>
      <t>ממועד הזמינות לשימוש של הנכס</t>
    </r>
    <r>
      <rPr>
        <sz val="12"/>
        <color theme="1"/>
        <rFont val="David"/>
        <family val="2"/>
        <charset val="177"/>
      </rPr>
      <t>.</t>
    </r>
  </si>
  <si>
    <t>החל שימוש בפועל:</t>
  </si>
  <si>
    <t>1.4.2017</t>
  </si>
  <si>
    <t>הוצאות הפחת בשנת 2017:</t>
  </si>
  <si>
    <t xml:space="preserve">(600 / 12) * 10 = </t>
  </si>
  <si>
    <t>הוצאות הפחת בשנת 2018 - שנה שלמה:</t>
  </si>
  <si>
    <t>הוצאות הפחת בשנת 2019 - שנה שלמה:</t>
  </si>
  <si>
    <t>הוצאות הפחת בשנת 2020 - עד המכירה 1.8.2020:</t>
  </si>
  <si>
    <t xml:space="preserve">(600 / 12) * 7 = </t>
  </si>
  <si>
    <t>רווח / הפסד הון במכירה:</t>
  </si>
  <si>
    <t>רווח / הפסד ההון במכירת רכוש קבוע מוגדר בתור ההפרש בין תמורת המכירה לבין ערך הספרים של הפריט ערב</t>
  </si>
  <si>
    <t>מכירתו. ראינו שבערב המכירה - 1.8.2020:</t>
  </si>
  <si>
    <t>תמורה - נתונה בשאלה</t>
  </si>
  <si>
    <t>ערך הספרים</t>
  </si>
  <si>
    <t>הפרש שלילי - הפסד הון</t>
  </si>
  <si>
    <t xml:space="preserve">1,900 - 2,150 = </t>
  </si>
  <si>
    <t>שאלה 5</t>
  </si>
  <si>
    <t>שאלה 6</t>
  </si>
  <si>
    <t>שאלה 10</t>
  </si>
  <si>
    <t>ב</t>
  </si>
  <si>
    <r>
      <t xml:space="preserve">טענה א: </t>
    </r>
    <r>
      <rPr>
        <b/>
        <sz val="12"/>
        <color rgb="FF000000"/>
        <rFont val="David"/>
        <family val="2"/>
        <charset val="177"/>
      </rPr>
      <t>שגויה</t>
    </r>
    <r>
      <rPr>
        <sz val="12"/>
        <color rgb="FF000000"/>
        <rFont val="David"/>
        <family val="2"/>
        <charset val="177"/>
      </rPr>
      <t>. הואיל והחניון הוא לשימוש עובדי המשרד, ולא לשם השכרה בלבד ו/או מכירה ברווח הוני בטווח</t>
    </r>
  </si>
  <si>
    <t xml:space="preserve">הארוך, לא נוכל לסווג את המקרקעין כנדל״ן להשקעה כהגדרתו. </t>
  </si>
  <si>
    <r>
      <t xml:space="preserve">טענה ב: </t>
    </r>
    <r>
      <rPr>
        <b/>
        <sz val="12"/>
        <color rgb="FF000000"/>
        <rFont val="David"/>
        <family val="2"/>
        <charset val="177"/>
      </rPr>
      <t>נכונה</t>
    </r>
    <r>
      <rPr>
        <sz val="12"/>
        <color rgb="FF000000"/>
        <rFont val="David"/>
        <family val="2"/>
        <charset val="177"/>
      </rPr>
      <t xml:space="preserve">. בית מלון שבבעלות חברה איננו בגדר נדל״ן להשקעה הואיל והיקף השירותים הניתן במסגרתו </t>
    </r>
  </si>
  <si>
    <t>עולה לכדי נכס תפעולי ולכן איננו מקיים את הגדרת הייעוד להנבת הכנסות שכירות ו/או להנבת עליית ערך הונית</t>
  </si>
  <si>
    <t xml:space="preserve">בלבד - שחיונית לנדל״ן להשקעה. ואם כך, מדובר ברכוש קבוע; וכאשר רכוש קבוע מוצג לפי עלות בניכוי פחת </t>
  </si>
  <si>
    <t>נצבר אין צורך להעניק גילוי לשוויו ההוגן.</t>
  </si>
  <si>
    <t>הערה: הדגש בשאלה הוא על ״יכול״. לכן, גם אם בנסיבות מסוימות בית מלון כן יהווה נדל״ן להשקעה (למשל</t>
  </si>
  <si>
    <t>במידה ואיננו מתפועל על ידי הישות המדווחת) עצם קיום המצב והפרשנות המתועדת המאפשרת זאת, מובילה</t>
  </si>
  <si>
    <t>לסימון הטענה כנכונה. לצד זאת בוצעה התחשבות חלקית בהנמקות.</t>
  </si>
  <si>
    <r>
      <t xml:space="preserve">טענה ג: </t>
    </r>
    <r>
      <rPr>
        <b/>
        <sz val="12"/>
        <color rgb="FF000000"/>
        <rFont val="David"/>
        <family val="2"/>
        <charset val="177"/>
      </rPr>
      <t>שגויה</t>
    </r>
    <r>
      <rPr>
        <sz val="12"/>
        <color rgb="FF000000"/>
        <rFont val="David"/>
        <family val="2"/>
        <charset val="177"/>
      </rPr>
      <t xml:space="preserve">. כל עוד הפריט משרת את החברה, כוונות עתידיות אינן רלוונטיות והפריט ימשיך להיות מסווג </t>
    </r>
  </si>
  <si>
    <t xml:space="preserve">כרכוש קבוע. </t>
  </si>
  <si>
    <r>
      <t xml:space="preserve">טענה ד: </t>
    </r>
    <r>
      <rPr>
        <b/>
        <sz val="12"/>
        <color rgb="FF000000"/>
        <rFont val="David"/>
        <family val="2"/>
        <charset val="177"/>
      </rPr>
      <t>שגויה</t>
    </r>
    <r>
      <rPr>
        <sz val="12"/>
        <color rgb="FF000000"/>
        <rFont val="David"/>
        <family val="2"/>
        <charset val="177"/>
      </rPr>
      <t>. אופן סיווג הפריט ייקבע בהתאם לדפוס השימוש בו. אם פריט מסווג כרכוש קבוע כהגדרתו, שימוש</t>
    </r>
  </si>
  <si>
    <t xml:space="preserve">בבסיס מדידה כזה או אחר (עלות / הערכה מחדש) לבדו לא ישנה את הסיווג. </t>
  </si>
  <si>
    <t>פתרון מטלה 13 - חשבונאות למנהלות ומנהלים - סמסטר 2025ג</t>
  </si>
  <si>
    <t>שאלה</t>
  </si>
  <si>
    <t>תשובה</t>
  </si>
  <si>
    <t>הסברים מורחבים:</t>
  </si>
  <si>
    <t>להלן נתונים רלוונטיים להשלמת אופן הטיפול ולאחר מכן ההתייחסות לנדרשים:</t>
  </si>
  <si>
    <t>על בסיס ניתוח זה, נתייחס לנדרשים:</t>
  </si>
  <si>
    <t>טענה 1:</t>
  </si>
  <si>
    <t>הוצאות הפחת בשנת 2018 הן אכן 16,000 - טענה נכונה</t>
  </si>
  <si>
    <t>טענה 2:</t>
  </si>
  <si>
    <t>העלות המופחתת של המכונה בשנת 2019 היא אכן 68,000 - טענה נכונה</t>
  </si>
  <si>
    <t>טענה 3:</t>
  </si>
  <si>
    <t>פחת שהן ערך לשנת הדיווח, לבין פחת נצבר</t>
  </si>
  <si>
    <t xml:space="preserve">לפיכך, טענות 1 ו-2 נכונות. בהתאמה, התשובה ד. </t>
  </si>
  <si>
    <t>ד</t>
  </si>
  <si>
    <t>להלן מידע מלא בדבר אופן הדיווח ולאחריו התייחסות לטענות השונות:</t>
  </si>
  <si>
    <t>התייחסות לטענות:</t>
  </si>
  <si>
    <t>טענה 1 - הוצאות הפחת ב-2018 הן 20,000 ש״ח - שגוי, לא מבטא את חלקיות השנה.</t>
  </si>
  <si>
    <t>טענה 2 - הוצאות הפחת בשנת 2019 הן 36,667 ש״ח - שגוי, מבלבל בין הוצאות פחת ופחת נצבר.</t>
  </si>
  <si>
    <t>טענה 3 - העלות המופחתת של המבנה ליום 31/12/2020 היא 443,333 - הטענה נכונה.</t>
  </si>
  <si>
    <t xml:space="preserve">לכן רק טענה 3 נכונה, התשובה ג. </t>
  </si>
  <si>
    <t>ג</t>
  </si>
  <si>
    <t>להלן ניתוח כמותי רלוונטי של שנת המכירה ולאחר מכן דיון בטענות:</t>
  </si>
  <si>
    <t>דיון בטענות:</t>
  </si>
  <si>
    <t xml:space="preserve">טענה 1 - הפחת הנצבר ערב המכירה הוא 3,000 ש״ח - שגוי. ניתן לראות שהפחת הנצבר הוא 2,500. </t>
  </si>
  <si>
    <t xml:space="preserve">טענה 2 - בעסקת המכירה נוצר רווח הון בסך 250 ש״ח - הטענה נכונה. </t>
  </si>
  <si>
    <t>טענה 3 - בעסקת המכירה נוצר הפסד הון בסך 500 ש״ח - הטענה שגויה.</t>
  </si>
  <si>
    <t xml:space="preserve">רק טענה 2 נכונה, התשובה ב. </t>
  </si>
  <si>
    <t>להלן התייחסות מלאה (אף מעבר לנדרש) לעניין שנות הדיווח. אפשר להסתפק בחישוב עזר ערב המכירה ולהגיע</t>
  </si>
  <si>
    <t>לתוצאה מהר יותר.</t>
  </si>
  <si>
    <t>הרחבות נוספות:</t>
  </si>
  <si>
    <t xml:space="preserve">לאור כל אלו, נוצר כאן הפסד הון בסך 250 ש״ח. </t>
  </si>
  <si>
    <t xml:space="preserve">התשובה המתאימה היא ב. </t>
  </si>
  <si>
    <t xml:space="preserve">הערה: אלו שסימנו ה לאור העובדה שאין סימן מתמטי בערכים המספריים, קיבלו חלק משמעותי מהניקוד, אם </t>
  </si>
  <si>
    <t xml:space="preserve">כי באופן כללי, התייחסות המנוסחת כך צריכה להתייחס לערך המוחלט. </t>
  </si>
  <si>
    <t>לאור כל אלו, התשובה: טענות 1 ו-3 נכונות.</t>
  </si>
  <si>
    <t>ד.</t>
  </si>
  <si>
    <t xml:space="preserve">טענה 1 נכונה. ניתן לראות שאם נתייחס לעלות המכונות כ-60 אלפי ש״ח, העלות המופחתת שלהם תהיה 28.65 אלפי </t>
  </si>
  <si>
    <t xml:space="preserve">ש״ח על פי התחשיב בתיבת הטקסט לעיל. </t>
  </si>
  <si>
    <t xml:space="preserve">טענה 2 נכונה. על בסיס רווח ההון ניתן לגלות עלות מופחתת ערב המכירה ולכפול אותה ב-2 כדי להגיע לעלות </t>
  </si>
  <si>
    <t>המופחתת הכוללת במועד זה.</t>
  </si>
  <si>
    <t xml:space="preserve">טענה 3 שגויה. העלות המקורית של המחשבים כולם היא 260,000, ולכן העלות המקורית של מחצית מהמחשבים </t>
  </si>
  <si>
    <t>היא 130,000 ש״ח.</t>
  </si>
  <si>
    <t xml:space="preserve">לכן, רק טענות 1 ו-2 נכונות, תשובה ג. </t>
  </si>
  <si>
    <t>שאלה 7</t>
  </si>
  <si>
    <t>טענה 1 - שגויה. המבנה יהווה נדל״ן להשקעה גם אם טרם הושכר, כל עוד ההטבות ממנו אינן נובעות משימוש</t>
  </si>
  <si>
    <t xml:space="preserve">עצמי אלא אך ורק מייעוד להשכרה ו/או למכירה בעתיד הרחוק תוך הנבת רווח הוני. </t>
  </si>
  <si>
    <t>טענה 2 - שגויה. אופן מדידת הנדל״ן להשקעה (עלות או שווי הוגן) היא להחלטת החברה ללא תלות בעיתוי השכרתו.</t>
  </si>
  <si>
    <t>טענה 3 - נכונה. ירידת הערך בין תקופת הדיווח הקודמת 31.12.2024 לתום תקופת הדיווח הנוכחית 31.12.2025</t>
  </si>
  <si>
    <t>היא 90,000 ש״ח.</t>
  </si>
  <si>
    <t xml:space="preserve">רק טענה 3 נכונה - התשובה ג. </t>
  </si>
  <si>
    <t>שאלה 8</t>
  </si>
  <si>
    <t>טענה 1 - שגויה. ההבדלים בין נדל״ן להשקעה לרכוש קבוע קשורים לאופי הנכס, דפוס ההטבות ממנו ובהתאם</t>
  </si>
  <si>
    <t xml:space="preserve">אופן מדידתו והצגתו (במבחן, אם שואלים מה ההבדלים, צריך לפרט יותר. כאן נסתפק בכך ונפנה לחומר במחברת). </t>
  </si>
  <si>
    <t>טענה 2 - שגויה. כל עוד בפריט נדל״ן מבוצע שימוש עצמי, איננו יכול להוות נדל״ן להשקעה, משום שכל עוד משרת</t>
  </si>
  <si>
    <t>את החברה דפוס ההטבות ממנו מתאים לזה של רכוש קבוע ולא לנדל״ן להשקעה.</t>
  </si>
  <si>
    <t>טענה 3 - שגויה. קיים מודל חלופי / אלטרנטיבי שנקרא הערכה מחדש ומאפשר התייחסות לעליית ערך פריטי</t>
  </si>
  <si>
    <t xml:space="preserve">רכוש קבוע. </t>
  </si>
  <si>
    <t xml:space="preserve">לפיכך, כל הטענות שגויות. התשובה ה. </t>
  </si>
  <si>
    <t>ה</t>
  </si>
  <si>
    <t>שאלה 9</t>
  </si>
  <si>
    <t>שנה</t>
  </si>
  <si>
    <t>הוצאות</t>
  </si>
  <si>
    <t>נכס</t>
  </si>
  <si>
    <t>הנמקה</t>
  </si>
  <si>
    <t>שלב המחקר שבו סבירות הפקת ההטבות הכלכליות נמוכה.</t>
  </si>
  <si>
    <t>שלב הפיתוח- אך ראשוני בלבד וסבירות ההטבות עודנה נמוכה.</t>
  </si>
  <si>
    <t>אמנם נמצאים בשלב הפיתוח וקיימת סבירות הטבות גבוהה, אך</t>
  </si>
  <si>
    <t>הנכס לעולם לא יוצג בסכום שגבוה יותר מההטבות הצפויות</t>
  </si>
  <si>
    <t>לנבוע ממנו ולכן תקרת ההכרה בנכס היא 350,000 ש״ח כאשר</t>
  </si>
  <si>
    <t>העלויות הנוספות תוכרנה כהוצאה.</t>
  </si>
  <si>
    <t>בהתאם לטבלה זו, המדברת בעד עצמה:</t>
  </si>
  <si>
    <t>טענה 1 - נכונה.</t>
  </si>
  <si>
    <t>טענה 2 - שגויה.</t>
  </si>
  <si>
    <t>טענה 3 - שגויה.</t>
  </si>
  <si>
    <t xml:space="preserve">רק טענה 1 נכונה, התשובה א. </t>
  </si>
  <si>
    <t>א</t>
  </si>
  <si>
    <t>הוצאות הפחת של המכונה בשנת 2020 הן 48,000 ש״ח - הטענה שגויה, היא מבלבלת בין הוצאות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</si>
</sst>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David"/>
      <family val="2"/>
      <charset val="177"/>
    </font>
    <font>
      <sz val="12"/>
      <color theme="1"/>
      <name val="David"/>
      <family val="2"/>
      <charset val="177"/>
    </font>
    <font>
      <sz val="12"/>
      <name val="David"/>
      <family val="2"/>
      <charset val="177"/>
    </font>
    <font>
      <sz val="12"/>
      <color theme="0"/>
      <name val="David"/>
      <family val="2"/>
      <charset val="177"/>
    </font>
    <font>
      <vertAlign val="subscript"/>
      <sz val="12"/>
      <color theme="1"/>
      <name val="David"/>
      <family val="2"/>
      <charset val="177"/>
    </font>
    <font>
      <u/>
      <sz val="12"/>
      <color rgb="FFFF0000"/>
      <name val="David"/>
      <family val="2"/>
      <charset val="177"/>
    </font>
    <font>
      <strike/>
      <sz val="12"/>
      <color theme="1"/>
      <name val="David"/>
      <family val="2"/>
      <charset val="177"/>
    </font>
    <font>
      <b/>
      <u/>
      <sz val="12"/>
      <color theme="1"/>
      <name val="David"/>
      <family val="2"/>
      <charset val="177"/>
    </font>
    <font>
      <sz val="12"/>
      <color rgb="FF000000"/>
      <name val="David"/>
      <family val="2"/>
      <charset val="177"/>
    </font>
    <font>
      <b/>
      <sz val="12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14" fontId="2" fillId="0" borderId="1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0" fontId="3" fillId="0" borderId="0" xfId="0" applyFont="1"/>
    <xf numFmtId="37" fontId="3" fillId="0" borderId="2" xfId="0" applyNumberFormat="1" applyFont="1" applyBorder="1" applyAlignment="1">
      <alignment horizontal="center"/>
    </xf>
    <xf numFmtId="37" fontId="4" fillId="0" borderId="0" xfId="0" applyNumberFormat="1" applyFont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center"/>
    </xf>
    <xf numFmtId="37" fontId="2" fillId="0" borderId="0" xfId="0" applyNumberFormat="1" applyFont="1" applyAlignment="1">
      <alignment horizontal="center"/>
    </xf>
    <xf numFmtId="37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7" fontId="2" fillId="0" borderId="2" xfId="0" applyNumberFormat="1" applyFont="1" applyBorder="1" applyAlignment="1">
      <alignment horizontal="center" vertical="center"/>
    </xf>
    <xf numFmtId="37" fontId="2" fillId="0" borderId="0" xfId="0" applyNumberFormat="1" applyFont="1" applyAlignment="1">
      <alignment horizontal="center" vertical="center"/>
    </xf>
    <xf numFmtId="0" fontId="1" fillId="3" borderId="0" xfId="0" applyFont="1" applyFill="1"/>
    <xf numFmtId="0" fontId="1" fillId="0" borderId="0" xfId="0" applyFont="1"/>
    <xf numFmtId="0" fontId="2" fillId="4" borderId="0" xfId="0" applyFont="1" applyFill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37" fontId="2" fillId="4" borderId="0" xfId="0" applyNumberFormat="1" applyFont="1" applyFill="1" applyAlignment="1">
      <alignment horizontal="center"/>
    </xf>
    <xf numFmtId="37" fontId="2" fillId="4" borderId="2" xfId="0" applyNumberFormat="1" applyFont="1" applyFill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37" fontId="2" fillId="0" borderId="0" xfId="0" applyNumberFormat="1" applyFont="1"/>
    <xf numFmtId="0" fontId="9" fillId="7" borderId="0" xfId="0" applyFont="1" applyFill="1" applyAlignment="1">
      <alignment readingOrder="2"/>
    </xf>
    <xf numFmtId="0" fontId="9" fillId="7" borderId="0" xfId="0" applyFont="1" applyFill="1" applyAlignment="1">
      <alignment readingOrder="1"/>
    </xf>
    <xf numFmtId="0" fontId="9" fillId="0" borderId="0" xfId="0" applyFont="1" applyAlignment="1">
      <alignment readingOrder="1"/>
    </xf>
    <xf numFmtId="0" fontId="9" fillId="0" borderId="0" xfId="0" applyFont="1" applyAlignment="1">
      <alignment readingOrder="2"/>
    </xf>
    <xf numFmtId="0" fontId="2" fillId="6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532402</xdr:colOff>
      <xdr:row>23</xdr:row>
      <xdr:rowOff>183014</xdr:rowOff>
    </xdr:from>
    <xdr:to>
      <xdr:col>0</xdr:col>
      <xdr:colOff>793057</xdr:colOff>
      <xdr:row>25</xdr:row>
      <xdr:rowOff>16638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B251630-2174-DF4C-8AD6-75BE0F2E8AA3}"/>
            </a:ext>
          </a:extLst>
        </xdr:cNvPr>
        <xdr:cNvSpPr/>
      </xdr:nvSpPr>
      <xdr:spPr>
        <a:xfrm>
          <a:off x="13524198943" y="1605414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27</xdr:row>
      <xdr:rowOff>194105</xdr:rowOff>
    </xdr:from>
    <xdr:to>
      <xdr:col>0</xdr:col>
      <xdr:colOff>793057</xdr:colOff>
      <xdr:row>29</xdr:row>
      <xdr:rowOff>27728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9543D58-D23B-EF46-A52F-E39744475311}"/>
            </a:ext>
          </a:extLst>
        </xdr:cNvPr>
        <xdr:cNvSpPr/>
      </xdr:nvSpPr>
      <xdr:spPr>
        <a:xfrm>
          <a:off x="13524198943" y="2429305"/>
          <a:ext cx="260655" cy="24002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532402</xdr:colOff>
      <xdr:row>24</xdr:row>
      <xdr:rowOff>199799</xdr:rowOff>
    </xdr:from>
    <xdr:to>
      <xdr:col>0</xdr:col>
      <xdr:colOff>793057</xdr:colOff>
      <xdr:row>26</xdr:row>
      <xdr:rowOff>33423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CCE3348-060D-E74C-BCAC-110AEF9203E6}"/>
            </a:ext>
          </a:extLst>
        </xdr:cNvPr>
        <xdr:cNvSpPr/>
      </xdr:nvSpPr>
      <xdr:spPr>
        <a:xfrm>
          <a:off x="13524198943" y="1825399"/>
          <a:ext cx="260655" cy="24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406400</xdr:colOff>
      <xdr:row>42</xdr:row>
      <xdr:rowOff>41275</xdr:rowOff>
    </xdr:from>
    <xdr:to>
      <xdr:col>5</xdr:col>
      <xdr:colOff>406400</xdr:colOff>
      <xdr:row>43</xdr:row>
      <xdr:rowOff>190500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30F480A-3E6B-A641-BCB8-50AAB27CBEEC}"/>
            </a:ext>
          </a:extLst>
        </xdr:cNvPr>
        <xdr:cNvCxnSpPr/>
      </xdr:nvCxnSpPr>
      <xdr:spPr>
        <a:xfrm>
          <a:off x="13520458100" y="53498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654050</xdr:colOff>
      <xdr:row>42</xdr:row>
      <xdr:rowOff>41275</xdr:rowOff>
    </xdr:from>
    <xdr:to>
      <xdr:col>4</xdr:col>
      <xdr:colOff>654050</xdr:colOff>
      <xdr:row>43</xdr:row>
      <xdr:rowOff>190500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3C7441C-17EC-AB4F-B0B6-202535123400}"/>
            </a:ext>
          </a:extLst>
        </xdr:cNvPr>
        <xdr:cNvCxnSpPr/>
      </xdr:nvCxnSpPr>
      <xdr:spPr>
        <a:xfrm>
          <a:off x="13521035950" y="5349875"/>
          <a:ext cx="0" cy="3524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422276</xdr:colOff>
      <xdr:row>40</xdr:row>
      <xdr:rowOff>84142</xdr:rowOff>
    </xdr:from>
    <xdr:to>
      <xdr:col>5</xdr:col>
      <xdr:colOff>614363</xdr:colOff>
      <xdr:row>41</xdr:row>
      <xdr:rowOff>85730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E6BFC5C-7BCC-C24B-9DF5-00D5307AB7EA}"/>
            </a:ext>
          </a:extLst>
        </xdr:cNvPr>
        <xdr:cNvSpPr/>
      </xdr:nvSpPr>
      <xdr:spPr>
        <a:xfrm rot="5400000">
          <a:off x="13520656537" y="7831142"/>
          <a:ext cx="204788" cy="101758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454025</xdr:colOff>
      <xdr:row>41</xdr:row>
      <xdr:rowOff>187325</xdr:rowOff>
    </xdr:from>
    <xdr:to>
      <xdr:col>4</xdr:col>
      <xdr:colOff>355600</xdr:colOff>
      <xdr:row>43</xdr:row>
      <xdr:rowOff>187325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2A5838C-F2F9-DD46-AC2E-4F1279E1C998}"/>
            </a:ext>
          </a:extLst>
        </xdr:cNvPr>
        <xdr:cNvCxnSpPr/>
      </xdr:nvCxnSpPr>
      <xdr:spPr>
        <a:xfrm>
          <a:off x="13521334400" y="5292725"/>
          <a:ext cx="727075" cy="4064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41</xdr:row>
      <xdr:rowOff>107950</xdr:rowOff>
    </xdr:from>
    <xdr:to>
      <xdr:col>2</xdr:col>
      <xdr:colOff>774700</xdr:colOff>
      <xdr:row>41</xdr:row>
      <xdr:rowOff>111125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B73EE70-D181-7547-B0D2-15363F761D0F}"/>
            </a:ext>
          </a:extLst>
        </xdr:cNvPr>
        <xdr:cNvCxnSpPr/>
      </xdr:nvCxnSpPr>
      <xdr:spPr>
        <a:xfrm flipV="1">
          <a:off x="13522566300" y="5213350"/>
          <a:ext cx="641350" cy="31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65</xdr:row>
      <xdr:rowOff>184150</xdr:rowOff>
    </xdr:from>
    <xdr:to>
      <xdr:col>0</xdr:col>
      <xdr:colOff>742950</xdr:colOff>
      <xdr:row>66</xdr:row>
      <xdr:rowOff>184150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F832DACE-B384-7B47-B775-C8F0B4480902}"/>
            </a:ext>
          </a:extLst>
        </xdr:cNvPr>
        <xdr:cNvSpPr/>
      </xdr:nvSpPr>
      <xdr:spPr>
        <a:xfrm>
          <a:off x="13524249050" y="87439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454025</xdr:colOff>
      <xdr:row>70</xdr:row>
      <xdr:rowOff>6350</xdr:rowOff>
    </xdr:from>
    <xdr:to>
      <xdr:col>0</xdr:col>
      <xdr:colOff>701675</xdr:colOff>
      <xdr:row>71</xdr:row>
      <xdr:rowOff>6350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22A5C34-D6E6-A14C-8536-FD12A5AA8FFD}"/>
            </a:ext>
          </a:extLst>
        </xdr:cNvPr>
        <xdr:cNvSpPr/>
      </xdr:nvSpPr>
      <xdr:spPr>
        <a:xfrm>
          <a:off x="13524290325" y="95821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495300</xdr:colOff>
      <xdr:row>67</xdr:row>
      <xdr:rowOff>6350</xdr:rowOff>
    </xdr:from>
    <xdr:to>
      <xdr:col>0</xdr:col>
      <xdr:colOff>742950</xdr:colOff>
      <xdr:row>68</xdr:row>
      <xdr:rowOff>6350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BF302A8-DB5E-2646-944B-B8D9BA590E06}"/>
            </a:ext>
          </a:extLst>
        </xdr:cNvPr>
        <xdr:cNvSpPr/>
      </xdr:nvSpPr>
      <xdr:spPr>
        <a:xfrm>
          <a:off x="13524249050" y="8972550"/>
          <a:ext cx="247650" cy="203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2</xdr:col>
      <xdr:colOff>479425</xdr:colOff>
      <xdr:row>103</xdr:row>
      <xdr:rowOff>114300</xdr:rowOff>
    </xdr:from>
    <xdr:to>
      <xdr:col>3</xdr:col>
      <xdr:colOff>6350</xdr:colOff>
      <xdr:row>103</xdr:row>
      <xdr:rowOff>117475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21175E4-BC00-0C45-9417-9D92E91DB829}"/>
            </a:ext>
          </a:extLst>
        </xdr:cNvPr>
        <xdr:cNvCxnSpPr/>
      </xdr:nvCxnSpPr>
      <xdr:spPr>
        <a:xfrm>
          <a:off x="13522509150" y="14566900"/>
          <a:ext cx="352425" cy="3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476250</xdr:colOff>
      <xdr:row>103</xdr:row>
      <xdr:rowOff>117475</xdr:rowOff>
    </xdr:from>
    <xdr:to>
      <xdr:col>2</xdr:col>
      <xdr:colOff>492125</xdr:colOff>
      <xdr:row>108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79179579-5F9C-0A48-B0F7-E5C1E5A0E885}"/>
            </a:ext>
          </a:extLst>
        </xdr:cNvPr>
        <xdr:cNvCxnSpPr/>
      </xdr:nvCxnSpPr>
      <xdr:spPr>
        <a:xfrm>
          <a:off x="13522848875" y="14570075"/>
          <a:ext cx="15875" cy="1012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472368</xdr:colOff>
      <xdr:row>108</xdr:row>
      <xdr:rowOff>108144</xdr:rowOff>
    </xdr:from>
    <xdr:to>
      <xdr:col>3</xdr:col>
      <xdr:colOff>0</xdr:colOff>
      <xdr:row>108</xdr:row>
      <xdr:rowOff>124642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8E71ECD-6F3F-DB46-A205-A619F7CF84CB}"/>
            </a:ext>
          </a:extLst>
        </xdr:cNvPr>
        <xdr:cNvCxnSpPr/>
      </xdr:nvCxnSpPr>
      <xdr:spPr>
        <a:xfrm flipH="1">
          <a:off x="13522515500" y="15576744"/>
          <a:ext cx="353132" cy="1649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796082</xdr:colOff>
      <xdr:row>110</xdr:row>
      <xdr:rowOff>111167</xdr:rowOff>
    </xdr:from>
    <xdr:to>
      <xdr:col>8</xdr:col>
      <xdr:colOff>407613</xdr:colOff>
      <xdr:row>110</xdr:row>
      <xdr:rowOff>117475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75F49BED-60D9-C44D-8BD8-B2CF6C57547B}"/>
            </a:ext>
          </a:extLst>
        </xdr:cNvPr>
        <xdr:cNvCxnSpPr/>
      </xdr:nvCxnSpPr>
      <xdr:spPr>
        <a:xfrm>
          <a:off x="13517980387" y="15986167"/>
          <a:ext cx="2088031" cy="630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377294</xdr:colOff>
      <xdr:row>103</xdr:row>
      <xdr:rowOff>131379</xdr:rowOff>
    </xdr:from>
    <xdr:to>
      <xdr:col>8</xdr:col>
      <xdr:colOff>398770</xdr:colOff>
      <xdr:row>110</xdr:row>
      <xdr:rowOff>97456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A9B3D1-A15E-7F49-9543-A6A84398EF5F}"/>
            </a:ext>
          </a:extLst>
        </xdr:cNvPr>
        <xdr:cNvCxnSpPr/>
      </xdr:nvCxnSpPr>
      <xdr:spPr>
        <a:xfrm flipH="1">
          <a:off x="13517989230" y="14583979"/>
          <a:ext cx="21476" cy="138847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80849</xdr:colOff>
      <xdr:row>103</xdr:row>
      <xdr:rowOff>128010</xdr:rowOff>
    </xdr:from>
    <xdr:to>
      <xdr:col>8</xdr:col>
      <xdr:colOff>380663</xdr:colOff>
      <xdr:row>103</xdr:row>
      <xdr:rowOff>131378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1452FBEC-5BA5-694F-ACA7-81D04E9A1393}"/>
            </a:ext>
          </a:extLst>
        </xdr:cNvPr>
        <xdr:cNvCxnSpPr/>
      </xdr:nvCxnSpPr>
      <xdr:spPr>
        <a:xfrm flipV="1">
          <a:off x="13518007337" y="14580610"/>
          <a:ext cx="299814" cy="3368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690584</xdr:colOff>
      <xdr:row>113</xdr:row>
      <xdr:rowOff>175172</xdr:rowOff>
    </xdr:from>
    <xdr:to>
      <xdr:col>6</xdr:col>
      <xdr:colOff>154961</xdr:colOff>
      <xdr:row>115</xdr:row>
      <xdr:rowOff>37056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3089345-DE22-9743-9962-BB9ECDFEF03B}"/>
            </a:ext>
          </a:extLst>
        </xdr:cNvPr>
        <xdr:cNvCxnSpPr/>
      </xdr:nvCxnSpPr>
      <xdr:spPr>
        <a:xfrm flipH="1">
          <a:off x="13519884039" y="16659772"/>
          <a:ext cx="289877" cy="268284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272865</xdr:colOff>
      <xdr:row>114</xdr:row>
      <xdr:rowOff>0</xdr:rowOff>
    </xdr:from>
    <xdr:to>
      <xdr:col>5</xdr:col>
      <xdr:colOff>518780</xdr:colOff>
      <xdr:row>115</xdr:row>
      <xdr:rowOff>188647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901D6E4-1FB2-4841-A0B4-E969DC066EBE}"/>
            </a:ext>
          </a:extLst>
        </xdr:cNvPr>
        <xdr:cNvCxnSpPr/>
      </xdr:nvCxnSpPr>
      <xdr:spPr>
        <a:xfrm flipH="1">
          <a:off x="13520345720" y="16687800"/>
          <a:ext cx="245915" cy="391847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464881</xdr:colOff>
      <xdr:row>113</xdr:row>
      <xdr:rowOff>192016</xdr:rowOff>
    </xdr:from>
    <xdr:to>
      <xdr:col>5</xdr:col>
      <xdr:colOff>6737</xdr:colOff>
      <xdr:row>117</xdr:row>
      <xdr:rowOff>6737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0FB75AB-0579-0E4B-BDD4-FE1C537A4D7D}"/>
            </a:ext>
          </a:extLst>
        </xdr:cNvPr>
        <xdr:cNvCxnSpPr/>
      </xdr:nvCxnSpPr>
      <xdr:spPr>
        <a:xfrm>
          <a:off x="13520857763" y="16676616"/>
          <a:ext cx="367356" cy="62752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424456</xdr:colOff>
      <xdr:row>113</xdr:row>
      <xdr:rowOff>188647</xdr:rowOff>
    </xdr:from>
    <xdr:to>
      <xdr:col>4</xdr:col>
      <xdr:colOff>390769</xdr:colOff>
      <xdr:row>115</xdr:row>
      <xdr:rowOff>151591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57AE391-15E1-624D-B8D1-F64D0CE2754F}"/>
            </a:ext>
          </a:extLst>
        </xdr:cNvPr>
        <xdr:cNvCxnSpPr/>
      </xdr:nvCxnSpPr>
      <xdr:spPr>
        <a:xfrm>
          <a:off x="13521299231" y="16673247"/>
          <a:ext cx="791813" cy="369344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168435</xdr:colOff>
      <xdr:row>105</xdr:row>
      <xdr:rowOff>47161</xdr:rowOff>
    </xdr:from>
    <xdr:to>
      <xdr:col>2</xdr:col>
      <xdr:colOff>320027</xdr:colOff>
      <xdr:row>106</xdr:row>
      <xdr:rowOff>16843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584606C-846A-FC45-A173-5C7F80E0C2EB}"/>
            </a:ext>
          </a:extLst>
        </xdr:cNvPr>
        <xdr:cNvSpPr/>
      </xdr:nvSpPr>
      <xdr:spPr>
        <a:xfrm>
          <a:off x="13523020973" y="14906161"/>
          <a:ext cx="151592" cy="17288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1</a:t>
          </a:r>
          <a:endParaRPr lang="en-US" sz="1100"/>
        </a:p>
      </xdr:txBody>
    </xdr:sp>
    <xdr:clientData/>
  </xdr:twoCellAnchor>
  <xdr:twoCellAnchor>
    <xdr:from>
      <xdr:col>8</xdr:col>
      <xdr:colOff>471618</xdr:colOff>
      <xdr:row>105</xdr:row>
      <xdr:rowOff>185278</xdr:rowOff>
    </xdr:from>
    <xdr:to>
      <xdr:col>8</xdr:col>
      <xdr:colOff>623210</xdr:colOff>
      <xdr:row>106</xdr:row>
      <xdr:rowOff>154960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6715232-D003-0640-ABBD-A857F890FE68}"/>
            </a:ext>
          </a:extLst>
        </xdr:cNvPr>
        <xdr:cNvSpPr/>
      </xdr:nvSpPr>
      <xdr:spPr>
        <a:xfrm>
          <a:off x="13517764790" y="15044278"/>
          <a:ext cx="151592" cy="17288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2</a:t>
          </a:r>
          <a:endParaRPr lang="en-US" sz="1100"/>
        </a:p>
      </xdr:txBody>
    </xdr:sp>
    <xdr:clientData/>
  </xdr:twoCellAnchor>
  <xdr:twoCellAnchor>
    <xdr:from>
      <xdr:col>2</xdr:col>
      <xdr:colOff>552450</xdr:colOff>
      <xdr:row>169</xdr:row>
      <xdr:rowOff>50800</xdr:rowOff>
    </xdr:from>
    <xdr:to>
      <xdr:col>2</xdr:col>
      <xdr:colOff>787400</xdr:colOff>
      <xdr:row>172</xdr:row>
      <xdr:rowOff>184150</xdr:rowOff>
    </xdr:to>
    <xdr:sp macro="" textlink="">
      <xdr:nvSpPr>
        <xdr:cNvPr id="25" name="Left Brace 24">
          <a:extLst>
            <a:ext uri="{FF2B5EF4-FFF2-40B4-BE49-F238E27FC236}">
              <a16:creationId xmlns:a16="http://schemas.microsoft.com/office/drawing/2014/main" id="{ED05531F-704B-374B-BF07-AB12D126CFAE}"/>
            </a:ext>
          </a:extLst>
        </xdr:cNvPr>
        <xdr:cNvSpPr/>
      </xdr:nvSpPr>
      <xdr:spPr>
        <a:xfrm>
          <a:off x="13522553600" y="25882600"/>
          <a:ext cx="234950" cy="742950"/>
        </a:xfrm>
        <a:prstGeom prst="lef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419100</xdr:colOff>
      <xdr:row>194</xdr:row>
      <xdr:rowOff>50800</xdr:rowOff>
    </xdr:from>
    <xdr:to>
      <xdr:col>7</xdr:col>
      <xdr:colOff>685800</xdr:colOff>
      <xdr:row>212</xdr:row>
      <xdr:rowOff>114300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F32386C-AF52-A348-9014-81685427D073}"/>
            </a:ext>
          </a:extLst>
        </xdr:cNvPr>
        <xdr:cNvSpPr txBox="1"/>
      </xdr:nvSpPr>
      <xdr:spPr>
        <a:xfrm>
          <a:off x="13518527700" y="29743400"/>
          <a:ext cx="6045200" cy="372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1 נכונה: עלות פריט רכוש קבוע כוללת את כל העלויות שהן הכרחיות להבאת הפריט למיקום ולמצב שמיש כפי כוונת ההנהלה, ובמקרה זה - 600,000 ש״ח (עלות ההובלה היא חלק מהעלות).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2: שגויה - הערך המדווח לפי עלות בניכוי פחת נצבר :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עלות                                              600,000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פחת נצבר ליום 31.12.2024.           (26,500)               = 3/12 * 5 / 530,000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עלות מופחתת לדיווח 31.12.024.      573,500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3 - נכונה: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עלות                                              600,000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פחת נצבר ליום 1.4.2025.   .           (53,000)               = 6/12 * 5 / 530,000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עלות מופחתת לדיווח 31.12.024.      547,000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הוסף רווח הון:                                35,000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ולכן סך התמורה:                            582,000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en-US" sz="1100"/>
        </a:p>
      </xdr:txBody>
    </xdr:sp>
    <xdr:clientData/>
  </xdr:twoCellAnchor>
  <xdr:twoCellAnchor>
    <xdr:from>
      <xdr:col>0</xdr:col>
      <xdr:colOff>177800</xdr:colOff>
      <xdr:row>221</xdr:row>
      <xdr:rowOff>152400</xdr:rowOff>
    </xdr:from>
    <xdr:to>
      <xdr:col>7</xdr:col>
      <xdr:colOff>444500</xdr:colOff>
      <xdr:row>230</xdr:row>
      <xdr:rowOff>177800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916E919-6968-924D-918E-DBFECFFF5586}"/>
            </a:ext>
          </a:extLst>
        </xdr:cNvPr>
        <xdr:cNvSpPr txBox="1"/>
      </xdr:nvSpPr>
      <xdr:spPr>
        <a:xfrm>
          <a:off x="13518769000" y="45085000"/>
          <a:ext cx="6045200" cy="1854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1: נכונה. בדיקה: 28.65 = (9/12 + 2) * 5 / 57 - 60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2: נכונה.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מחצית מהמחשבים נמכרו ב-70 כאשר רווח ההון בגין זאת 5, כלומר עלותם המופחתת 65 ערב המכירה.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מדובר רק במחצית מהמחשבים ולכן העלות המופחתת של כלל המחשבים יום לפני מכירתם פי 2 מערך זה כלומר 130.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טענה 3: שגויה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בהמשך לטענה 2: 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130,000 = 1.5 * 3 / x</a:t>
          </a:r>
          <a:endParaRPr lang="en-I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rtl="1"/>
          <a:r>
            <a:rPr lang="he-I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לכן x=260,000</a:t>
          </a:r>
          <a:r>
            <a:rPr lang="en-IL">
              <a:effectLst/>
            </a:rPr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C1A4-2E1D-8D48-8C28-C3E25A8ACDFB}">
  <dimension ref="A1:J297"/>
  <sheetViews>
    <sheetView rightToLeft="1" tabSelected="1" topLeftCell="A32" workbookViewId="0">
      <selection activeCell="D48" sqref="D48"/>
    </sheetView>
  </sheetViews>
  <sheetFormatPr baseColWidth="10" defaultRowHeight="16" x14ac:dyDescent="0.2"/>
  <cols>
    <col min="1" max="16384" width="10.83203125" style="3"/>
  </cols>
  <sheetData>
    <row r="1" spans="1:2" x14ac:dyDescent="0.2">
      <c r="A1" s="3" t="s">
        <v>141</v>
      </c>
    </row>
    <row r="3" spans="1:2" x14ac:dyDescent="0.2">
      <c r="A3" s="3" t="s">
        <v>142</v>
      </c>
      <c r="B3" s="3" t="s">
        <v>143</v>
      </c>
    </row>
    <row r="4" spans="1:2" x14ac:dyDescent="0.2">
      <c r="A4" s="3">
        <v>1</v>
      </c>
      <c r="B4" s="3" t="s">
        <v>154</v>
      </c>
    </row>
    <row r="5" spans="1:2" x14ac:dyDescent="0.2">
      <c r="A5" s="3">
        <v>2</v>
      </c>
      <c r="B5" s="3" t="s">
        <v>161</v>
      </c>
    </row>
    <row r="6" spans="1:2" x14ac:dyDescent="0.2">
      <c r="A6" s="3">
        <v>3</v>
      </c>
      <c r="B6" s="3" t="s">
        <v>127</v>
      </c>
    </row>
    <row r="7" spans="1:2" x14ac:dyDescent="0.2">
      <c r="A7" s="3">
        <v>4</v>
      </c>
      <c r="B7" s="3" t="s">
        <v>127</v>
      </c>
    </row>
    <row r="8" spans="1:2" x14ac:dyDescent="0.2">
      <c r="A8" s="3">
        <v>5</v>
      </c>
      <c r="B8" s="3" t="s">
        <v>154</v>
      </c>
    </row>
    <row r="9" spans="1:2" x14ac:dyDescent="0.2">
      <c r="A9" s="3">
        <v>6</v>
      </c>
      <c r="B9" s="3" t="s">
        <v>161</v>
      </c>
    </row>
    <row r="10" spans="1:2" x14ac:dyDescent="0.2">
      <c r="A10" s="3">
        <v>7</v>
      </c>
      <c r="B10" s="3" t="s">
        <v>161</v>
      </c>
    </row>
    <row r="11" spans="1:2" x14ac:dyDescent="0.2">
      <c r="A11" s="3">
        <v>8</v>
      </c>
      <c r="B11" s="3" t="s">
        <v>199</v>
      </c>
    </row>
    <row r="12" spans="1:2" x14ac:dyDescent="0.2">
      <c r="A12" s="3">
        <v>9</v>
      </c>
      <c r="B12" s="3" t="s">
        <v>216</v>
      </c>
    </row>
    <row r="13" spans="1:2" x14ac:dyDescent="0.2">
      <c r="A13" s="3">
        <v>10</v>
      </c>
      <c r="B13" s="3" t="s">
        <v>127</v>
      </c>
    </row>
    <row r="15" spans="1:2" x14ac:dyDescent="0.2">
      <c r="A15" s="3" t="s">
        <v>144</v>
      </c>
    </row>
    <row r="17" spans="1:8" x14ac:dyDescent="0.2">
      <c r="A17" s="1" t="s">
        <v>0</v>
      </c>
      <c r="B17" s="2"/>
      <c r="C17" s="2"/>
      <c r="D17" s="2"/>
      <c r="E17" s="2"/>
      <c r="F17" s="2"/>
      <c r="G17" s="2"/>
      <c r="H17" s="1" t="s">
        <v>154</v>
      </c>
    </row>
    <row r="18" spans="1:8" x14ac:dyDescent="0.2">
      <c r="A18" s="3" t="s">
        <v>1</v>
      </c>
    </row>
    <row r="19" spans="1:8" x14ac:dyDescent="0.2">
      <c r="A19" s="3" t="s">
        <v>2</v>
      </c>
    </row>
    <row r="20" spans="1:8" x14ac:dyDescent="0.2">
      <c r="A20" s="3" t="s">
        <v>3</v>
      </c>
    </row>
    <row r="22" spans="1:8" x14ac:dyDescent="0.2">
      <c r="A22" s="3" t="s">
        <v>145</v>
      </c>
    </row>
    <row r="24" spans="1:8" x14ac:dyDescent="0.2">
      <c r="C24" s="4">
        <v>43465</v>
      </c>
      <c r="D24" s="4">
        <v>43830</v>
      </c>
      <c r="E24" s="4">
        <v>44196</v>
      </c>
      <c r="F24" s="4">
        <v>44561</v>
      </c>
      <c r="G24" s="4">
        <v>44926</v>
      </c>
    </row>
    <row r="25" spans="1:8" x14ac:dyDescent="0.2">
      <c r="B25" s="3" t="s">
        <v>4</v>
      </c>
      <c r="C25" s="5">
        <v>100000</v>
      </c>
      <c r="D25" s="5">
        <f>C25</f>
        <v>100000</v>
      </c>
      <c r="E25" s="5">
        <f>D25</f>
        <v>100000</v>
      </c>
      <c r="F25" s="5">
        <f>E25</f>
        <v>100000</v>
      </c>
      <c r="G25" s="5">
        <f>F25</f>
        <v>100000</v>
      </c>
      <c r="H25" s="6" t="s">
        <v>5</v>
      </c>
    </row>
    <row r="26" spans="1:8" x14ac:dyDescent="0.2">
      <c r="B26" s="3" t="s">
        <v>6</v>
      </c>
      <c r="C26" s="5">
        <f>-C29</f>
        <v>-16000</v>
      </c>
      <c r="D26" s="5">
        <f>C26-D29</f>
        <v>-32000</v>
      </c>
      <c r="E26" s="5">
        <f>-E29*3</f>
        <v>-48000</v>
      </c>
      <c r="F26" s="5">
        <f>-F29*4</f>
        <v>-64000</v>
      </c>
      <c r="G26" s="5">
        <f>-G29*5</f>
        <v>-80000</v>
      </c>
    </row>
    <row r="27" spans="1:8" x14ac:dyDescent="0.2">
      <c r="B27" s="3" t="s">
        <v>7</v>
      </c>
      <c r="C27" s="7">
        <f>C25+C26</f>
        <v>84000</v>
      </c>
      <c r="D27" s="7">
        <f>D25+D26</f>
        <v>68000</v>
      </c>
      <c r="E27" s="7">
        <f>E25+E26</f>
        <v>52000</v>
      </c>
      <c r="F27" s="7">
        <f>F25+F26</f>
        <v>36000</v>
      </c>
      <c r="G27" s="7">
        <f>G25+G26</f>
        <v>20000</v>
      </c>
    </row>
    <row r="28" spans="1:8" x14ac:dyDescent="0.2">
      <c r="C28" s="8"/>
      <c r="D28" s="8"/>
      <c r="E28" s="8"/>
      <c r="F28" s="8"/>
      <c r="G28" s="8"/>
    </row>
    <row r="29" spans="1:8" x14ac:dyDescent="0.2">
      <c r="B29" s="3" t="s">
        <v>8</v>
      </c>
      <c r="C29" s="5">
        <f>(100000-20000)/5</f>
        <v>16000</v>
      </c>
      <c r="D29" s="5">
        <f>C29</f>
        <v>16000</v>
      </c>
      <c r="E29" s="5">
        <f>D29</f>
        <v>16000</v>
      </c>
      <c r="F29" s="5">
        <f>E29</f>
        <v>16000</v>
      </c>
      <c r="G29" s="5">
        <f>F29</f>
        <v>16000</v>
      </c>
    </row>
    <row r="31" spans="1:8" x14ac:dyDescent="0.2">
      <c r="A31" s="3" t="s">
        <v>9</v>
      </c>
    </row>
    <row r="32" spans="1:8" ht="18" x14ac:dyDescent="0.25">
      <c r="A32" s="3" t="s">
        <v>10</v>
      </c>
    </row>
    <row r="33" spans="1:7" x14ac:dyDescent="0.2">
      <c r="A33" s="3" t="s">
        <v>11</v>
      </c>
    </row>
    <row r="34" spans="1:7" x14ac:dyDescent="0.2">
      <c r="A34" s="3" t="s">
        <v>12</v>
      </c>
    </row>
    <row r="36" spans="1:7" x14ac:dyDescent="0.2">
      <c r="A36" s="3" t="s">
        <v>13</v>
      </c>
    </row>
    <row r="38" spans="1:7" x14ac:dyDescent="0.2">
      <c r="A38" s="3" t="s">
        <v>14</v>
      </c>
    </row>
    <row r="39" spans="1:7" x14ac:dyDescent="0.2">
      <c r="A39" s="3" t="s">
        <v>15</v>
      </c>
    </row>
    <row r="40" spans="1:7" x14ac:dyDescent="0.2">
      <c r="A40" s="3" t="s">
        <v>16</v>
      </c>
    </row>
    <row r="41" spans="1:7" x14ac:dyDescent="0.2">
      <c r="F41" s="3" t="s">
        <v>17</v>
      </c>
    </row>
    <row r="42" spans="1:7" x14ac:dyDescent="0.2">
      <c r="A42" s="3" t="s">
        <v>18</v>
      </c>
      <c r="D42" s="9">
        <f>80000/5</f>
        <v>16000</v>
      </c>
      <c r="G42" s="3" t="s">
        <v>19</v>
      </c>
    </row>
    <row r="45" spans="1:7" x14ac:dyDescent="0.2">
      <c r="D45" s="3" t="s">
        <v>20</v>
      </c>
      <c r="E45" s="3" t="s">
        <v>21</v>
      </c>
      <c r="F45" s="10" t="s">
        <v>22</v>
      </c>
    </row>
    <row r="46" spans="1:7" x14ac:dyDescent="0.2">
      <c r="D46" s="3" t="s">
        <v>23</v>
      </c>
    </row>
    <row r="47" spans="1:7" x14ac:dyDescent="0.2">
      <c r="D47" s="3" t="s">
        <v>24</v>
      </c>
    </row>
    <row r="49" spans="1:8" x14ac:dyDescent="0.2">
      <c r="A49" s="3" t="s">
        <v>25</v>
      </c>
    </row>
    <row r="51" spans="1:8" x14ac:dyDescent="0.2">
      <c r="A51" s="3" t="s">
        <v>146</v>
      </c>
    </row>
    <row r="52" spans="1:8" x14ac:dyDescent="0.2">
      <c r="A52" s="3" t="s">
        <v>147</v>
      </c>
      <c r="B52" s="3" t="s">
        <v>148</v>
      </c>
    </row>
    <row r="53" spans="1:8" x14ac:dyDescent="0.2">
      <c r="A53" s="3" t="s">
        <v>149</v>
      </c>
      <c r="B53" s="3" t="s">
        <v>150</v>
      </c>
    </row>
    <row r="54" spans="1:8" x14ac:dyDescent="0.2">
      <c r="A54" s="3" t="s">
        <v>151</v>
      </c>
      <c r="B54" s="3" t="s">
        <v>217</v>
      </c>
    </row>
    <row r="55" spans="1:8" x14ac:dyDescent="0.2">
      <c r="B55" s="3" t="s">
        <v>152</v>
      </c>
    </row>
    <row r="57" spans="1:8" x14ac:dyDescent="0.2">
      <c r="A57" s="3" t="s">
        <v>153</v>
      </c>
    </row>
    <row r="59" spans="1:8" x14ac:dyDescent="0.2">
      <c r="A59" s="1" t="s">
        <v>26</v>
      </c>
      <c r="B59" s="2"/>
      <c r="C59" s="2"/>
      <c r="D59" s="2"/>
      <c r="E59" s="2"/>
      <c r="F59" s="2"/>
      <c r="G59" s="2"/>
      <c r="H59" s="1" t="s">
        <v>161</v>
      </c>
    </row>
    <row r="60" spans="1:8" x14ac:dyDescent="0.2">
      <c r="A60" s="3" t="s">
        <v>27</v>
      </c>
    </row>
    <row r="61" spans="1:8" x14ac:dyDescent="0.2">
      <c r="A61" s="3" t="s">
        <v>28</v>
      </c>
    </row>
    <row r="62" spans="1:8" x14ac:dyDescent="0.2">
      <c r="A62" s="3" t="s">
        <v>29</v>
      </c>
    </row>
    <row r="64" spans="1:8" x14ac:dyDescent="0.2">
      <c r="A64" s="3" t="s">
        <v>155</v>
      </c>
    </row>
    <row r="66" spans="1:7" x14ac:dyDescent="0.2">
      <c r="C66" s="4">
        <v>43465</v>
      </c>
      <c r="D66" s="4">
        <v>43830</v>
      </c>
      <c r="E66" s="4">
        <v>44196</v>
      </c>
    </row>
    <row r="67" spans="1:7" s="6" customFormat="1" x14ac:dyDescent="0.2">
      <c r="B67" s="6" t="s">
        <v>30</v>
      </c>
      <c r="C67" s="5">
        <v>500000</v>
      </c>
      <c r="D67" s="5">
        <f>C67</f>
        <v>500000</v>
      </c>
      <c r="E67" s="5">
        <f>D67</f>
        <v>500000</v>
      </c>
    </row>
    <row r="68" spans="1:7" x14ac:dyDescent="0.2">
      <c r="B68" s="3" t="s">
        <v>6</v>
      </c>
      <c r="C68" s="11">
        <f>C71</f>
        <v>16666.666666666668</v>
      </c>
      <c r="D68" s="11">
        <f>C68+D71</f>
        <v>36666.666666666672</v>
      </c>
      <c r="E68" s="11">
        <f>D68+E71</f>
        <v>56666.666666666672</v>
      </c>
    </row>
    <row r="69" spans="1:7" x14ac:dyDescent="0.2">
      <c r="B69" s="3" t="s">
        <v>7</v>
      </c>
      <c r="C69" s="12">
        <f>C67-C68</f>
        <v>483333.33333333331</v>
      </c>
      <c r="D69" s="12">
        <f>D67-D68</f>
        <v>463333.33333333331</v>
      </c>
      <c r="E69" s="12">
        <f>E67-E68</f>
        <v>443333.33333333331</v>
      </c>
    </row>
    <row r="70" spans="1:7" x14ac:dyDescent="0.2">
      <c r="C70" s="11"/>
      <c r="D70" s="11"/>
      <c r="E70" s="11"/>
    </row>
    <row r="71" spans="1:7" x14ac:dyDescent="0.2">
      <c r="B71" s="3" t="s">
        <v>8</v>
      </c>
      <c r="C71" s="11">
        <f>(500000-100000)/20*(10/12)</f>
        <v>16666.666666666668</v>
      </c>
      <c r="D71" s="11">
        <f>(500000-100000)/20</f>
        <v>20000</v>
      </c>
      <c r="E71" s="11">
        <f>(500000-100000)/20</f>
        <v>20000</v>
      </c>
    </row>
    <row r="73" spans="1:7" x14ac:dyDescent="0.2">
      <c r="A73" s="3" t="s">
        <v>9</v>
      </c>
    </row>
    <row r="75" spans="1:7" x14ac:dyDescent="0.2">
      <c r="A75" s="3" t="s">
        <v>31</v>
      </c>
    </row>
    <row r="76" spans="1:7" x14ac:dyDescent="0.2">
      <c r="A76" s="3" t="s">
        <v>32</v>
      </c>
    </row>
    <row r="77" spans="1:7" x14ac:dyDescent="0.2">
      <c r="A77" s="3" t="s">
        <v>33</v>
      </c>
      <c r="D77" s="9">
        <f>400000/20</f>
        <v>20000</v>
      </c>
      <c r="G77" s="3" t="s">
        <v>34</v>
      </c>
    </row>
    <row r="79" spans="1:7" x14ac:dyDescent="0.2">
      <c r="A79" s="3" t="s">
        <v>35</v>
      </c>
    </row>
    <row r="80" spans="1:7" x14ac:dyDescent="0.2">
      <c r="A80" s="3" t="s">
        <v>36</v>
      </c>
    </row>
    <row r="81" spans="1:8" x14ac:dyDescent="0.2">
      <c r="D81" s="9">
        <f>20000*10/12</f>
        <v>16666.666666666668</v>
      </c>
      <c r="G81" s="3" t="s">
        <v>37</v>
      </c>
    </row>
    <row r="83" spans="1:8" x14ac:dyDescent="0.2">
      <c r="A83" s="3" t="s">
        <v>38</v>
      </c>
    </row>
    <row r="84" spans="1:8" x14ac:dyDescent="0.2">
      <c r="A84" s="3" t="s">
        <v>39</v>
      </c>
    </row>
    <row r="86" spans="1:8" x14ac:dyDescent="0.2">
      <c r="A86" s="3" t="s">
        <v>156</v>
      </c>
    </row>
    <row r="87" spans="1:8" x14ac:dyDescent="0.2">
      <c r="A87" s="3" t="s">
        <v>157</v>
      </c>
    </row>
    <row r="88" spans="1:8" x14ac:dyDescent="0.2">
      <c r="A88" s="3" t="s">
        <v>158</v>
      </c>
    </row>
    <row r="89" spans="1:8" x14ac:dyDescent="0.2">
      <c r="A89" s="3" t="s">
        <v>159</v>
      </c>
    </row>
    <row r="91" spans="1:8" x14ac:dyDescent="0.2">
      <c r="A91" s="3" t="s">
        <v>160</v>
      </c>
    </row>
    <row r="94" spans="1:8" x14ac:dyDescent="0.2">
      <c r="A94" s="1" t="s">
        <v>40</v>
      </c>
      <c r="B94" s="2"/>
      <c r="C94" s="2"/>
      <c r="D94" s="2"/>
      <c r="E94" s="2"/>
      <c r="F94" s="2"/>
      <c r="G94" s="2"/>
      <c r="H94" s="1" t="s">
        <v>127</v>
      </c>
    </row>
    <row r="95" spans="1:8" x14ac:dyDescent="0.2">
      <c r="A95" s="3" t="s">
        <v>41</v>
      </c>
    </row>
    <row r="96" spans="1:8" x14ac:dyDescent="0.2">
      <c r="A96" s="3" t="s">
        <v>42</v>
      </c>
    </row>
    <row r="97" spans="1:10" x14ac:dyDescent="0.2">
      <c r="A97" s="3" t="s">
        <v>43</v>
      </c>
    </row>
    <row r="99" spans="1:10" x14ac:dyDescent="0.2">
      <c r="A99" s="3" t="s">
        <v>162</v>
      </c>
    </row>
    <row r="101" spans="1:10" x14ac:dyDescent="0.2">
      <c r="A101" s="3" t="s">
        <v>44</v>
      </c>
    </row>
    <row r="102" spans="1:10" x14ac:dyDescent="0.2">
      <c r="A102" s="3" t="s">
        <v>45</v>
      </c>
      <c r="H102" s="4">
        <v>44104</v>
      </c>
    </row>
    <row r="103" spans="1:10" x14ac:dyDescent="0.2">
      <c r="D103" s="3" t="s">
        <v>46</v>
      </c>
      <c r="G103" s="10" t="s">
        <v>47</v>
      </c>
      <c r="H103" s="13">
        <v>1250</v>
      </c>
    </row>
    <row r="104" spans="1:10" x14ac:dyDescent="0.2">
      <c r="D104" s="3" t="s">
        <v>48</v>
      </c>
      <c r="G104" s="10" t="s">
        <v>49</v>
      </c>
      <c r="H104" s="11">
        <f>F111</f>
        <v>1000</v>
      </c>
    </row>
    <row r="105" spans="1:10" x14ac:dyDescent="0.2">
      <c r="D105" s="3" t="s">
        <v>50</v>
      </c>
      <c r="G105" s="10" t="s">
        <v>51</v>
      </c>
      <c r="H105" s="14">
        <f>H103-H104</f>
        <v>250</v>
      </c>
      <c r="J105" s="3" t="s">
        <v>52</v>
      </c>
    </row>
    <row r="106" spans="1:10" x14ac:dyDescent="0.2">
      <c r="A106" s="3" t="s">
        <v>53</v>
      </c>
      <c r="H106" s="10"/>
      <c r="J106" s="3" t="s">
        <v>54</v>
      </c>
    </row>
    <row r="107" spans="1:10" x14ac:dyDescent="0.2">
      <c r="A107" s="3" t="s">
        <v>55</v>
      </c>
      <c r="F107" s="10" t="s">
        <v>55</v>
      </c>
      <c r="J107" s="3" t="s">
        <v>56</v>
      </c>
    </row>
    <row r="108" spans="1:10" x14ac:dyDescent="0.2">
      <c r="F108" s="4">
        <v>44104</v>
      </c>
      <c r="J108" s="3" t="s">
        <v>57</v>
      </c>
    </row>
    <row r="109" spans="1:10" x14ac:dyDescent="0.2">
      <c r="D109" s="3" t="s">
        <v>58</v>
      </c>
      <c r="E109" s="10" t="s">
        <v>47</v>
      </c>
      <c r="F109" s="15">
        <v>3500</v>
      </c>
      <c r="J109" s="3" t="s">
        <v>59</v>
      </c>
    </row>
    <row r="110" spans="1:10" x14ac:dyDescent="0.2">
      <c r="D110" s="3" t="s">
        <v>6</v>
      </c>
      <c r="E110" s="10" t="s">
        <v>49</v>
      </c>
      <c r="F110" s="15">
        <f>(3500-500)/3*2.5</f>
        <v>2500</v>
      </c>
      <c r="H110" s="3" t="s">
        <v>60</v>
      </c>
      <c r="J110" s="3" t="s">
        <v>61</v>
      </c>
    </row>
    <row r="111" spans="1:10" x14ac:dyDescent="0.2">
      <c r="D111" s="3" t="s">
        <v>7</v>
      </c>
      <c r="E111" s="10" t="s">
        <v>51</v>
      </c>
      <c r="F111" s="14">
        <f>F109-F110</f>
        <v>1000</v>
      </c>
    </row>
    <row r="114" spans="1:7" x14ac:dyDescent="0.2">
      <c r="A114" s="3" t="s">
        <v>62</v>
      </c>
      <c r="F114" s="3" t="s">
        <v>63</v>
      </c>
    </row>
    <row r="116" spans="1:7" x14ac:dyDescent="0.2">
      <c r="G116" s="3" t="s">
        <v>22</v>
      </c>
    </row>
    <row r="117" spans="1:7" x14ac:dyDescent="0.2">
      <c r="C117" s="3" t="s">
        <v>64</v>
      </c>
      <c r="F117" s="3" t="s">
        <v>65</v>
      </c>
    </row>
    <row r="118" spans="1:7" x14ac:dyDescent="0.2">
      <c r="C118" s="3" t="s">
        <v>66</v>
      </c>
      <c r="E118" s="3" t="s">
        <v>67</v>
      </c>
    </row>
    <row r="119" spans="1:7" x14ac:dyDescent="0.2">
      <c r="C119" s="3" t="s">
        <v>68</v>
      </c>
      <c r="E119" s="3" t="s">
        <v>69</v>
      </c>
    </row>
    <row r="120" spans="1:7" x14ac:dyDescent="0.2">
      <c r="C120" s="3" t="s">
        <v>70</v>
      </c>
    </row>
    <row r="122" spans="1:7" x14ac:dyDescent="0.2">
      <c r="A122" s="3" t="s">
        <v>163</v>
      </c>
    </row>
    <row r="123" spans="1:7" x14ac:dyDescent="0.2">
      <c r="A123" s="3" t="s">
        <v>164</v>
      </c>
    </row>
    <row r="124" spans="1:7" x14ac:dyDescent="0.2">
      <c r="A124" s="3" t="s">
        <v>165</v>
      </c>
    </row>
    <row r="125" spans="1:7" x14ac:dyDescent="0.2">
      <c r="A125" s="3" t="s">
        <v>166</v>
      </c>
    </row>
    <row r="127" spans="1:7" x14ac:dyDescent="0.2">
      <c r="A127" s="3" t="s">
        <v>167</v>
      </c>
    </row>
    <row r="131" spans="1:8" x14ac:dyDescent="0.2">
      <c r="A131" s="16" t="s">
        <v>71</v>
      </c>
      <c r="B131" s="16"/>
      <c r="C131" s="16"/>
      <c r="D131" s="16"/>
      <c r="E131" s="16"/>
      <c r="F131" s="16"/>
      <c r="G131" s="16"/>
      <c r="H131" s="16" t="s">
        <v>127</v>
      </c>
    </row>
    <row r="132" spans="1:8" x14ac:dyDescent="0.2">
      <c r="A132" s="3" t="s">
        <v>72</v>
      </c>
    </row>
    <row r="133" spans="1:8" x14ac:dyDescent="0.2">
      <c r="A133" s="3" t="s">
        <v>73</v>
      </c>
    </row>
    <row r="134" spans="1:8" x14ac:dyDescent="0.2">
      <c r="A134" s="3" t="s">
        <v>74</v>
      </c>
    </row>
    <row r="135" spans="1:8" x14ac:dyDescent="0.2">
      <c r="A135" s="3" t="s">
        <v>75</v>
      </c>
    </row>
    <row r="136" spans="1:8" x14ac:dyDescent="0.2">
      <c r="A136" s="3" t="s">
        <v>76</v>
      </c>
    </row>
    <row r="137" spans="1:8" x14ac:dyDescent="0.2">
      <c r="A137" s="3" t="s">
        <v>77</v>
      </c>
    </row>
    <row r="138" spans="1:8" x14ac:dyDescent="0.2">
      <c r="A138" s="3" t="s">
        <v>78</v>
      </c>
    </row>
    <row r="140" spans="1:8" x14ac:dyDescent="0.2">
      <c r="A140" s="17" t="s">
        <v>168</v>
      </c>
    </row>
    <row r="141" spans="1:8" x14ac:dyDescent="0.2">
      <c r="A141" s="17" t="s">
        <v>169</v>
      </c>
    </row>
    <row r="142" spans="1:8" x14ac:dyDescent="0.2">
      <c r="A142" s="17"/>
    </row>
    <row r="143" spans="1:8" x14ac:dyDescent="0.2">
      <c r="A143" s="17"/>
      <c r="H143" s="10" t="s">
        <v>79</v>
      </c>
    </row>
    <row r="144" spans="1:8" x14ac:dyDescent="0.2">
      <c r="A144" s="17"/>
      <c r="H144" s="10" t="s">
        <v>80</v>
      </c>
    </row>
    <row r="145" spans="1:8" x14ac:dyDescent="0.2">
      <c r="D145" s="10" t="s">
        <v>81</v>
      </c>
      <c r="E145" s="10" t="s">
        <v>81</v>
      </c>
      <c r="F145" s="10" t="s">
        <v>81</v>
      </c>
      <c r="G145" s="18" t="s">
        <v>82</v>
      </c>
      <c r="H145" s="10" t="s">
        <v>81</v>
      </c>
    </row>
    <row r="146" spans="1:8" x14ac:dyDescent="0.2">
      <c r="D146" s="4">
        <v>43100</v>
      </c>
      <c r="E146" s="4">
        <v>43465</v>
      </c>
      <c r="F146" s="4">
        <v>43830</v>
      </c>
      <c r="G146" s="19">
        <v>44044</v>
      </c>
      <c r="H146" s="4">
        <v>44196</v>
      </c>
    </row>
    <row r="147" spans="1:8" x14ac:dyDescent="0.2">
      <c r="A147" s="3" t="s">
        <v>83</v>
      </c>
      <c r="B147" s="3" t="s">
        <v>22</v>
      </c>
      <c r="D147" s="11">
        <f>4000+200</f>
        <v>4200</v>
      </c>
      <c r="E147" s="11">
        <f>D147</f>
        <v>4200</v>
      </c>
      <c r="F147" s="11">
        <f>E147</f>
        <v>4200</v>
      </c>
      <c r="G147" s="20">
        <f>F147</f>
        <v>4200</v>
      </c>
      <c r="H147" s="11">
        <v>0</v>
      </c>
    </row>
    <row r="148" spans="1:8" x14ac:dyDescent="0.2">
      <c r="A148" s="3" t="s">
        <v>84</v>
      </c>
      <c r="B148" s="3" t="s">
        <v>6</v>
      </c>
      <c r="D148" s="11">
        <f>-D151</f>
        <v>-500</v>
      </c>
      <c r="E148" s="11">
        <f>D148-E151</f>
        <v>-1100</v>
      </c>
      <c r="F148" s="11">
        <f>E148-F151</f>
        <v>-1700</v>
      </c>
      <c r="G148" s="20">
        <f>F148-G151</f>
        <v>-2050</v>
      </c>
      <c r="H148" s="11">
        <v>0</v>
      </c>
    </row>
    <row r="149" spans="1:8" x14ac:dyDescent="0.2">
      <c r="A149" s="3" t="s">
        <v>85</v>
      </c>
      <c r="B149" s="3" t="s">
        <v>86</v>
      </c>
      <c r="D149" s="12">
        <f>D147+D148</f>
        <v>3700</v>
      </c>
      <c r="E149" s="12">
        <f>E147+E148</f>
        <v>3100</v>
      </c>
      <c r="F149" s="12">
        <f>F147+F148</f>
        <v>2500</v>
      </c>
      <c r="G149" s="21">
        <f>G147+G148</f>
        <v>2150</v>
      </c>
      <c r="H149" s="12">
        <v>0</v>
      </c>
    </row>
    <row r="150" spans="1:8" x14ac:dyDescent="0.2">
      <c r="G150" s="22"/>
    </row>
    <row r="151" spans="1:8" x14ac:dyDescent="0.2">
      <c r="A151" s="3" t="s">
        <v>87</v>
      </c>
      <c r="B151" s="3" t="s">
        <v>8</v>
      </c>
      <c r="D151" s="10">
        <f>E175</f>
        <v>500</v>
      </c>
      <c r="E151" s="10">
        <v>600</v>
      </c>
      <c r="F151" s="10">
        <v>600</v>
      </c>
      <c r="G151" s="18">
        <v>350</v>
      </c>
      <c r="H151" s="10">
        <f>G151</f>
        <v>350</v>
      </c>
    </row>
    <row r="152" spans="1:8" x14ac:dyDescent="0.2">
      <c r="G152" s="22"/>
    </row>
    <row r="153" spans="1:8" x14ac:dyDescent="0.2">
      <c r="A153" s="3" t="s">
        <v>88</v>
      </c>
      <c r="B153" s="3" t="s">
        <v>89</v>
      </c>
      <c r="G153" s="22"/>
      <c r="H153" s="11">
        <f>E186</f>
        <v>-250</v>
      </c>
    </row>
    <row r="155" spans="1:8" x14ac:dyDescent="0.2">
      <c r="A155" s="3" t="s">
        <v>170</v>
      </c>
    </row>
    <row r="157" spans="1:8" x14ac:dyDescent="0.2">
      <c r="A157" s="3" t="s">
        <v>90</v>
      </c>
    </row>
    <row r="158" spans="1:8" x14ac:dyDescent="0.2">
      <c r="A158" s="3" t="s">
        <v>91</v>
      </c>
    </row>
    <row r="159" spans="1:8" x14ac:dyDescent="0.2">
      <c r="A159" s="3" t="s">
        <v>92</v>
      </c>
    </row>
    <row r="160" spans="1:8" x14ac:dyDescent="0.2">
      <c r="A160" s="3" t="s">
        <v>93</v>
      </c>
    </row>
    <row r="161" spans="1:7" x14ac:dyDescent="0.2">
      <c r="A161" s="3" t="s">
        <v>94</v>
      </c>
    </row>
    <row r="163" spans="1:7" x14ac:dyDescent="0.2">
      <c r="A163" s="3" t="s">
        <v>95</v>
      </c>
    </row>
    <row r="164" spans="1:7" x14ac:dyDescent="0.2">
      <c r="A164" s="3" t="s">
        <v>96</v>
      </c>
    </row>
    <row r="165" spans="1:7" x14ac:dyDescent="0.2">
      <c r="A165" s="3" t="s">
        <v>97</v>
      </c>
      <c r="D165" s="10">
        <f>D151</f>
        <v>500</v>
      </c>
      <c r="G165" s="3" t="s">
        <v>98</v>
      </c>
    </row>
    <row r="167" spans="1:7" x14ac:dyDescent="0.2">
      <c r="A167" s="3" t="s">
        <v>99</v>
      </c>
    </row>
    <row r="168" spans="1:7" x14ac:dyDescent="0.2">
      <c r="A168" s="3" t="s">
        <v>100</v>
      </c>
    </row>
    <row r="170" spans="1:7" x14ac:dyDescent="0.2">
      <c r="A170" s="3" t="s">
        <v>101</v>
      </c>
      <c r="C170" s="23" t="s">
        <v>102</v>
      </c>
    </row>
    <row r="171" spans="1:7" x14ac:dyDescent="0.2">
      <c r="A171" s="3" t="s">
        <v>103</v>
      </c>
      <c r="C171" s="23" t="s">
        <v>104</v>
      </c>
      <c r="D171" s="3" t="s">
        <v>105</v>
      </c>
    </row>
    <row r="172" spans="1:7" x14ac:dyDescent="0.2">
      <c r="A172" s="3" t="s">
        <v>106</v>
      </c>
      <c r="C172" s="24" t="s">
        <v>107</v>
      </c>
      <c r="D172" s="3" t="s">
        <v>108</v>
      </c>
    </row>
    <row r="173" spans="1:7" x14ac:dyDescent="0.2">
      <c r="A173" s="3" t="s">
        <v>109</v>
      </c>
      <c r="C173" s="23" t="s">
        <v>110</v>
      </c>
    </row>
    <row r="175" spans="1:7" x14ac:dyDescent="0.2">
      <c r="A175" s="3" t="s">
        <v>111</v>
      </c>
      <c r="E175" s="10">
        <f>600/12*10</f>
        <v>500</v>
      </c>
      <c r="G175" s="3" t="s">
        <v>112</v>
      </c>
    </row>
    <row r="176" spans="1:7" x14ac:dyDescent="0.2">
      <c r="A176" s="3" t="s">
        <v>113</v>
      </c>
      <c r="E176" s="10">
        <v>600</v>
      </c>
    </row>
    <row r="177" spans="1:7" x14ac:dyDescent="0.2">
      <c r="A177" s="3" t="s">
        <v>114</v>
      </c>
      <c r="E177" s="10">
        <v>600</v>
      </c>
    </row>
    <row r="178" spans="1:7" x14ac:dyDescent="0.2">
      <c r="A178" s="3" t="s">
        <v>115</v>
      </c>
      <c r="E178" s="10">
        <f>600/12*7</f>
        <v>350</v>
      </c>
      <c r="G178" s="3" t="s">
        <v>116</v>
      </c>
    </row>
    <row r="180" spans="1:7" x14ac:dyDescent="0.2">
      <c r="A180" s="3" t="s">
        <v>117</v>
      </c>
    </row>
    <row r="181" spans="1:7" x14ac:dyDescent="0.2">
      <c r="A181" s="3" t="s">
        <v>118</v>
      </c>
    </row>
    <row r="182" spans="1:7" x14ac:dyDescent="0.2">
      <c r="A182" s="3" t="s">
        <v>119</v>
      </c>
    </row>
    <row r="184" spans="1:7" x14ac:dyDescent="0.2">
      <c r="C184" s="3" t="s">
        <v>120</v>
      </c>
      <c r="E184" s="11">
        <v>1900</v>
      </c>
    </row>
    <row r="185" spans="1:7" x14ac:dyDescent="0.2">
      <c r="C185" s="3" t="s">
        <v>121</v>
      </c>
      <c r="D185" s="25"/>
      <c r="E185" s="11">
        <v>2150</v>
      </c>
    </row>
    <row r="186" spans="1:7" x14ac:dyDescent="0.2">
      <c r="C186" s="3" t="s">
        <v>122</v>
      </c>
      <c r="E186" s="12">
        <f>E184-E185</f>
        <v>-250</v>
      </c>
      <c r="G186" s="3" t="s">
        <v>123</v>
      </c>
    </row>
    <row r="188" spans="1:7" x14ac:dyDescent="0.2">
      <c r="A188" s="3" t="s">
        <v>171</v>
      </c>
    </row>
    <row r="190" spans="1:7" x14ac:dyDescent="0.2">
      <c r="A190" s="3" t="s">
        <v>172</v>
      </c>
    </row>
    <row r="191" spans="1:7" x14ac:dyDescent="0.2">
      <c r="A191" s="3" t="s">
        <v>173</v>
      </c>
    </row>
    <row r="192" spans="1:7" x14ac:dyDescent="0.2">
      <c r="A192" s="3" t="s">
        <v>174</v>
      </c>
    </row>
    <row r="194" spans="1:8" x14ac:dyDescent="0.2">
      <c r="A194" s="31" t="s">
        <v>124</v>
      </c>
      <c r="B194" s="30"/>
      <c r="C194" s="30"/>
      <c r="D194" s="30"/>
      <c r="E194" s="30"/>
      <c r="F194" s="30"/>
      <c r="G194" s="30"/>
      <c r="H194" s="31" t="s">
        <v>154</v>
      </c>
    </row>
    <row r="214" spans="1:8" x14ac:dyDescent="0.2">
      <c r="A214" s="3" t="s">
        <v>175</v>
      </c>
    </row>
    <row r="216" spans="1:8" x14ac:dyDescent="0.2">
      <c r="A216" s="3" t="s">
        <v>176</v>
      </c>
    </row>
    <row r="221" spans="1:8" x14ac:dyDescent="0.2">
      <c r="A221" s="30" t="s">
        <v>125</v>
      </c>
      <c r="B221" s="30"/>
      <c r="C221" s="30"/>
      <c r="D221" s="30"/>
      <c r="E221" s="30"/>
      <c r="F221" s="30"/>
      <c r="G221" s="30"/>
      <c r="H221" s="31" t="s">
        <v>161</v>
      </c>
    </row>
    <row r="233" spans="1:1" x14ac:dyDescent="0.2">
      <c r="A233" s="3" t="s">
        <v>177</v>
      </c>
    </row>
    <row r="234" spans="1:1" x14ac:dyDescent="0.2">
      <c r="A234" s="3" t="s">
        <v>178</v>
      </c>
    </row>
    <row r="235" spans="1:1" x14ac:dyDescent="0.2">
      <c r="A235" s="3" t="s">
        <v>179</v>
      </c>
    </row>
    <row r="236" spans="1:1" x14ac:dyDescent="0.2">
      <c r="A236" s="3" t="s">
        <v>180</v>
      </c>
    </row>
    <row r="237" spans="1:1" x14ac:dyDescent="0.2">
      <c r="A237" s="3" t="s">
        <v>181</v>
      </c>
    </row>
    <row r="238" spans="1:1" x14ac:dyDescent="0.2">
      <c r="A238" s="3" t="s">
        <v>182</v>
      </c>
    </row>
    <row r="240" spans="1:1" x14ac:dyDescent="0.2">
      <c r="A240" s="3" t="s">
        <v>183</v>
      </c>
    </row>
    <row r="243" spans="1:8" x14ac:dyDescent="0.2">
      <c r="A243" s="30" t="s">
        <v>184</v>
      </c>
      <c r="B243" s="30"/>
      <c r="C243" s="30"/>
      <c r="D243" s="30"/>
      <c r="E243" s="30"/>
      <c r="F243" s="30"/>
      <c r="G243" s="30"/>
      <c r="H243" s="31" t="s">
        <v>161</v>
      </c>
    </row>
    <row r="244" spans="1:8" x14ac:dyDescent="0.2">
      <c r="A244" s="3" t="s">
        <v>185</v>
      </c>
    </row>
    <row r="245" spans="1:8" x14ac:dyDescent="0.2">
      <c r="A245" s="3" t="s">
        <v>186</v>
      </c>
    </row>
    <row r="246" spans="1:8" x14ac:dyDescent="0.2">
      <c r="A246" s="3" t="s">
        <v>187</v>
      </c>
    </row>
    <row r="247" spans="1:8" x14ac:dyDescent="0.2">
      <c r="A247" s="3" t="s">
        <v>188</v>
      </c>
    </row>
    <row r="248" spans="1:8" x14ac:dyDescent="0.2">
      <c r="A248" s="3" t="s">
        <v>189</v>
      </c>
    </row>
    <row r="250" spans="1:8" x14ac:dyDescent="0.2">
      <c r="A250" s="3" t="s">
        <v>190</v>
      </c>
    </row>
    <row r="252" spans="1:8" x14ac:dyDescent="0.2">
      <c r="A252" s="30" t="s">
        <v>191</v>
      </c>
      <c r="B252" s="30"/>
      <c r="C252" s="30"/>
      <c r="D252" s="30"/>
      <c r="E252" s="30"/>
      <c r="F252" s="30"/>
      <c r="G252" s="30"/>
      <c r="H252" s="31" t="s">
        <v>199</v>
      </c>
    </row>
    <row r="253" spans="1:8" x14ac:dyDescent="0.2">
      <c r="A253" s="3" t="s">
        <v>192</v>
      </c>
    </row>
    <row r="254" spans="1:8" x14ac:dyDescent="0.2">
      <c r="A254" s="3" t="s">
        <v>193</v>
      </c>
    </row>
    <row r="255" spans="1:8" x14ac:dyDescent="0.2">
      <c r="A255" s="3" t="s">
        <v>194</v>
      </c>
    </row>
    <row r="256" spans="1:8" x14ac:dyDescent="0.2">
      <c r="A256" s="3" t="s">
        <v>195</v>
      </c>
    </row>
    <row r="257" spans="1:8" x14ac:dyDescent="0.2">
      <c r="A257" s="3" t="s">
        <v>196</v>
      </c>
    </row>
    <row r="258" spans="1:8" x14ac:dyDescent="0.2">
      <c r="A258" s="3" t="s">
        <v>197</v>
      </c>
    </row>
    <row r="260" spans="1:8" x14ac:dyDescent="0.2">
      <c r="A260" s="3" t="s">
        <v>198</v>
      </c>
    </row>
    <row r="262" spans="1:8" x14ac:dyDescent="0.2">
      <c r="A262" s="30" t="s">
        <v>200</v>
      </c>
      <c r="B262" s="30"/>
      <c r="C262" s="30"/>
      <c r="D262" s="30"/>
      <c r="E262" s="30"/>
      <c r="F262" s="30"/>
      <c r="G262" s="30"/>
      <c r="H262" s="31" t="s">
        <v>216</v>
      </c>
    </row>
    <row r="266" spans="1:8" x14ac:dyDescent="0.2">
      <c r="A266" s="3" t="s">
        <v>201</v>
      </c>
      <c r="B266" s="3" t="s">
        <v>202</v>
      </c>
      <c r="C266" s="3" t="s">
        <v>203</v>
      </c>
      <c r="D266" s="3" t="s">
        <v>204</v>
      </c>
    </row>
    <row r="267" spans="1:8" x14ac:dyDescent="0.2">
      <c r="A267" s="3">
        <v>2023</v>
      </c>
      <c r="B267" s="3">
        <v>600000</v>
      </c>
      <c r="D267" s="3" t="s">
        <v>205</v>
      </c>
    </row>
    <row r="268" spans="1:8" x14ac:dyDescent="0.2">
      <c r="A268" s="3">
        <v>2024</v>
      </c>
      <c r="B268" s="3">
        <v>240000</v>
      </c>
      <c r="D268" s="3" t="s">
        <v>206</v>
      </c>
    </row>
    <row r="269" spans="1:8" x14ac:dyDescent="0.2">
      <c r="A269" s="3">
        <v>2025</v>
      </c>
      <c r="B269" s="3">
        <v>50000</v>
      </c>
      <c r="C269" s="3">
        <v>350000</v>
      </c>
      <c r="D269" s="3" t="s">
        <v>207</v>
      </c>
    </row>
    <row r="270" spans="1:8" x14ac:dyDescent="0.2">
      <c r="D270" s="3" t="s">
        <v>208</v>
      </c>
    </row>
    <row r="271" spans="1:8" x14ac:dyDescent="0.2">
      <c r="D271" s="3" t="s">
        <v>209</v>
      </c>
    </row>
    <row r="272" spans="1:8" x14ac:dyDescent="0.2">
      <c r="D272" s="3" t="s">
        <v>210</v>
      </c>
    </row>
    <row r="274" spans="1:8" x14ac:dyDescent="0.2">
      <c r="A274" s="3" t="s">
        <v>211</v>
      </c>
    </row>
    <row r="275" spans="1:8" x14ac:dyDescent="0.2">
      <c r="A275" s="3" t="s">
        <v>212</v>
      </c>
    </row>
    <row r="276" spans="1:8" x14ac:dyDescent="0.2">
      <c r="A276" s="3" t="s">
        <v>213</v>
      </c>
    </row>
    <row r="277" spans="1:8" x14ac:dyDescent="0.2">
      <c r="A277" s="3" t="s">
        <v>214</v>
      </c>
    </row>
    <row r="279" spans="1:8" x14ac:dyDescent="0.2">
      <c r="A279" s="3" t="s">
        <v>215</v>
      </c>
    </row>
    <row r="283" spans="1:8" x14ac:dyDescent="0.2">
      <c r="A283" s="26" t="s">
        <v>126</v>
      </c>
      <c r="B283" s="27"/>
      <c r="C283" s="27"/>
      <c r="D283" s="27"/>
      <c r="E283" s="27"/>
      <c r="F283" s="27"/>
      <c r="G283" s="27"/>
      <c r="H283" s="26" t="s">
        <v>127</v>
      </c>
    </row>
    <row r="284" spans="1:8" x14ac:dyDescent="0.2">
      <c r="A284" s="28"/>
      <c r="B284" s="28"/>
      <c r="C284" s="28"/>
      <c r="D284" s="28"/>
      <c r="E284" s="28"/>
      <c r="F284" s="28"/>
      <c r="G284" s="28"/>
      <c r="H284" s="28"/>
    </row>
    <row r="285" spans="1:8" x14ac:dyDescent="0.2">
      <c r="A285" s="29" t="s">
        <v>128</v>
      </c>
      <c r="B285" s="29"/>
      <c r="C285" s="29"/>
      <c r="D285" s="29"/>
      <c r="E285" s="29"/>
      <c r="F285" s="29"/>
      <c r="G285" s="29"/>
      <c r="H285" s="29"/>
    </row>
    <row r="286" spans="1:8" x14ac:dyDescent="0.2">
      <c r="A286" s="29" t="s">
        <v>129</v>
      </c>
      <c r="B286" s="29"/>
      <c r="C286" s="29"/>
      <c r="D286" s="29"/>
      <c r="E286" s="29"/>
      <c r="F286" s="28"/>
      <c r="G286" s="28"/>
      <c r="H286" s="28"/>
    </row>
    <row r="287" spans="1:8" x14ac:dyDescent="0.2">
      <c r="A287" s="29" t="s">
        <v>130</v>
      </c>
      <c r="B287" s="29"/>
      <c r="C287" s="29"/>
      <c r="D287" s="29"/>
      <c r="E287" s="29"/>
      <c r="F287" s="29"/>
      <c r="G287" s="29"/>
      <c r="H287" s="29"/>
    </row>
    <row r="288" spans="1:8" x14ac:dyDescent="0.2">
      <c r="A288" s="29" t="s">
        <v>131</v>
      </c>
      <c r="B288" s="29"/>
      <c r="C288" s="29"/>
      <c r="D288" s="29"/>
      <c r="E288" s="29"/>
      <c r="F288" s="29"/>
      <c r="G288" s="29"/>
      <c r="H288" s="29"/>
    </row>
    <row r="289" spans="1:8" x14ac:dyDescent="0.2">
      <c r="A289" s="29" t="s">
        <v>132</v>
      </c>
      <c r="B289" s="29"/>
      <c r="C289" s="29"/>
      <c r="D289" s="29"/>
      <c r="E289" s="29"/>
      <c r="F289" s="29"/>
      <c r="G289" s="29"/>
      <c r="H289" s="29"/>
    </row>
    <row r="290" spans="1:8" x14ac:dyDescent="0.2">
      <c r="A290" s="29" t="s">
        <v>133</v>
      </c>
      <c r="B290" s="29"/>
      <c r="C290" s="29"/>
      <c r="D290" s="28"/>
      <c r="E290" s="28"/>
      <c r="F290" s="28"/>
      <c r="G290" s="28"/>
      <c r="H290" s="28"/>
    </row>
    <row r="291" spans="1:8" x14ac:dyDescent="0.2">
      <c r="A291" s="29" t="s">
        <v>134</v>
      </c>
      <c r="B291" s="29"/>
      <c r="C291" s="29"/>
      <c r="D291" s="29"/>
      <c r="E291" s="29"/>
      <c r="F291" s="29"/>
      <c r="G291" s="29"/>
      <c r="H291" s="29"/>
    </row>
    <row r="292" spans="1:8" x14ac:dyDescent="0.2">
      <c r="A292" s="29" t="s">
        <v>135</v>
      </c>
      <c r="B292" s="29"/>
      <c r="C292" s="29"/>
      <c r="D292" s="29"/>
      <c r="E292" s="29"/>
      <c r="F292" s="29"/>
      <c r="G292" s="29"/>
      <c r="H292" s="29"/>
    </row>
    <row r="293" spans="1:8" x14ac:dyDescent="0.2">
      <c r="A293" s="29" t="s">
        <v>136</v>
      </c>
      <c r="B293" s="29"/>
      <c r="C293" s="29"/>
      <c r="D293" s="29"/>
      <c r="E293" s="29"/>
      <c r="F293" s="28"/>
      <c r="G293" s="28"/>
      <c r="H293" s="28"/>
    </row>
    <row r="294" spans="1:8" x14ac:dyDescent="0.2">
      <c r="A294" s="29" t="s">
        <v>137</v>
      </c>
      <c r="B294" s="29"/>
      <c r="C294" s="29"/>
      <c r="D294" s="29"/>
      <c r="E294" s="29"/>
      <c r="F294" s="29"/>
      <c r="G294" s="29"/>
      <c r="H294" s="29"/>
    </row>
    <row r="295" spans="1:8" x14ac:dyDescent="0.2">
      <c r="A295" s="29" t="s">
        <v>138</v>
      </c>
      <c r="B295" s="28"/>
      <c r="C295" s="28"/>
      <c r="D295" s="28"/>
      <c r="E295" s="28"/>
      <c r="F295" s="28"/>
      <c r="G295" s="28"/>
      <c r="H295" s="28"/>
    </row>
    <row r="296" spans="1:8" x14ac:dyDescent="0.2">
      <c r="A296" s="29" t="s">
        <v>139</v>
      </c>
      <c r="B296" s="29"/>
      <c r="C296" s="29"/>
      <c r="D296" s="29"/>
      <c r="E296" s="29"/>
      <c r="F296" s="29"/>
      <c r="G296" s="29"/>
      <c r="H296" s="29"/>
    </row>
    <row r="297" spans="1:8" x14ac:dyDescent="0.2">
      <c r="A297" s="29" t="s">
        <v>140</v>
      </c>
      <c r="B297" s="29"/>
      <c r="C297" s="29"/>
      <c r="D297" s="29"/>
      <c r="E297" s="29"/>
      <c r="F297" s="29"/>
      <c r="G297" s="28"/>
      <c r="H297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2025-09-09T16:14:11Z</dcterms:created>
  <dcterms:modified xsi:type="dcterms:W3CDTF">2025-09-09T17:10:49Z</dcterms:modified>
</cp:coreProperties>
</file>