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Intro ACC/2025A/"/>
    </mc:Choice>
  </mc:AlternateContent>
  <xr:revisionPtr revIDLastSave="0" documentId="8_{EB9D5839-9E8E-774C-9C83-D6D9C83CCAC1}" xr6:coauthVersionLast="47" xr6:coauthVersionMax="47" xr10:uidLastSave="{00000000-0000-0000-0000-000000000000}"/>
  <bookViews>
    <workbookView xWindow="0" yWindow="0" windowWidth="51200" windowHeight="32000" xr2:uid="{4B7AB6C8-0FC4-0C46-95D0-2A7426D70AC5}"/>
  </bookViews>
  <sheets>
    <sheet name="12 - הון עצמ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" l="1"/>
  <c r="H146" i="1" s="1"/>
  <c r="H145" i="1"/>
  <c r="F144" i="1"/>
  <c r="E144" i="1"/>
  <c r="H141" i="1"/>
  <c r="H147" i="1" s="1"/>
  <c r="E141" i="1"/>
  <c r="D141" i="1"/>
  <c r="D142" i="1" s="1"/>
  <c r="D147" i="1" s="1"/>
  <c r="E120" i="1"/>
  <c r="D120" i="1"/>
  <c r="H119" i="1"/>
  <c r="E119" i="1"/>
  <c r="D119" i="1"/>
  <c r="H117" i="1"/>
  <c r="C117" i="1"/>
  <c r="D117" i="1" s="1"/>
  <c r="E90" i="1"/>
  <c r="F90" i="1" s="1"/>
  <c r="G89" i="1"/>
  <c r="D89" i="1"/>
  <c r="F89" i="1" l="1"/>
  <c r="C118" i="1"/>
  <c r="E118" i="1" s="1"/>
  <c r="G147" i="1"/>
  <c r="F142" i="1"/>
  <c r="F143" i="1" l="1"/>
  <c r="E143" i="1" s="1"/>
  <c r="E147" i="1" s="1"/>
  <c r="F147" i="1"/>
</calcChain>
</file>

<file path=xl/sharedStrings.xml><?xml version="1.0" encoding="utf-8"?>
<sst xmlns="http://schemas.openxmlformats.org/spreadsheetml/2006/main" count="157" uniqueCount="151">
  <si>
    <t>שיעור 12 - מנהלות ונושא אחרון - הון עצמי</t>
  </si>
  <si>
    <t>אנחנו מתחילים להתכנס בהיבט התכנים ליישורת האחרונה - עקרונית סיימנו עם רכוש קבוע, ולכן, בהתאם למיקוד</t>
  </si>
  <si>
    <t>הבחינה שכבר פורסם אנחנו כאן:</t>
  </si>
  <si>
    <t>נושא חדש - הון עצמי</t>
  </si>
  <si>
    <t>רקע:</t>
  </si>
  <si>
    <t>אנו כבר יודעים, בשלב הזה, שבמאזן, קיימים:</t>
  </si>
  <si>
    <t>נכסים</t>
  </si>
  <si>
    <t>התחייבויות והון עצמי</t>
  </si>
  <si>
    <t>נכסים שוטפים (עד שנה)</t>
  </si>
  <si>
    <t>התחייבויות שוטפות (עד שנה)</t>
  </si>
  <si>
    <t>מזומן</t>
  </si>
  <si>
    <t>הלוואות לזמן קצר</t>
  </si>
  <si>
    <t>לקוחות</t>
  </si>
  <si>
    <t>ספקים</t>
  </si>
  <si>
    <t>השקעות לזמן קצר</t>
  </si>
  <si>
    <t>נכסים לא שוטפים</t>
  </si>
  <si>
    <t>התח׳ לא שוטפות (מעל שנה)</t>
  </si>
  <si>
    <t>רכוש קבוע</t>
  </si>
  <si>
    <t>הלוואות לזמן ארוך</t>
  </si>
  <si>
    <t>נדל״ן להשקעה</t>
  </si>
  <si>
    <t>נכסים בלתי מוחשיים</t>
  </si>
  <si>
    <t>הון עצמי</t>
  </si>
  <si>
    <t>הצגנו בקצרה במפגשים הראשונים</t>
  </si>
  <si>
    <t>״כל מקור מימון שאיננו</t>
  </si>
  <si>
    <t>אבל היום נעמיק משמעותית</t>
  </si>
  <si>
    <t>התחייבות״</t>
  </si>
  <si>
    <t>ברכיבים</t>
  </si>
  <si>
    <t>סך הנכסים</t>
  </si>
  <si>
    <t>סך ההתחייבויות וההון</t>
  </si>
  <si>
    <t xml:space="preserve">למעשה, אנו טוענים שלכל נכס חייב להיות מקור מימון ששימש בהיווצרותו. </t>
  </si>
  <si>
    <t xml:space="preserve">מקור המימון יכול להיות התחייבותי (כזה שנובע מהתחייבות, כמו הלוואה), </t>
  </si>
  <si>
    <t xml:space="preserve">או שנובע ממקור שלא יוצר התחייבות (דוגמאות פשוטות ונרחיב בהמשך - השקעת בעלים, רווח שנצבר). </t>
  </si>
  <si>
    <t xml:space="preserve">כל מקור מימון שלא יוצר התחייבות הוא הון עצמי. </t>
  </si>
  <si>
    <t>להון העצמי יש חשיבות מיוחדת כשדנים בחוסן פיננסי (יציבות) של חברות.</t>
  </si>
  <si>
    <t xml:space="preserve">מדוע? </t>
  </si>
  <si>
    <t>משום שאם, באופן יחסי לנכסים, ההתחייבויות נמוכות (מה שמעיד על הון עצמי גבוה) המשמעות היא שהחברה</t>
  </si>
  <si>
    <t xml:space="preserve">איננה צריכה לעמוד בשוטף בתשלומי ריבית וקרן, כך שגם אם החברה תעבור תקופה קשה (עם הפסדים, רווחים נמוכים וכיו״ב) - </t>
  </si>
  <si>
    <t>יש סיכוי גבוה יותר שהיא ״תחזיק מעמד״.</t>
  </si>
  <si>
    <t>פריטי הון עצמי המחייבים בקורס</t>
  </si>
  <si>
    <t>הון מניות:</t>
  </si>
  <si>
    <t>הון מניות הוא המכפלה של מספר המניות המונפקות בערך הנקוב למניה.</t>
  </si>
  <si>
    <t>המשמעות הבסיסית היא - הון מניות משקף את מכלול זכויות הבעלות שחברה מעבירה</t>
  </si>
  <si>
    <t>לבעלים. למה הכוונה?</t>
  </si>
  <si>
    <t>נניח שהקמתי חברה. ובמועד הקמתה, החברה הנפיקה למשקיעים 60,000 מניות</t>
  </si>
  <si>
    <r>
      <t xml:space="preserve">בנות 3 </t>
    </r>
    <r>
      <rPr>
        <b/>
        <sz val="12"/>
        <color theme="1"/>
        <rFont val="David"/>
      </rPr>
      <t>ש״ח</t>
    </r>
    <r>
      <rPr>
        <sz val="12"/>
        <color theme="1"/>
        <rFont val="David"/>
      </rPr>
      <t xml:space="preserve"> ערך נקוב כל אחת.</t>
    </r>
  </si>
  <si>
    <t>הון המניות: 180,000 = 3 * 60,000</t>
  </si>
  <si>
    <t>מה זה אומר, בגסות? נניח שתמר מתעניינת בהשקעה בחברה. והיא רוצה להחזיק</t>
  </si>
  <si>
    <t>ב-10% מהבעלות על החברה.</t>
  </si>
  <si>
    <t>במצב כזה, כדי להגשים את היעד, תמר תצטרך לרכוש 10% מהון המניות 18,000 = 180,000 * 10%.</t>
  </si>
  <si>
    <t xml:space="preserve">בהחלט ייתכן שהשווי של המניות האלו גבוה יותר. </t>
  </si>
  <si>
    <t>בצורה הכי גסה: הון מניות = אחוזי בעלות בחברה; אם חברה שווה ״המון״ שווי מניה יהיה גבוה בהרבה מהון המניות שהיא יוצרת.</t>
  </si>
  <si>
    <t>אם הון מניות הוא גודל טכני (מס׳ מניות * ערך נקוב) ולא שווי כלכלי / תמורה שמתקבלת בעד המניות, איך מטפלים בהפרש?</t>
  </si>
  <si>
    <t>פרמיה:</t>
  </si>
  <si>
    <t xml:space="preserve">פרמיה היא ההפרש בין תמורת ההנפקה (שנשענת על שווי המניות) בין הערך הנקוב של המניות שהונפקו (הון מניות). </t>
  </si>
  <si>
    <t xml:space="preserve">הגודל הזה הוא לגמרי טכני. </t>
  </si>
  <si>
    <t>יתרת עודפים:</t>
  </si>
  <si>
    <t>עודפים מוגדרים בתור יתרת הרווח המצטברת: במלים אחרות, יתרת העודפים גדלה כאשר נוצר רווח;</t>
  </si>
  <si>
    <t>היא קטנה כאשר נוצר הפסד;</t>
  </si>
  <si>
    <t xml:space="preserve">ובנוסף - היא קטנה כאשר מבוצע ייעוד של הרווח חזרה למשקיעים (דיבידנד). </t>
  </si>
  <si>
    <t>באיור המדהים משמאל: הבריכה היא בריכת העודפים / הרווח שנצבר,</t>
  </si>
  <si>
    <t xml:space="preserve">וממנה זולג החוצה (ומקטין אותה) הדיבידנד. </t>
  </si>
  <si>
    <t>שאלה מס׳ 1 - הון מניות ופרמיה</t>
  </si>
  <si>
    <t>בתאריך 21.11.2024 חברת ״תמרים״ בע״מ הוקמה ובמועד זה הונפקו 40,000 מניות בנות 3 ש״ח ערך נקוב (ע״נ) כל אחת.</t>
  </si>
  <si>
    <t>תמורת ההנפקה הסתכמה ב-285,000 ש״ח.</t>
  </si>
  <si>
    <t>בתאריך 15.12.2024 הונפקו 10,000 מניות נוספות בנות 1 ש״ח ערך נקוב (ע״נ) כל אחת, בתמורה ל-88,000 ש״ח.</t>
  </si>
  <si>
    <t>נדרש: הציגו את השינויים בסעיפי ההון העצמי הנובעים מאירועים אלו בשנת 2024.</t>
  </si>
  <si>
    <t>תיאור</t>
  </si>
  <si>
    <t>הון מניות
3 ש״ח ע״נ</t>
  </si>
  <si>
    <t>הון מניות
1 ש״ח ע״נ</t>
  </si>
  <si>
    <t>פרמיה</t>
  </si>
  <si>
    <t>סה״כ הון עצמי</t>
  </si>
  <si>
    <t>הנפקת מניות בהקמה - 21.11.2024</t>
  </si>
  <si>
    <t>הנפקת מניות נוספות - 15.12.2024</t>
  </si>
  <si>
    <r>
      <rPr>
        <u/>
        <sz val="9"/>
        <color theme="1"/>
        <rFont val="David"/>
      </rPr>
      <t>הון מניות</t>
    </r>
    <r>
      <rPr>
        <sz val="9"/>
        <color theme="1"/>
        <rFont val="David"/>
      </rPr>
      <t>: מס׳ מניות * ערך נקוב למניה</t>
    </r>
  </si>
  <si>
    <r>
      <rPr>
        <u/>
        <sz val="9"/>
        <color theme="1"/>
        <rFont val="David"/>
      </rPr>
      <t>סה״כ הון עצמי</t>
    </r>
    <r>
      <rPr>
        <sz val="9"/>
        <color theme="1"/>
        <rFont val="David"/>
      </rPr>
      <t>: כשמדובר בהנפקת</t>
    </r>
  </si>
  <si>
    <t>מניות, שווה לתמורת ההנפקה נטו</t>
  </si>
  <si>
    <r>
      <rPr>
        <u/>
        <sz val="9"/>
        <color theme="1"/>
        <rFont val="David"/>
      </rPr>
      <t>פרמיה</t>
    </r>
    <r>
      <rPr>
        <sz val="9"/>
        <color theme="1"/>
        <rFont val="David"/>
      </rPr>
      <t>: הפרש בין תמורת ההנפקה</t>
    </r>
  </si>
  <si>
    <t>לערך הנקוב שהונפק (הון מניות)</t>
  </si>
  <si>
    <t xml:space="preserve">סוגיות נוספות לגבי הון מניות ופרמיה: </t>
  </si>
  <si>
    <t xml:space="preserve">א. גם הנפקת מניות בתמורה לנכסים שאינם מזומן - יוצרת שינוי בהון העצמי בהתאם. </t>
  </si>
  <si>
    <t xml:space="preserve">ב. אם נוצרו עלויות הנפקת מניות בעסקת ההנפקה, כגון עלויות משפטיות, הן ישפיעו על סך השינוי בהון ועל הפרמיה. </t>
  </si>
  <si>
    <t xml:space="preserve">ג. לעתים חברות מבצעות פיצול מניות - ללא שינוי בערכן הנקוב. פעולה זו לא משפיעה על סך ההון העצמי אלא על הרכבו. </t>
  </si>
  <si>
    <t>ה. אם חברה מנפיקה מניות ללא תמורה למשקיעים קיימים - מדובר בהטבה לבעלי המניות - מניות הטבה: עלייה בהון המניות וירידה בפרמיה.</t>
  </si>
  <si>
    <t>שאלה 2 - הון מניות ופרמיה, סוגיות נוספות</t>
  </si>
  <si>
    <t xml:space="preserve">חברת ״ליקו פיט״ בע״מ הוקמה ב-1.1.2024. </t>
  </si>
  <si>
    <t xml:space="preserve">במועד הקמתה, הנפיקה החברה 40,000 מניות בנות 5 ש״ח ערך נקוב כל אחת, בתמורה ל-500,000 ש״ח. </t>
  </si>
  <si>
    <t xml:space="preserve">עלויות ההנפקה בעסקה הסתכמו בסכום של 22,000 ש״ח. </t>
  </si>
  <si>
    <t>לאור עלייה משמעותית בשווי המניה, ביצעה החברה פיצול מניות: כך שכל מי שהחזיק במניה בת 5 ש״ח ערך נקוב,</t>
  </si>
  <si>
    <t xml:space="preserve">קיבל במקומה 5 מניות בנות 1 ש״ח ערך נקוב. </t>
  </si>
  <si>
    <t>כמו כן, בהמשך השנה, החברה הנפיקה 12,000 מניות בנות 1 ש״ח ערך נקוב כל אחת, בתמורה למכונות חימום נקניק</t>
  </si>
  <si>
    <t>ששוויין ההוגן 200,000 ש״ח.</t>
  </si>
  <si>
    <t>לקראת סוף השנה, הנפיקה החברה מניות הטבה בשיעור של 10% לבעלי המניות.</t>
  </si>
  <si>
    <t xml:space="preserve">נדרש: הציגו את השינויים בסעיפי ההון העצמי כתוצאה מהעסקאות המתוארות באירוע. </t>
  </si>
  <si>
    <t>הון מניות
5 ש״ח ע״נ</t>
  </si>
  <si>
    <t>סך השינוי
בהון העצמי</t>
  </si>
  <si>
    <t>הנפקת מניות 1.1.2024</t>
  </si>
  <si>
    <t>פיצול מניות</t>
  </si>
  <si>
    <t>הנפקת מניות בתמורה למ.נק</t>
  </si>
  <si>
    <t>הנפקת מניות הטבה</t>
  </si>
  <si>
    <t>הנפקת הטבה: מגדילה את הערך הנקוב של המניות הזכאיות להטבה בשיעור ההטבה.</t>
  </si>
  <si>
    <t xml:space="preserve">כאן - המניות היחידות שקיימות ערב ההטבה אלו מניות 1 ש״ח ערך נקוב. </t>
  </si>
  <si>
    <t>בסך הכל, ישנן 212,000 ערך נקוב מניות כאלו = 12,000 + 200,000</t>
  </si>
  <si>
    <t>וההטבה, שהיא בשיעור 10%, מחושבת מתוך סכום זה: 21,200 = 212,000 * 10%</t>
  </si>
  <si>
    <t>שאלה 3 - הון מניות, פרמיה - רווח ודיבידנדים (עודפים)</t>
  </si>
  <si>
    <t>בחברת ״אדי הסעדה״ שהוקמה ב-1.1.2023 בוצעו הפעולות הבאות במהלך שנה זו:</t>
  </si>
  <si>
    <t xml:space="preserve">הונפקו 30,000 מניות בנות 4 ש״ח ערך נקוב תמורת 190,000 ש״ח, עלויות הנפקה: 5,000. </t>
  </si>
  <si>
    <t>בוצע פיצול מניות: כל המחזיק במניה בת 4 ש״ח, קיבל במקומה 4 מניות 1 ש״ח.</t>
  </si>
  <si>
    <t>הונפקו מניות הטבה בשיעור 10%.</t>
  </si>
  <si>
    <t>הונפקו מניות כנגד נכסי נקניק ששוויים ההוגן 140,000 ש״ח. בסך הכל הונפקו 20,000 מניות בנות 1 ש״ח ע״נ.</t>
  </si>
  <si>
    <t>רווחי החברה לשנת 2024 הסתכמו ב-700,000 ש״ח.</t>
  </si>
  <si>
    <t xml:space="preserve">החברה הכריזה (התחייבה לשלם) למשקיעים (בעלי מניות) דיבידנד בסך 240,000 ש״ח. סכום  </t>
  </si>
  <si>
    <t xml:space="preserve">של 140,000 ש״ח שולם באותו היום, היתרה תשולם בתחילת 2025. </t>
  </si>
  <si>
    <t xml:space="preserve">נדרש: הציגו את הדוח על השינויים בהון העצמי (יפרט את השינויים בכל רכיב הון, ויסכום את הערכים). </t>
  </si>
  <si>
    <t>תאריך</t>
  </si>
  <si>
    <t>פרטים</t>
  </si>
  <si>
    <t>הון מניות
4 ש״ח ע״נ</t>
  </si>
  <si>
    <t>עודפים
(יתרת רווח)</t>
  </si>
  <si>
    <t>סך ההון העצמי</t>
  </si>
  <si>
    <t>הנפקת מניות</t>
  </si>
  <si>
    <t>הנפקת הטבה</t>
  </si>
  <si>
    <t>הנפקת מניות כנגד רכוש קבוע</t>
  </si>
  <si>
    <t>רווח השנה (נקי)</t>
  </si>
  <si>
    <t>דיבידנד</t>
  </si>
  <si>
    <t>סה״כ / יתרות לדיווח</t>
  </si>
  <si>
    <t xml:space="preserve">דיבידנד מתועד בסימן שלילי בעודפים ובהון העצמי בהתאם לסכום הכולל שהחברה התחייבה לחלק, בין אם חילקה אותו במהלך השנה, </t>
  </si>
  <si>
    <t xml:space="preserve">בין אם לאו. </t>
  </si>
  <si>
    <t>שאלה 4 - שאלה נוספת לתרגול כיתה</t>
  </si>
  <si>
    <t xml:space="preserve">חברת ״אבנרים״ בע״מ הוקמה ב-1.1.2004. </t>
  </si>
  <si>
    <t xml:space="preserve">החברה עוסקת במתן שירותי חימום נקניקי סויה לעובדי הייטק. </t>
  </si>
  <si>
    <t>להלן נתונים בדבר עסקאות ואירועים בחברה:</t>
  </si>
  <si>
    <t>הונפקו 50,000 מניות בנות 3 ש״ח ערך נקוב כל אחת בתמורה ל-170,000 ש״ח. עלויות הנפקה: 7,000.</t>
  </si>
  <si>
    <t>הונפקו 40,000 מניות בנות 1 ש״ח ערך נקוב כל אחת בתמורה ל-90,000 ש״ח.</t>
  </si>
  <si>
    <t>הונפקו מניות הטבה בשיעור 5%.</t>
  </si>
  <si>
    <t>בוצע פיצול מניות כך שכל המחזיק במניה בת 3 ש״ח ע״נ קיבל במקומה 3 מניות בנות 1 ש״ח ע״נ.</t>
  </si>
  <si>
    <t>הונפקו 10,000 מניות בנות 1 ש״ח ע״נ בתמורה למלאי נקניקי סויה ששוויו 80,000 ש״ח.</t>
  </si>
  <si>
    <t>הרווח הנקי בחברה הסתכם ב-400,000 ש״ח. החברה חילקה לבעלי המניות דיבידנד בשיעור של 15%</t>
  </si>
  <si>
    <t>מערכן הנקוב.</t>
  </si>
  <si>
    <t xml:space="preserve">נדרש: הציגו את הדוח על השינויים בהון העצמי. </t>
  </si>
  <si>
    <t>פתרון באדיבות: תמר סניף ת״א</t>
  </si>
  <si>
    <t>שאלות הקהל:</t>
  </si>
  <si>
    <t>א. איך הגעת ל-9,500 בשורת מניות ההטבה?</t>
  </si>
  <si>
    <t>בהתאם להגדרת ההטבה, הונפקו 7,500 ערך נקוב מניות 3 ש״ח ו-2,000 ערך נקוב מניות 1 ש״ח.</t>
  </si>
  <si>
    <t>הואיל ותמורת ההנפקה 0, יש להקטין את הפרמיה בסיכום הערכים של הערך הנקוב שנוצר: 9,500-.</t>
  </si>
  <si>
    <t>ב. איך הגעת ל157,500- ב-31/3? התשובה היא סכמתי את הון המניות 3 ש״ח ערך נקוב שהתפצלו, איפסתי אותן</t>
  </si>
  <si>
    <t>על ידי הקטנתן בסכום זה, והוספתי ערך זה למניות 1 ש״ח ע״נ.</t>
  </si>
  <si>
    <t>ג. מה קרה ב-31/12/2024?</t>
  </si>
  <si>
    <t>אירוע 1 - רווח נקי בסך 400,000 ש״ח שנזקף ליתרת העודפים / יתרת הרווח ולסך ההון בסימן חיובי.</t>
  </si>
  <si>
    <t>אירוע 2 - דיבידנד, שלפי הנתון מהווה 15% מהערך הנקוב. לשם חישוב ערכו, הייתי צריך לסכום</t>
  </si>
  <si>
    <t>את הערך הנקוב של כל המניות הקיימות (רק מניות 1 ש״ח ערך נקוב - 209,500) ואת הסכום</t>
  </si>
  <si>
    <t>הזה לכפול ב-15%. התוצאה שהיא 31,425 נרשמה כסכום דיבידנד שמקטין את העודפים וההון העצמי</t>
  </si>
  <si>
    <t xml:space="preserve">בסכום זה.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</si>
</sst>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sz val="9"/>
      <color theme="1"/>
      <name val="David"/>
    </font>
    <font>
      <u/>
      <sz val="9"/>
      <color theme="1"/>
      <name val="Davi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1" xfId="0" applyFont="1" applyBorder="1"/>
    <xf numFmtId="0" fontId="2" fillId="0" borderId="0" xfId="0" applyFont="1"/>
    <xf numFmtId="0" fontId="2" fillId="3" borderId="0" xfId="0" applyFont="1" applyFill="1"/>
    <xf numFmtId="0" fontId="1" fillId="0" borderId="10" xfId="0" applyFont="1" applyBorder="1"/>
    <xf numFmtId="0" fontId="1" fillId="0" borderId="10" xfId="0" applyFont="1" applyBorder="1" applyAlignment="1">
      <alignment wrapText="1"/>
    </xf>
    <xf numFmtId="37" fontId="1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1" xfId="0" applyNumberFormat="1" applyFont="1" applyBorder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14" fontId="1" fillId="0" borderId="0" xfId="0" applyNumberFormat="1" applyFont="1"/>
    <xf numFmtId="37" fontId="1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5</xdr:row>
      <xdr:rowOff>98425</xdr:rowOff>
    </xdr:from>
    <xdr:to>
      <xdr:col>7</xdr:col>
      <xdr:colOff>533400</xdr:colOff>
      <xdr:row>12</xdr:row>
      <xdr:rowOff>88901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C06A08-CA5C-FA4E-A302-B594F1ABBAFE}"/>
            </a:ext>
          </a:extLst>
        </xdr:cNvPr>
        <xdr:cNvSpPr txBox="1"/>
      </xdr:nvSpPr>
      <xdr:spPr>
        <a:xfrm>
          <a:off x="13518705500" y="1114425"/>
          <a:ext cx="6184899" cy="1412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0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שאלה 5 בחלק ב (10% מהציון הכולל)</a:t>
          </a:r>
          <a:endParaRPr lang="he-IL" sz="10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endParaRPr lang="he-IL" sz="10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000" b="1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נושא: הון עצמי</a:t>
          </a:r>
          <a:endParaRPr lang="he-IL" sz="1000">
            <a:solidFill>
              <a:schemeClr val="dk1"/>
            </a:solidFill>
            <a:effectLst/>
            <a:latin typeface="David" panose="020E0502060401010101" pitchFamily="34" charset="-79"/>
            <a:ea typeface="+mn-ea"/>
            <a:cs typeface="David" panose="020E0502060401010101" pitchFamily="34" charset="-79"/>
          </a:endParaRP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ובניית הדוח על השינויים בהון העצמי.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דגשים: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 sz="1000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7</xdr:col>
      <xdr:colOff>10353</xdr:colOff>
      <xdr:row>30</xdr:row>
      <xdr:rowOff>200162</xdr:rowOff>
    </xdr:from>
    <xdr:to>
      <xdr:col>7</xdr:col>
      <xdr:colOff>483152</xdr:colOff>
      <xdr:row>32</xdr:row>
      <xdr:rowOff>3451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2C8188EB-FA11-EF46-A786-975728899D13}"/>
            </a:ext>
          </a:extLst>
        </xdr:cNvPr>
        <xdr:cNvSpPr/>
      </xdr:nvSpPr>
      <xdr:spPr>
        <a:xfrm rot="5400000">
          <a:off x="13518887303" y="6278907"/>
          <a:ext cx="209689" cy="472799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6</xdr:col>
      <xdr:colOff>278409</xdr:colOff>
      <xdr:row>28</xdr:row>
      <xdr:rowOff>93585</xdr:rowOff>
    </xdr:from>
    <xdr:to>
      <xdr:col>6</xdr:col>
      <xdr:colOff>735074</xdr:colOff>
      <xdr:row>30</xdr:row>
      <xdr:rowOff>185731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9AEF11-24A2-5646-AD92-F75E6D15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9329326" y="5872085"/>
          <a:ext cx="456665" cy="523946"/>
        </a:xfrm>
        <a:prstGeom prst="rect">
          <a:avLst/>
        </a:prstGeom>
      </xdr:spPr>
    </xdr:pic>
    <xdr:clientData/>
  </xdr:twoCellAnchor>
  <xdr:twoCellAnchor>
    <xdr:from>
      <xdr:col>5</xdr:col>
      <xdr:colOff>772474</xdr:colOff>
      <xdr:row>47</xdr:row>
      <xdr:rowOff>13093</xdr:rowOff>
    </xdr:from>
    <xdr:to>
      <xdr:col>9</xdr:col>
      <xdr:colOff>137996</xdr:colOff>
      <xdr:row>54</xdr:row>
      <xdr:rowOff>81831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EE45120-2030-3143-8995-0246A11C9C0D}"/>
            </a:ext>
          </a:extLst>
        </xdr:cNvPr>
        <xdr:cNvSpPr txBox="1"/>
      </xdr:nvSpPr>
      <xdr:spPr>
        <a:xfrm>
          <a:off x="13517424504" y="9741293"/>
          <a:ext cx="2692922" cy="1491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הון מניות, פרמיה ועלויות הנפקה (בקיזוז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מניות הטבה (כנגד הפרמיה).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פיצול מניות ושינויים מבניים פשוטים.</a:t>
          </a:r>
        </a:p>
        <a:p>
          <a:pPr rtl="1"/>
          <a:r>
            <a:rPr lang="he-IL" sz="1000">
              <a:solidFill>
                <a:schemeClr val="dk1"/>
              </a:solidFill>
              <a:effectLst/>
              <a:latin typeface="David" panose="020E0502060401010101" pitchFamily="34" charset="-79"/>
              <a:ea typeface="+mn-ea"/>
              <a:cs typeface="David" panose="020E0502060401010101" pitchFamily="34" charset="-79"/>
            </a:rPr>
            <a:t>• ניתוח רווחים מחולקים ודיבידנדים.</a:t>
          </a:r>
          <a:br>
            <a:rPr lang="he-IL" sz="1000">
              <a:effectLst/>
              <a:latin typeface="David" panose="020E0502060401010101" pitchFamily="34" charset="-79"/>
              <a:cs typeface="David" panose="020E0502060401010101" pitchFamily="34" charset="-79"/>
            </a:rPr>
          </a:br>
          <a:endParaRPr lang="he-IL" sz="1000">
            <a:effectLst/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2</xdr:col>
      <xdr:colOff>699371</xdr:colOff>
      <xdr:row>117</xdr:row>
      <xdr:rowOff>104384</xdr:rowOff>
    </xdr:from>
    <xdr:to>
      <xdr:col>3</xdr:col>
      <xdr:colOff>713289</xdr:colOff>
      <xdr:row>117</xdr:row>
      <xdr:rowOff>107863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1610C8D-404C-DC49-B2F2-8F5DD8148100}"/>
            </a:ext>
          </a:extLst>
        </xdr:cNvPr>
        <xdr:cNvCxnSpPr/>
      </xdr:nvCxnSpPr>
      <xdr:spPr>
        <a:xfrm flipH="1">
          <a:off x="13521827611" y="24577284"/>
          <a:ext cx="839418" cy="34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716767</xdr:colOff>
      <xdr:row>118</xdr:row>
      <xdr:rowOff>170493</xdr:rowOff>
    </xdr:from>
    <xdr:to>
      <xdr:col>4</xdr:col>
      <xdr:colOff>716767</xdr:colOff>
      <xdr:row>119</xdr:row>
      <xdr:rowOff>125261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0B68FEC-30D6-0541-8162-09F25D284866}"/>
            </a:ext>
          </a:extLst>
        </xdr:cNvPr>
        <xdr:cNvCxnSpPr/>
      </xdr:nvCxnSpPr>
      <xdr:spPr>
        <a:xfrm>
          <a:off x="13520998633" y="24846593"/>
          <a:ext cx="0" cy="1706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786356</xdr:colOff>
      <xdr:row>118</xdr:row>
      <xdr:rowOff>146137</xdr:rowOff>
    </xdr:from>
    <xdr:to>
      <xdr:col>5</xdr:col>
      <xdr:colOff>313151</xdr:colOff>
      <xdr:row>119</xdr:row>
      <xdr:rowOff>69589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CE5F304-58C8-DA47-BD55-AFD46AEFA232}"/>
            </a:ext>
          </a:extLst>
        </xdr:cNvPr>
        <xdr:cNvSpPr/>
      </xdr:nvSpPr>
      <xdr:spPr>
        <a:xfrm>
          <a:off x="13520576749" y="24822237"/>
          <a:ext cx="352295" cy="13935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10%</a:t>
          </a:r>
          <a:endParaRPr lang="en-US" sz="500"/>
        </a:p>
      </xdr:txBody>
    </xdr:sp>
    <xdr:clientData/>
  </xdr:twoCellAnchor>
  <xdr:twoCellAnchor editAs="oneCell">
    <xdr:from>
      <xdr:col>5</xdr:col>
      <xdr:colOff>431450</xdr:colOff>
      <xdr:row>68</xdr:row>
      <xdr:rowOff>111878</xdr:rowOff>
    </xdr:from>
    <xdr:to>
      <xdr:col>7</xdr:col>
      <xdr:colOff>787052</xdr:colOff>
      <xdr:row>78</xdr:row>
      <xdr:rowOff>134827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58EFBE7-A4B3-3240-86CD-B7EDF3596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451848" y="14107278"/>
          <a:ext cx="2006602" cy="2054949"/>
        </a:xfrm>
        <a:prstGeom prst="rect">
          <a:avLst/>
        </a:prstGeom>
      </xdr:spPr>
    </xdr:pic>
    <xdr:clientData/>
  </xdr:twoCellAnchor>
  <xdr:twoCellAnchor editAs="oneCell">
    <xdr:from>
      <xdr:col>0</xdr:col>
      <xdr:colOff>154101</xdr:colOff>
      <xdr:row>167</xdr:row>
      <xdr:rowOff>95649</xdr:rowOff>
    </xdr:from>
    <xdr:to>
      <xdr:col>7</xdr:col>
      <xdr:colOff>212552</xdr:colOff>
      <xdr:row>182</xdr:row>
      <xdr:rowOff>133755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DEF9CF-61CF-3347-9453-E2FF4F637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026348" y="34969849"/>
          <a:ext cx="5836951" cy="308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26BD-E4E4-CF4D-A139-DF82EE2E007B}">
  <dimension ref="A1:I196"/>
  <sheetViews>
    <sheetView rightToLeft="1" tabSelected="1" topLeftCell="A176" zoomScale="290" zoomScaleNormal="380" workbookViewId="0">
      <selection activeCell="I8" sqref="I8"/>
    </sheetView>
  </sheetViews>
  <sheetFormatPr baseColWidth="10" defaultRowHeight="16" x14ac:dyDescent="0.2"/>
  <cols>
    <col min="1" max="8" width="10.83203125" style="3"/>
    <col min="9" max="9" width="11.1640625" style="3" customWidth="1"/>
    <col min="10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45677</v>
      </c>
    </row>
    <row r="4" spans="1:8" x14ac:dyDescent="0.2">
      <c r="A4" s="3" t="s">
        <v>1</v>
      </c>
    </row>
    <row r="5" spans="1:8" x14ac:dyDescent="0.2">
      <c r="A5" s="3" t="s">
        <v>2</v>
      </c>
    </row>
    <row r="14" spans="1:8" ht="17" thickBot="1" x14ac:dyDescent="0.25"/>
    <row r="15" spans="1:8" ht="17" thickBot="1" x14ac:dyDescent="0.25">
      <c r="A15" s="4" t="s">
        <v>3</v>
      </c>
      <c r="B15" s="5"/>
      <c r="C15" s="5"/>
      <c r="D15" s="5"/>
      <c r="E15" s="5"/>
      <c r="F15" s="5"/>
      <c r="G15" s="5"/>
      <c r="H15" s="6"/>
    </row>
    <row r="17" spans="1:9" x14ac:dyDescent="0.2">
      <c r="A17" s="3" t="s">
        <v>4</v>
      </c>
    </row>
    <row r="18" spans="1:9" x14ac:dyDescent="0.2">
      <c r="A18" s="3" t="s">
        <v>5</v>
      </c>
    </row>
    <row r="20" spans="1:9" ht="17" thickBot="1" x14ac:dyDescent="0.25">
      <c r="C20" s="3" t="s">
        <v>6</v>
      </c>
      <c r="F20" s="3" t="s">
        <v>7</v>
      </c>
    </row>
    <row r="21" spans="1:9" x14ac:dyDescent="0.2">
      <c r="C21" s="7" t="s">
        <v>8</v>
      </c>
      <c r="D21" s="8"/>
      <c r="F21" s="7" t="s">
        <v>9</v>
      </c>
      <c r="G21" s="8"/>
    </row>
    <row r="22" spans="1:9" x14ac:dyDescent="0.2">
      <c r="C22" s="9" t="s">
        <v>10</v>
      </c>
      <c r="D22" s="10"/>
      <c r="F22" s="9" t="s">
        <v>11</v>
      </c>
      <c r="G22" s="10"/>
    </row>
    <row r="23" spans="1:9" ht="17" thickBot="1" x14ac:dyDescent="0.25">
      <c r="C23" s="9" t="s">
        <v>12</v>
      </c>
      <c r="D23" s="10"/>
      <c r="F23" s="11" t="s">
        <v>13</v>
      </c>
      <c r="G23" s="12"/>
    </row>
    <row r="24" spans="1:9" ht="17" thickBot="1" x14ac:dyDescent="0.25">
      <c r="C24" s="11" t="s">
        <v>14</v>
      </c>
      <c r="D24" s="12"/>
    </row>
    <row r="25" spans="1:9" ht="17" thickBot="1" x14ac:dyDescent="0.25"/>
    <row r="26" spans="1:9" x14ac:dyDescent="0.2">
      <c r="C26" s="7" t="s">
        <v>15</v>
      </c>
      <c r="D26" s="8"/>
      <c r="F26" s="7" t="s">
        <v>16</v>
      </c>
      <c r="G26" s="8"/>
    </row>
    <row r="27" spans="1:9" ht="17" thickBot="1" x14ac:dyDescent="0.25">
      <c r="C27" s="9" t="s">
        <v>17</v>
      </c>
      <c r="D27" s="10"/>
      <c r="F27" s="11" t="s">
        <v>18</v>
      </c>
      <c r="G27" s="12"/>
    </row>
    <row r="28" spans="1:9" x14ac:dyDescent="0.2">
      <c r="C28" s="9" t="s">
        <v>19</v>
      </c>
      <c r="D28" s="10"/>
    </row>
    <row r="29" spans="1:9" ht="17" thickBot="1" x14ac:dyDescent="0.25">
      <c r="C29" s="11" t="s">
        <v>20</v>
      </c>
      <c r="D29" s="12"/>
    </row>
    <row r="30" spans="1:9" ht="17" thickBot="1" x14ac:dyDescent="0.25"/>
    <row r="31" spans="1:9" x14ac:dyDescent="0.2">
      <c r="F31" s="13" t="s">
        <v>21</v>
      </c>
      <c r="G31" s="14"/>
      <c r="I31" s="3" t="s">
        <v>22</v>
      </c>
    </row>
    <row r="32" spans="1:9" x14ac:dyDescent="0.2">
      <c r="F32" s="15" t="s">
        <v>23</v>
      </c>
      <c r="G32" s="16"/>
      <c r="I32" s="3" t="s">
        <v>24</v>
      </c>
    </row>
    <row r="33" spans="1:9" ht="17" thickBot="1" x14ac:dyDescent="0.25">
      <c r="F33" s="17" t="s">
        <v>25</v>
      </c>
      <c r="G33" s="18"/>
      <c r="I33" s="3" t="s">
        <v>26</v>
      </c>
    </row>
    <row r="34" spans="1:9" ht="17" thickBot="1" x14ac:dyDescent="0.25"/>
    <row r="35" spans="1:9" ht="17" thickBot="1" x14ac:dyDescent="0.25">
      <c r="C35" s="19" t="s">
        <v>27</v>
      </c>
      <c r="D35" s="6"/>
      <c r="F35" s="19" t="s">
        <v>28</v>
      </c>
      <c r="G35" s="6"/>
    </row>
    <row r="37" spans="1:9" x14ac:dyDescent="0.2">
      <c r="A37" s="3" t="s">
        <v>29</v>
      </c>
    </row>
    <row r="38" spans="1:9" x14ac:dyDescent="0.2">
      <c r="A38" s="3" t="s">
        <v>30</v>
      </c>
    </row>
    <row r="39" spans="1:9" x14ac:dyDescent="0.2">
      <c r="A39" s="3" t="s">
        <v>31</v>
      </c>
    </row>
    <row r="40" spans="1:9" x14ac:dyDescent="0.2">
      <c r="A40" s="3" t="s">
        <v>32</v>
      </c>
    </row>
    <row r="41" spans="1:9" x14ac:dyDescent="0.2">
      <c r="A41" s="3" t="s">
        <v>33</v>
      </c>
    </row>
    <row r="42" spans="1:9" x14ac:dyDescent="0.2">
      <c r="A42" s="3" t="s">
        <v>34</v>
      </c>
    </row>
    <row r="43" spans="1:9" x14ac:dyDescent="0.2">
      <c r="A43" s="3" t="s">
        <v>35</v>
      </c>
    </row>
    <row r="44" spans="1:9" x14ac:dyDescent="0.2">
      <c r="A44" s="3" t="s">
        <v>36</v>
      </c>
    </row>
    <row r="45" spans="1:9" x14ac:dyDescent="0.2">
      <c r="A45" s="3" t="s">
        <v>37</v>
      </c>
    </row>
    <row r="46" spans="1:9" ht="17" thickBot="1" x14ac:dyDescent="0.25"/>
    <row r="47" spans="1:9" ht="17" thickBot="1" x14ac:dyDescent="0.25">
      <c r="A47" s="4" t="s">
        <v>38</v>
      </c>
      <c r="B47" s="5"/>
      <c r="C47" s="5"/>
      <c r="D47" s="5"/>
      <c r="E47" s="5"/>
      <c r="F47" s="5"/>
      <c r="G47" s="5"/>
      <c r="H47" s="6"/>
    </row>
    <row r="49" spans="1:1" x14ac:dyDescent="0.2">
      <c r="A49" s="20" t="s">
        <v>39</v>
      </c>
    </row>
    <row r="50" spans="1:1" x14ac:dyDescent="0.2">
      <c r="A50" s="3" t="s">
        <v>40</v>
      </c>
    </row>
    <row r="51" spans="1:1" x14ac:dyDescent="0.2">
      <c r="A51" s="3" t="s">
        <v>41</v>
      </c>
    </row>
    <row r="52" spans="1:1" x14ac:dyDescent="0.2">
      <c r="A52" s="3" t="s">
        <v>42</v>
      </c>
    </row>
    <row r="53" spans="1:1" x14ac:dyDescent="0.2">
      <c r="A53" s="3" t="s">
        <v>43</v>
      </c>
    </row>
    <row r="54" spans="1:1" x14ac:dyDescent="0.2">
      <c r="A54" s="3" t="s">
        <v>44</v>
      </c>
    </row>
    <row r="55" spans="1:1" x14ac:dyDescent="0.2">
      <c r="A55" s="3" t="s">
        <v>45</v>
      </c>
    </row>
    <row r="56" spans="1:1" x14ac:dyDescent="0.2">
      <c r="A56" s="3" t="s">
        <v>46</v>
      </c>
    </row>
    <row r="57" spans="1:1" x14ac:dyDescent="0.2">
      <c r="A57" s="3" t="s">
        <v>47</v>
      </c>
    </row>
    <row r="58" spans="1:1" x14ac:dyDescent="0.2">
      <c r="A58" s="3" t="s">
        <v>48</v>
      </c>
    </row>
    <row r="59" spans="1:1" x14ac:dyDescent="0.2">
      <c r="A59" s="3" t="s">
        <v>49</v>
      </c>
    </row>
    <row r="60" spans="1:1" x14ac:dyDescent="0.2">
      <c r="A60" s="3" t="s">
        <v>50</v>
      </c>
    </row>
    <row r="61" spans="1:1" x14ac:dyDescent="0.2">
      <c r="A61" s="20" t="s">
        <v>51</v>
      </c>
    </row>
    <row r="63" spans="1:1" x14ac:dyDescent="0.2">
      <c r="A63" s="20" t="s">
        <v>52</v>
      </c>
    </row>
    <row r="64" spans="1:1" x14ac:dyDescent="0.2">
      <c r="A64" s="3" t="s">
        <v>53</v>
      </c>
    </row>
    <row r="65" spans="1:1" x14ac:dyDescent="0.2">
      <c r="A65" s="3" t="s">
        <v>54</v>
      </c>
    </row>
    <row r="67" spans="1:1" x14ac:dyDescent="0.2">
      <c r="A67" s="20" t="s">
        <v>55</v>
      </c>
    </row>
    <row r="68" spans="1:1" x14ac:dyDescent="0.2">
      <c r="A68" s="3" t="s">
        <v>56</v>
      </c>
    </row>
    <row r="69" spans="1:1" x14ac:dyDescent="0.2">
      <c r="A69" s="3" t="s">
        <v>57</v>
      </c>
    </row>
    <row r="70" spans="1:1" x14ac:dyDescent="0.2">
      <c r="A70" s="3" t="s">
        <v>58</v>
      </c>
    </row>
    <row r="72" spans="1:1" x14ac:dyDescent="0.2">
      <c r="A72" s="3" t="s">
        <v>59</v>
      </c>
    </row>
    <row r="73" spans="1:1" x14ac:dyDescent="0.2">
      <c r="A73" s="3" t="s">
        <v>60</v>
      </c>
    </row>
    <row r="81" spans="1:9" x14ac:dyDescent="0.2">
      <c r="A81" s="21" t="s">
        <v>61</v>
      </c>
      <c r="B81" s="21"/>
      <c r="C81" s="21"/>
      <c r="D81" s="21"/>
      <c r="E81" s="21"/>
      <c r="F81" s="21"/>
      <c r="G81" s="21"/>
      <c r="H81" s="21"/>
    </row>
    <row r="82" spans="1:9" x14ac:dyDescent="0.2">
      <c r="A82" s="3" t="s">
        <v>62</v>
      </c>
    </row>
    <row r="83" spans="1:9" x14ac:dyDescent="0.2">
      <c r="A83" s="3" t="s">
        <v>63</v>
      </c>
    </row>
    <row r="84" spans="1:9" x14ac:dyDescent="0.2">
      <c r="A84" s="3" t="s">
        <v>64</v>
      </c>
    </row>
    <row r="86" spans="1:9" x14ac:dyDescent="0.2">
      <c r="A86" s="20" t="s">
        <v>65</v>
      </c>
    </row>
    <row r="88" spans="1:9" ht="34" x14ac:dyDescent="0.2">
      <c r="A88" s="22" t="s">
        <v>66</v>
      </c>
      <c r="B88" s="22"/>
      <c r="C88" s="22"/>
      <c r="D88" s="23" t="s">
        <v>67</v>
      </c>
      <c r="E88" s="23" t="s">
        <v>68</v>
      </c>
      <c r="F88" s="22" t="s">
        <v>69</v>
      </c>
      <c r="G88" s="22" t="s">
        <v>70</v>
      </c>
    </row>
    <row r="89" spans="1:9" x14ac:dyDescent="0.2">
      <c r="A89" s="3" t="s">
        <v>71</v>
      </c>
      <c r="D89" s="24">
        <f>40000*3</f>
        <v>120000</v>
      </c>
      <c r="F89" s="24">
        <f>G89-D89</f>
        <v>165000</v>
      </c>
      <c r="G89" s="24">
        <f>285000</f>
        <v>285000</v>
      </c>
    </row>
    <row r="90" spans="1:9" x14ac:dyDescent="0.2">
      <c r="A90" s="3" t="s">
        <v>72</v>
      </c>
      <c r="E90" s="24">
        <f>10000*1</f>
        <v>10000</v>
      </c>
      <c r="F90" s="24">
        <f>G90-E90</f>
        <v>78000</v>
      </c>
      <c r="G90" s="24">
        <v>88000</v>
      </c>
    </row>
    <row r="91" spans="1:9" ht="17" thickBot="1" x14ac:dyDescent="0.25"/>
    <row r="92" spans="1:9" x14ac:dyDescent="0.2">
      <c r="H92" s="25" t="s">
        <v>73</v>
      </c>
      <c r="I92" s="26"/>
    </row>
    <row r="93" spans="1:9" x14ac:dyDescent="0.2">
      <c r="H93" s="27" t="s">
        <v>74</v>
      </c>
      <c r="I93" s="28"/>
    </row>
    <row r="94" spans="1:9" x14ac:dyDescent="0.2">
      <c r="H94" s="27" t="s">
        <v>75</v>
      </c>
      <c r="I94" s="28"/>
    </row>
    <row r="95" spans="1:9" x14ac:dyDescent="0.2">
      <c r="H95" s="27" t="s">
        <v>76</v>
      </c>
      <c r="I95" s="28"/>
    </row>
    <row r="96" spans="1:9" ht="17" thickBot="1" x14ac:dyDescent="0.25">
      <c r="H96" s="29" t="s">
        <v>77</v>
      </c>
      <c r="I96" s="30"/>
    </row>
    <row r="97" spans="1:8" ht="17" thickBot="1" x14ac:dyDescent="0.25"/>
    <row r="98" spans="1:8" ht="17" thickBot="1" x14ac:dyDescent="0.25">
      <c r="A98" s="4" t="s">
        <v>78</v>
      </c>
      <c r="B98" s="5"/>
      <c r="C98" s="5"/>
      <c r="D98" s="5"/>
      <c r="E98" s="5"/>
      <c r="F98" s="5"/>
      <c r="G98" s="5"/>
      <c r="H98" s="6"/>
    </row>
    <row r="99" spans="1:8" x14ac:dyDescent="0.2">
      <c r="A99" s="3" t="s">
        <v>79</v>
      </c>
    </row>
    <row r="100" spans="1:8" x14ac:dyDescent="0.2">
      <c r="A100" s="3" t="s">
        <v>80</v>
      </c>
    </row>
    <row r="101" spans="1:8" x14ac:dyDescent="0.2">
      <c r="A101" s="3" t="s">
        <v>81</v>
      </c>
    </row>
    <row r="102" spans="1:8" x14ac:dyDescent="0.2">
      <c r="A102" s="3" t="s">
        <v>82</v>
      </c>
    </row>
    <row r="104" spans="1:8" x14ac:dyDescent="0.2">
      <c r="A104" s="21" t="s">
        <v>83</v>
      </c>
      <c r="B104" s="21"/>
      <c r="C104" s="21"/>
      <c r="D104" s="21"/>
      <c r="E104" s="21"/>
      <c r="F104" s="21"/>
      <c r="G104" s="21"/>
      <c r="H104" s="21"/>
    </row>
    <row r="105" spans="1:8" x14ac:dyDescent="0.2">
      <c r="A105" s="3" t="s">
        <v>84</v>
      </c>
    </row>
    <row r="106" spans="1:8" x14ac:dyDescent="0.2">
      <c r="A106" s="3" t="s">
        <v>85</v>
      </c>
    </row>
    <row r="107" spans="1:8" x14ac:dyDescent="0.2">
      <c r="A107" s="3" t="s">
        <v>86</v>
      </c>
    </row>
    <row r="108" spans="1:8" x14ac:dyDescent="0.2">
      <c r="A108" s="3" t="s">
        <v>87</v>
      </c>
    </row>
    <row r="109" spans="1:8" x14ac:dyDescent="0.2">
      <c r="A109" s="3" t="s">
        <v>88</v>
      </c>
    </row>
    <row r="110" spans="1:8" x14ac:dyDescent="0.2">
      <c r="A110" s="3" t="s">
        <v>89</v>
      </c>
    </row>
    <row r="111" spans="1:8" x14ac:dyDescent="0.2">
      <c r="A111" s="3" t="s">
        <v>90</v>
      </c>
    </row>
    <row r="112" spans="1:8" x14ac:dyDescent="0.2">
      <c r="A112" s="3" t="s">
        <v>91</v>
      </c>
    </row>
    <row r="114" spans="1:8" x14ac:dyDescent="0.2">
      <c r="A114" s="3" t="s">
        <v>92</v>
      </c>
    </row>
    <row r="116" spans="1:8" ht="34" x14ac:dyDescent="0.2">
      <c r="A116" s="3" t="s">
        <v>66</v>
      </c>
      <c r="C116" s="31" t="s">
        <v>93</v>
      </c>
      <c r="D116" s="32" t="s">
        <v>69</v>
      </c>
      <c r="E116" s="31" t="s">
        <v>68</v>
      </c>
      <c r="F116" s="32"/>
      <c r="G116" s="32"/>
      <c r="H116" s="31" t="s">
        <v>94</v>
      </c>
    </row>
    <row r="117" spans="1:8" ht="17" thickBot="1" x14ac:dyDescent="0.25">
      <c r="A117" s="3" t="s">
        <v>95</v>
      </c>
      <c r="C117" s="33">
        <f>40000*5</f>
        <v>200000</v>
      </c>
      <c r="D117" s="33">
        <f>H117-C117</f>
        <v>278000</v>
      </c>
      <c r="E117" s="33"/>
      <c r="F117" s="33"/>
      <c r="G117" s="33"/>
      <c r="H117" s="33">
        <f>500000-22000</f>
        <v>478000</v>
      </c>
    </row>
    <row r="118" spans="1:8" x14ac:dyDescent="0.2">
      <c r="A118" s="3" t="s">
        <v>96</v>
      </c>
      <c r="C118" s="33">
        <f>-C117</f>
        <v>-200000</v>
      </c>
      <c r="D118" s="33"/>
      <c r="E118" s="34">
        <f>-C118</f>
        <v>200000</v>
      </c>
      <c r="F118" s="33"/>
      <c r="G118" s="33"/>
      <c r="H118" s="33">
        <v>0</v>
      </c>
    </row>
    <row r="119" spans="1:8" ht="17" thickBot="1" x14ac:dyDescent="0.25">
      <c r="A119" s="3" t="s">
        <v>97</v>
      </c>
      <c r="C119" s="33"/>
      <c r="D119" s="33">
        <f>H119-E119</f>
        <v>188000</v>
      </c>
      <c r="E119" s="35">
        <f>12000*1</f>
        <v>12000</v>
      </c>
      <c r="F119" s="33"/>
      <c r="G119" s="33"/>
      <c r="H119" s="33">
        <f>200000</f>
        <v>200000</v>
      </c>
    </row>
    <row r="120" spans="1:8" x14ac:dyDescent="0.2">
      <c r="A120" s="3" t="s">
        <v>98</v>
      </c>
      <c r="C120" s="36"/>
      <c r="D120" s="33">
        <f>H120-E120</f>
        <v>-21200</v>
      </c>
      <c r="E120" s="33">
        <f>10%*(200000+12000)</f>
        <v>21200</v>
      </c>
      <c r="F120" s="36"/>
      <c r="G120" s="36"/>
      <c r="H120" s="36">
        <v>0</v>
      </c>
    </row>
    <row r="123" spans="1:8" x14ac:dyDescent="0.2">
      <c r="A123" s="3" t="s">
        <v>99</v>
      </c>
    </row>
    <row r="124" spans="1:8" x14ac:dyDescent="0.2">
      <c r="A124" s="3" t="s">
        <v>100</v>
      </c>
    </row>
    <row r="125" spans="1:8" x14ac:dyDescent="0.2">
      <c r="A125" s="3" t="s">
        <v>101</v>
      </c>
    </row>
    <row r="126" spans="1:8" x14ac:dyDescent="0.2">
      <c r="A126" s="3" t="s">
        <v>102</v>
      </c>
    </row>
    <row r="128" spans="1:8" x14ac:dyDescent="0.2">
      <c r="A128" s="37" t="s">
        <v>103</v>
      </c>
      <c r="B128" s="37"/>
      <c r="C128" s="37"/>
      <c r="D128" s="37"/>
      <c r="E128" s="37"/>
      <c r="F128" s="37"/>
      <c r="G128" s="37"/>
      <c r="H128" s="37"/>
    </row>
    <row r="129" spans="1:8" x14ac:dyDescent="0.2">
      <c r="A129" s="3" t="s">
        <v>104</v>
      </c>
    </row>
    <row r="130" spans="1:8" x14ac:dyDescent="0.2">
      <c r="A130" s="38">
        <v>44927</v>
      </c>
      <c r="B130" s="3" t="s">
        <v>105</v>
      </c>
    </row>
    <row r="131" spans="1:8" x14ac:dyDescent="0.2">
      <c r="A131" s="38">
        <v>44989</v>
      </c>
      <c r="B131" s="3" t="s">
        <v>106</v>
      </c>
    </row>
    <row r="132" spans="1:8" x14ac:dyDescent="0.2">
      <c r="A132" s="38">
        <v>45417</v>
      </c>
      <c r="B132" s="3" t="s">
        <v>107</v>
      </c>
    </row>
    <row r="133" spans="1:8" x14ac:dyDescent="0.2">
      <c r="A133" s="38">
        <v>45480</v>
      </c>
      <c r="B133" s="3" t="s">
        <v>108</v>
      </c>
    </row>
    <row r="134" spans="1:8" x14ac:dyDescent="0.2">
      <c r="A134" s="38">
        <v>45657</v>
      </c>
      <c r="B134" s="3" t="s">
        <v>109</v>
      </c>
    </row>
    <row r="135" spans="1:8" x14ac:dyDescent="0.2">
      <c r="A135" s="38">
        <v>45657</v>
      </c>
      <c r="B135" s="3" t="s">
        <v>110</v>
      </c>
    </row>
    <row r="136" spans="1:8" x14ac:dyDescent="0.2">
      <c r="B136" s="3" t="s">
        <v>111</v>
      </c>
    </row>
    <row r="138" spans="1:8" x14ac:dyDescent="0.2">
      <c r="A138" s="3" t="s">
        <v>112</v>
      </c>
    </row>
    <row r="140" spans="1:8" ht="34" x14ac:dyDescent="0.2">
      <c r="A140" s="22" t="s">
        <v>113</v>
      </c>
      <c r="B140" s="22" t="s">
        <v>114</v>
      </c>
      <c r="C140" s="22"/>
      <c r="D140" s="23" t="s">
        <v>115</v>
      </c>
      <c r="E140" s="22" t="s">
        <v>69</v>
      </c>
      <c r="F140" s="23" t="s">
        <v>68</v>
      </c>
      <c r="G140" s="23" t="s">
        <v>116</v>
      </c>
      <c r="H140" s="22" t="s">
        <v>117</v>
      </c>
    </row>
    <row r="141" spans="1:8" x14ac:dyDescent="0.2">
      <c r="A141" s="38">
        <v>44927</v>
      </c>
      <c r="B141" s="3" t="s">
        <v>118</v>
      </c>
      <c r="D141" s="24">
        <f>30000*4</f>
        <v>120000</v>
      </c>
      <c r="E141" s="24">
        <f>H141-D141</f>
        <v>65000</v>
      </c>
      <c r="F141" s="24"/>
      <c r="G141" s="24"/>
      <c r="H141" s="24">
        <f>190000-5000</f>
        <v>185000</v>
      </c>
    </row>
    <row r="142" spans="1:8" x14ac:dyDescent="0.2">
      <c r="A142" s="38">
        <v>44989</v>
      </c>
      <c r="B142" s="3" t="s">
        <v>96</v>
      </c>
      <c r="D142" s="24">
        <f>-D141</f>
        <v>-120000</v>
      </c>
      <c r="E142" s="24"/>
      <c r="F142" s="24">
        <f>-D142</f>
        <v>120000</v>
      </c>
      <c r="G142" s="24"/>
      <c r="H142" s="24">
        <v>0</v>
      </c>
    </row>
    <row r="143" spans="1:8" x14ac:dyDescent="0.2">
      <c r="A143" s="38">
        <v>45417</v>
      </c>
      <c r="B143" s="3" t="s">
        <v>119</v>
      </c>
      <c r="D143" s="24"/>
      <c r="E143" s="24">
        <f>H143-F143</f>
        <v>-12000</v>
      </c>
      <c r="F143" s="24">
        <f>10%*F142</f>
        <v>12000</v>
      </c>
      <c r="G143" s="24"/>
      <c r="H143" s="24">
        <v>0</v>
      </c>
    </row>
    <row r="144" spans="1:8" x14ac:dyDescent="0.2">
      <c r="A144" s="38">
        <v>45480</v>
      </c>
      <c r="B144" s="3" t="s">
        <v>120</v>
      </c>
      <c r="D144" s="24"/>
      <c r="E144" s="24">
        <f>H144-F144</f>
        <v>120000</v>
      </c>
      <c r="F144" s="24">
        <f>20000*1</f>
        <v>20000</v>
      </c>
      <c r="G144" s="24"/>
      <c r="H144" s="24">
        <v>140000</v>
      </c>
    </row>
    <row r="145" spans="1:8" x14ac:dyDescent="0.2">
      <c r="A145" s="38">
        <v>45657</v>
      </c>
      <c r="B145" s="3" t="s">
        <v>121</v>
      </c>
      <c r="D145" s="24"/>
      <c r="E145" s="24"/>
      <c r="F145" s="24"/>
      <c r="G145" s="24">
        <v>700000</v>
      </c>
      <c r="H145" s="24">
        <f>G145</f>
        <v>700000</v>
      </c>
    </row>
    <row r="146" spans="1:8" x14ac:dyDescent="0.2">
      <c r="A146" s="38">
        <v>45657</v>
      </c>
      <c r="B146" s="3" t="s">
        <v>122</v>
      </c>
      <c r="D146" s="24"/>
      <c r="E146" s="24"/>
      <c r="F146" s="24"/>
      <c r="G146" s="24">
        <f>-240000</f>
        <v>-240000</v>
      </c>
      <c r="H146" s="24">
        <f>G146</f>
        <v>-240000</v>
      </c>
    </row>
    <row r="147" spans="1:8" x14ac:dyDescent="0.2">
      <c r="A147" s="38">
        <v>45657</v>
      </c>
      <c r="B147" s="3" t="s">
        <v>123</v>
      </c>
      <c r="D147" s="39">
        <f>SUM(D141:D146)</f>
        <v>0</v>
      </c>
      <c r="E147" s="39">
        <f>SUM(E141:E146)</f>
        <v>173000</v>
      </c>
      <c r="F147" s="39">
        <f>SUM(F141:F146)</f>
        <v>152000</v>
      </c>
      <c r="G147" s="39">
        <f>SUM(G141:G146)</f>
        <v>460000</v>
      </c>
      <c r="H147" s="39">
        <f>SUM(H141:H146)</f>
        <v>785000</v>
      </c>
    </row>
    <row r="149" spans="1:8" x14ac:dyDescent="0.2">
      <c r="A149" s="3" t="s">
        <v>124</v>
      </c>
    </row>
    <row r="150" spans="1:8" x14ac:dyDescent="0.2">
      <c r="A150" s="3" t="s">
        <v>125</v>
      </c>
    </row>
    <row r="152" spans="1:8" x14ac:dyDescent="0.2">
      <c r="A152" s="37" t="s">
        <v>126</v>
      </c>
      <c r="B152" s="37"/>
      <c r="C152" s="37"/>
      <c r="D152" s="37"/>
      <c r="E152" s="37"/>
      <c r="F152" s="37"/>
      <c r="G152" s="37"/>
      <c r="H152" s="37"/>
    </row>
    <row r="153" spans="1:8" x14ac:dyDescent="0.2">
      <c r="A153" s="3" t="s">
        <v>127</v>
      </c>
    </row>
    <row r="154" spans="1:8" x14ac:dyDescent="0.2">
      <c r="A154" s="3" t="s">
        <v>128</v>
      </c>
    </row>
    <row r="156" spans="1:8" x14ac:dyDescent="0.2">
      <c r="A156" s="3" t="s">
        <v>129</v>
      </c>
    </row>
    <row r="157" spans="1:8" x14ac:dyDescent="0.2">
      <c r="A157" s="38">
        <v>37987</v>
      </c>
      <c r="B157" s="3" t="s">
        <v>130</v>
      </c>
    </row>
    <row r="158" spans="1:8" x14ac:dyDescent="0.2">
      <c r="A158" s="38">
        <v>38005</v>
      </c>
      <c r="B158" s="3" t="s">
        <v>131</v>
      </c>
    </row>
    <row r="159" spans="1:8" x14ac:dyDescent="0.2">
      <c r="A159" s="38">
        <v>38037</v>
      </c>
      <c r="B159" s="3" t="s">
        <v>132</v>
      </c>
    </row>
    <row r="160" spans="1:8" x14ac:dyDescent="0.2">
      <c r="A160" s="38">
        <v>38077</v>
      </c>
      <c r="B160" s="3" t="s">
        <v>133</v>
      </c>
    </row>
    <row r="161" spans="1:2" x14ac:dyDescent="0.2">
      <c r="A161" s="38">
        <v>38168</v>
      </c>
      <c r="B161" s="3" t="s">
        <v>134</v>
      </c>
    </row>
    <row r="162" spans="1:2" x14ac:dyDescent="0.2">
      <c r="A162" s="38">
        <v>38352</v>
      </c>
      <c r="B162" s="3" t="s">
        <v>135</v>
      </c>
    </row>
    <row r="163" spans="1:2" x14ac:dyDescent="0.2">
      <c r="B163" s="3" t="s">
        <v>136</v>
      </c>
    </row>
    <row r="165" spans="1:2" x14ac:dyDescent="0.2">
      <c r="A165" s="3" t="s">
        <v>137</v>
      </c>
    </row>
    <row r="167" spans="1:2" x14ac:dyDescent="0.2">
      <c r="A167" s="3" t="s">
        <v>138</v>
      </c>
    </row>
    <row r="185" spans="1:2" x14ac:dyDescent="0.2">
      <c r="A185" s="3" t="s">
        <v>139</v>
      </c>
    </row>
    <row r="186" spans="1:2" x14ac:dyDescent="0.2">
      <c r="A186" s="3" t="s">
        <v>140</v>
      </c>
    </row>
    <row r="187" spans="1:2" x14ac:dyDescent="0.2">
      <c r="B187" s="3" t="s">
        <v>141</v>
      </c>
    </row>
    <row r="188" spans="1:2" x14ac:dyDescent="0.2">
      <c r="B188" s="3" t="s">
        <v>142</v>
      </c>
    </row>
    <row r="189" spans="1:2" x14ac:dyDescent="0.2">
      <c r="A189" s="3" t="s">
        <v>143</v>
      </c>
    </row>
    <row r="190" spans="1:2" x14ac:dyDescent="0.2">
      <c r="B190" s="3" t="s">
        <v>144</v>
      </c>
    </row>
    <row r="191" spans="1:2" x14ac:dyDescent="0.2">
      <c r="A191" s="3" t="s">
        <v>145</v>
      </c>
    </row>
    <row r="192" spans="1:2" x14ac:dyDescent="0.2">
      <c r="B192" s="3" t="s">
        <v>146</v>
      </c>
    </row>
    <row r="193" spans="2:2" x14ac:dyDescent="0.2">
      <c r="B193" s="3" t="s">
        <v>147</v>
      </c>
    </row>
    <row r="194" spans="2:2" x14ac:dyDescent="0.2">
      <c r="B194" s="3" t="s">
        <v>148</v>
      </c>
    </row>
    <row r="195" spans="2:2" x14ac:dyDescent="0.2">
      <c r="B195" s="3" t="s">
        <v>149</v>
      </c>
    </row>
    <row r="196" spans="2:2" x14ac:dyDescent="0.2">
      <c r="B196" s="3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12 - הון עצמי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2025-01-20T10:42:20Z</dcterms:created>
  <dcterms:modified xsi:type="dcterms:W3CDTF">2025-02-05T12:06:48Z</dcterms:modified>
</cp:coreProperties>
</file>