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0B73AC1F-2E08-B542-9C59-A83B453A7367}" xr6:coauthVersionLast="47" xr6:coauthVersionMax="47" xr10:uidLastSave="{00000000-0000-0000-0000-000000000000}"/>
  <bookViews>
    <workbookView xWindow="0" yWindow="500" windowWidth="51200" windowHeight="29580" firstSheet="9" activeTab="15"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s>
  <externalReferences>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3" i="16" l="1"/>
  <c r="P154" i="16"/>
  <c r="D287" i="16"/>
  <c r="F210" i="16"/>
  <c r="E209" i="16"/>
  <c r="F209" i="16" s="1"/>
  <c r="E208" i="16"/>
  <c r="F208" i="16" s="1"/>
  <c r="F211" i="16" l="1"/>
  <c r="E211" i="16"/>
  <c r="P158" i="16" l="1"/>
  <c r="P157" i="16"/>
  <c r="P155" i="16"/>
  <c r="T159" i="16"/>
  <c r="T166" i="16"/>
  <c r="T165" i="16"/>
  <c r="T164" i="16"/>
  <c r="T157" i="16"/>
  <c r="T153" i="16"/>
  <c r="T152" i="16"/>
  <c r="T151" i="16"/>
  <c r="L160" i="16"/>
  <c r="L161" i="16" s="1"/>
  <c r="L154" i="16"/>
  <c r="L153" i="16"/>
  <c r="H161" i="16"/>
  <c r="H160" i="16"/>
  <c r="H162" i="16" s="1"/>
  <c r="H154" i="16"/>
  <c r="H157" i="16" s="1"/>
  <c r="H170" i="16" s="1"/>
  <c r="L170" i="16" s="1"/>
  <c r="L168" i="16" s="1"/>
  <c r="L167" i="16" s="1"/>
  <c r="Q176"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56" i="16" l="1"/>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<sst xmlns="http://schemas.openxmlformats.org/spreadsheetml/2006/main" count="3318" uniqueCount="2100">
  <si>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</si>
  <si>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</si>
  <si>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</si>
  <si>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</si>
  <si>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</si>
  <si>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</si>
  <si>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</si>
  <si>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</si>
  <si>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</si>
  <si>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</si>
  <si>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</si>
  <si>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</si>
  <si>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</si>
  <si>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</si>
  <si>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</si>
  <si>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</si>
  <si>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</si>
  <si>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</si>
  <si>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</si>
  <si>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</si>
  <si>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</si>
  <si>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</si>
  <si>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</si>
  <si>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</si>
  <si>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</si>
  <si>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</si>
  <si>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</si>
  <si>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</si>
  <si>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</si>
  <si>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</si>
  <si>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</si>
  <si>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</si>
  <si>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</si>
  <si>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</si>
  <si>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</si>
  <si>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</si>
  <si>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</si>
  <si>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</si>
  <si>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</si>
  <si>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</si>
  <si>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</si>
  <si>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</si>
  <si>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</si>
  <si>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</si>
  <si>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</si>
  <si>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</si>
  <si>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</si>
  <si>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</si>
  <si>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</si>
  <si>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</si>
  <si>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</si>
  <si>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</si>
  <si>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</si>
  <si>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</si>
  <si>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</si>
  <si>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</si>
  <si>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</si>
  <si>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</si>
  <si>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</si>
  <si>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</si>
  <si>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</si>
  <si>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</si>
  <si>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</si>
  <si>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</si>
  <si>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</si>
  <si>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</si>
  <si>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</si>
  <si>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</si>
  <si>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</si>
  <si>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</si>
  <si>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</si>
  <si>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</si>
  <si>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</si>
  <si>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</si>
  <si>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</si>
  <si>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</si>
  <si>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</si>
  <si>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</si>
  <si>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</si>
  <si>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</si>
  <si>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</si>
  <si>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</si>
  <si>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</si>
  <si>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</si>
  <si>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</si>
  <si>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</si>
  <si>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</si>
  <si>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</si>
  <si>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</si>
  <si>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</si>
  <si>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</si>
  <si>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</si>
  <si>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</si>
  <si>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</si>
  <si>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</si>
  <si>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</si>
  <si>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</si>
  <si>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</si>
  <si>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</si>
  <si>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</si>
  <si>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</si>
  <si>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</si>
  <si>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</si>
  <si>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</si>
  <si>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</si>
  <si>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</si>
  <si>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</si>
  <si>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</si>
  <si>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</si>
  <si>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</si>
  <si>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</si>
  <si>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</si>
  <si>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</si>
  <si>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</si>
  <si>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</si>
  <si>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</si>
  <si>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</si>
  <si>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</si>
  <si>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</si>
  <si>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</si>
  <si>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</si>
  <si>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</si>
  <si>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</si>
  <si>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</si>
  <si>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</si>
  <si>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</si>
  <si>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</si>
  <si>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</si>
  <si>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</si>
  <si>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</si>
  <si>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</si>
  <si>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</si>
  <si>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</si>
  <si>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</si>
  <si>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</si>
  <si>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</si>
  <si>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</si>
  <si>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</si>
  <si>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</si>
  <si>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</si>
  <si>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</si>
  <si>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</si>
  <si>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</si>
  <si>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</si>
  <si>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</si>
  <si>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</si>
  <si>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</si>
  <si>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</si>
  <si>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</si>
  <si>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</si>
  <si>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</si>
  <si>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</si>
  <si>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</si>
  <si>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</si>
  <si>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</si>
  <si>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</si>
  <si>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</si>
  <si>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</si>
  <si>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</si>
  <si>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</si>
  <si>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</si>
  <si>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</si>
  <si>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</si>
  <si>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</si>
  <si>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</si>
  <si>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</si>
  <si>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</si>
  <si>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</si>
  <si>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</si>
  <si>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</si>
  <si>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</si>
  <si>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</si>
  <si>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</si>
  <si>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</si>
  <si>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</si>
  <si>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</si>
  <si>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</si>
  <si>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</si>
  <si>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</si>
  <si>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</si>
  <si>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</si>
  <si>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</si>
  <si>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</si>
  <si>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</si>
  <si>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</si>
  <si>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</si>
  <si>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</si>
  <si>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</si>
  <si>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</si>
  <si>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</si>
  <si>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</si>
  <si>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</si>
  <si>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</si>
  <si>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</si>
  <si>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</si>
  <si>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</si>
  <si>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</si>
  <si>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</si>
  <si>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</si>
  <si>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</si>
  <si>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</si>
  <si>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</si>
  <si>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</si>
  <si>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</si>
  <si>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</si>
  <si>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</si>
  <si>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</si>
  <si>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</si>
  <si>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</si>
  <si>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</si>
  <si>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</si>
  <si>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</si>
  <si>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</si>
  <si>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</si>
  <si>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</si>
  <si>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</si>
  <si>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</si>
  <si>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</si>
  <si>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</si>
  <si>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</si>
  <si>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</si>
  <si>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</si>
  <si>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</si>
  <si>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</si>
  <si>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</si>
  <si>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</si>
  <si>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</si>
  <si>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</si>
  <si>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</si>
  <si>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</si>
  <si>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</si>
  <si>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</si>
  <si>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</si>
  <si>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</si>
  <si>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</si>
  <si>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</si>
  <si>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</si>
  <si>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</si>
  <si>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</si>
  <si>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</si>
  <si>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</si>
  <si>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</si>
  <si>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</si>
  <si>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</si>
  <si>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</si>
  <si>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</si>
  <si>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</si>
  <si>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</si>
  <si>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</si>
  <si>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</si>
  <si>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</si>
  <si>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</si>
  <si>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</si>
  <si>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</si>
  <si>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</si>
  <si>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</si>
  <si>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</si>
  <si>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</si>
  <si>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</si>
  <si>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</si>
  <si>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</si>
  <si>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</si>
  <si>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</si>
  <si>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</si>
  <si>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</si>
  <si>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</si>
  <si>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</si>
  <si>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</si>
  <si>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</si>
  <si>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</si>
  <si>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</si>
  <si>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</si>
  <si>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</si>
  <si>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</si>
  <si>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</si>
  <si>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</si>
  <si>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</si>
  <si>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</si>
  <si>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</si>
  <si>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</si>
  <si>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</si>
  <si>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</si>
  <si>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</si>
  <si>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</si>
  <si>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</si>
  <si>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</si>
  <si>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</si>
  <si>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</si>
  <si>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</si>
  <si>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</si>
  <si>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</si>
  <si>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</si>
  <si>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</si>
  <si>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</si>
  <si>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</si>
  <si>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</si>
  <si>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</si>
  <si>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</si>
  <si>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</si>
  <si>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</si>
  <si>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</si>
  <si>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</si>
  <si>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</si>
  <si>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</si>
  <si>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</si>
  <si>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</si>
  <si>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</si>
  <si>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</si>
  <si>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</si>
  <si>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</si>
  <si>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</si>
  <si>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</si>
  <si>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</si>
  <si>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</si>
  <si>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</si>
  <si>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</si>
  <si>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</si>
  <si>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</si>
  <si>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</si>
  <si>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</si>
  <si>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</si>
  <si>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</si>
  <si>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</si>
  <si>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</si>
  <si>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</si>
  <si>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</si>
  <si>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</si>
  <si>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</si>
  <si>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</si>
  <si>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</si>
  <si>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</si>
  <si>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</si>
  <si>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</si>
  <si>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</si>
  <si>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</si>
  <si>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</si>
  <si>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</si>
  <si>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</si>
  <si>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</si>
  <si>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</si>
  <si>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</si>
  <si>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</si>
  <si>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</si>
  <si>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</si>
  <si>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</si>
  <si>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</si>
  <si>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</si>
  <si>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</si>
  <si>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</si>
  <si>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</si>
  <si>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</si>
  <si>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</si>
  <si>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</si>
  <si>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</si>
  <si>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</si>
  <si>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</si>
  <si>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</si>
  <si>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</si>
  <si>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</si>
  <si>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</si>
  <si>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</si>
  <si>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</si>
  <si>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</si>
  <si>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</si>
  <si>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</si>
  <si>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</si>
  <si>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</si>
  <si>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</si>
  <si>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</si>
  <si>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</si>
  <si>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</si>
  <si>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</si>
  <si>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</si>
  <si>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</si>
  <si>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</si>
  <si>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</si>
  <si>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</si>
  <si>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</si>
  <si>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</si>
  <si>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</si>
  <si>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</si>
  <si>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</si>
  <si>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</si>
  <si>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</si>
  <si>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</si>
  <si>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</si>
  <si>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</si>
  <si>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</si>
  <si>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</si>
  <si>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</si>
  <si>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</si>
  <si>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</si>
  <si>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</si>
  <si>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</si>
  <si>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</si>
  <si>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</si>
  <si>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</si>
  <si>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</si>
  <si>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</si>
  <si>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</si>
  <si>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</si>
  <si>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</si>
  <si>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</si>
  <si>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</si>
  <si>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</si>
  <si>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</si>
  <si>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</si>
  <si>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</si>
  <si>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</si>
  <si>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</si>
  <si>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</si>
  <si>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</si>
  <si>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</si>
  <si>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</si>
  <si>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</si>
  <si>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</si>
  <si>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</si>
  <si>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</si>
  <si>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</si>
  <si>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</si>
  <si>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</si>
  <si>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</si>
  <si>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</si>
  <si>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</si>
  <si>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</si>
  <si>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</si>
  <si>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</si>
  <si>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</si>
  <si>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</si>
  <si>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</si>
  <si>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</si>
  <si>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</si>
  <si>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</si>
  <si>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</si>
  <si>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</si>
  <si>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</si>
  <si>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</si>
  <si>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</si>
  <si>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</si>
  <si>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</si>
  <si>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</si>
  <si>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</si>
  <si>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</si>
  <si>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</si>
  <si>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</si>
  <si>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</si>
  <si>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</si>
  <si>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</si>
  <si>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</si>
  <si>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</si>
  <si>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</si>
  <si>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</si>
  <si>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</si>
  <si>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</si>
  <si>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</si>
  <si>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</si>
  <si>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</si>
  <si>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</si>
  <si>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</si>
  <si>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</si>
  <si>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</si>
  <si>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</si>
  <si>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</si>
  <si>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</si>
  <si>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</si>
  <si>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</si>
  <si>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</si>
  <si>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</si>
  <si>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</si>
  <si>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</si>
  <si>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</si>
  <si>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</si>
  <si>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</si>
  <si>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</si>
  <si>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</si>
  <si>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</si>
  <si>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</si>
  <si>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</si>
  <si>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</si>
  <si>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</si>
  <si>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</si>
  <si>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</si>
  <si>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</si>
  <si>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</si>
  <si>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</si>
  <si>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</si>
  <si>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</si>
  <si>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</si>
  <si>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</si>
  <si>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</si>
  <si>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</si>
  <si>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</si>
  <si>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</si>
  <si>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</si>
  <si>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</si>
  <si>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</si>
  <si>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</si>
  <si>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</si>
  <si>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</si>
  <si>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</si>
  <si>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</si>
  <si>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</si>
  <si>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</si>
  <si>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</si>
  <si>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</si>
  <si>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</si>
  <si>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</si>
  <si>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</si>
  <si>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</si>
  <si>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</si>
  <si>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</si>
  <si>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</si>
  <si>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</si>
  <si>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</si>
  <si>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</si>
  <si>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</si>
  <si>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</si>
  <si>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</si>
  <si>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</si>
  <si>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</si>
  <si>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</si>
  <si>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</si>
  <si>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</si>
  <si>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</si>
  <si>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</si>
  <si>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</si>
  <si>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</si>
  <si>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</si>
  <si>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</si>
  <si>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</si>
  <si>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</si>
  <si>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</si>
  <si>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</si>
  <si>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</si>
  <si>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</si>
  <si>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</si>
  <si>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</si>
  <si>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</si>
  <si>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</si>
  <si>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</si>
  <si>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</si>
  <si>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</si>
  <si>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</si>
  <si>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</si>
  <si>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</si>
  <si>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</si>
  <si>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</si>
  <si>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</si>
  <si>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</si>
  <si>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</si>
  <si>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</si>
  <si>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</si>
  <si>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</si>
  <si>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</si>
  <si>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</si>
  <si>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</si>
  <si>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</si>
  <si>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</si>
  <si>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</si>
  <si>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</si>
  <si>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</si>
  <si>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</si>
  <si>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</si>
  <si>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</si>
  <si>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</si>
  <si>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</si>
  <si>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</si>
  <si>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</si>
  <si>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</si>
  <si>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</si>
  <si>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</si>
  <si>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</si>
  <si>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</si>
  <si>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</si>
  <si>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</si>
  <si>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</si>
  <si>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</si>
  <si>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</si>
  <si>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</si>
  <si>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</si>
  <si>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</si>
  <si>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</si>
  <si>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</si>
  <si>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</si>
  <si>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</si>
  <si>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</si>
  <si>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</si>
  <si>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</si>
  <si>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</si>
  <si>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</si>
  <si>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</si>
  <si>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</si>
  <si>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</si>
  <si>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</si>
  <si>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</si>
  <si>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</si>
  <si>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</si>
  <si>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</si>
  <si>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</si>
  <si>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</si>
  <si>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</si>
  <si>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</si>
  <si>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</si>
  <si>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</si>
  <si>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</si>
  <si>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</si>
  <si>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</si>
  <si>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</si>
  <si>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</si>
  <si>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</si>
  <si>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</si>
  <si>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</si>
  <si>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</si>
  <si>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</si>
  <si>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</si>
  <si>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</si>
  <si>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</si>
  <si>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</si>
  <si>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</si>
  <si>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</si>
  <si>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</si>
  <si>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</si>
  <si>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</si>
  <si>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</si>
  <si>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</si>
  <si>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</si>
  <si>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</si>
  <si>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</si>
  <si>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</si>
  <si>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</si>
  <si>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</si>
  <si>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</si>
  <si>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</si>
  <si>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</si>
  <si>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</si>
  <si>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</si>
  <si>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</si>
  <si>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</si>
  <si>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</si>
  <si>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</si>
  <si>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</si>
  <si>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</si>
  <si>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</si>
  <si>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</si>
  <si>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</si>
  <si>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</si>
  <si>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</si>
  <si>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</si>
  <si>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</si>
  <si>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</si>
  <si>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</si>
  <si>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</si>
  <si>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</si>
  <si>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</si>
  <si>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</si>
  <si>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</si>
  <si>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</si>
  <si>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</si>
  <si>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</si>
  <si>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</si>
  <si>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</si>
  <si>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</si>
  <si>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</si>
  <si>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</si>
  <si>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</si>
  <si>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</si>
  <si>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</si>
  <si>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</si>
  <si>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</si>
  <si>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</si>
  <si>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</si>
  <si>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</si>
  <si>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</si>
  <si>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</si>
  <si>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</si>
  <si>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</si>
  <si>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</si>
  <si>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</si>
  <si>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</si>
  <si>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</si>
  <si>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</si>
  <si>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</si>
  <si>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</si>
  <si>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</si>
  <si>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</si>
  <si>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</si>
  <si>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</si>
  <si>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</si>
  <si>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</si>
  <si>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</si>
  <si>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</si>
  <si>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</si>
  <si>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</si>
  <si>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</si>
  <si>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</si>
  <si>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</si>
  <si>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</si>
  <si>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</si>
  <si>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</si>
  <si>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</si>
  <si>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</si>
  <si>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</si>
  <si>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</si>
  <si>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</si>
  <si>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</si>
  <si>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</si>
  <si>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</si>
  <si>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</si>
  <si>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</si>
  <si>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</si>
  <si>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</si>
  <si>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</si>
  <si>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</si>
  <si>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</si>
  <si>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</si>
  <si>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</si>
  <si>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</si>
  <si>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</si>
  <si>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</si>
  <si>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</si>
  <si>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</si>
  <si>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</si>
  <si>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</si>
  <si>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</si>
  <si>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</si>
  <si>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</si>
  <si>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</si>
  <si>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</si>
  <si>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</si>
  <si>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</si>
  <si>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</si>
  <si>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</si>
  <si>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</si>
  <si>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</si>
  <si>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</si>
  <si>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</si>
  <si>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</si>
  <si>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</si>
  <si>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</si>
  <si>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</si>
  <si>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</si>
  <si>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</si>
  <si>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</si>
  <si>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</si>
  <si>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</si>
  <si>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</si>
  <si>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</si>
  <si>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</si>
  <si>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</si>
  <si>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</si>
  <si>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</si>
  <si>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</si>
  <si>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</si>
  <si>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</si>
  <si>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</si>
  <si>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</si>
  <si>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</si>
  <si>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</si>
  <si>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</si>
  <si>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</si>
  <si>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</si>
  <si>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</si>
  <si>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</si>
  <si>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</si>
  <si>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</si>
  <si>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</si>
  <si>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</si>
  <si>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</si>
  <si>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</si>
  <si>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</si>
  <si>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</si>
  <si>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</si>
  <si>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</si>
  <si>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</si>
  <si>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</si>
  <si>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</si>
  <si>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</si>
  <si>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</si>
  <si>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</si>
  <si>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</si>
  <si>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</si>
  <si>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</si>
  <si>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</si>
  <si>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</si>
  <si>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</si>
  <si>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</si>
  <si>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</si>
  <si>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</si>
  <si>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</si>
  <si>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</si>
  <si>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</si>
  <si>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</si>
  <si>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</si>
  <si>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</si>
  <si>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</si>
  <si>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</si>
  <si>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</si>
  <si>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</si>
  <si>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</si>
  <si>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</si>
  <si>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</si>
  <si>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</si>
  <si>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</si>
  <si>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</si>
  <si>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</si>
  <si>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</si>
  <si>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</si>
  <si>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</si>
  <si>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</si>
  <si>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</si>
  <si>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</si>
  <si>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</si>
  <si>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</si>
  <si>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</si>
  <si>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</si>
  <si>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</si>
  <si>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</si>
  <si>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</si>
  <si>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</si>
  <si>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</si>
  <si>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</si>
  <si>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</si>
  <si>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</si>
  <si>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</si>
  <si>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</si>
  <si>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</si>
  <si>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</si>
  <si>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</si>
  <si>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</si>
  <si>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</si>
  <si>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</si>
  <si>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</si>
  <si>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</si>
  <si>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</si>
  <si>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</si>
  <si>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</si>
  <si>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</si>
  <si>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</si>
  <si>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</si>
  <si>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</si>
  <si>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</si>
  <si>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</si>
  <si>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</si>
  <si>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</si>
  <si>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</si>
  <si>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</si>
  <si>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</si>
  <si>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</si>
  <si>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</si>
  <si>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</si>
  <si>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</si>
  <si>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</si>
  <si>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</si>
  <si>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</si>
  <si>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</si>
  <si>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</si>
  <si>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</si>
  <si>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</si>
  <si>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</si>
  <si>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</si>
  <si>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</si>
  <si>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</si>
  <si>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</si>
  <si>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</si>
  <si>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</si>
  <si>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</si>
  <si>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</si>
  <si>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</si>
  <si>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</si>
  <si>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</si>
  <si>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</si>
  <si>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</si>
  <si>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</si>
  <si>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</si>
  <si>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</si>
  <si>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</si>
  <si>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</si>
  <si>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</si>
  <si>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</si>
  <si>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</si>
  <si>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</si>
  <si>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</si>
  <si>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</si>
  <si>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</si>
  <si>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</si>
  <si>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</si>
  <si>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</si>
  <si>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</si>
  <si>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</si>
  <si>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</si>
  <si>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</si>
  <si>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</si>
  <si>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</si>
  <si>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</si>
  <si>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</si>
  <si>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</si>
  <si>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</si>
  <si>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</si>
  <si>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</si>
  <si>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</si>
  <si>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</si>
  <si>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</si>
  <si>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</si>
  <si>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</si>
  <si>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</si>
  <si>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</si>
  <si>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</si>
  <si>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</si>
  <si>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</si>
  <si>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</si>
  <si>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</si>
  <si>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</si>
  <si>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</si>
  <si>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</si>
  <si>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</si>
  <si>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</si>
  <si>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</si>
  <si>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</si>
  <si>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</si>
  <si>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</si>
  <si>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</si>
  <si>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</si>
  <si>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</si>
  <si>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</si>
  <si>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</si>
  <si>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</si>
  <si>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</si>
  <si>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</si>
  <si>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</si>
  <si>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</si>
  <si>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</si>
  <si>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</si>
  <si>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</si>
  <si>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</si>
  <si>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</si>
  <si>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</si>
  <si>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</si>
  <si>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</si>
  <si>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</si>
  <si>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</si>
  <si>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</si>
  <si>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</si>
  <si>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</si>
  <si>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</si>
  <si>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</si>
  <si>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</si>
  <si>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</si>
  <si>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</si>
  <si>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</si>
  <si>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</si>
  <si>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</si>
  <si>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</si>
  <si>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</si>
  <si>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</si>
  <si>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</si>
  <si>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</si>
  <si>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</si>
  <si>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</si>
  <si>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</si>
  <si>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</si>
  <si>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</si>
  <si>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</si>
  <si>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</si>
  <si>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</si>
  <si>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</si>
  <si>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</si>
  <si>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</si>
  <si>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</si>
  <si>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</si>
  <si>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</si>
  <si>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</si>
  <si>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</si>
  <si>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</si>
  <si>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</si>
  <si>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</si>
  <si>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</si>
  <si>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</si>
  <si>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</si>
  <si>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</si>
  <si>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</si>
  <si>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</si>
  <si>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</si>
  <si>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</si>
  <si>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</si>
  <si>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</si>
  <si>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</si>
  <si>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</si>
  <si>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</si>
  <si>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</si>
  <si>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</si>
  <si>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</si>
  <si>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</si>
  <si>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</si>
  <si>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</si>
  <si>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</si>
  <si>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</si>
  <si>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</si>
  <si>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</si>
  <si>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</si>
  <si>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</si>
  <si>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</si>
  <si>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</si>
  <si>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</si>
  <si>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</si>
  <si>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</si>
  <si>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</si>
  <si>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</si>
  <si>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</si>
  <si>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</si>
  <si>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</si>
  <si>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</si>
  <si>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</si>
  <si>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</si>
  <si>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</si>
  <si>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</si>
  <si>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</si>
  <si>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</si>
  <si>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</si>
  <si>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</si>
  <si>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</si>
  <si>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</si>
  <si>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</si>
  <si>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</si>
  <si>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</si>
  <si>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</si>
  <si>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</si>
  <si>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</si>
  <si>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</si>
  <si>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</si>
  <si>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</si>
  <si>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</si>
  <si>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</si>
  <si>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</si>
  <si>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</si>
  <si>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</si>
  <si>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</si>
  <si>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</si>
  <si>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</si>
  <si>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</si>
  <si>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</si>
  <si>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</si>
  <si>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</si>
  <si>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</si>
  <si>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</si>
  <si>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</si>
  <si>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</si>
  <si>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</si>
  <si>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</si>
  <si>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</si>
  <si>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</si>
  <si>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</si>
  <si>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</si>
  <si>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</si>
  <si>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</si>
  <si>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</si>
  <si>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</si>
  <si>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</si>
  <si>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</si>
  <si>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</si>
  <si>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</si>
  <si>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</si>
  <si>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</si>
  <si>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</si>
  <si>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</si>
  <si>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</si>
  <si>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</si>
  <si>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</si>
  <si>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</si>
  <si>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</si>
  <si>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</si>
  <si>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</si>
  <si>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</si>
  <si>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</si>
  <si>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</si>
  <si>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</si>
  <si>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</si>
  <si>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</si>
  <si>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</si>
  <si>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</si>
  <si>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</si>
  <si>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</si>
  <si>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</si>
  <si>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</si>
  <si>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</si>
  <si>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</si>
  <si>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</si>
  <si>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</si>
  <si>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</si>
  <si>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</si>
  <si>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</si>
  <si>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</si>
  <si>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</si>
  <si>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</si>
  <si>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</si>
  <si>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</si>
  <si>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</si>
  <si>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</si>
  <si>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</si>
  <si>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</si>
  <si>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</si>
  <si>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</si>
  <si>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</si>
  <si>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</si>
  <si>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</si>
  <si>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</si>
  <si>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</si>
  <si>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</si>
  <si>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</si>
  <si>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</si>
  <si>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</si>
  <si>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</si>
  <si>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</si>
  <si>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</si>
  <si>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</si>
  <si>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</si>
  <si>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</si>
  <si>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</si>
  <si>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</si>
  <si>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</si>
  <si>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</si>
  <si>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</si>
  <si>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</si>
  <si>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</si>
  <si>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</si>
  <si>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</si>
  <si>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</si>
  <si>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</si>
  <si>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</si>
  <si>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</si>
  <si>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</si>
  <si>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</si>
  <si>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</si>
  <si>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</si>
  <si>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</si>
  <si>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</si>
  <si>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</si>
  <si>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</si>
  <si>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</si>
  <si>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</si>
  <si>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</si>
  <si>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</si>
  <si>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</si>
  <si>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</si>
  <si>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</si>
  <si>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</si>
  <si>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</si>
  <si>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</si>
  <si>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</si>
  <si>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</si>
  <si>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</si>
  <si>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</si>
  <si>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</si>
  <si>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</si>
  <si>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</si>
  <si>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</si>
  <si>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</si>
  <si>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</si>
  <si>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</si>
  <si>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</si>
  <si>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</si>
  <si>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</si>
  <si>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</si>
  <si>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</si>
  <si>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</si>
  <si>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</si>
  <si>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</si>
  <si>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</si>
  <si>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</si>
  <si>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</si>
  <si>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</si>
  <si>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</si>
  <si>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</si>
  <si>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</si>
  <si>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</si>
  <si>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</si>
  <si>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</si>
  <si>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</si>
  <si>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</si>
  <si>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</si>
  <si>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</si>
  <si>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</si>
  <si>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</si>
  <si>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</si>
  <si>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</si>
  <si>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</si>
  <si>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</si>
  <si>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</si>
  <si>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</si>
  <si>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</si>
  <si>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</si>
  <si>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</si>
  <si>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</si>
  <si>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</si>
  <si>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</si>
  <si>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</si>
  <si>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</si>
  <si>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</si>
  <si>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</si>
  <si>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</si>
  <si>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</si>
  <si>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</si>
  <si>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</si>
  <si>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</si>
  <si>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</si>
  <si>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</si>
  <si>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</si>
  <si>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</si>
  <si>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</si>
  <si>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</si>
  <si>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</si>
  <si>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</si>
  <si>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</si>
  <si>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</si>
  <si>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</si>
  <si>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</si>
  <si>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</si>
  <si>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</si>
  <si>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</si>
  <si>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</si>
  <si>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</si>
  <si>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</si>
  <si>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</si>
  <si>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</si>
  <si>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</si>
  <si>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</si>
  <si>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</si>
  <si>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</si>
  <si>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</si>
  <si>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</si>
  <si>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</si>
  <si>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</si>
  <si>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</si>
  <si>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</si>
  <si>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</si>
  <si>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</si>
  <si>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</si>
  <si>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</si>
  <si>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</si>
  <si>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</si>
  <si>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</si>
  <si>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</si>
  <si>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</si>
  <si>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</si>
  <si>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</si>
  <si>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</si>
  <si>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</si>
  <si>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</si>
  <si>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</si>
  <si>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</si>
  <si>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</si>
  <si>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</si>
  <si>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</si>
  <si>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</si>
  <si>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</si>
  <si>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</si>
  <si>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</si>
  <si>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</si>
  <si>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</si>
  <si>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</si>
  <si>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</si>
  <si>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</si>
  <si>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</si>
  <si>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</si>
  <si>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</si>
  <si>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</si>
  <si>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</si>
  <si>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</si>
  <si>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</si>
  <si>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</si>
  <si>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</si>
  <si>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</si>
  <si>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</si>
  <si>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</si>
  <si>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</si>
  <si>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</si>
  <si>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</si>
  <si>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</si>
  <si>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</si>
  <si>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</si>
  <si>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</si>
  <si>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</si>
  <si>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</si>
  <si>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</si>
  <si>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</si>
  <si>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</si>
  <si>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</si>
  <si>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</si>
  <si>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</si>
  <si>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</si>
  <si>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</si>
  <si>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</si>
  <si>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</si>
  <si>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</si>
  <si>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</si>
  <si>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</si>
  <si>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</si>
  <si>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</si>
  <si>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</si>
  <si>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</si>
  <si>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</si>
  <si>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</si>
  <si>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</si>
  <si>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</si>
  <si>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</si>
  <si>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</si>
  <si>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</si>
  <si>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</si>
  <si>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</si>
  <si>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</si>
  <si>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</si>
  <si>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</si>
  <si>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</si>
  <si>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</si>
  <si>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</si>
  <si>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</si>
  <si>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</si>
  <si>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</si>
  <si>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</si>
  <si>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</si>
  <si>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</si>
  <si>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</si>
  <si>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</si>
  <si>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</si>
  <si>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</si>
  <si>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</si>
  <si>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</si>
  <si>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</si>
  <si>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</si>
  <si>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</si>
  <si>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</si>
  <si>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</si>
  <si>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</si>
  <si>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</si>
  <si>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</si>
  <si>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</si>
  <si>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</si>
  <si>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</si>
  <si>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</si>
  <si>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</si>
  <si>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</si>
  <si>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</si>
  <si>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</si>
  <si>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</si>
  <si>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</si>
  <si>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</si>
  <si>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</si>
  <si>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</si>
  <si>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</si>
  <si>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</si>
  <si>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</si>
  <si>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</si>
  <si>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</si>
  <si>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</si>
  <si>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</si>
  <si>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</si>
  <si>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</si>
  <si>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</si>
  <si>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</si>
  <si>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</si>
  <si>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</si>
  <si>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</si>
  <si>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</si>
  <si>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</si>
  <si>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</si>
  <si>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</si>
  <si>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</si>
  <si>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</si>
  <si>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</si>
  <si>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</si>
  <si>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</si>
  <si>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</si>
  <si>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</si>
  <si>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</si>
  <si>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</si>
  <si>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</si>
  <si>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</si>
  <si>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</si>
  <si>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</si>
  <si>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</si>
  <si>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</si>
  <si>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</si>
  <si>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</si>
  <si>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</si>
  <si>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</si>
  <si>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</si>
  <si>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</si>
  <si>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</si>
  <si>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</si>
  <si>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</si>
  <si>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</si>
  <si>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</si>
  <si>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</si>
  <si>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</si>
  <si>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</si>
  <si>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</si>
  <si>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</si>
  <si>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</si>
  <si>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</si>
  <si>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</si>
  <si>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</si>
  <si>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</si>
  <si>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</si>
  <si>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</si>
  <si>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</si>
  <si>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</si>
  <si>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</si>
  <si>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</si>
  <si>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</si>
  <si>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</si>
  <si>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</si>
  <si>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</si>
  <si>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</si>
  <si>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</si>
  <si>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</si>
  <si>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</si>
  <si>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</si>
  <si>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</si>
  <si>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</si>
  <si>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</si>
  <si>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</si>
  <si>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</si>
  <si>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</si>
  <si>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</si>
  <si>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</si>
  <si>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</si>
  <si>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</si>
  <si>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</si>
  <si>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</si>
  <si>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</si>
  <si>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</si>
  <si>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</si>
  <si>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</si>
  <si>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</si>
  <si>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</si>
  <si>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</si>
  <si>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</si>
  <si>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</si>
  <si>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</si>
  <si>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</si>
  <si>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</si>
  <si>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</si>
  <si>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</si>
  <si>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</si>
  <si>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</si>
  <si>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</si>
  <si>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</si>
  <si>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</si>
  <si>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</si>
  <si>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</si>
  <si>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</si>
  <si>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</si>
  <si>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</si>
  <si>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</si>
  <si>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</si>
  <si>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</si>
  <si>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</si>
  <si>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</si>
  <si>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</si>
  <si>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</si>
  <si>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</si>
  <si>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</si>
  <si>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</si>
  <si>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</si>
  <si>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</si>
  <si>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</si>
  <si>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</si>
  <si>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</si>
  <si>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</si>
  <si>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</si>
  <si>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</si>
  <si>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</si>
  <si>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</si>
  <si>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</si>
  <si>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</si>
  <si>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</si>
  <si>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</si>
  <si>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</si>
  <si>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</si>
  <si>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</si>
  <si>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</si>
  <si>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</si>
  <si>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</si>
  <si>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</si>
  <si>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</si>
  <si>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</si>
  <si>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</si>
  <si>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</si>
  <si>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</si>
  <si>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</si>
  <si>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</si>
  <si>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</si>
  <si>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</si>
  <si>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</si>
  <si>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</si>
  <si>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</si>
  <si>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</si>
  <si>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</si>
  <si>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</si>
  <si>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</si>
  <si>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</si>
  <si>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</si>
  <si>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</si>
  <si>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</si>
  <si>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</si>
  <si>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</si>
  <si>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</si>
  <si>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</si>
  <si>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</si>
  <si>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</si>
  <si>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</si>
  <si>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</si>
  <si>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</si>
  <si>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</si>
  <si>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</si>
  <si>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</si>
  <si>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</si>
  <si>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</si>
  <si>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</si>
  <si>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</si>
  <si>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</si>
  <si>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</si>
  <si>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</si>
  <si>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</si>
  <si>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</si>
  <si>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</si>
  <si>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</si>
  <si>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</si>
  <si>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</si>
  <si>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</si>
  <si>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</si>
  <si>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</si>
  <si>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</si>
  <si>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</si>
  <si>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</si>
  <si>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</si>
  <si>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</si>
  <si>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</si>
  <si>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</si>
  <si>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</si>
  <si>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</si>
  <si>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</si>
  <si>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</si>
  <si>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</si>
  <si>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</si>
  <si>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</si>
  <si>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</si>
  <si>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</si>
  <si>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</si>
  <si>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</si>
  <si>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</si>
  <si>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</si>
  <si>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</si>
  <si>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</si>
  <si>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</si>
  <si>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</si>
  <si>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</si>
  <si>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</si>
  <si>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</si>
  <si>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</si>
  <si>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</si>
  <si>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</si>
  <si>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</si>
  <si>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</si>
  <si>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</si>
  <si>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</si>
  <si>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</si>
  <si>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</si>
  <si>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</si>
  <si>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</si>
  <si>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</si>
  <si>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</si>
  <si>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</si>
  <si>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</si>
  <si>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</si>
  <si>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</si>
  <si>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</si>
  <si>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</si>
  <si>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</si>
  <si>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</si>
  <si>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</si>
  <si>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</si>
  <si>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</si>
  <si>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</si>
  <si>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</si>
  <si>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</si>
  <si>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</si>
  <si>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</si>
  <si>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</si>
  <si>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</si>
  <si>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</si>
  <si>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</si>
  <si>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</si>
  <si>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</si>
  <si>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</si>
  <si>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</si>
  <si>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</si>
  <si>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</si>
  <si>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</si>
  <si>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</si>
  <si>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</si>
  <si>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</si>
  <si>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</si>
  <si>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</si>
  <si>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</si>
  <si>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</si>
  <si>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</si>
  <si>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</si>
  <si>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</si>
  <si>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</si>
  <si>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</si>
  <si>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</si>
  <si>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</si>
  <si>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</si>
  <si>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</si>
  <si>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</si>
  <si>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</si>
  <si>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</si>
  <si>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</si>
  <si>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</si>
  <si>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</si>
  <si>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</si>
  <si>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</si>
  <si>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</si>
  <si>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</si>
  <si>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</si>
  <si>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</si>
  <si>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</si>
  <si>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</si>
  <si>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</si>
  <si>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</si>
  <si>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</si>
  <si>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</si>
  <si>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</si>
  <si>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</si>
  <si>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</si>
  <si>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</si>
  <si>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</si>
  <si>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</si>
  <si>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</si>
  <si>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</si>
  <si>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</si>
  <si>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</si>
  <si>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</si>
  <si>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</si>
  <si>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</si>
  <si>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</si>
  <si>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</si>
  <si>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</si>
  <si>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</si>
  <si>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</si>
  <si>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</si>
  <si>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</si>
  <si>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</si>
  <si>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</si>
  <si>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</si>
  <si>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</si>
  <si>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</si>
  <si>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</si>
  <si>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</si>
  <si>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</si>
  <si>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</si>
  <si>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</si>
  <si>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</si>
  <si>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</si>
  <si>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</si>
  <si>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</si>
  <si>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</si>
  <si>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</si>
  <si>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</si>
  <si>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</si>
  <si>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</si>
  <si>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</si>
  <si>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</si>
  <si>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</si>
  <si>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</si>
  <si>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</si>
  <si>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</si>
  <si>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</si>
  <si>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</si>
  <si>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</si>
  <si>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</si>
  <si>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</si>
  <si>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</si>
  <si>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</si>
  <si>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</si>
  <si>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</si>
  <si>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</si>
  <si>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</si>
  <si>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</si>
  <si>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</si>
  <si>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</si>
  <si>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</si>
  <si>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</si>
  <si>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</si>
  <si>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</si>
  <si>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</si>
  <si>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</si>
  <si>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</si>
  <si>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</si>
  <si>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</si>
  <si>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</si>
  <si>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</si>
  <si>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</si>
  <si>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</si>
  <si>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</si>
  <si>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</si>
  <si>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</si>
  <si>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</si>
  <si>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</si>
  <si>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</si>
  <si>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</si>
  <si>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</si>
  <si>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</si>
  <si>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</si>
  <si>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</si>
  <si>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</si>
  <si>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</si>
  <si>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</si>
  <si>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</si>
  <si>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</si>
  <si>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</si>
  <si>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</si>
  <si>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</si>
  <si>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</si>
  <si>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</si>
  <si>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</si>
  <si>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</si>
  <si>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</si>
  <si>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</si>
  <si>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</si>
  <si>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</si>
  <si>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</si>
  <si>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</si>
  <si>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</si>
  <si>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</si>
  <si>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</si>
  <si>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</si>
  <si>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</si>
  <si>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</si>
  <si>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</si>
  <si>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</si>
  <si>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</si>
  <si>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</si>
  <si>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</si>
  <si>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</si>
  <si>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</si>
  <si>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</si>
  <si>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</si>
  <si>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</si>
  <si>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</si>
  <si>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</si>
  <si>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</si>
  <si>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</si>
  <si>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</si>
  <si>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</si>
  <si>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</si>
  <si>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</si>
  <si>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</si>
  <si>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</si>
  <si>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</si>
  <si>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</si>
  <si>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</si>
  <si>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</si>
  <si>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</si>
  <si>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</si>
  <si>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</si>
  <si>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</si>
  <si>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</si>
  <si>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</si>
  <si>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</si>
  <si>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</si>
  <si>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</si>
  <si>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</si>
  <si>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</si>
  <si>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</si>
  <si>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</si>
  <si>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</si>
  <si>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</si>
  <si>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</si>
  <si>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</si>
  <si>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</si>
  <si>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</si>
  <si>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</si>
  <si>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</si>
  <si>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</si>
  <si>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</si>
  <si>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</si>
  <si>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</si>
  <si>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</si>
  <si>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</si>
  <si>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</si>
  <si>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</si>
  <si>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</si>
  <si>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</si>
  <si>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</si>
  <si>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</si>
  <si>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</si>
  <si>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</si>
  <si>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</si>
  <si>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</si>
  <si>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</si>
  <si>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</si>
  <si>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</si>
  <si>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</si>
  <si>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</si>
  <si>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</si>
  <si>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</si>
  <si>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</si>
  <si>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</si>
  <si>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</si>
  <si>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</si>
  <si>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</si>
  <si>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</si>
  <si>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</si>
  <si>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</si>
  <si>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</si>
  <si>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</si>
  <si>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</si>
  <si>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</si>
  <si>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</si>
  <si>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</si>
  <si>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</si>
  <si>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</si>
  <si>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</si>
  <si>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</si>
  <si>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</si>
  <si>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</si>
  <si>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</si>
  <si>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</si>
  <si>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</si>
  <si>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</si>
  <si>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</si>
  <si>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</si>
  <si>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</si>
  <si>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</si>
  <si>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</si>
  <si>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</si>
  <si>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</si>
  <si>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</si>
  <si>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</si>
  <si>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</si>
  <si>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</si>
  <si>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</si>
  <si>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</si>
  <si>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</si>
  <si>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</si>
  <si>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</si>
  <si>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</si>
  <si>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</si>
  <si>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</si>
  <si>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</si>
  <si>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</si>
  <si>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</si>
  <si>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</si>
  <si>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</si>
  <si>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</si>
  <si>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</si>
  <si>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</si>
  <si>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</si>
  <si>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</si>
  <si>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</si>
  <si>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</si>
  <si>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</si>
  <si>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</si>
  <si>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</si>
  <si>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</si>
  <si>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</si>
  <si>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</si>
  <si>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</si>
  <si>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</si>
  <si>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</si>
  <si>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</si>
  <si>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</si>
  <si>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</si>
  <si>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</si>
  <si>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</si>
  <si>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</si>
  <si>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</si>
  <si>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</si>
  <si>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</si>
  <si>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</si>
  <si>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</si>
  <si>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</si>
  <si>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</si>
  <si>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</si>
  <si>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</si>
  <si>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</si>
  <si>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</si>
  <si>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</si>
  <si>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</si>
  <si>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</si>
  <si>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</si>
  <si>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</si>
  <si>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</si>
  <si>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</si>
  <si>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</si>
  <si>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</si>
  <si>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</si>
  <si>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</si>
  <si>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</si>
  <si>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</si>
  <si>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</si>
  <si>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</si>
  <si>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</si>
  <si>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</si>
  <si>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</si>
  <si>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</si>
  <si>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</si>
  <si>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</si>
  <si>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</si>
  <si>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</si>
  <si>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</si>
  <si>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</si>
  <si>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</si>
  <si>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</si>
  <si>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</si>
  <si>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</si>
  <si>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</si>
  <si>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</si>
  <si>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</si>
  <si>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</si>
  <si>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</si>
  <si>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</si>
  <si>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</si>
  <si>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</si>
  <si>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</si>
  <si>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</si>
  <si>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</si>
  <si>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</si>
  <si>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</si>
  <si>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</si>
  <si>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</si>
  <si>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</si>
  <si>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</si>
  <si>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</si>
  <si>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</si>
  <si>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</si>
  <si>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</si>
  <si>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</si>
  <si>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</si>
  <si>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</si>
  <si>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</si>
  <si>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</si>
  <si>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</si>
  <si>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</si>
  <si>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</si>
  <si>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</si>
  <si>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</si>
  <si>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</si>
  <si>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</si>
  <si>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</si>
  <si>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</si>
  <si>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</si>
  <si>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</si>
  <si>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</si>
  <si>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</si>
  <si>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</si>
  <si>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</si>
  <si>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</si>
  <si>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</si>
  <si>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</si>
  <si>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</si>
  <si>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</si>
  <si>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</si>
  <si>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</si>
  <si>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</si>
  <si>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</si>
  <si>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שיעור חזרה נוסף למבחן</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</si>
  <si>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</si>
  <si>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</si>
  <si>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</si>
  <si>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</si>
  <si>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</si>
  <si>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</si>
  <si>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</si>
  <si>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</si>
  <si>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</si>
  <si>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</si>
  <si>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</si>
  <si>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</si>
  <si>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</si>
  <si>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</si>
  <si>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</si>
  <si>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</si>
  <si>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</si>
  <si>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</si>
  <si>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</si>
  <si>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רכוש קבוע: סך כל פריטי הרכוש הקבוע - עלות, בניכוי סך כל הפחת הנצבר בגינם.</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</si>
  <si>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</si>
  <si>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</si>
  <si>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</si>
  <si>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</si>
  <si>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</si>
  <si>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</si>
  <si>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</si>
  <si>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 xml:space="preserve">2,390 - 273 = </t>
  </si>
  <si>
    <t xml:space="preserve">2,117 - 131 - 70 = </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</si>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</sst>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15">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0" fontId="11" fillId="0" borderId="0" xfId="0" applyFont="1"/>
    <xf numFmtId="0" fontId="1" fillId="0" borderId="0" xfId="0" applyFont="1" applyBorder="1"/>
    <xf numFmtId="37" fontId="1" fillId="0" borderId="0" xfId="0" applyNumberFormat="1" applyFont="1" applyBorder="1" applyAlignment="1">
      <alignment horizontal="center"/>
    </xf>
    <xf numFmtId="0" fontId="1" fillId="0" borderId="37" xfId="0" applyFont="1" applyBorder="1"/>
    <xf numFmtId="0" fontId="1" fillId="0" borderId="38" xfId="0" applyFont="1" applyBorder="1"/>
    <xf numFmtId="0" fontId="1" fillId="0" borderId="29" xfId="0" applyFont="1" applyBorder="1"/>
    <xf numFmtId="0" fontId="1" fillId="0" borderId="39" xfId="0" applyFont="1" applyBorder="1"/>
    <xf numFmtId="37" fontId="1" fillId="0" borderId="39" xfId="0" applyNumberFormat="1" applyFont="1" applyBorder="1"/>
    <xf numFmtId="37" fontId="1" fillId="2" borderId="18" xfId="0" applyNumberFormat="1" applyFont="1" applyFill="1" applyBorder="1"/>
    <xf numFmtId="0" fontId="1" fillId="3" borderId="0" xfId="0" applyFont="1" applyFill="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37" fontId="5" fillId="0" borderId="0" xfId="0" applyNumberFormat="1" applyFont="1" applyBorder="1" applyAlignment="1">
      <alignment horizontal="center"/>
    </xf>
    <xf numFmtId="0" fontId="1" fillId="3" borderId="8" xfId="0" applyFont="1" applyFill="1" applyBorder="1"/>
    <xf numFmtId="0" fontId="1" fillId="3" borderId="0" xfId="0" applyFont="1" applyFill="1" applyBorder="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7" zoomScale="358" zoomScaleNormal="380" workbookViewId="0">
      <selection activeCell="D228" sqref="D228"/>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94" t="s">
        <v>1186</v>
      </c>
    </row>
    <row r="29" spans="1:10" x14ac:dyDescent="0.2">
      <c r="A29" s="243" t="s">
        <v>1035</v>
      </c>
      <c r="B29" s="173">
        <v>42750</v>
      </c>
      <c r="C29" s="38" t="s">
        <v>1036</v>
      </c>
      <c r="D29" s="38"/>
      <c r="E29" s="98"/>
      <c r="F29" s="98"/>
      <c r="G29" s="98"/>
      <c r="H29" s="14"/>
      <c r="J29" s="393"/>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95" t="s">
        <v>1210</v>
      </c>
      <c r="B140" s="393"/>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96">
        <f>(880000-250000)/10</f>
        <v>63000</v>
      </c>
    </row>
    <row r="227" spans="1:10" x14ac:dyDescent="0.2">
      <c r="F227" s="396"/>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218"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93" t="s">
        <v>36</v>
      </c>
      <c r="G97" s="393"/>
      <c r="I97" s="1" t="s">
        <v>33</v>
      </c>
      <c r="J97" s="393" t="s">
        <v>36</v>
      </c>
      <c r="K97" s="393"/>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83"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89" t="s">
        <v>1666</v>
      </c>
      <c r="G74" s="389"/>
      <c r="H74" s="389"/>
      <c r="I74" s="389"/>
      <c r="J74" s="389"/>
      <c r="K74" s="389"/>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89" t="s">
        <v>1666</v>
      </c>
      <c r="G84" s="389"/>
      <c r="H84" s="389"/>
      <c r="I84" s="389"/>
      <c r="J84" s="389"/>
      <c r="K84" s="389"/>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abSelected="1" topLeftCell="A277" zoomScale="265" workbookViewId="0">
      <selection activeCell="A286" sqref="A286"/>
    </sheetView>
  </sheetViews>
  <sheetFormatPr baseColWidth="10" defaultRowHeight="16" x14ac:dyDescent="0.2"/>
  <cols>
    <col min="1" max="16384" width="10.83203125" style="1"/>
  </cols>
  <sheetData>
    <row r="1" spans="1:1" x14ac:dyDescent="0.2">
      <c r="A1" s="1" t="s">
        <v>1967</v>
      </c>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2009</v>
      </c>
    </row>
    <row r="127" spans="1:4" x14ac:dyDescent="0.2">
      <c r="A127" s="1" t="s">
        <v>2010</v>
      </c>
    </row>
    <row r="129" spans="1:1" x14ac:dyDescent="0.2">
      <c r="A129" s="1" t="s">
        <v>2015</v>
      </c>
    </row>
    <row r="130" spans="1:1" x14ac:dyDescent="0.2">
      <c r="A130" s="1" t="s">
        <v>2012</v>
      </c>
    </row>
    <row r="131" spans="1:1" x14ac:dyDescent="0.2">
      <c r="A131" s="1" t="s">
        <v>2013</v>
      </c>
    </row>
    <row r="132" spans="1:1" x14ac:dyDescent="0.2">
      <c r="A132" s="1" t="s">
        <v>2014</v>
      </c>
    </row>
    <row r="133" spans="1:1" x14ac:dyDescent="0.2">
      <c r="A133" s="1" t="s">
        <v>2016</v>
      </c>
    </row>
    <row r="134" spans="1:1" x14ac:dyDescent="0.2">
      <c r="A134" s="1" t="s">
        <v>2017</v>
      </c>
    </row>
    <row r="135" spans="1:1" x14ac:dyDescent="0.2">
      <c r="A135" s="1" t="s">
        <v>2018</v>
      </c>
    </row>
    <row r="136" spans="1:1" x14ac:dyDescent="0.2">
      <c r="A136" s="1" t="s">
        <v>2019</v>
      </c>
    </row>
    <row r="137" spans="1:1" x14ac:dyDescent="0.2">
      <c r="A137" s="1" t="s">
        <v>2020</v>
      </c>
    </row>
    <row r="138" spans="1:1" x14ac:dyDescent="0.2">
      <c r="A138" s="1" t="s">
        <v>2021</v>
      </c>
    </row>
    <row r="139" spans="1:1" x14ac:dyDescent="0.2">
      <c r="A139" s="1" t="s">
        <v>2022</v>
      </c>
    </row>
    <row r="140" spans="1:1" x14ac:dyDescent="0.2">
      <c r="A140" s="1" t="s">
        <v>2023</v>
      </c>
    </row>
    <row r="145" spans="1:20" x14ac:dyDescent="0.2">
      <c r="A145" s="2" t="s">
        <v>2011</v>
      </c>
      <c r="B145" s="2"/>
      <c r="C145" s="2"/>
      <c r="D145" s="2"/>
      <c r="E145" s="2"/>
      <c r="F145" s="2"/>
      <c r="G145" s="2"/>
      <c r="H145" s="2"/>
    </row>
    <row r="147" spans="1:20" ht="17" thickBot="1" x14ac:dyDescent="0.25"/>
    <row r="148" spans="1:20" x14ac:dyDescent="0.2">
      <c r="A148" s="6" t="s">
        <v>197</v>
      </c>
      <c r="B148" s="6"/>
      <c r="C148" s="6"/>
      <c r="D148" s="245" t="s">
        <v>446</v>
      </c>
      <c r="E148" s="6" t="s">
        <v>1968</v>
      </c>
      <c r="G148" s="84" t="s">
        <v>1827</v>
      </c>
      <c r="H148" s="46"/>
      <c r="I148" s="46"/>
      <c r="J148" s="46"/>
      <c r="K148" s="46"/>
      <c r="L148" s="47"/>
      <c r="N148" s="84" t="s">
        <v>1828</v>
      </c>
      <c r="O148" s="46"/>
      <c r="P148" s="46"/>
      <c r="Q148" s="47"/>
    </row>
    <row r="149" spans="1:20" x14ac:dyDescent="0.2">
      <c r="A149" s="1" t="s">
        <v>1824</v>
      </c>
      <c r="D149" s="237" t="s">
        <v>513</v>
      </c>
      <c r="E149" s="1" t="s">
        <v>36</v>
      </c>
      <c r="G149" s="48"/>
      <c r="H149" s="398"/>
      <c r="I149" s="398"/>
      <c r="J149" s="398"/>
      <c r="K149" s="398"/>
      <c r="L149" s="49"/>
      <c r="N149" s="48"/>
      <c r="O149" s="398"/>
      <c r="P149" s="398"/>
      <c r="Q149" s="49"/>
    </row>
    <row r="150" spans="1:20" x14ac:dyDescent="0.2">
      <c r="A150" s="1" t="s">
        <v>1991</v>
      </c>
      <c r="D150" s="38">
        <v>800</v>
      </c>
      <c r="E150" s="397" t="s">
        <v>524</v>
      </c>
      <c r="G150" s="400" t="s">
        <v>33</v>
      </c>
      <c r="H150" s="6"/>
      <c r="I150" s="6"/>
      <c r="J150" s="6" t="s">
        <v>275</v>
      </c>
      <c r="K150" s="6"/>
      <c r="L150" s="49"/>
      <c r="N150" s="48" t="s">
        <v>212</v>
      </c>
      <c r="O150" s="398"/>
      <c r="P150" s="399">
        <f>T154</f>
        <v>918</v>
      </c>
      <c r="Q150" s="49"/>
      <c r="R150" s="397" t="s">
        <v>1997</v>
      </c>
    </row>
    <row r="151" spans="1:20" x14ac:dyDescent="0.2">
      <c r="A151" s="1" t="s">
        <v>1648</v>
      </c>
      <c r="D151" s="38">
        <v>750</v>
      </c>
      <c r="E151" s="397" t="s">
        <v>524</v>
      </c>
      <c r="G151" s="48"/>
      <c r="H151" s="398"/>
      <c r="I151" s="398"/>
      <c r="J151" s="398"/>
      <c r="K151" s="398"/>
      <c r="L151" s="49"/>
      <c r="N151" s="48" t="s">
        <v>216</v>
      </c>
      <c r="O151" s="398"/>
      <c r="P151" s="399">
        <f>-T160</f>
        <v>-238</v>
      </c>
      <c r="Q151" s="49"/>
      <c r="R151" s="1" t="s">
        <v>212</v>
      </c>
      <c r="T151" s="30">
        <f>D152</f>
        <v>1000</v>
      </c>
    </row>
    <row r="152" spans="1:20" x14ac:dyDescent="0.2">
      <c r="A152" s="1" t="s">
        <v>212</v>
      </c>
      <c r="D152" s="38">
        <v>1000</v>
      </c>
      <c r="E152" s="1" t="s">
        <v>1969</v>
      </c>
      <c r="G152" s="48" t="s">
        <v>523</v>
      </c>
      <c r="H152" s="398"/>
      <c r="I152" s="398"/>
      <c r="J152" s="398" t="s">
        <v>525</v>
      </c>
      <c r="K152" s="398"/>
      <c r="L152" s="49"/>
      <c r="N152" s="48" t="s">
        <v>248</v>
      </c>
      <c r="O152" s="398"/>
      <c r="P152" s="71">
        <f>P150+P151</f>
        <v>680</v>
      </c>
      <c r="Q152" s="49"/>
      <c r="R152" s="1" t="s">
        <v>309</v>
      </c>
      <c r="T152" s="30">
        <f>-D168</f>
        <v>-60</v>
      </c>
    </row>
    <row r="153" spans="1:20" x14ac:dyDescent="0.2">
      <c r="A153" s="1" t="s">
        <v>1985</v>
      </c>
      <c r="D153" s="38">
        <v>400</v>
      </c>
      <c r="E153" s="3" t="s">
        <v>523</v>
      </c>
      <c r="F153" s="3"/>
      <c r="G153" s="48" t="s">
        <v>80</v>
      </c>
      <c r="H153" s="398">
        <v>40</v>
      </c>
      <c r="I153" s="398"/>
      <c r="J153" s="398" t="s">
        <v>100</v>
      </c>
      <c r="K153" s="398"/>
      <c r="L153" s="49">
        <f>D163</f>
        <v>117</v>
      </c>
      <c r="N153" s="48" t="s">
        <v>249</v>
      </c>
      <c r="O153" s="398"/>
      <c r="P153" s="399">
        <f>-(92+22*50%+19+60%*10)</f>
        <v>-128</v>
      </c>
      <c r="Q153" s="49"/>
      <c r="R153" s="1" t="s">
        <v>310</v>
      </c>
      <c r="T153" s="30">
        <f>-D171</f>
        <v>-22</v>
      </c>
    </row>
    <row r="154" spans="1:20" x14ac:dyDescent="0.2">
      <c r="A154" s="1" t="s">
        <v>674</v>
      </c>
      <c r="D154" s="38">
        <v>300</v>
      </c>
      <c r="E154" s="3" t="s">
        <v>523</v>
      </c>
      <c r="F154" s="3"/>
      <c r="G154" s="48" t="s">
        <v>76</v>
      </c>
      <c r="H154" s="398">
        <f>300-12</f>
        <v>288</v>
      </c>
      <c r="I154" s="398"/>
      <c r="J154" s="398" t="s">
        <v>220</v>
      </c>
      <c r="K154" s="398"/>
      <c r="L154" s="49">
        <f>D170</f>
        <v>45</v>
      </c>
      <c r="N154" s="48" t="s">
        <v>250</v>
      </c>
      <c r="O154" s="398"/>
      <c r="P154" s="409">
        <f>-(19+53+15+23+22*50%+40%*10)</f>
        <v>-125</v>
      </c>
      <c r="Q154" s="49"/>
      <c r="R154" s="1" t="s">
        <v>1998</v>
      </c>
      <c r="T154" s="61">
        <f>SUM(T151:T153)</f>
        <v>918</v>
      </c>
    </row>
    <row r="155" spans="1:20" x14ac:dyDescent="0.2">
      <c r="A155" s="1" t="s">
        <v>1651</v>
      </c>
      <c r="D155" s="38">
        <v>288</v>
      </c>
      <c r="E155" s="1" t="s">
        <v>1970</v>
      </c>
      <c r="G155" s="48" t="s">
        <v>1622</v>
      </c>
      <c r="H155" s="398">
        <v>212</v>
      </c>
      <c r="I155" s="398"/>
      <c r="J155" s="398"/>
      <c r="K155" s="398"/>
      <c r="L155" s="49"/>
      <c r="N155" s="48" t="s">
        <v>252</v>
      </c>
      <c r="O155" s="398"/>
      <c r="P155" s="399">
        <f>-D185</f>
        <v>-5</v>
      </c>
      <c r="Q155" s="49"/>
      <c r="T155" s="30"/>
    </row>
    <row r="156" spans="1:20" x14ac:dyDescent="0.2">
      <c r="A156" s="1" t="s">
        <v>1823</v>
      </c>
      <c r="D156" s="38">
        <v>138</v>
      </c>
      <c r="E156" s="1" t="s">
        <v>1971</v>
      </c>
      <c r="G156" s="48" t="s">
        <v>1984</v>
      </c>
      <c r="H156" s="398">
        <v>400</v>
      </c>
      <c r="I156" s="398"/>
      <c r="J156" s="398" t="s">
        <v>315</v>
      </c>
      <c r="K156" s="398"/>
      <c r="L156" s="401">
        <f>SUM(L152:L155)</f>
        <v>162</v>
      </c>
      <c r="N156" s="48" t="s">
        <v>253</v>
      </c>
      <c r="O156" s="398"/>
      <c r="P156" s="214">
        <f>SUM(P152:P155)</f>
        <v>422</v>
      </c>
      <c r="Q156" s="49"/>
      <c r="R156" s="397" t="s">
        <v>216</v>
      </c>
      <c r="T156" s="30"/>
    </row>
    <row r="157" spans="1:20" x14ac:dyDescent="0.2">
      <c r="A157" s="1" t="s">
        <v>218</v>
      </c>
      <c r="D157" s="38">
        <v>222</v>
      </c>
      <c r="E157" s="397" t="s">
        <v>524</v>
      </c>
      <c r="G157" s="48" t="s">
        <v>315</v>
      </c>
      <c r="H157" s="339">
        <f>SUM(H153:H156)</f>
        <v>940</v>
      </c>
      <c r="I157" s="398"/>
      <c r="J157" s="398"/>
      <c r="K157" s="398"/>
      <c r="L157" s="49"/>
      <c r="N157" s="48" t="s">
        <v>254</v>
      </c>
      <c r="O157" s="398"/>
      <c r="P157" s="399">
        <f>-(D174+D182)</f>
        <v>-46</v>
      </c>
      <c r="Q157" s="49"/>
      <c r="R157" s="1" t="s">
        <v>408</v>
      </c>
      <c r="T157" s="30">
        <f>D175</f>
        <v>44</v>
      </c>
    </row>
    <row r="158" spans="1:20" x14ac:dyDescent="0.2">
      <c r="A158" s="1" t="s">
        <v>490</v>
      </c>
      <c r="D158" s="38">
        <v>131</v>
      </c>
      <c r="E158" s="1" t="s">
        <v>36</v>
      </c>
      <c r="G158" s="48"/>
      <c r="H158" s="398"/>
      <c r="I158" s="398"/>
      <c r="J158" s="398"/>
      <c r="K158" s="398"/>
      <c r="L158" s="49"/>
      <c r="N158" s="48" t="s">
        <v>255</v>
      </c>
      <c r="O158" s="398"/>
      <c r="P158" s="399">
        <f>D180</f>
        <v>15</v>
      </c>
      <c r="Q158" s="49"/>
      <c r="R158" s="1" t="s">
        <v>410</v>
      </c>
      <c r="T158" s="30">
        <f>T168</f>
        <v>406</v>
      </c>
    </row>
    <row r="159" spans="1:20" x14ac:dyDescent="0.2">
      <c r="A159" s="1" t="s">
        <v>1646</v>
      </c>
      <c r="D159" s="38">
        <v>212</v>
      </c>
      <c r="E159" s="3" t="s">
        <v>523</v>
      </c>
      <c r="F159" s="3"/>
      <c r="G159" s="48" t="s">
        <v>524</v>
      </c>
      <c r="H159" s="398"/>
      <c r="I159" s="398"/>
      <c r="J159" s="398" t="s">
        <v>526</v>
      </c>
      <c r="K159" s="398"/>
      <c r="L159" s="49"/>
      <c r="N159" s="48" t="s">
        <v>256</v>
      </c>
      <c r="O159" s="398"/>
      <c r="P159" s="214">
        <f>SUM(P156:P158)</f>
        <v>391</v>
      </c>
      <c r="Q159" s="49"/>
      <c r="R159" s="1" t="s">
        <v>413</v>
      </c>
      <c r="T159" s="30">
        <f>-D160</f>
        <v>-212</v>
      </c>
    </row>
    <row r="160" spans="1:20" x14ac:dyDescent="0.2">
      <c r="A160" s="1" t="s">
        <v>1647</v>
      </c>
      <c r="D160" s="38">
        <v>212</v>
      </c>
      <c r="E160" s="1" t="s">
        <v>1972</v>
      </c>
      <c r="G160" s="48" t="s">
        <v>1314</v>
      </c>
      <c r="H160" s="398">
        <f>750-100</f>
        <v>650</v>
      </c>
      <c r="I160" s="398"/>
      <c r="J160" s="398" t="s">
        <v>101</v>
      </c>
      <c r="K160" s="398"/>
      <c r="L160" s="49">
        <f>D161</f>
        <v>111</v>
      </c>
      <c r="N160" s="48" t="s">
        <v>257</v>
      </c>
      <c r="O160" s="398"/>
      <c r="P160" s="399">
        <v>-80</v>
      </c>
      <c r="Q160" s="49"/>
      <c r="R160" s="1" t="s">
        <v>2000</v>
      </c>
      <c r="T160" s="61">
        <f>SUM(T157:T159)</f>
        <v>238</v>
      </c>
    </row>
    <row r="161" spans="1:20" ht="17" thickBot="1" x14ac:dyDescent="0.25">
      <c r="A161" s="1" t="s">
        <v>101</v>
      </c>
      <c r="D161" s="38">
        <v>111</v>
      </c>
      <c r="E161" s="1" t="s">
        <v>1993</v>
      </c>
      <c r="G161" s="48" t="s">
        <v>1990</v>
      </c>
      <c r="H161" s="398">
        <f>D150</f>
        <v>800</v>
      </c>
      <c r="I161" s="398"/>
      <c r="J161" s="398" t="s">
        <v>315</v>
      </c>
      <c r="K161" s="398"/>
      <c r="L161" s="401">
        <f>SUM(L160)</f>
        <v>111</v>
      </c>
      <c r="N161" s="50" t="s">
        <v>258</v>
      </c>
      <c r="O161" s="51"/>
      <c r="P161" s="186">
        <f>P159+P160</f>
        <v>311</v>
      </c>
      <c r="Q161" s="79"/>
      <c r="T161" s="30"/>
    </row>
    <row r="162" spans="1:20" x14ac:dyDescent="0.2">
      <c r="A162" s="1" t="s">
        <v>1825</v>
      </c>
      <c r="D162" s="38">
        <v>19</v>
      </c>
      <c r="E162" s="1" t="s">
        <v>1973</v>
      </c>
      <c r="G162" s="48" t="s">
        <v>315</v>
      </c>
      <c r="H162" s="339">
        <f>SUM(H160:H161)</f>
        <v>1450</v>
      </c>
      <c r="I162" s="398"/>
      <c r="J162" s="398"/>
      <c r="K162" s="398"/>
      <c r="L162" s="49"/>
      <c r="T162" s="30"/>
    </row>
    <row r="163" spans="1:20" x14ac:dyDescent="0.2">
      <c r="A163" s="1" t="s">
        <v>100</v>
      </c>
      <c r="D163" s="38">
        <v>117</v>
      </c>
      <c r="E163" s="1" t="s">
        <v>1992</v>
      </c>
      <c r="G163" s="48"/>
      <c r="H163" s="398"/>
      <c r="I163" s="398"/>
      <c r="J163" s="398"/>
      <c r="K163" s="398"/>
      <c r="L163" s="49"/>
      <c r="R163" s="397" t="s">
        <v>1999</v>
      </c>
      <c r="T163" s="30"/>
    </row>
    <row r="164" spans="1:20" x14ac:dyDescent="0.2">
      <c r="A164" s="1" t="s">
        <v>1649</v>
      </c>
      <c r="D164" s="38">
        <v>100</v>
      </c>
      <c r="E164" s="397" t="s">
        <v>1974</v>
      </c>
      <c r="G164" s="48"/>
      <c r="H164" s="398"/>
      <c r="I164" s="398"/>
      <c r="J164" s="398" t="s">
        <v>36</v>
      </c>
      <c r="K164" s="398"/>
      <c r="L164" s="49"/>
      <c r="R164" s="1" t="s">
        <v>1651</v>
      </c>
      <c r="T164" s="30">
        <f>D155</f>
        <v>288</v>
      </c>
    </row>
    <row r="165" spans="1:20" x14ac:dyDescent="0.2">
      <c r="A165" s="1" t="s">
        <v>1655</v>
      </c>
      <c r="D165" s="38">
        <v>92</v>
      </c>
      <c r="E165" s="1" t="s">
        <v>1975</v>
      </c>
      <c r="G165" s="48"/>
      <c r="H165" s="398"/>
      <c r="I165" s="398"/>
      <c r="J165" s="398" t="s">
        <v>490</v>
      </c>
      <c r="K165" s="398"/>
      <c r="L165" s="49">
        <v>131</v>
      </c>
      <c r="R165" s="1" t="s">
        <v>437</v>
      </c>
      <c r="T165" s="30">
        <f>D156</f>
        <v>138</v>
      </c>
    </row>
    <row r="166" spans="1:20" x14ac:dyDescent="0.2">
      <c r="A166" s="1" t="s">
        <v>1657</v>
      </c>
      <c r="D166" s="38">
        <v>80</v>
      </c>
      <c r="E166" s="1" t="s">
        <v>1976</v>
      </c>
      <c r="G166" s="48"/>
      <c r="H166" s="398"/>
      <c r="I166" s="398"/>
      <c r="J166" s="398" t="s">
        <v>1278</v>
      </c>
      <c r="K166" s="398"/>
      <c r="L166" s="49">
        <v>70</v>
      </c>
      <c r="R166" s="1" t="s">
        <v>438</v>
      </c>
      <c r="T166" s="30">
        <f>-D179</f>
        <v>-20</v>
      </c>
    </row>
    <row r="167" spans="1:20" x14ac:dyDescent="0.2">
      <c r="A167" s="1" t="s">
        <v>1278</v>
      </c>
      <c r="D167" s="38">
        <v>70</v>
      </c>
      <c r="E167" s="1" t="s">
        <v>36</v>
      </c>
      <c r="G167" s="48"/>
      <c r="H167" s="398"/>
      <c r="I167" s="398"/>
      <c r="J167" s="398" t="s">
        <v>1572</v>
      </c>
      <c r="K167" s="398"/>
      <c r="L167" s="49">
        <f>L168-201</f>
        <v>1916</v>
      </c>
      <c r="N167" s="1" t="s">
        <v>1996</v>
      </c>
      <c r="R167" s="1" t="s">
        <v>453</v>
      </c>
      <c r="T167" s="30">
        <v>0</v>
      </c>
    </row>
    <row r="168" spans="1:20" x14ac:dyDescent="0.2">
      <c r="A168" s="1" t="s">
        <v>309</v>
      </c>
      <c r="D168" s="38">
        <v>60</v>
      </c>
      <c r="E168" s="1" t="s">
        <v>1977</v>
      </c>
      <c r="G168" s="48"/>
      <c r="H168" s="398"/>
      <c r="I168" s="398"/>
      <c r="J168" s="398" t="s">
        <v>315</v>
      </c>
      <c r="K168" s="398"/>
      <c r="L168" s="401">
        <f>L170-273</f>
        <v>2117</v>
      </c>
      <c r="N168" s="1" t="s">
        <v>1995</v>
      </c>
      <c r="R168" s="1" t="s">
        <v>410</v>
      </c>
      <c r="T168" s="61">
        <f>SUM(T164:T167)</f>
        <v>406</v>
      </c>
    </row>
    <row r="169" spans="1:20" x14ac:dyDescent="0.2">
      <c r="A169" s="1" t="s">
        <v>1656</v>
      </c>
      <c r="D169" s="38">
        <v>53</v>
      </c>
      <c r="E169" s="1" t="s">
        <v>1973</v>
      </c>
      <c r="G169" s="48"/>
      <c r="H169" s="398"/>
      <c r="I169" s="398"/>
      <c r="J169" s="398"/>
      <c r="K169" s="398"/>
      <c r="L169" s="49"/>
    </row>
    <row r="170" spans="1:20" ht="17" thickBot="1" x14ac:dyDescent="0.25">
      <c r="A170" s="1" t="s">
        <v>220</v>
      </c>
      <c r="D170" s="38">
        <v>45</v>
      </c>
      <c r="E170" s="1" t="s">
        <v>1992</v>
      </c>
      <c r="G170" s="50" t="s">
        <v>278</v>
      </c>
      <c r="H170" s="402">
        <f>H157+H162</f>
        <v>2390</v>
      </c>
      <c r="I170" s="51"/>
      <c r="J170" s="51" t="s">
        <v>1994</v>
      </c>
      <c r="K170" s="51"/>
      <c r="L170" s="403">
        <f>H170</f>
        <v>2390</v>
      </c>
    </row>
    <row r="171" spans="1:20" ht="17" thickBot="1" x14ac:dyDescent="0.25">
      <c r="A171" s="1" t="s">
        <v>310</v>
      </c>
      <c r="D171" s="38">
        <v>22</v>
      </c>
      <c r="E171" s="1" t="s">
        <v>1977</v>
      </c>
    </row>
    <row r="172" spans="1:20" x14ac:dyDescent="0.2">
      <c r="A172" s="1" t="s">
        <v>80</v>
      </c>
      <c r="D172" s="38">
        <v>40</v>
      </c>
      <c r="E172" s="3" t="s">
        <v>523</v>
      </c>
      <c r="F172" s="3"/>
      <c r="N172" s="45" t="s">
        <v>2005</v>
      </c>
      <c r="O172" s="46"/>
      <c r="P172" s="46"/>
      <c r="Q172" s="47"/>
    </row>
    <row r="173" spans="1:20" x14ac:dyDescent="0.2">
      <c r="A173" s="1" t="s">
        <v>1658</v>
      </c>
      <c r="D173" s="38">
        <v>12</v>
      </c>
      <c r="E173" s="3" t="s">
        <v>1978</v>
      </c>
      <c r="F173" s="3"/>
      <c r="N173" s="48" t="s">
        <v>2006</v>
      </c>
      <c r="O173" s="398"/>
      <c r="P173" s="398"/>
      <c r="Q173" s="405">
        <f>Q176-Q175-Q174</f>
        <v>1605</v>
      </c>
    </row>
    <row r="174" spans="1:20" x14ac:dyDescent="0.2">
      <c r="A174" s="1" t="s">
        <v>206</v>
      </c>
      <c r="D174" s="38">
        <v>19</v>
      </c>
      <c r="E174" s="1" t="s">
        <v>1979</v>
      </c>
      <c r="N174" s="48" t="s">
        <v>1304</v>
      </c>
      <c r="O174" s="398"/>
      <c r="P174" s="398"/>
      <c r="Q174" s="52">
        <f>P161</f>
        <v>311</v>
      </c>
    </row>
    <row r="175" spans="1:20" x14ac:dyDescent="0.2">
      <c r="A175" s="1" t="s">
        <v>2001</v>
      </c>
      <c r="D175" s="38">
        <v>44</v>
      </c>
      <c r="E175" s="1" t="s">
        <v>1970</v>
      </c>
      <c r="N175" s="48" t="s">
        <v>2007</v>
      </c>
      <c r="O175" s="398"/>
      <c r="P175" s="398"/>
      <c r="Q175" s="52">
        <v>0</v>
      </c>
    </row>
    <row r="176" spans="1:20" ht="17" thickBot="1" x14ac:dyDescent="0.25">
      <c r="A176" s="1" t="s">
        <v>1654</v>
      </c>
      <c r="D176" s="38">
        <v>15</v>
      </c>
      <c r="E176" s="1" t="s">
        <v>1973</v>
      </c>
      <c r="N176" s="50" t="s">
        <v>2008</v>
      </c>
      <c r="O176" s="51"/>
      <c r="P176" s="51"/>
      <c r="Q176" s="404">
        <f>L167</f>
        <v>1916</v>
      </c>
    </row>
    <row r="177" spans="1:9" x14ac:dyDescent="0.2">
      <c r="A177" s="1" t="s">
        <v>1323</v>
      </c>
      <c r="D177" s="38">
        <v>23</v>
      </c>
      <c r="E177" s="1" t="s">
        <v>1973</v>
      </c>
    </row>
    <row r="178" spans="1:9" x14ac:dyDescent="0.2">
      <c r="A178" s="1" t="s">
        <v>1653</v>
      </c>
      <c r="D178" s="38">
        <v>22</v>
      </c>
      <c r="E178" s="1" t="s">
        <v>1980</v>
      </c>
    </row>
    <row r="179" spans="1:9" x14ac:dyDescent="0.2">
      <c r="A179" s="1" t="s">
        <v>438</v>
      </c>
      <c r="D179" s="38">
        <v>20</v>
      </c>
      <c r="E179" s="1" t="s">
        <v>1981</v>
      </c>
    </row>
    <row r="180" spans="1:9" x14ac:dyDescent="0.2">
      <c r="A180" s="1" t="s">
        <v>203</v>
      </c>
      <c r="D180" s="38">
        <v>15</v>
      </c>
      <c r="E180" s="1" t="s">
        <v>1982</v>
      </c>
      <c r="I180" s="1" t="s">
        <v>1986</v>
      </c>
    </row>
    <row r="181" spans="1:9" x14ac:dyDescent="0.2">
      <c r="A181" s="1" t="s">
        <v>1322</v>
      </c>
      <c r="D181" s="38">
        <v>19</v>
      </c>
      <c r="E181" s="1" t="s">
        <v>1975</v>
      </c>
      <c r="I181" s="1" t="s">
        <v>1987</v>
      </c>
    </row>
    <row r="182" spans="1:9" x14ac:dyDescent="0.2">
      <c r="A182" s="1" t="s">
        <v>109</v>
      </c>
      <c r="D182" s="38">
        <v>27</v>
      </c>
      <c r="E182" s="1" t="s">
        <v>1979</v>
      </c>
      <c r="I182" s="1" t="s">
        <v>1988</v>
      </c>
    </row>
    <row r="183" spans="1:9" x14ac:dyDescent="0.2">
      <c r="A183" s="1" t="s">
        <v>1652</v>
      </c>
      <c r="D183" s="38">
        <v>10</v>
      </c>
      <c r="E183" s="1" t="s">
        <v>1980</v>
      </c>
      <c r="I183" s="1" t="s">
        <v>1989</v>
      </c>
    </row>
    <row r="184" spans="1:9" x14ac:dyDescent="0.2">
      <c r="A184" s="1" t="s">
        <v>453</v>
      </c>
      <c r="D184" s="38">
        <v>5</v>
      </c>
      <c r="E184" s="1" t="s">
        <v>1981</v>
      </c>
    </row>
    <row r="185" spans="1:9" x14ac:dyDescent="0.2">
      <c r="A185" s="1" t="s">
        <v>1826</v>
      </c>
      <c r="D185" s="38">
        <v>5</v>
      </c>
      <c r="E185" s="1" t="s">
        <v>1983</v>
      </c>
      <c r="I185" s="1" t="s">
        <v>2002</v>
      </c>
    </row>
    <row r="186" spans="1:9" x14ac:dyDescent="0.2">
      <c r="I186" s="1" t="s">
        <v>2003</v>
      </c>
    </row>
    <row r="187" spans="1:9" x14ac:dyDescent="0.2">
      <c r="I187" s="1" t="s">
        <v>2004</v>
      </c>
    </row>
    <row r="191" spans="1:9" x14ac:dyDescent="0.2">
      <c r="A191" s="2" t="s">
        <v>2024</v>
      </c>
      <c r="B191" s="2"/>
      <c r="C191" s="2"/>
      <c r="D191" s="2"/>
      <c r="E191" s="2"/>
      <c r="F191" s="2"/>
      <c r="G191" s="2"/>
      <c r="H191" s="2"/>
    </row>
    <row r="193" spans="1:8" x14ac:dyDescent="0.2">
      <c r="A193" s="10" t="s">
        <v>2012</v>
      </c>
      <c r="B193" s="11"/>
      <c r="C193" s="11"/>
      <c r="D193" s="11"/>
      <c r="E193" s="11"/>
      <c r="F193" s="11"/>
      <c r="G193" s="11"/>
      <c r="H193" s="12"/>
    </row>
    <row r="194" spans="1:8" x14ac:dyDescent="0.2">
      <c r="A194" s="13" t="s">
        <v>2013</v>
      </c>
      <c r="B194" s="398"/>
      <c r="C194" s="398"/>
      <c r="D194" s="398"/>
      <c r="E194" s="398"/>
      <c r="F194" s="398"/>
      <c r="G194" s="398"/>
      <c r="H194" s="14"/>
    </row>
    <row r="195" spans="1:8" x14ac:dyDescent="0.2">
      <c r="A195" s="15" t="s">
        <v>2014</v>
      </c>
      <c r="B195" s="6"/>
      <c r="C195" s="6"/>
      <c r="D195" s="6"/>
      <c r="E195" s="6"/>
      <c r="F195" s="6"/>
      <c r="G195" s="6"/>
      <c r="H195" s="16"/>
    </row>
    <row r="197" spans="1:8" x14ac:dyDescent="0.2">
      <c r="A197" s="1" t="s">
        <v>2025</v>
      </c>
    </row>
    <row r="198" spans="1:8" x14ac:dyDescent="0.2">
      <c r="A198" s="1" t="s">
        <v>2026</v>
      </c>
      <c r="G198" s="6" t="s">
        <v>1679</v>
      </c>
    </row>
    <row r="199" spans="1:8" x14ac:dyDescent="0.2">
      <c r="B199" s="1" t="s">
        <v>2027</v>
      </c>
      <c r="G199" s="1">
        <v>40</v>
      </c>
    </row>
    <row r="200" spans="1:8" x14ac:dyDescent="0.2">
      <c r="B200" s="1" t="s">
        <v>2030</v>
      </c>
      <c r="G200" s="1">
        <v>7</v>
      </c>
      <c r="H200" s="1" t="s">
        <v>2031</v>
      </c>
    </row>
    <row r="201" spans="1:8" x14ac:dyDescent="0.2">
      <c r="B201" s="1" t="s">
        <v>2028</v>
      </c>
      <c r="G201" s="339">
        <v>47</v>
      </c>
      <c r="H201" s="1" t="s">
        <v>2029</v>
      </c>
    </row>
    <row r="203" spans="1:8" x14ac:dyDescent="0.2">
      <c r="A203" s="1" t="s">
        <v>2032</v>
      </c>
    </row>
    <row r="204" spans="1:8" x14ac:dyDescent="0.2">
      <c r="A204" s="1" t="s">
        <v>2033</v>
      </c>
    </row>
    <row r="206" spans="1:8" x14ac:dyDescent="0.2">
      <c r="E206" s="1" t="s">
        <v>2035</v>
      </c>
      <c r="F206" s="406" t="s">
        <v>2037</v>
      </c>
    </row>
    <row r="207" spans="1:8" x14ac:dyDescent="0.2">
      <c r="D207" s="6" t="s">
        <v>2034</v>
      </c>
      <c r="E207" s="6" t="s">
        <v>2036</v>
      </c>
      <c r="F207" s="407" t="s">
        <v>1256</v>
      </c>
    </row>
    <row r="208" spans="1:8" x14ac:dyDescent="0.2">
      <c r="B208" s="398" t="s">
        <v>490</v>
      </c>
      <c r="C208" s="398"/>
      <c r="D208" s="398">
        <v>131</v>
      </c>
      <c r="E208" s="1">
        <f>G199</f>
        <v>40</v>
      </c>
      <c r="F208" s="406">
        <f>D208+E208</f>
        <v>171</v>
      </c>
    </row>
    <row r="209" spans="1:8" x14ac:dyDescent="0.2">
      <c r="B209" s="398" t="s">
        <v>1278</v>
      </c>
      <c r="C209" s="398"/>
      <c r="D209" s="398">
        <v>70</v>
      </c>
      <c r="E209" s="1">
        <f>G200</f>
        <v>7</v>
      </c>
      <c r="F209" s="406">
        <f>D209+E209</f>
        <v>77</v>
      </c>
    </row>
    <row r="210" spans="1:8" x14ac:dyDescent="0.2">
      <c r="B210" s="398" t="s">
        <v>1572</v>
      </c>
      <c r="C210" s="398"/>
      <c r="D210" s="398">
        <v>1916</v>
      </c>
      <c r="E210" s="1">
        <v>0</v>
      </c>
      <c r="F210" s="406">
        <f>D210+E210</f>
        <v>1916</v>
      </c>
    </row>
    <row r="211" spans="1:8" x14ac:dyDescent="0.2">
      <c r="B211" s="398" t="s">
        <v>315</v>
      </c>
      <c r="C211" s="398"/>
      <c r="D211" s="339">
        <v>2117</v>
      </c>
      <c r="E211" s="339">
        <f>E208+E209+E210</f>
        <v>47</v>
      </c>
      <c r="F211" s="408">
        <f>F208+F209+F210</f>
        <v>2164</v>
      </c>
    </row>
    <row r="213" spans="1:8" x14ac:dyDescent="0.2">
      <c r="A213" s="10" t="s">
        <v>2016</v>
      </c>
      <c r="B213" s="11"/>
      <c r="C213" s="11"/>
      <c r="D213" s="11"/>
      <c r="E213" s="11"/>
      <c r="F213" s="11"/>
      <c r="G213" s="11"/>
      <c r="H213" s="12"/>
    </row>
    <row r="214" spans="1:8" x14ac:dyDescent="0.2">
      <c r="A214" s="15" t="s">
        <v>2017</v>
      </c>
      <c r="B214" s="6"/>
      <c r="C214" s="6"/>
      <c r="D214" s="6"/>
      <c r="E214" s="6"/>
      <c r="F214" s="6"/>
      <c r="G214" s="6"/>
      <c r="H214" s="16"/>
    </row>
    <row r="216" spans="1:8" x14ac:dyDescent="0.2">
      <c r="A216" s="1" t="s">
        <v>2041</v>
      </c>
    </row>
    <row r="217" spans="1:8" x14ac:dyDescent="0.2">
      <c r="A217" s="1" t="s">
        <v>2038</v>
      </c>
    </row>
    <row r="218" spans="1:8" x14ac:dyDescent="0.2">
      <c r="A218" s="1" t="s">
        <v>2039</v>
      </c>
    </row>
    <row r="219" spans="1:8" x14ac:dyDescent="0.2">
      <c r="A219" s="1" t="s">
        <v>2040</v>
      </c>
    </row>
    <row r="221" spans="1:8" x14ac:dyDescent="0.2">
      <c r="A221" s="1" t="s">
        <v>2042</v>
      </c>
    </row>
    <row r="222" spans="1:8" x14ac:dyDescent="0.2">
      <c r="A222" s="1" t="s">
        <v>2043</v>
      </c>
    </row>
    <row r="223" spans="1:8" x14ac:dyDescent="0.2">
      <c r="B223" s="1" t="s">
        <v>2044</v>
      </c>
      <c r="D223" s="1" t="s">
        <v>2045</v>
      </c>
    </row>
    <row r="224" spans="1:8" x14ac:dyDescent="0.2">
      <c r="D224" s="1" t="s">
        <v>2046</v>
      </c>
    </row>
    <row r="225" spans="2:4" x14ac:dyDescent="0.2">
      <c r="D225" s="1" t="s">
        <v>2047</v>
      </c>
    </row>
    <row r="226" spans="2:4" x14ac:dyDescent="0.2">
      <c r="D226" s="1" t="s">
        <v>2048</v>
      </c>
    </row>
    <row r="227" spans="2:4" x14ac:dyDescent="0.2">
      <c r="D227" s="1" t="s">
        <v>2049</v>
      </c>
    </row>
    <row r="228" spans="2:4" x14ac:dyDescent="0.2">
      <c r="D228" s="1" t="s">
        <v>2054</v>
      </c>
    </row>
    <row r="229" spans="2:4" x14ac:dyDescent="0.2">
      <c r="D229" s="1" t="s">
        <v>2050</v>
      </c>
    </row>
    <row r="230" spans="2:4" x14ac:dyDescent="0.2">
      <c r="D230" s="1" t="s">
        <v>2051</v>
      </c>
    </row>
    <row r="231" spans="2:4" x14ac:dyDescent="0.2">
      <c r="D231" s="1" t="s">
        <v>2052</v>
      </c>
    </row>
    <row r="232" spans="2:4" x14ac:dyDescent="0.2">
      <c r="D232" s="1" t="s">
        <v>2055</v>
      </c>
    </row>
    <row r="233" spans="2:4" x14ac:dyDescent="0.2">
      <c r="D233" s="3" t="s">
        <v>2053</v>
      </c>
    </row>
    <row r="234" spans="2:4" x14ac:dyDescent="0.2">
      <c r="B234" s="1" t="s">
        <v>2058</v>
      </c>
      <c r="D234" s="1" t="s">
        <v>2059</v>
      </c>
    </row>
    <row r="235" spans="2:4" x14ac:dyDescent="0.2">
      <c r="D235" s="1" t="s">
        <v>2056</v>
      </c>
    </row>
    <row r="236" spans="2:4" x14ac:dyDescent="0.2">
      <c r="D236" s="1" t="s">
        <v>2057</v>
      </c>
    </row>
    <row r="237" spans="2:4" x14ac:dyDescent="0.2">
      <c r="B237" s="1" t="s">
        <v>2060</v>
      </c>
      <c r="D237" s="1" t="s">
        <v>2061</v>
      </c>
    </row>
    <row r="238" spans="2:4" x14ac:dyDescent="0.2">
      <c r="D238" s="1" t="s">
        <v>2063</v>
      </c>
    </row>
    <row r="239" spans="2:4" x14ac:dyDescent="0.2">
      <c r="D239" s="3" t="s">
        <v>2062</v>
      </c>
    </row>
    <row r="241" spans="1:8" x14ac:dyDescent="0.2">
      <c r="B241" s="24" t="s">
        <v>2070</v>
      </c>
      <c r="C241" s="25"/>
      <c r="D241" s="25"/>
      <c r="E241" s="25"/>
      <c r="F241" s="26"/>
    </row>
    <row r="242" spans="1:8" x14ac:dyDescent="0.2">
      <c r="B242" s="410" t="s">
        <v>2064</v>
      </c>
      <c r="C242" s="411"/>
      <c r="D242" s="411"/>
      <c r="E242" s="411"/>
      <c r="F242" s="412"/>
    </row>
    <row r="243" spans="1:8" x14ac:dyDescent="0.2">
      <c r="B243" s="410" t="s">
        <v>2065</v>
      </c>
      <c r="C243" s="411"/>
      <c r="D243" s="411"/>
      <c r="E243" s="411"/>
      <c r="F243" s="413">
        <v>30</v>
      </c>
    </row>
    <row r="244" spans="1:8" x14ac:dyDescent="0.2">
      <c r="B244" s="410" t="s">
        <v>2066</v>
      </c>
      <c r="C244" s="411"/>
      <c r="D244" s="411"/>
      <c r="E244" s="411"/>
      <c r="F244" s="413">
        <v>-30</v>
      </c>
    </row>
    <row r="245" spans="1:8" x14ac:dyDescent="0.2">
      <c r="B245" s="410"/>
      <c r="C245" s="411"/>
      <c r="D245" s="411"/>
      <c r="E245" s="411"/>
      <c r="F245" s="413"/>
    </row>
    <row r="246" spans="1:8" x14ac:dyDescent="0.2">
      <c r="B246" s="410" t="s">
        <v>2067</v>
      </c>
      <c r="C246" s="411"/>
      <c r="D246" s="411"/>
      <c r="E246" s="411"/>
      <c r="F246" s="413"/>
    </row>
    <row r="247" spans="1:8" x14ac:dyDescent="0.2">
      <c r="B247" s="410" t="s">
        <v>2068</v>
      </c>
      <c r="C247" s="411"/>
      <c r="D247" s="411"/>
      <c r="E247" s="411"/>
      <c r="F247" s="413">
        <v>-30</v>
      </c>
    </row>
    <row r="248" spans="1:8" x14ac:dyDescent="0.2">
      <c r="B248" s="27" t="s">
        <v>2069</v>
      </c>
      <c r="C248" s="28"/>
      <c r="D248" s="28"/>
      <c r="E248" s="28"/>
      <c r="F248" s="414">
        <v>-30</v>
      </c>
    </row>
    <row r="251" spans="1:8" x14ac:dyDescent="0.2">
      <c r="A251" s="10" t="s">
        <v>2018</v>
      </c>
      <c r="B251" s="11"/>
      <c r="C251" s="11"/>
      <c r="D251" s="11"/>
      <c r="E251" s="11"/>
      <c r="F251" s="11"/>
      <c r="G251" s="11"/>
      <c r="H251" s="12"/>
    </row>
    <row r="252" spans="1:8" x14ac:dyDescent="0.2">
      <c r="A252" s="13" t="s">
        <v>2019</v>
      </c>
      <c r="B252" s="398"/>
      <c r="C252" s="398"/>
      <c r="D252" s="398"/>
      <c r="E252" s="398"/>
      <c r="F252" s="398"/>
      <c r="G252" s="398"/>
      <c r="H252" s="14"/>
    </row>
    <row r="253" spans="1:8" x14ac:dyDescent="0.2">
      <c r="A253" s="15" t="s">
        <v>2020</v>
      </c>
      <c r="B253" s="6"/>
      <c r="C253" s="6"/>
      <c r="D253" s="6"/>
      <c r="E253" s="6"/>
      <c r="F253" s="6"/>
      <c r="G253" s="6"/>
      <c r="H253" s="16"/>
    </row>
    <row r="255" spans="1:8" x14ac:dyDescent="0.2">
      <c r="A255" s="1" t="s">
        <v>2071</v>
      </c>
    </row>
    <row r="256" spans="1:8" x14ac:dyDescent="0.2">
      <c r="B256" s="1" t="s">
        <v>2072</v>
      </c>
    </row>
    <row r="257" spans="1:2" x14ac:dyDescent="0.2">
      <c r="B257" s="1" t="s">
        <v>2073</v>
      </c>
    </row>
    <row r="258" spans="1:2" x14ac:dyDescent="0.2">
      <c r="B258" s="1" t="s">
        <v>2074</v>
      </c>
    </row>
    <row r="259" spans="1:2" x14ac:dyDescent="0.2">
      <c r="B259" s="3" t="s">
        <v>2075</v>
      </c>
    </row>
    <row r="260" spans="1:2" x14ac:dyDescent="0.2">
      <c r="B260" s="3" t="s">
        <v>2076</v>
      </c>
    </row>
    <row r="262" spans="1:2" x14ac:dyDescent="0.2">
      <c r="A262" s="1" t="s">
        <v>2077</v>
      </c>
    </row>
    <row r="263" spans="1:2" x14ac:dyDescent="0.2">
      <c r="B263" s="1" t="s">
        <v>2064</v>
      </c>
    </row>
    <row r="264" spans="1:2" x14ac:dyDescent="0.2">
      <c r="B264" s="1" t="s">
        <v>2078</v>
      </c>
    </row>
    <row r="265" spans="1:2" x14ac:dyDescent="0.2">
      <c r="B265" s="1" t="s">
        <v>2079</v>
      </c>
    </row>
    <row r="266" spans="1:2" x14ac:dyDescent="0.2">
      <c r="B266" s="1" t="s">
        <v>2080</v>
      </c>
    </row>
    <row r="267" spans="1:2" x14ac:dyDescent="0.2">
      <c r="B267" s="1" t="s">
        <v>2081</v>
      </c>
    </row>
    <row r="268" spans="1:2" x14ac:dyDescent="0.2">
      <c r="B268" s="1" t="s">
        <v>2082</v>
      </c>
    </row>
    <row r="270" spans="1:2" x14ac:dyDescent="0.2">
      <c r="B270" s="1" t="s">
        <v>2067</v>
      </c>
    </row>
    <row r="271" spans="1:2" x14ac:dyDescent="0.2">
      <c r="B271" s="1" t="s">
        <v>2083</v>
      </c>
    </row>
    <row r="272" spans="1:2" x14ac:dyDescent="0.2">
      <c r="B272" s="1" t="s">
        <v>2084</v>
      </c>
    </row>
    <row r="273" spans="1:8" x14ac:dyDescent="0.2">
      <c r="B273" s="1" t="s">
        <v>2085</v>
      </c>
    </row>
    <row r="274" spans="1:8" x14ac:dyDescent="0.2">
      <c r="B274" s="1" t="s">
        <v>1085</v>
      </c>
    </row>
    <row r="275" spans="1:8" x14ac:dyDescent="0.2">
      <c r="B275" s="1" t="s">
        <v>2086</v>
      </c>
    </row>
    <row r="276" spans="1:8" x14ac:dyDescent="0.2">
      <c r="B276" s="1" t="s">
        <v>2087</v>
      </c>
    </row>
    <row r="278" spans="1:8" x14ac:dyDescent="0.2">
      <c r="A278" s="10" t="s">
        <v>2021</v>
      </c>
      <c r="B278" s="11"/>
      <c r="C278" s="11"/>
      <c r="D278" s="11"/>
      <c r="E278" s="11"/>
      <c r="F278" s="11"/>
      <c r="G278" s="11"/>
      <c r="H278" s="12"/>
    </row>
    <row r="279" spans="1:8" x14ac:dyDescent="0.2">
      <c r="A279" s="13" t="s">
        <v>2022</v>
      </c>
      <c r="B279" s="398"/>
      <c r="C279" s="398"/>
      <c r="D279" s="398"/>
      <c r="E279" s="398"/>
      <c r="F279" s="398"/>
      <c r="G279" s="398"/>
      <c r="H279" s="14"/>
    </row>
    <row r="280" spans="1:8" x14ac:dyDescent="0.2">
      <c r="A280" s="15" t="s">
        <v>2023</v>
      </c>
      <c r="B280" s="6"/>
      <c r="C280" s="6"/>
      <c r="D280" s="6"/>
      <c r="E280" s="6"/>
      <c r="F280" s="6"/>
      <c r="G280" s="6"/>
      <c r="H280" s="16"/>
    </row>
    <row r="282" spans="1:8" x14ac:dyDescent="0.2">
      <c r="A282" s="1" t="s">
        <v>2088</v>
      </c>
    </row>
    <row r="283" spans="1:8" x14ac:dyDescent="0.2">
      <c r="A283" s="1" t="s">
        <v>1652</v>
      </c>
      <c r="D283" s="38">
        <v>10</v>
      </c>
    </row>
    <row r="285" spans="1:8" x14ac:dyDescent="0.2">
      <c r="A285" s="1" t="s">
        <v>2089</v>
      </c>
    </row>
    <row r="286" spans="1:8" x14ac:dyDescent="0.2">
      <c r="D286" s="6" t="s">
        <v>1679</v>
      </c>
    </row>
    <row r="287" spans="1:8" x14ac:dyDescent="0.2">
      <c r="B287" s="1" t="s">
        <v>2090</v>
      </c>
      <c r="D287" s="1">
        <f>10*60%</f>
        <v>6</v>
      </c>
      <c r="F287" s="1" t="s">
        <v>2091</v>
      </c>
    </row>
    <row r="288" spans="1:8" x14ac:dyDescent="0.2">
      <c r="B288" s="1" t="s">
        <v>2092</v>
      </c>
      <c r="D288" s="1">
        <v>4</v>
      </c>
      <c r="F288" s="1" t="s">
        <v>2093</v>
      </c>
    </row>
    <row r="290" spans="1:4" x14ac:dyDescent="0.2">
      <c r="A290" s="1" t="s">
        <v>2094</v>
      </c>
    </row>
    <row r="291" spans="1:4" x14ac:dyDescent="0.2">
      <c r="A291" s="1" t="s">
        <v>2095</v>
      </c>
      <c r="D291" s="1">
        <v>10</v>
      </c>
    </row>
    <row r="293" spans="1:4" x14ac:dyDescent="0.2">
      <c r="A293" s="1" t="s">
        <v>2096</v>
      </c>
    </row>
    <row r="294" spans="1:4" x14ac:dyDescent="0.2">
      <c r="A294" s="1" t="s">
        <v>2097</v>
      </c>
    </row>
    <row r="296" spans="1:4" x14ac:dyDescent="0.2">
      <c r="A296" s="1" t="s">
        <v>2098</v>
      </c>
    </row>
    <row r="297" spans="1:4" x14ac:dyDescent="0.2">
      <c r="A297" s="1" t="s">
        <v>2099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71" t="s">
        <v>189</v>
      </c>
      <c r="B1" s="371"/>
      <c r="C1" s="371"/>
      <c r="D1" s="371"/>
      <c r="E1" s="371"/>
      <c r="F1" s="371"/>
      <c r="G1" s="371"/>
      <c r="H1" s="371"/>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72" t="s">
        <v>335</v>
      </c>
      <c r="K67" s="63" t="s">
        <v>336</v>
      </c>
      <c r="L67" s="66" t="s">
        <v>336</v>
      </c>
    </row>
    <row r="68" spans="1:12" x14ac:dyDescent="0.2">
      <c r="A68" s="1" t="s">
        <v>337</v>
      </c>
      <c r="J68" s="373"/>
      <c r="K68" s="67" t="s">
        <v>338</v>
      </c>
      <c r="L68" s="68" t="s">
        <v>339</v>
      </c>
    </row>
    <row r="69" spans="1:12" ht="17" thickBot="1" x14ac:dyDescent="0.25">
      <c r="J69" s="374"/>
      <c r="K69" s="69" t="s">
        <v>340</v>
      </c>
      <c r="L69" s="70" t="s">
        <v>341</v>
      </c>
    </row>
    <row r="70" spans="1:12" x14ac:dyDescent="0.2">
      <c r="A70" s="1" t="s">
        <v>203</v>
      </c>
      <c r="D70" s="61">
        <v>22000</v>
      </c>
      <c r="J70" s="375" t="s">
        <v>342</v>
      </c>
      <c r="K70" s="63" t="s">
        <v>93</v>
      </c>
      <c r="L70" s="63" t="s">
        <v>72</v>
      </c>
    </row>
    <row r="71" spans="1:12" ht="17" thickBot="1" x14ac:dyDescent="0.25">
      <c r="J71" s="376"/>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77" t="s">
        <v>473</v>
      </c>
      <c r="B98" s="378"/>
      <c r="C98" s="378"/>
      <c r="D98" s="378"/>
      <c r="E98" s="378"/>
      <c r="F98" s="378"/>
      <c r="G98" s="378"/>
      <c r="H98" s="378"/>
      <c r="I98" s="379"/>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80" t="s">
        <v>541</v>
      </c>
      <c r="B135" s="380"/>
      <c r="C135" s="380"/>
      <c r="D135" s="380"/>
      <c r="E135" s="380"/>
      <c r="F135" s="380"/>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86" t="s">
        <v>36</v>
      </c>
      <c r="G19" s="386"/>
      <c r="H19" s="386"/>
    </row>
    <row r="20" spans="1:8" x14ac:dyDescent="0.2">
      <c r="F20" s="4" t="s">
        <v>490</v>
      </c>
      <c r="G20" s="4" t="s">
        <v>563</v>
      </c>
      <c r="H20" s="4" t="s">
        <v>491</v>
      </c>
    </row>
    <row r="23" spans="1:8" x14ac:dyDescent="0.2">
      <c r="A23" s="126" t="s">
        <v>550</v>
      </c>
    </row>
    <row r="24" spans="1:8" x14ac:dyDescent="0.2">
      <c r="C24" s="387" t="s">
        <v>33</v>
      </c>
      <c r="D24" s="383" t="s">
        <v>28</v>
      </c>
      <c r="E24" s="125" t="s">
        <v>562</v>
      </c>
      <c r="F24" s="386" t="s">
        <v>36</v>
      </c>
      <c r="G24" s="386"/>
      <c r="H24" s="386"/>
    </row>
    <row r="25" spans="1:8" x14ac:dyDescent="0.2">
      <c r="C25" s="388"/>
      <c r="D25" s="384"/>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81" t="s">
        <v>564</v>
      </c>
      <c r="D32" s="383" t="s">
        <v>28</v>
      </c>
      <c r="E32" s="385" t="s">
        <v>565</v>
      </c>
      <c r="F32" s="385"/>
      <c r="G32" s="385"/>
      <c r="H32" s="385"/>
    </row>
    <row r="33" spans="1:8" ht="31" customHeight="1" x14ac:dyDescent="0.2">
      <c r="A33" s="126"/>
      <c r="C33" s="388"/>
      <c r="D33" s="384"/>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81" t="s">
        <v>564</v>
      </c>
      <c r="D39" s="383" t="s">
        <v>28</v>
      </c>
      <c r="E39" s="385" t="s">
        <v>565</v>
      </c>
      <c r="F39" s="385"/>
      <c r="G39" s="385"/>
      <c r="H39" s="385"/>
    </row>
    <row r="40" spans="1:8" ht="31" customHeight="1" x14ac:dyDescent="0.2">
      <c r="A40" s="126"/>
      <c r="C40" s="388"/>
      <c r="D40" s="384"/>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81" t="s">
        <v>564</v>
      </c>
      <c r="D54" s="383" t="s">
        <v>28</v>
      </c>
      <c r="E54" s="385" t="s">
        <v>565</v>
      </c>
      <c r="F54" s="385"/>
      <c r="G54" s="385"/>
      <c r="H54" s="385"/>
    </row>
    <row r="55" spans="1:8" ht="27" customHeight="1" x14ac:dyDescent="0.2">
      <c r="C55" s="388"/>
      <c r="D55" s="384"/>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81" t="s">
        <v>564</v>
      </c>
      <c r="C71" s="381"/>
      <c r="D71" s="383" t="s">
        <v>28</v>
      </c>
      <c r="E71" s="385" t="s">
        <v>565</v>
      </c>
      <c r="F71" s="385"/>
      <c r="G71" s="385"/>
      <c r="H71" s="385"/>
    </row>
    <row r="72" spans="1:8" ht="17" x14ac:dyDescent="0.2">
      <c r="B72" s="382"/>
      <c r="C72" s="382"/>
      <c r="D72" s="384"/>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81" t="s">
        <v>564</v>
      </c>
      <c r="C86" s="381"/>
      <c r="D86" s="383" t="s">
        <v>28</v>
      </c>
      <c r="E86" s="385" t="s">
        <v>565</v>
      </c>
      <c r="F86" s="385"/>
      <c r="G86" s="385"/>
      <c r="H86" s="385"/>
    </row>
    <row r="87" spans="1:8" ht="17" x14ac:dyDescent="0.2">
      <c r="B87" s="382"/>
      <c r="C87" s="382"/>
      <c r="D87" s="384"/>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81" t="s">
        <v>564</v>
      </c>
      <c r="C94" s="381"/>
      <c r="D94" s="383" t="s">
        <v>28</v>
      </c>
      <c r="E94" s="385" t="s">
        <v>565</v>
      </c>
      <c r="F94" s="385"/>
      <c r="G94" s="385"/>
      <c r="H94" s="385"/>
    </row>
    <row r="95" spans="1:8" ht="17" x14ac:dyDescent="0.2">
      <c r="B95" s="382"/>
      <c r="C95" s="382"/>
      <c r="D95" s="384"/>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81" t="s">
        <v>564</v>
      </c>
      <c r="C101" s="381"/>
      <c r="D101" s="383" t="s">
        <v>28</v>
      </c>
      <c r="E101" s="385" t="s">
        <v>565</v>
      </c>
      <c r="F101" s="385"/>
      <c r="G101" s="385"/>
      <c r="H101" s="385"/>
    </row>
    <row r="102" spans="1:9" ht="33" customHeight="1" x14ac:dyDescent="0.2">
      <c r="B102" s="382"/>
      <c r="C102" s="382"/>
      <c r="D102" s="384"/>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81" t="s">
        <v>564</v>
      </c>
      <c r="C114" s="381"/>
      <c r="D114" s="383" t="s">
        <v>28</v>
      </c>
      <c r="E114" s="385" t="s">
        <v>565</v>
      </c>
      <c r="F114" s="385"/>
      <c r="G114" s="385"/>
      <c r="H114" s="385"/>
    </row>
    <row r="115" spans="1:8" ht="33" customHeight="1" x14ac:dyDescent="0.2">
      <c r="B115" s="382"/>
      <c r="C115" s="382"/>
      <c r="D115" s="384"/>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81" t="s">
        <v>564</v>
      </c>
      <c r="C121" s="381"/>
      <c r="D121" s="383" t="s">
        <v>28</v>
      </c>
      <c r="E121" s="385" t="s">
        <v>565</v>
      </c>
      <c r="F121" s="385"/>
      <c r="G121" s="385"/>
      <c r="H121" s="385"/>
    </row>
    <row r="122" spans="1:8" ht="33" customHeight="1" x14ac:dyDescent="0.2">
      <c r="B122" s="382"/>
      <c r="C122" s="382"/>
      <c r="D122" s="384"/>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89" t="s">
        <v>623</v>
      </c>
      <c r="B1" s="389"/>
      <c r="C1" s="389"/>
      <c r="D1" s="389"/>
      <c r="E1" s="389"/>
      <c r="F1" s="389"/>
      <c r="G1" s="389"/>
      <c r="H1" s="389"/>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90" t="s">
        <v>1309</v>
      </c>
      <c r="K130" s="391"/>
      <c r="L130" s="391"/>
      <c r="M130" s="391"/>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52"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83" t="s">
        <v>28</v>
      </c>
      <c r="H118" s="392" t="s">
        <v>952</v>
      </c>
    </row>
    <row r="119" spans="1:8" x14ac:dyDescent="0.2">
      <c r="A119" s="48"/>
      <c r="F119" s="4" t="s">
        <v>953</v>
      </c>
      <c r="G119" s="383"/>
      <c r="H119" s="392"/>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93" t="s">
        <v>1040</v>
      </c>
      <c r="E315" s="393"/>
      <c r="F315" s="393"/>
    </row>
    <row r="317" spans="1:6" x14ac:dyDescent="0.2">
      <c r="A317" s="1" t="s">
        <v>1041</v>
      </c>
    </row>
    <row r="319" spans="1:6" ht="18" x14ac:dyDescent="0.25">
      <c r="A319" s="1" t="s">
        <v>1042</v>
      </c>
      <c r="D319" s="393" t="s">
        <v>1043</v>
      </c>
      <c r="E319" s="393"/>
      <c r="F319" s="393"/>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2025-02-21T14:03:57Z</dcterms:modified>
</cp:coreProperties>
</file>