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shaytsaban/Documents/Ruppin - Micro/2025 A/"/>
    </mc:Choice>
  </mc:AlternateContent>
  <xr:revisionPtr revIDLastSave="0" documentId="13_ncr:1_{0A05CA06-D667-7641-BC02-44C3DD9D267C}" xr6:coauthVersionLast="47" xr6:coauthVersionMax="47" xr10:uidLastSave="{00000000-0000-0000-0000-000000000000}"/>
  <bookViews>
    <workbookView xWindow="0" yWindow="0" windowWidth="51200" windowHeight="32000" firstSheet="4" activeTab="11" xr2:uid="{95F41F49-56C5-AF41-80CF-87DCA1870033}"/>
  </bookViews>
  <sheets>
    <sheet name="כריכה" sheetId="1" r:id="rId1"/>
    <sheet name="1 - עקומת התמורה" sheetId="2" r:id="rId2"/>
    <sheet name="2 - בניית עקומת התמורה" sheetId="3" r:id="rId3"/>
    <sheet name="3 - עקומת תמורה ומגבלות" sheetId="4" r:id="rId4"/>
    <sheet name="4 - מגבלות גורמי ייצור" sheetId="11" r:id="rId5"/>
    <sheet name="5 מסחר בינלאומי" sheetId="5" r:id="rId6"/>
    <sheet name="6 - הקצאה יעילה" sheetId="6" r:id="rId7"/>
    <sheet name="7 עקומת היצע ופונקציית ייצור" sheetId="7" r:id="rId8"/>
    <sheet name="8.ביקוש" sheetId="8" r:id="rId9"/>
    <sheet name="9 גמישות הביקוש" sheetId="9" r:id="rId10"/>
    <sheet name="10 שיווי משקל" sheetId="10" r:id="rId11"/>
    <sheet name="11 מס וסובסידיה" sheetId="12" r:id="rId1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39" i="9" l="1"/>
  <c r="H238" i="9"/>
  <c r="H211" i="9"/>
  <c r="H210" i="9"/>
  <c r="E141" i="9"/>
  <c r="E140" i="9"/>
  <c r="D381" i="7"/>
  <c r="G382" i="7"/>
  <c r="G383" i="7"/>
  <c r="G384" i="7"/>
  <c r="G385" i="7"/>
  <c r="G386" i="7"/>
  <c r="G387" i="7"/>
  <c r="G388" i="7"/>
  <c r="G389" i="7"/>
  <c r="G381" i="7"/>
  <c r="F382" i="7"/>
  <c r="F383" i="7"/>
  <c r="F384" i="7"/>
  <c r="F385" i="7"/>
  <c r="F386" i="7"/>
  <c r="F387" i="7"/>
  <c r="F388" i="7"/>
  <c r="F389" i="7"/>
  <c r="F381" i="7"/>
  <c r="E382" i="7"/>
  <c r="E383" i="7"/>
  <c r="E384" i="7"/>
  <c r="E385" i="7"/>
  <c r="E386" i="7"/>
  <c r="E387" i="7"/>
  <c r="E388" i="7"/>
  <c r="E389" i="7"/>
  <c r="E381" i="7"/>
  <c r="D382" i="7"/>
  <c r="D383" i="7"/>
  <c r="D384" i="7"/>
  <c r="D385" i="7"/>
  <c r="D386" i="7"/>
  <c r="D387" i="7"/>
  <c r="D388" i="7"/>
  <c r="D389" i="7"/>
  <c r="D380" i="7"/>
  <c r="C382" i="7"/>
  <c r="C383" i="7"/>
  <c r="C384" i="7"/>
  <c r="C385" i="7"/>
  <c r="C386" i="7"/>
  <c r="C387" i="7" s="1"/>
  <c r="C388" i="7" s="1"/>
  <c r="C389" i="7" s="1"/>
  <c r="C381" i="7"/>
  <c r="C380" i="7"/>
  <c r="G343" i="7"/>
  <c r="G341" i="7"/>
  <c r="G339" i="7"/>
  <c r="G340" i="7"/>
  <c r="G342" i="7"/>
  <c r="G344" i="7"/>
  <c r="G338" i="7"/>
  <c r="F340" i="7"/>
  <c r="F341" i="7"/>
  <c r="F342" i="7"/>
  <c r="F343" i="7"/>
  <c r="F344" i="7"/>
  <c r="F339" i="7"/>
  <c r="F338" i="7"/>
  <c r="E339" i="7"/>
  <c r="E340" i="7"/>
  <c r="E341" i="7"/>
  <c r="E342" i="7"/>
  <c r="E343" i="7"/>
  <c r="E344" i="7"/>
  <c r="E338" i="7"/>
  <c r="G105" i="7"/>
  <c r="F234" i="6"/>
  <c r="D47" i="6"/>
  <c r="G68" i="6" s="1"/>
  <c r="E446" i="5"/>
  <c r="D445" i="5"/>
  <c r="E443" i="5"/>
  <c r="D443" i="5"/>
  <c r="C421" i="5"/>
  <c r="D421" i="5" s="1"/>
  <c r="E421" i="5" s="1"/>
  <c r="B421" i="5"/>
  <c r="C420" i="5"/>
  <c r="B420" i="5"/>
  <c r="C398" i="5"/>
  <c r="B398" i="5"/>
  <c r="C397" i="5"/>
  <c r="B397" i="5"/>
  <c r="C313" i="5"/>
  <c r="C312" i="5"/>
  <c r="B313" i="5"/>
  <c r="B312" i="5"/>
  <c r="D205" i="5"/>
  <c r="E205" i="5" s="1"/>
  <c r="D204" i="5"/>
  <c r="E204" i="5" s="1"/>
  <c r="D157" i="5"/>
  <c r="E157" i="5" s="1"/>
  <c r="D156" i="5"/>
  <c r="E156" i="5" s="1"/>
  <c r="D133" i="5"/>
  <c r="E133" i="5" s="1"/>
  <c r="D132" i="5"/>
  <c r="E132" i="5" s="1"/>
  <c r="D114" i="5"/>
  <c r="E114" i="5" s="1"/>
  <c r="D113" i="5"/>
  <c r="E113" i="5" s="1"/>
  <c r="D38" i="5"/>
  <c r="E38" i="5" s="1"/>
  <c r="D37" i="5"/>
  <c r="E37" i="5" s="1"/>
  <c r="F200" i="11"/>
  <c r="F199" i="11"/>
  <c r="E200" i="11"/>
  <c r="E199" i="11"/>
  <c r="C170" i="11"/>
  <c r="C171" i="11"/>
  <c r="C174" i="11" s="1"/>
  <c r="C173" i="11"/>
  <c r="A137" i="11"/>
  <c r="A148" i="11" s="1"/>
  <c r="H87" i="11"/>
  <c r="H86" i="11"/>
  <c r="F35" i="11"/>
  <c r="F34" i="11"/>
  <c r="F33" i="11"/>
  <c r="E35" i="11"/>
  <c r="E34" i="11"/>
  <c r="E33" i="11"/>
  <c r="E514" i="11"/>
  <c r="E518" i="11" s="1"/>
  <c r="G324" i="11"/>
  <c r="F324" i="11"/>
  <c r="G323" i="11"/>
  <c r="F323" i="11"/>
  <c r="G322" i="11"/>
  <c r="F322" i="11"/>
  <c r="O86" i="4"/>
  <c r="O84" i="4"/>
  <c r="O83" i="4"/>
  <c r="K77" i="4"/>
  <c r="M77" i="4" s="1"/>
  <c r="N77" i="4" s="1"/>
  <c r="M76" i="4"/>
  <c r="N76" i="4" s="1"/>
  <c r="C77" i="4"/>
  <c r="E77" i="4" s="1"/>
  <c r="F77" i="4" s="1"/>
  <c r="E76" i="4"/>
  <c r="F76" i="4" s="1"/>
  <c r="C67" i="4"/>
  <c r="B67" i="4"/>
  <c r="E66" i="4"/>
  <c r="D66" i="4"/>
  <c r="E65" i="4"/>
  <c r="D65" i="4"/>
  <c r="E64" i="4"/>
  <c r="D64" i="4"/>
  <c r="E63" i="4"/>
  <c r="D63" i="4"/>
  <c r="C47" i="4"/>
  <c r="B47" i="4"/>
  <c r="E44" i="4"/>
  <c r="E45" i="4"/>
  <c r="J57" i="4" s="1"/>
  <c r="E46" i="4"/>
  <c r="E43" i="4"/>
  <c r="J56" i="4" s="1"/>
  <c r="D46" i="4"/>
  <c r="D45" i="4"/>
  <c r="E56" i="4" s="1"/>
  <c r="D44" i="4"/>
  <c r="E57" i="4" s="1"/>
  <c r="D43" i="4"/>
  <c r="E123" i="3"/>
  <c r="C127" i="3"/>
  <c r="B127" i="3"/>
  <c r="C510" i="7"/>
  <c r="C340" i="9"/>
  <c r="C339" i="9"/>
  <c r="E107" i="9"/>
  <c r="D107" i="9"/>
  <c r="D80" i="9"/>
  <c r="C80" i="9"/>
  <c r="D252" i="9"/>
  <c r="D251" i="9"/>
  <c r="D195" i="9"/>
  <c r="D194" i="9"/>
  <c r="E167" i="9"/>
  <c r="E166" i="9"/>
  <c r="A491" i="7"/>
  <c r="E491" i="7" s="1"/>
  <c r="E490" i="7"/>
  <c r="E489" i="7"/>
  <c r="E488" i="7"/>
  <c r="C487" i="7"/>
  <c r="D487" i="7" s="1"/>
  <c r="A454" i="7"/>
  <c r="E454" i="7" s="1"/>
  <c r="E453" i="7"/>
  <c r="E452" i="7"/>
  <c r="E451" i="7"/>
  <c r="C450" i="7"/>
  <c r="C451" i="7" s="1"/>
  <c r="A430" i="7"/>
  <c r="E430" i="7" s="1"/>
  <c r="E429" i="7"/>
  <c r="E428" i="7"/>
  <c r="E427" i="7"/>
  <c r="C426" i="7"/>
  <c r="D426" i="7" s="1"/>
  <c r="E411" i="7"/>
  <c r="E412" i="7"/>
  <c r="E410" i="7"/>
  <c r="C409" i="7"/>
  <c r="D409" i="7" s="1"/>
  <c r="A413" i="7"/>
  <c r="A414" i="7" s="1"/>
  <c r="A415" i="7" s="1"/>
  <c r="A416" i="7" s="1"/>
  <c r="A417" i="7" s="1"/>
  <c r="A418" i="7" s="1"/>
  <c r="E418" i="7" s="1"/>
  <c r="G358" i="7"/>
  <c r="G359" i="7"/>
  <c r="G360" i="7"/>
  <c r="G361" i="7"/>
  <c r="G362" i="7"/>
  <c r="G363" i="7"/>
  <c r="G357" i="7"/>
  <c r="E358" i="7"/>
  <c r="E359" i="7"/>
  <c r="E360" i="7"/>
  <c r="E361" i="7"/>
  <c r="E362" i="7"/>
  <c r="E363" i="7"/>
  <c r="E357" i="7"/>
  <c r="C356" i="7"/>
  <c r="C357" i="7" s="1"/>
  <c r="G304" i="7"/>
  <c r="G303" i="7"/>
  <c r="G302" i="7"/>
  <c r="G301" i="7"/>
  <c r="E304" i="7"/>
  <c r="E303" i="7"/>
  <c r="E302" i="7"/>
  <c r="E301" i="7"/>
  <c r="C300" i="7"/>
  <c r="C301" i="7" s="1"/>
  <c r="E110" i="7"/>
  <c r="E107" i="7"/>
  <c r="A384" i="7"/>
  <c r="A385" i="7" s="1"/>
  <c r="A386" i="7" s="1"/>
  <c r="A387" i="7" s="1"/>
  <c r="A388" i="7" s="1"/>
  <c r="A389" i="7" s="1"/>
  <c r="E215" i="7"/>
  <c r="E214" i="7"/>
  <c r="E213" i="7"/>
  <c r="E212" i="7"/>
  <c r="E211" i="7"/>
  <c r="E210" i="7"/>
  <c r="E209" i="7"/>
  <c r="C208" i="7"/>
  <c r="C209" i="7" s="1"/>
  <c r="C210" i="7" s="1"/>
  <c r="C211" i="7" s="1"/>
  <c r="C212" i="7" s="1"/>
  <c r="C213" i="7" s="1"/>
  <c r="C214" i="7" s="1"/>
  <c r="C215" i="7" s="1"/>
  <c r="E182" i="7"/>
  <c r="E181" i="7"/>
  <c r="E180" i="7"/>
  <c r="E179" i="7"/>
  <c r="E178" i="7"/>
  <c r="E177" i="7"/>
  <c r="E176" i="7"/>
  <c r="C175" i="7"/>
  <c r="C176" i="7" s="1"/>
  <c r="C177" i="7" s="1"/>
  <c r="C178" i="7" s="1"/>
  <c r="C179" i="7" s="1"/>
  <c r="C180" i="7" s="1"/>
  <c r="C181" i="7" s="1"/>
  <c r="C182" i="7" s="1"/>
  <c r="E164" i="7"/>
  <c r="E163" i="7"/>
  <c r="E162" i="7"/>
  <c r="E161" i="7"/>
  <c r="E160" i="7"/>
  <c r="E159" i="7"/>
  <c r="E158" i="7"/>
  <c r="C157" i="7"/>
  <c r="C158" i="7" s="1"/>
  <c r="C159" i="7" s="1"/>
  <c r="C160" i="7" s="1"/>
  <c r="C161" i="7" s="1"/>
  <c r="C162" i="7" s="1"/>
  <c r="C163" i="7" s="1"/>
  <c r="C164" i="7" s="1"/>
  <c r="E106" i="7"/>
  <c r="E108" i="7"/>
  <c r="E109" i="7"/>
  <c r="E111" i="7"/>
  <c r="E105" i="7"/>
  <c r="C104" i="7"/>
  <c r="D109" i="7" s="1"/>
  <c r="F109" i="7" s="1"/>
  <c r="F590" i="6"/>
  <c r="G590" i="6" s="1"/>
  <c r="F589" i="6"/>
  <c r="G589" i="6" s="1"/>
  <c r="F588" i="6"/>
  <c r="G588" i="6" s="1"/>
  <c r="F587" i="6"/>
  <c r="G587" i="6" s="1"/>
  <c r="C590" i="6"/>
  <c r="D590" i="6" s="1"/>
  <c r="C589" i="6"/>
  <c r="D589" i="6" s="1"/>
  <c r="E592" i="6" s="1"/>
  <c r="E594" i="6" s="1"/>
  <c r="C588" i="6"/>
  <c r="D588" i="6" s="1"/>
  <c r="C587" i="6"/>
  <c r="D587" i="6" s="1"/>
  <c r="C565" i="6"/>
  <c r="I561" i="6"/>
  <c r="J561" i="6" s="1"/>
  <c r="I560" i="6"/>
  <c r="J560" i="6" s="1"/>
  <c r="I559" i="6"/>
  <c r="J559" i="6" s="1"/>
  <c r="I558" i="6"/>
  <c r="J558" i="6" s="1"/>
  <c r="F561" i="6"/>
  <c r="G561" i="6" s="1"/>
  <c r="F560" i="6"/>
  <c r="G560" i="6" s="1"/>
  <c r="F559" i="6"/>
  <c r="G559" i="6" s="1"/>
  <c r="F558" i="6"/>
  <c r="G558" i="6" s="1"/>
  <c r="C561" i="6"/>
  <c r="D561" i="6" s="1"/>
  <c r="C560" i="6"/>
  <c r="D560" i="6" s="1"/>
  <c r="C559" i="6"/>
  <c r="D559" i="6" s="1"/>
  <c r="C558" i="6"/>
  <c r="D558" i="6" s="1"/>
  <c r="F540" i="6"/>
  <c r="G540" i="6" s="1"/>
  <c r="C540" i="6"/>
  <c r="D540" i="6" s="1"/>
  <c r="F539" i="6"/>
  <c r="G539" i="6" s="1"/>
  <c r="C539" i="6"/>
  <c r="D539" i="6" s="1"/>
  <c r="F538" i="6"/>
  <c r="G538" i="6" s="1"/>
  <c r="C538" i="6"/>
  <c r="D538" i="6" s="1"/>
  <c r="F537" i="6"/>
  <c r="G537" i="6" s="1"/>
  <c r="C537" i="6"/>
  <c r="D537" i="6" s="1"/>
  <c r="F531" i="6"/>
  <c r="G531" i="6" s="1"/>
  <c r="C531" i="6"/>
  <c r="D531" i="6" s="1"/>
  <c r="F530" i="6"/>
  <c r="G530" i="6" s="1"/>
  <c r="C530" i="6"/>
  <c r="D530" i="6" s="1"/>
  <c r="F529" i="6"/>
  <c r="G529" i="6" s="1"/>
  <c r="C529" i="6"/>
  <c r="D529" i="6" s="1"/>
  <c r="F528" i="6"/>
  <c r="G528" i="6" s="1"/>
  <c r="C528" i="6"/>
  <c r="D528" i="6" s="1"/>
  <c r="F519" i="6"/>
  <c r="G519" i="6" s="1"/>
  <c r="C519" i="6"/>
  <c r="D519" i="6" s="1"/>
  <c r="F518" i="6"/>
  <c r="G518" i="6" s="1"/>
  <c r="C518" i="6"/>
  <c r="D518" i="6" s="1"/>
  <c r="F517" i="6"/>
  <c r="G517" i="6" s="1"/>
  <c r="C517" i="6"/>
  <c r="D517" i="6" s="1"/>
  <c r="F516" i="6"/>
  <c r="G516" i="6" s="1"/>
  <c r="C516" i="6"/>
  <c r="D516" i="6" s="1"/>
  <c r="F509" i="6"/>
  <c r="G509" i="6" s="1"/>
  <c r="F510" i="6"/>
  <c r="G510" i="6" s="1"/>
  <c r="F508" i="6"/>
  <c r="G508" i="6" s="1"/>
  <c r="C509" i="6"/>
  <c r="D509" i="6" s="1"/>
  <c r="C510" i="6"/>
  <c r="D510" i="6" s="1"/>
  <c r="C508" i="6"/>
  <c r="D508" i="6" s="1"/>
  <c r="F507" i="6"/>
  <c r="G507" i="6" s="1"/>
  <c r="C507" i="6"/>
  <c r="D507" i="6" s="1"/>
  <c r="D417" i="6"/>
  <c r="C305" i="6"/>
  <c r="C457" i="6"/>
  <c r="F452" i="6"/>
  <c r="G452" i="6" s="1"/>
  <c r="C452" i="6"/>
  <c r="D452" i="6" s="1"/>
  <c r="F450" i="6"/>
  <c r="G450" i="6" s="1"/>
  <c r="C450" i="6"/>
  <c r="D450" i="6" s="1"/>
  <c r="F448" i="6"/>
  <c r="G448" i="6" s="1"/>
  <c r="C448" i="6"/>
  <c r="D448" i="6" s="1"/>
  <c r="F446" i="6"/>
  <c r="G446" i="6" s="1"/>
  <c r="C446" i="6"/>
  <c r="D446" i="6" s="1"/>
  <c r="F432" i="6"/>
  <c r="G432" i="6" s="1"/>
  <c r="C432" i="6"/>
  <c r="D432" i="6" s="1"/>
  <c r="F431" i="6"/>
  <c r="G431" i="6" s="1"/>
  <c r="C431" i="6"/>
  <c r="D431" i="6" s="1"/>
  <c r="F429" i="6"/>
  <c r="G429" i="6" s="1"/>
  <c r="C429" i="6"/>
  <c r="D429" i="6" s="1"/>
  <c r="F427" i="6"/>
  <c r="G427" i="6" s="1"/>
  <c r="C427" i="6"/>
  <c r="D427" i="6" s="1"/>
  <c r="F412" i="6"/>
  <c r="G412" i="6" s="1"/>
  <c r="F414" i="6"/>
  <c r="G414" i="6" s="1"/>
  <c r="F410" i="6"/>
  <c r="G410" i="6" s="1"/>
  <c r="F408" i="6"/>
  <c r="G408" i="6" s="1"/>
  <c r="C412" i="6"/>
  <c r="D412" i="6" s="1"/>
  <c r="C414" i="6"/>
  <c r="D414" i="6" s="1"/>
  <c r="C410" i="6"/>
  <c r="D410" i="6" s="1"/>
  <c r="C408" i="6"/>
  <c r="D408" i="6" s="1"/>
  <c r="E363" i="6"/>
  <c r="C363" i="6"/>
  <c r="E362" i="6"/>
  <c r="C362" i="6"/>
  <c r="E361" i="6"/>
  <c r="C361" i="6"/>
  <c r="E360" i="6"/>
  <c r="C360" i="6"/>
  <c r="E358" i="6"/>
  <c r="C358" i="6"/>
  <c r="E356" i="6"/>
  <c r="C356" i="6"/>
  <c r="E354" i="6"/>
  <c r="C354" i="6"/>
  <c r="E335" i="6"/>
  <c r="C335" i="6"/>
  <c r="E334" i="6"/>
  <c r="C334" i="6"/>
  <c r="E333" i="6"/>
  <c r="C333" i="6"/>
  <c r="E332" i="6"/>
  <c r="C332" i="6"/>
  <c r="E330" i="6"/>
  <c r="C330" i="6"/>
  <c r="G338" i="6" s="1"/>
  <c r="E328" i="6"/>
  <c r="C328" i="6"/>
  <c r="E326" i="6"/>
  <c r="C326" i="6"/>
  <c r="C303" i="6"/>
  <c r="E309" i="6"/>
  <c r="E308" i="6"/>
  <c r="E307" i="6"/>
  <c r="E306" i="6"/>
  <c r="E305" i="6"/>
  <c r="E303" i="6"/>
  <c r="E301" i="6"/>
  <c r="C306" i="6"/>
  <c r="C307" i="6"/>
  <c r="C308" i="6"/>
  <c r="C309" i="6"/>
  <c r="C301" i="6"/>
  <c r="C90" i="6"/>
  <c r="D90" i="6" s="1"/>
  <c r="E90" i="6" s="1"/>
  <c r="F90" i="6" s="1"/>
  <c r="G90" i="6" s="1"/>
  <c r="H90" i="6" s="1"/>
  <c r="I90" i="6" s="1"/>
  <c r="J90" i="6" s="1"/>
  <c r="K90" i="6" s="1"/>
  <c r="D199" i="6"/>
  <c r="B218" i="6" s="1"/>
  <c r="G139" i="6"/>
  <c r="D139" i="6"/>
  <c r="G138" i="6"/>
  <c r="D138" i="6"/>
  <c r="G137" i="6"/>
  <c r="D137" i="6"/>
  <c r="G136" i="6"/>
  <c r="D136" i="6"/>
  <c r="G135" i="6"/>
  <c r="D135" i="6"/>
  <c r="G134" i="6"/>
  <c r="E134" i="6"/>
  <c r="E135" i="6" s="1"/>
  <c r="E136" i="6" s="1"/>
  <c r="E137" i="6" s="1"/>
  <c r="E138" i="6" s="1"/>
  <c r="E139" i="6" s="1"/>
  <c r="D134" i="6"/>
  <c r="B134" i="6"/>
  <c r="B135" i="6" s="1"/>
  <c r="B136" i="6" s="1"/>
  <c r="B137" i="6" s="1"/>
  <c r="B138" i="6" s="1"/>
  <c r="B139" i="6" s="1"/>
  <c r="G133" i="6"/>
  <c r="D133" i="6"/>
  <c r="G47" i="6"/>
  <c r="G67" i="6" s="1"/>
  <c r="D48" i="6"/>
  <c r="G69" i="6" s="1"/>
  <c r="C412" i="5"/>
  <c r="D412" i="5"/>
  <c r="B217" i="6"/>
  <c r="B212" i="6"/>
  <c r="F212" i="6"/>
  <c r="E142" i="6"/>
  <c r="D71" i="6"/>
  <c r="D70" i="6"/>
  <c r="D69" i="6"/>
  <c r="D68" i="6"/>
  <c r="D67" i="6"/>
  <c r="D66" i="6"/>
  <c r="H66" i="6" s="1"/>
  <c r="D65" i="6"/>
  <c r="G52" i="6"/>
  <c r="B99" i="6" s="1"/>
  <c r="G51" i="6"/>
  <c r="B98" i="6" s="1"/>
  <c r="G50" i="6"/>
  <c r="B97" i="6" s="1"/>
  <c r="G49" i="6"/>
  <c r="B96" i="6" s="1"/>
  <c r="G48" i="6"/>
  <c r="G70" i="6" s="1"/>
  <c r="G46" i="6"/>
  <c r="G65" i="6" s="1"/>
  <c r="D49" i="6"/>
  <c r="G71" i="6" s="1"/>
  <c r="D50" i="6"/>
  <c r="B86" i="6" s="1"/>
  <c r="C86" i="6" s="1"/>
  <c r="D86" i="6" s="1"/>
  <c r="E86" i="6" s="1"/>
  <c r="F86" i="6" s="1"/>
  <c r="G86" i="6" s="1"/>
  <c r="H86" i="6" s="1"/>
  <c r="I86" i="6" s="1"/>
  <c r="J86" i="6" s="1"/>
  <c r="K86" i="6" s="1"/>
  <c r="D51" i="6"/>
  <c r="B87" i="6" s="1"/>
  <c r="C87" i="6" s="1"/>
  <c r="D87" i="6" s="1"/>
  <c r="E87" i="6" s="1"/>
  <c r="F87" i="6" s="1"/>
  <c r="G87" i="6" s="1"/>
  <c r="H87" i="6" s="1"/>
  <c r="I87" i="6" s="1"/>
  <c r="J87" i="6" s="1"/>
  <c r="K87" i="6" s="1"/>
  <c r="D52" i="6"/>
  <c r="B88" i="6" s="1"/>
  <c r="C88" i="6" s="1"/>
  <c r="D88" i="6" s="1"/>
  <c r="E88" i="6" s="1"/>
  <c r="F88" i="6" s="1"/>
  <c r="G88" i="6" s="1"/>
  <c r="H88" i="6" s="1"/>
  <c r="I88" i="6" s="1"/>
  <c r="J88" i="6" s="1"/>
  <c r="K88" i="6" s="1"/>
  <c r="D46" i="6"/>
  <c r="B82" i="6" s="1"/>
  <c r="C82" i="6" s="1"/>
  <c r="D82" i="6" s="1"/>
  <c r="E82" i="6" s="1"/>
  <c r="F82" i="6" s="1"/>
  <c r="G82" i="6" s="1"/>
  <c r="H82" i="6" s="1"/>
  <c r="I82" i="6" s="1"/>
  <c r="J82" i="6" s="1"/>
  <c r="K82" i="6" s="1"/>
  <c r="E47" i="6"/>
  <c r="E48" i="6" s="1"/>
  <c r="E49" i="6" s="1"/>
  <c r="E50" i="6" s="1"/>
  <c r="E51" i="6" s="1"/>
  <c r="E52" i="6" s="1"/>
  <c r="B47" i="6"/>
  <c r="B48" i="6" s="1"/>
  <c r="B49" i="6" s="1"/>
  <c r="B50" i="6" s="1"/>
  <c r="B51" i="6" s="1"/>
  <c r="B52" i="6" s="1"/>
  <c r="E35" i="6"/>
  <c r="E36" i="6" s="1"/>
  <c r="E37" i="6" s="1"/>
  <c r="E38" i="6" s="1"/>
  <c r="E39" i="6" s="1"/>
  <c r="E40" i="6" s="1"/>
  <c r="B35" i="6"/>
  <c r="B36" i="6" s="1"/>
  <c r="B37" i="6" s="1"/>
  <c r="B38" i="6" s="1"/>
  <c r="B39" i="6" s="1"/>
  <c r="B40" i="6" s="1"/>
  <c r="D520" i="5"/>
  <c r="C520" i="5"/>
  <c r="G500" i="5"/>
  <c r="A500" i="5"/>
  <c r="F478" i="5"/>
  <c r="F178" i="5"/>
  <c r="E197" i="3"/>
  <c r="E168" i="3"/>
  <c r="D168" i="3"/>
  <c r="E167" i="3"/>
  <c r="D167" i="3"/>
  <c r="E166" i="3"/>
  <c r="D166" i="3"/>
  <c r="E165" i="3"/>
  <c r="D165" i="3"/>
  <c r="E157" i="3"/>
  <c r="D157" i="3"/>
  <c r="E156" i="3"/>
  <c r="D156" i="3"/>
  <c r="E155" i="3"/>
  <c r="D155" i="3"/>
  <c r="E154" i="3"/>
  <c r="D154" i="3"/>
  <c r="E124" i="3"/>
  <c r="E125" i="3"/>
  <c r="E126" i="3"/>
  <c r="D124" i="3"/>
  <c r="D125" i="3"/>
  <c r="D126" i="3"/>
  <c r="D123" i="3"/>
  <c r="C69" i="3"/>
  <c r="B69" i="3"/>
  <c r="E68" i="3"/>
  <c r="D68" i="3"/>
  <c r="E67" i="3"/>
  <c r="D67" i="3"/>
  <c r="E66" i="3"/>
  <c r="D66" i="3"/>
  <c r="E65" i="3"/>
  <c r="D65" i="3"/>
  <c r="C54" i="3"/>
  <c r="B54" i="3"/>
  <c r="E53" i="3"/>
  <c r="E52" i="3"/>
  <c r="E51" i="3"/>
  <c r="E50" i="3"/>
  <c r="D53" i="3"/>
  <c r="D52" i="3"/>
  <c r="D51" i="3"/>
  <c r="D50" i="3"/>
  <c r="C38" i="3"/>
  <c r="B38" i="3"/>
  <c r="D286" i="2"/>
  <c r="F286" i="2" s="1"/>
  <c r="D285" i="2"/>
  <c r="F285" i="2" s="1"/>
  <c r="D284" i="2"/>
  <c r="F284" i="2" s="1"/>
  <c r="D283" i="2"/>
  <c r="D269" i="2"/>
  <c r="D268" i="2"/>
  <c r="E268" i="2" s="1"/>
  <c r="D267" i="2"/>
  <c r="E267" i="2" s="1"/>
  <c r="D266" i="2"/>
  <c r="E266" i="2" s="1"/>
  <c r="E182" i="2"/>
  <c r="B219" i="6" l="1"/>
  <c r="H70" i="6"/>
  <c r="E143" i="6"/>
  <c r="E144" i="6" s="1"/>
  <c r="E146" i="6" s="1"/>
  <c r="E596" i="6"/>
  <c r="E598" i="6" s="1"/>
  <c r="D420" i="5"/>
  <c r="E420" i="5" s="1"/>
  <c r="D397" i="5"/>
  <c r="E397" i="5" s="1"/>
  <c r="D398" i="5"/>
  <c r="E398" i="5" s="1"/>
  <c r="D313" i="5"/>
  <c r="E313" i="5" s="1"/>
  <c r="D312" i="5"/>
  <c r="E312" i="5" s="1"/>
  <c r="G33" i="11"/>
  <c r="G35" i="11"/>
  <c r="G34" i="11"/>
  <c r="E414" i="7"/>
  <c r="E413" i="7"/>
  <c r="C513" i="7"/>
  <c r="A492" i="7"/>
  <c r="C488" i="7"/>
  <c r="C477" i="7"/>
  <c r="E416" i="7"/>
  <c r="C474" i="7"/>
  <c r="E415" i="7"/>
  <c r="D451" i="7"/>
  <c r="C452" i="7"/>
  <c r="A455" i="7"/>
  <c r="D450" i="7"/>
  <c r="A431" i="7"/>
  <c r="E431" i="7" s="1"/>
  <c r="C427" i="7"/>
  <c r="D357" i="7"/>
  <c r="F357" i="7" s="1"/>
  <c r="C358" i="7"/>
  <c r="C410" i="7"/>
  <c r="E417" i="7"/>
  <c r="C302" i="7"/>
  <c r="D301" i="7"/>
  <c r="F301" i="7" s="1"/>
  <c r="D180" i="7"/>
  <c r="F180" i="7" s="1"/>
  <c r="D210" i="7"/>
  <c r="F210" i="7" s="1"/>
  <c r="D213" i="7"/>
  <c r="F213" i="7" s="1"/>
  <c r="D215" i="7"/>
  <c r="D211" i="7"/>
  <c r="D214" i="7"/>
  <c r="D209" i="7"/>
  <c r="D212" i="7"/>
  <c r="F212" i="7" s="1"/>
  <c r="D162" i="7"/>
  <c r="F162" i="7" s="1"/>
  <c r="D181" i="7"/>
  <c r="F181" i="7" s="1"/>
  <c r="D177" i="7"/>
  <c r="F177" i="7" s="1"/>
  <c r="D178" i="7"/>
  <c r="D176" i="7"/>
  <c r="D182" i="7"/>
  <c r="D179" i="7"/>
  <c r="F179" i="7" s="1"/>
  <c r="D163" i="7"/>
  <c r="F163" i="7" s="1"/>
  <c r="D159" i="7"/>
  <c r="F159" i="7" s="1"/>
  <c r="D160" i="7"/>
  <c r="F160" i="7" s="1"/>
  <c r="D164" i="7"/>
  <c r="D158" i="7"/>
  <c r="D161" i="7"/>
  <c r="F161" i="7" s="1"/>
  <c r="C105" i="7"/>
  <c r="C106" i="7" s="1"/>
  <c r="C107" i="7" s="1"/>
  <c r="C108" i="7" s="1"/>
  <c r="C109" i="7" s="1"/>
  <c r="C110" i="7" s="1"/>
  <c r="C111" i="7" s="1"/>
  <c r="D107" i="7"/>
  <c r="D106" i="7"/>
  <c r="D108" i="7"/>
  <c r="F108" i="7" s="1"/>
  <c r="D110" i="7"/>
  <c r="F110" i="7" s="1"/>
  <c r="D105" i="7"/>
  <c r="D111" i="7"/>
  <c r="F111" i="7" s="1"/>
  <c r="C564" i="6"/>
  <c r="C566" i="6" s="1"/>
  <c r="B339" i="6"/>
  <c r="B367" i="6"/>
  <c r="B338" i="6"/>
  <c r="C456" i="6"/>
  <c r="C458" i="6" s="1"/>
  <c r="B366" i="6"/>
  <c r="D434" i="6"/>
  <c r="D435" i="6"/>
  <c r="B313" i="6"/>
  <c r="B312" i="6"/>
  <c r="B93" i="6"/>
  <c r="C93" i="6" s="1"/>
  <c r="D93" i="6" s="1"/>
  <c r="E93" i="6" s="1"/>
  <c r="F93" i="6" s="1"/>
  <c r="G93" i="6" s="1"/>
  <c r="H93" i="6" s="1"/>
  <c r="I93" i="6" s="1"/>
  <c r="J93" i="6" s="1"/>
  <c r="K93" i="6" s="1"/>
  <c r="C98" i="6"/>
  <c r="D98" i="6" s="1"/>
  <c r="E98" i="6" s="1"/>
  <c r="F98" i="6" s="1"/>
  <c r="G98" i="6" s="1"/>
  <c r="H98" i="6" s="1"/>
  <c r="I98" i="6" s="1"/>
  <c r="J98" i="6" s="1"/>
  <c r="K98" i="6" s="1"/>
  <c r="B95" i="6"/>
  <c r="C95" i="6" s="1"/>
  <c r="D95" i="6" s="1"/>
  <c r="E95" i="6" s="1"/>
  <c r="F95" i="6" s="1"/>
  <c r="G95" i="6" s="1"/>
  <c r="H95" i="6" s="1"/>
  <c r="I95" i="6" s="1"/>
  <c r="J95" i="6" s="1"/>
  <c r="K95" i="6" s="1"/>
  <c r="B94" i="6"/>
  <c r="C94" i="6" s="1"/>
  <c r="D94" i="6" s="1"/>
  <c r="E94" i="6" s="1"/>
  <c r="F94" i="6" s="1"/>
  <c r="G94" i="6" s="1"/>
  <c r="H94" i="6" s="1"/>
  <c r="I94" i="6" s="1"/>
  <c r="J94" i="6" s="1"/>
  <c r="K94" i="6" s="1"/>
  <c r="C96" i="6"/>
  <c r="D96" i="6" s="1"/>
  <c r="E96" i="6" s="1"/>
  <c r="F96" i="6" s="1"/>
  <c r="G96" i="6" s="1"/>
  <c r="H96" i="6" s="1"/>
  <c r="I96" i="6" s="1"/>
  <c r="J96" i="6" s="1"/>
  <c r="K96" i="6" s="1"/>
  <c r="C97" i="6"/>
  <c r="D97" i="6" s="1"/>
  <c r="E97" i="6" s="1"/>
  <c r="F97" i="6" s="1"/>
  <c r="G97" i="6" s="1"/>
  <c r="H97" i="6" s="1"/>
  <c r="I97" i="6" s="1"/>
  <c r="J97" i="6" s="1"/>
  <c r="K97" i="6" s="1"/>
  <c r="C99" i="6"/>
  <c r="D99" i="6" s="1"/>
  <c r="E99" i="6" s="1"/>
  <c r="F99" i="6" s="1"/>
  <c r="G99" i="6" s="1"/>
  <c r="H99" i="6" s="1"/>
  <c r="I99" i="6" s="1"/>
  <c r="J99" i="6" s="1"/>
  <c r="K99" i="6" s="1"/>
  <c r="B85" i="6"/>
  <c r="C85" i="6" s="1"/>
  <c r="D85" i="6" s="1"/>
  <c r="E85" i="6" s="1"/>
  <c r="F85" i="6" s="1"/>
  <c r="G85" i="6" s="1"/>
  <c r="H85" i="6" s="1"/>
  <c r="I85" i="6" s="1"/>
  <c r="J85" i="6" s="1"/>
  <c r="K85" i="6" s="1"/>
  <c r="B83" i="6"/>
  <c r="C83" i="6" s="1"/>
  <c r="D83" i="6" s="1"/>
  <c r="E83" i="6" s="1"/>
  <c r="F83" i="6" s="1"/>
  <c r="G83" i="6" s="1"/>
  <c r="H83" i="6" s="1"/>
  <c r="I83" i="6" s="1"/>
  <c r="J83" i="6" s="1"/>
  <c r="K83" i="6" s="1"/>
  <c r="B84" i="6"/>
  <c r="C84" i="6" s="1"/>
  <c r="D84" i="6" s="1"/>
  <c r="E84" i="6" s="1"/>
  <c r="F84" i="6" s="1"/>
  <c r="G84" i="6" s="1"/>
  <c r="H84" i="6" s="1"/>
  <c r="I84" i="6" s="1"/>
  <c r="J84" i="6" s="1"/>
  <c r="K84" i="6" s="1"/>
  <c r="H195" i="6"/>
  <c r="H65" i="6"/>
  <c r="H71" i="6"/>
  <c r="H67" i="6"/>
  <c r="H68" i="6"/>
  <c r="H69" i="6"/>
  <c r="F213" i="6"/>
  <c r="F214" i="6" s="1"/>
  <c r="B122" i="6"/>
  <c r="B213" i="6"/>
  <c r="B214" i="6" s="1"/>
  <c r="A432" i="7" l="1"/>
  <c r="D488" i="7"/>
  <c r="C489" i="7"/>
  <c r="A493" i="7"/>
  <c r="E492" i="7"/>
  <c r="A456" i="7"/>
  <c r="E455" i="7"/>
  <c r="C453" i="7"/>
  <c r="D452" i="7"/>
  <c r="G451" i="7"/>
  <c r="F451" i="7"/>
  <c r="D427" i="7"/>
  <c r="C428" i="7"/>
  <c r="A433" i="7"/>
  <c r="E432" i="7"/>
  <c r="D410" i="7"/>
  <c r="C411" i="7"/>
  <c r="C359" i="7"/>
  <c r="D358" i="7"/>
  <c r="F358" i="7" s="1"/>
  <c r="C303" i="7"/>
  <c r="D302" i="7"/>
  <c r="F302" i="7" s="1"/>
  <c r="G106" i="7"/>
  <c r="F106" i="7"/>
  <c r="G107" i="7"/>
  <c r="F107" i="7"/>
  <c r="F105" i="7"/>
  <c r="G179" i="7"/>
  <c r="G214" i="7"/>
  <c r="G213" i="7"/>
  <c r="G211" i="7"/>
  <c r="F211" i="7"/>
  <c r="F215" i="7"/>
  <c r="G215" i="7"/>
  <c r="G182" i="7"/>
  <c r="G212" i="7"/>
  <c r="G164" i="7"/>
  <c r="G210" i="7"/>
  <c r="F209" i="7"/>
  <c r="G209" i="7"/>
  <c r="F214" i="7"/>
  <c r="G181" i="7"/>
  <c r="G163" i="7"/>
  <c r="G180" i="7"/>
  <c r="F176" i="7"/>
  <c r="G176" i="7"/>
  <c r="F182" i="7"/>
  <c r="G178" i="7"/>
  <c r="F178" i="7"/>
  <c r="G160" i="7"/>
  <c r="G177" i="7"/>
  <c r="F164" i="7"/>
  <c r="G162" i="7"/>
  <c r="G158" i="7"/>
  <c r="F158" i="7"/>
  <c r="G159" i="7"/>
  <c r="G161" i="7"/>
  <c r="G108" i="7"/>
  <c r="G110" i="7"/>
  <c r="G111" i="7"/>
  <c r="G109" i="7"/>
  <c r="B340" i="6"/>
  <c r="C347" i="6" s="1"/>
  <c r="D436" i="6"/>
  <c r="B314" i="6"/>
  <c r="B368" i="6"/>
  <c r="E370" i="6" s="1"/>
  <c r="E372" i="6" s="1"/>
  <c r="H72" i="6"/>
  <c r="E493" i="7" l="1"/>
  <c r="A494" i="7"/>
  <c r="D489" i="7"/>
  <c r="C490" i="7"/>
  <c r="G488" i="7"/>
  <c r="F488" i="7"/>
  <c r="G452" i="7"/>
  <c r="F452" i="7"/>
  <c r="D453" i="7"/>
  <c r="C454" i="7"/>
  <c r="A457" i="7"/>
  <c r="E456" i="7"/>
  <c r="A434" i="7"/>
  <c r="E433" i="7"/>
  <c r="C429" i="7"/>
  <c r="D428" i="7"/>
  <c r="G427" i="7"/>
  <c r="F427" i="7"/>
  <c r="C360" i="7"/>
  <c r="D359" i="7"/>
  <c r="F359" i="7" s="1"/>
  <c r="C412" i="7"/>
  <c r="D411" i="7"/>
  <c r="G410" i="7"/>
  <c r="F410" i="7"/>
  <c r="C304" i="7"/>
  <c r="D304" i="7" s="1"/>
  <c r="F304" i="7" s="1"/>
  <c r="D303" i="7"/>
  <c r="F303" i="7" s="1"/>
  <c r="C491" i="7" l="1"/>
  <c r="D490" i="7"/>
  <c r="E494" i="7"/>
  <c r="A495" i="7"/>
  <c r="G489" i="7"/>
  <c r="F489" i="7"/>
  <c r="E457" i="7"/>
  <c r="A458" i="7"/>
  <c r="G453" i="7"/>
  <c r="F453" i="7"/>
  <c r="D454" i="7"/>
  <c r="C475" i="7" s="1"/>
  <c r="C476" i="7" s="1"/>
  <c r="C478" i="7" s="1"/>
  <c r="C455" i="7"/>
  <c r="G428" i="7"/>
  <c r="F428" i="7"/>
  <c r="C430" i="7"/>
  <c r="D429" i="7"/>
  <c r="E434" i="7"/>
  <c r="A435" i="7"/>
  <c r="E435" i="7" s="1"/>
  <c r="G411" i="7"/>
  <c r="F411" i="7"/>
  <c r="C413" i="7"/>
  <c r="D412" i="7"/>
  <c r="D360" i="7"/>
  <c r="F360" i="7" s="1"/>
  <c r="C361" i="7"/>
  <c r="E495" i="7" l="1"/>
  <c r="A496" i="7"/>
  <c r="E496" i="7" s="1"/>
  <c r="E499" i="7" s="1"/>
  <c r="G490" i="7"/>
  <c r="F490" i="7"/>
  <c r="D491" i="7"/>
  <c r="C492" i="7"/>
  <c r="E438" i="7"/>
  <c r="C456" i="7"/>
  <c r="D455" i="7"/>
  <c r="G454" i="7"/>
  <c r="F454" i="7"/>
  <c r="E458" i="7"/>
  <c r="A459" i="7"/>
  <c r="E459" i="7" s="1"/>
  <c r="G429" i="7"/>
  <c r="F429" i="7"/>
  <c r="D430" i="7"/>
  <c r="C431" i="7"/>
  <c r="D361" i="7"/>
  <c r="F361" i="7" s="1"/>
  <c r="C362" i="7"/>
  <c r="F412" i="7"/>
  <c r="G412" i="7"/>
  <c r="C414" i="7"/>
  <c r="D413" i="7"/>
  <c r="C493" i="7" l="1"/>
  <c r="D492" i="7"/>
  <c r="G491" i="7"/>
  <c r="F491" i="7"/>
  <c r="E462" i="7"/>
  <c r="G455" i="7"/>
  <c r="F455" i="7"/>
  <c r="C457" i="7"/>
  <c r="D456" i="7"/>
  <c r="D431" i="7"/>
  <c r="C432" i="7"/>
  <c r="G430" i="7"/>
  <c r="F430" i="7"/>
  <c r="C415" i="7"/>
  <c r="D414" i="7"/>
  <c r="F413" i="7"/>
  <c r="G413" i="7"/>
  <c r="C363" i="7"/>
  <c r="D363" i="7" s="1"/>
  <c r="F363" i="7" s="1"/>
  <c r="D362" i="7"/>
  <c r="F362" i="7" s="1"/>
  <c r="F492" i="7" l="1"/>
  <c r="G492" i="7"/>
  <c r="C494" i="7"/>
  <c r="D493" i="7"/>
  <c r="G456" i="7"/>
  <c r="F456" i="7"/>
  <c r="D457" i="7"/>
  <c r="C458" i="7"/>
  <c r="C433" i="7"/>
  <c r="D432" i="7"/>
  <c r="G431" i="7"/>
  <c r="F431" i="7"/>
  <c r="F414" i="7"/>
  <c r="G414" i="7"/>
  <c r="C416" i="7"/>
  <c r="D415" i="7"/>
  <c r="F493" i="7" l="1"/>
  <c r="G493" i="7"/>
  <c r="C495" i="7"/>
  <c r="D494" i="7"/>
  <c r="D458" i="7"/>
  <c r="C459" i="7"/>
  <c r="D459" i="7" s="1"/>
  <c r="G457" i="7"/>
  <c r="F457" i="7"/>
  <c r="F432" i="7"/>
  <c r="G432" i="7"/>
  <c r="C434" i="7"/>
  <c r="D433" i="7"/>
  <c r="G415" i="7"/>
  <c r="F415" i="7"/>
  <c r="C417" i="7"/>
  <c r="D416" i="7"/>
  <c r="G494" i="7" l="1"/>
  <c r="F494" i="7"/>
  <c r="D495" i="7"/>
  <c r="C511" i="7" s="1"/>
  <c r="C512" i="7" s="1"/>
  <c r="C514" i="7" s="1"/>
  <c r="C496" i="7"/>
  <c r="D496" i="7" s="1"/>
  <c r="G459" i="7"/>
  <c r="F459" i="7"/>
  <c r="G458" i="7"/>
  <c r="F458" i="7"/>
  <c r="G433" i="7"/>
  <c r="F433" i="7"/>
  <c r="D434" i="7"/>
  <c r="C435" i="7"/>
  <c r="D435" i="7" s="1"/>
  <c r="F416" i="7"/>
  <c r="G416" i="7"/>
  <c r="C418" i="7"/>
  <c r="D418" i="7" s="1"/>
  <c r="D417" i="7"/>
  <c r="G496" i="7" l="1"/>
  <c r="F496" i="7"/>
  <c r="G495" i="7"/>
  <c r="F495" i="7"/>
  <c r="F462" i="7"/>
  <c r="G435" i="7"/>
  <c r="F435" i="7"/>
  <c r="G434" i="7"/>
  <c r="F434" i="7"/>
  <c r="G417" i="7"/>
  <c r="F417" i="7"/>
  <c r="F418" i="7"/>
  <c r="G418" i="7"/>
  <c r="F499" i="7" l="1"/>
  <c r="F438" i="7"/>
</calcChain>
</file>

<file path=xl/sharedStrings.xml><?xml version="1.0" encoding="utf-8"?>
<sst xmlns="http://schemas.openxmlformats.org/spreadsheetml/2006/main" count="5058" uniqueCount="2867">
  <si>
    <t>המרכז האקדמי רופין</t>
  </si>
  <si>
    <t>פרטי ההתקשרות עם המרצה:</t>
  </si>
  <si>
    <t>shay.tsaban@gmail.com</t>
  </si>
  <si>
    <t xml:space="preserve">בבקשה לציין מידע מלא בכל פנייה: המרכז האקדמי רופין / מבוא למיקרו כלכלה. </t>
  </si>
  <si>
    <t>לפניות דחופות, הנייד הוא:</t>
  </si>
  <si>
    <t>050-6551519</t>
  </si>
  <si>
    <t>ברשתות החברתיות:</t>
  </si>
  <si>
    <t>Facebook: Shay Tsaban</t>
  </si>
  <si>
    <t>Instagram: shaytsaban</t>
  </si>
  <si>
    <t>הקלטות המפגשים - זמינות בכל דרך האתר.</t>
  </si>
  <si>
    <t>חומרים:</t>
  </si>
  <si>
    <t>חומרי מרכז הקורס שלומי כץ זמינים לשירותכם באתר הקורס.</t>
  </si>
  <si>
    <t xml:space="preserve">בנוסף, כדי לא לבלבל ולהתבלבל ולהמנע מאתר עמוס במיוחד, אני ארכז בקובץ אחד ויחיד זה </t>
  </si>
  <si>
    <t>את דברי ההסבר המבוססים על המפגשים שלנו. כמובן, הכל יהיה מאד דומה, אך לעתים נציג</t>
  </si>
  <si>
    <t>טכניקות פתרון מעט שונות ו/או נוסיף הסברים מילוליים, התייחסות להערות הכיתה וכיו״ב.</t>
  </si>
  <si>
    <t>מפגש</t>
  </si>
  <si>
    <t xml:space="preserve">תאריך </t>
  </si>
  <si>
    <t>נושא</t>
  </si>
  <si>
    <t>מסחר בינלאומי</t>
  </si>
  <si>
    <t>ביקוש</t>
  </si>
  <si>
    <t>בחינה</t>
  </si>
  <si>
    <t>שיעור 1 - עקומת התמורה</t>
  </si>
  <si>
    <t>העקרון הכלכלי הבסיסי:</t>
  </si>
  <si>
    <t>כל בחירה כרוכה בויתור: הדבר יוצר את הבעיה הכלכלית הבסיסית, שאנחנו רוצים לתאר.</t>
  </si>
  <si>
    <t>היא נובעת מכך בעוד שלצרכינו ולרצונותינו אין למעשה גבול, המשאבים העומדים לרשותנו, הן כפרטים</t>
  </si>
  <si>
    <t>והן כחברה, מוגבלים. המטרה הכלכלית היא להגיע למצב שבו ניתן לייצר / לצרוך ״כמה שיותר״ במסגרת מגבלות</t>
  </si>
  <si>
    <t>המשאבים.</t>
  </si>
  <si>
    <t>את המגבלה הזו (מקסימום ייצור / צריכה בהתנהלות כלכלית נכונה) מייצגת עקומת התמורה, נושא לתחילת הסמסטר.</t>
  </si>
  <si>
    <t>עקומת התמורה - הגדרה יבשה</t>
  </si>
  <si>
    <t xml:space="preserve">במילים אחרות: עקומת התמורה מייצגת אוסף תמהילי ייצור שבכל אחד מהם מתקיים האילוץ לפיו הגדלת נפח </t>
  </si>
  <si>
    <t>הייצור ממוצר מסוים, מחייבת ויתור על צריכה מהמוצר האחר.</t>
  </si>
  <si>
    <t xml:space="preserve">נניח, באופן גס, שבמשק ״עמיר״ מייצרים כרגע 100 מכוניות ו-3,000 לאפות בשנה. אם אני מספר לך שאם המשק </t>
  </si>
  <si>
    <t>יתאמץ, הוא יכול לייצר 110 מכוניות ו-3,000 לאפות בשנה - סימן שהנקודה (100 מכוניות, 3,000 לאפות) איננה</t>
  </si>
  <si>
    <t>על עקומת התמורה. כי עקומת התמורה = יעילות; אם נגדיל ייצור ממוצר אחד, חייבים לוותר על ייצור ממוצר אחר.</t>
  </si>
  <si>
    <t xml:space="preserve">ולפיכך, נקודה של (100 מכוניות, 3,000 לאפות) איננה נקודה שמשק ישאף להיות עליה. </t>
  </si>
  <si>
    <t>עקומת התמורה - המחשה בסיסית מאד</t>
  </si>
  <si>
    <t>הניחו שמשק יכול לייצר רק שני מוצרים: אייפדים (x) ומחשבים ניידים (y).</t>
  </si>
  <si>
    <t xml:space="preserve">כלומר, את היקף הייצור מהמוצר האחד (אייפד) נציג על הציר האופקי (ציר ה - x). </t>
  </si>
  <si>
    <t>ואת היקף הייצור מהמוצר השני, מחשבים ניידים, נציג על הציר האנכי (ציר ה - y).</t>
  </si>
  <si>
    <t>הצורה של עקומת התמורה יכולה להיות אחת מה-2 הבאות (כרגע רק הכיוון, בהמשך נמחיש יותר):</t>
  </si>
  <si>
    <t>מחשבים ניידים</t>
  </si>
  <si>
    <t>y</t>
  </si>
  <si>
    <t>Ymax</t>
  </si>
  <si>
    <t>היקף ייצור מקסימלי של y.</t>
  </si>
  <si>
    <t>בנקודה זו: x=0</t>
  </si>
  <si>
    <t>x</t>
  </si>
  <si>
    <t>אייפדים</t>
  </si>
  <si>
    <t>Xmax</t>
  </si>
  <si>
    <t>עקומת תמורה בשיפוע הולך וגדל</t>
  </si>
  <si>
    <t>היקף ייצור מקסימלי של x</t>
  </si>
  <si>
    <t>משמעות: במקרים רבים, כשנרצה</t>
  </si>
  <si>
    <t>בנקודה זו y=0</t>
  </si>
  <si>
    <t xml:space="preserve">לייצר ״המון x״ נצטרך לוותר על y </t>
  </si>
  <si>
    <t>עקומת תמורה לינארית (בצורה של קו ישר / שיפוע קבוע)</t>
  </si>
  <si>
    <t xml:space="preserve">בהיקף יחסי שהולך וגדל (התמחות). </t>
  </si>
  <si>
    <t>משמעות: כל יחידה שמייצרים מ-x גורעת מספר יחידות קבוע של y</t>
  </si>
  <si>
    <t>מאפייני עקומת התמורה (בהמשך, כשנעמיק הידע, נציג מאפיינים נוספים):</t>
  </si>
  <si>
    <t xml:space="preserve">הסבר: עקומת התמורה מתארת ייצור יעיל; ואם מייצרים ביעילות, הרי שבמצב של מגבלת משאבים (תופעת המחסור), </t>
  </si>
  <si>
    <t xml:space="preserve">להגדיל ייצור x משמעו להקטין ייצור y (ולהפך). </t>
  </si>
  <si>
    <t>ב. שיפוע קבוע (לינארי - שרטוט שמאלי) או שיפוע שלילי שהולך וגדל בערך מוחלט (שרטוט ימני) - הסבר מלא בהמשך.</t>
  </si>
  <si>
    <t>הסבר: לאור מגבלת המשאבים - לא ניתן לייצר יותר מבלי לוותר על מוצר אחר.</t>
  </si>
  <si>
    <t>תרגול קטן: אפשרי / לא?</t>
  </si>
  <si>
    <t>האם ייתכן שעקומת התמורה נראית כך?</t>
  </si>
  <si>
    <t>האם הנקודה N אפשרית או לא?</t>
  </si>
  <si>
    <t>האם הנקודה R אפשרית או לא?</t>
  </si>
  <si>
    <t>בלתי אפשרית: עקומת התמורה מוגדרת</t>
  </si>
  <si>
    <t>אפשרית. בהגדרה, כל תמהילי הייצור</t>
  </si>
  <si>
    <t>בתור הגבול העליון של אפשרויות הייצור,</t>
  </si>
  <si>
    <t>על עקומת התמורה אפשריים</t>
  </si>
  <si>
    <t xml:space="preserve">ולא ניתן להיות מעליה. </t>
  </si>
  <si>
    <t>האם הנקודה S אפשרית או לא?</t>
  </si>
  <si>
    <t>התשובה: אפשרית. עקומת התמורה היא הגבול</t>
  </si>
  <si>
    <t xml:space="preserve">העליון של אפשרויות הייצור, תמיד אפשר להיות מתחתיה (לא יעיל). </t>
  </si>
  <si>
    <t>עקומת התמורה - הגדרות מתמטיות בסיסיות ל״סוגי עלויות״</t>
  </si>
  <si>
    <t>הואיל ועקומת התמורה מתמקדת במגבלות ייצור, המשמעות היא שכל בחירה כרוכה בויתור, ולכל ניסיון לייצר</t>
  </si>
  <si>
    <t>יותר ממוצר מסויים נלווה הצורך לוותר על יחידות מהמוצר האחר. ויתורים אלו נקראים גם ״עלויות״ שיוגדרו להלן.</t>
  </si>
  <si>
    <t>עלות אלטרנטיבית כוללת בייצור x:</t>
  </si>
  <si>
    <t>Ymax - Yactual</t>
  </si>
  <si>
    <t xml:space="preserve">TC(x) = </t>
  </si>
  <si>
    <t>עלות אלטרנטיבית כוללת בייצור y:</t>
  </si>
  <si>
    <t>Xmax - Xactual</t>
  </si>
  <si>
    <t xml:space="preserve">TC(y) = </t>
  </si>
  <si>
    <t>עלות ממוצעת בייצור x:</t>
  </si>
  <si>
    <t>(Ymax - Yactual)/Xactual</t>
  </si>
  <si>
    <t xml:space="preserve">AC(x) = </t>
  </si>
  <si>
    <t>עלות ממוצעת בייצור y:</t>
  </si>
  <si>
    <t>(Xmax - Xactual)/Yactual</t>
  </si>
  <si>
    <t xml:space="preserve">AC(y) = </t>
  </si>
  <si>
    <t>עלות שולית בייצור x:</t>
  </si>
  <si>
    <t>ΔY/ΔX</t>
  </si>
  <si>
    <t xml:space="preserve">MC(x) = </t>
  </si>
  <si>
    <t>עלות שולית בייצור y:</t>
  </si>
  <si>
    <t>ΔX/ΔY</t>
  </si>
  <si>
    <t>MC(Y)</t>
  </si>
  <si>
    <t>כמובן שזה לא מובן בצורה הזו, צריך לתרגל. שמרו את זה כהגדרות, ותכף ניגש לתרגיל שימחיש. בינתיים, הפרשנות</t>
  </si>
  <si>
    <t>לסימונים היא:</t>
  </si>
  <si>
    <t>הכמות המירבית הניתנת לייצור ממוצר Y</t>
  </si>
  <si>
    <t>Yactual</t>
  </si>
  <si>
    <t xml:space="preserve">הכמות במיוצרת בפועל ממוצר Y בנקודה הנדונה (שלומי אוהב לסמן זאת כ - Y0). </t>
  </si>
  <si>
    <t>הכמות המירבית הניתנת לייצור ממוצר X</t>
  </si>
  <si>
    <t>Xactual</t>
  </si>
  <si>
    <t xml:space="preserve">הכמות במיוצרת בפועל ממוצר X בנקודה הנדונה (שלומי אוהב לסמן זאת כ - X0). </t>
  </si>
  <si>
    <t>ΔY</t>
  </si>
  <si>
    <t>נבהיר בהמשך. בגדול: ההפרש בין היקף הייצור ב-Y בנקודה אחת שמאלה לבין היקף הייצור ממנו בנקודה</t>
  </si>
  <si>
    <t>ΔX</t>
  </si>
  <si>
    <t>בגדול: ההפרש בין היקף הייצור של X בנקודה אחת ימינה לבין היקף הייצור ממנו בנקודה</t>
  </si>
  <si>
    <t>עקומת התמורה, תרגיל בסיסי ראשוני</t>
  </si>
  <si>
    <t xml:space="preserve">משק מסוגל לייצר אך ורק פסטה (x) ו/או פתיתים (y). </t>
  </si>
  <si>
    <t>אפשרויות הייצור נתונות בטבלה שלהלן (הערכים הם בטונות):</t>
  </si>
  <si>
    <t>פתיתים</t>
  </si>
  <si>
    <t>אפשרויות</t>
  </si>
  <si>
    <t>ייצור פסטה</t>
  </si>
  <si>
    <t>ייצור פתיתים</t>
  </si>
  <si>
    <t>A</t>
  </si>
  <si>
    <t>B</t>
  </si>
  <si>
    <t>C</t>
  </si>
  <si>
    <t>D</t>
  </si>
  <si>
    <t>נדרש:</t>
  </si>
  <si>
    <t>א. איירו את עקומת התמורה על פי נתוני השאלה &gt;&gt;&gt;&gt;&gt;&gt;</t>
  </si>
  <si>
    <t>פסטה x</t>
  </si>
  <si>
    <t>ב. האם ניתן לייצר 160 טון פסטה ו-50 טון פתיתים? נמקו.</t>
  </si>
  <si>
    <t>ג. האם ניתן לייצר 100 טון פסטה ו-40 טון פתיתים? נמקו.</t>
  </si>
  <si>
    <t>ה. מהי העלות הממוצעת לייצור פסטה, בנקודה C, במונחי פתיתים?</t>
  </si>
  <si>
    <t>ז. בנקודה B, מהי העלות הממוצעת לייצור פסטה?</t>
  </si>
  <si>
    <t>ח. בנקודה B, מהי העלות הכוללת לייצור פתיתים?</t>
  </si>
  <si>
    <t>ט. בנקודה B, מהי העלות הממוצעת לייצור פתיתים?</t>
  </si>
  <si>
    <t>י. כמה יעלה לי לייצר את הפסטה ה-101?</t>
  </si>
  <si>
    <t>ניתן לראות על פי עקומת התמורה שאם מייצרים 160 טון פסטה, מקסימום היקף הפתיתים לייצור הוא 40.</t>
  </si>
  <si>
    <t xml:space="preserve">לכן לא ניתן לייצר 160 טון פסטה + 50 טון פתיתים (לא ניתן להמצא בנקודה האדומה, שהיא מעל עקומת התמורה). </t>
  </si>
  <si>
    <t>ניתן לראות שזהו היקף ייצור שמתחת לעקומת התמורה: המשמעות - הוא אפשרי, אבל הוא לא יעיל.</t>
  </si>
  <si>
    <r>
      <t xml:space="preserve">ד. מהי </t>
    </r>
    <r>
      <rPr>
        <b/>
        <sz val="12"/>
        <color theme="1"/>
        <rFont val="David"/>
      </rPr>
      <t>העלות הכוללת</t>
    </r>
    <r>
      <rPr>
        <sz val="12"/>
        <color theme="1"/>
        <rFont val="David"/>
      </rPr>
      <t xml:space="preserve"> לייצור פסטה בנקודה C, במונחי פתיתים?</t>
    </r>
  </si>
  <si>
    <t>בעולם עם שני מוצרים בלבד - העלות של מוצר מסוים היא סך הויתור על המוצר האחר שנבע מכך.</t>
  </si>
  <si>
    <t>אם לא הייתי מייצר פסטה בכלל:</t>
  </si>
  <si>
    <t>Y = Ymax = 150 פתיתים</t>
  </si>
  <si>
    <t>אבל אני כן מייצר פסטה. ובעקבות כך:</t>
  </si>
  <si>
    <t>Yc = 40 פתיתים</t>
  </si>
  <si>
    <t>המשמעות: כדי להיות בנקודה C ולייצר 160 טון פסטה, ויתרתי על:</t>
  </si>
  <si>
    <t>Ymax - Yc = 150 - 40 = 110</t>
  </si>
  <si>
    <t xml:space="preserve">כששואלים מהי העלות הכוללת לייצור מוצר בנקודה מסוימת, </t>
  </si>
  <si>
    <r>
      <t xml:space="preserve">עלינו לחשב את ההפרש בין </t>
    </r>
    <r>
      <rPr>
        <sz val="12"/>
        <color rgb="FFFF0000"/>
        <rFont val="David"/>
      </rPr>
      <t>היקף הייצור המקסימלי מהמוצר השני</t>
    </r>
    <r>
      <rPr>
        <sz val="12"/>
        <color theme="1"/>
        <rFont val="David"/>
      </rPr>
      <t xml:space="preserve">, </t>
    </r>
  </si>
  <si>
    <r>
      <t xml:space="preserve">לבין היקף הייצור מהמוצר השני </t>
    </r>
    <r>
      <rPr>
        <sz val="12"/>
        <color rgb="FF00B050"/>
        <rFont val="David"/>
      </rPr>
      <t>באותה נקודה</t>
    </r>
    <r>
      <rPr>
        <sz val="12"/>
        <color theme="1"/>
        <rFont val="David"/>
      </rPr>
      <t>.</t>
    </r>
  </si>
  <si>
    <t>כאן שאלו על עלות x בנקודה C.</t>
  </si>
  <si>
    <r>
      <t xml:space="preserve">לכן </t>
    </r>
    <r>
      <rPr>
        <sz val="12"/>
        <color rgb="FFFF0000"/>
        <rFont val="David"/>
      </rPr>
      <t>Ymax</t>
    </r>
    <r>
      <rPr>
        <sz val="12"/>
        <color theme="1"/>
        <rFont val="David"/>
      </rPr>
      <t>-</t>
    </r>
    <r>
      <rPr>
        <sz val="12"/>
        <color rgb="FF00B050"/>
        <rFont val="David"/>
      </rPr>
      <t>Yc</t>
    </r>
  </si>
  <si>
    <r>
      <t xml:space="preserve">ה. מהי </t>
    </r>
    <r>
      <rPr>
        <b/>
        <sz val="12"/>
        <color theme="1"/>
        <rFont val="David"/>
      </rPr>
      <t>העלות הממוצעת</t>
    </r>
    <r>
      <rPr>
        <sz val="12"/>
        <color theme="1"/>
        <rFont val="David"/>
      </rPr>
      <t xml:space="preserve"> לייצור פסטה, בנקודה C, במונחי פתיתים?</t>
    </r>
  </si>
  <si>
    <t>העלות הממוצעת היא היחס בין העלות הכוללת לבין מספר היחידות המיוצרות מהמוצר הספציפי.</t>
  </si>
  <si>
    <r>
      <t xml:space="preserve">ו+ז. מהי </t>
    </r>
    <r>
      <rPr>
        <b/>
        <sz val="12"/>
        <color theme="1"/>
        <rFont val="David"/>
      </rPr>
      <t>העלות הכוללת וכן העלות הממוצעת</t>
    </r>
    <r>
      <rPr>
        <sz val="12"/>
        <color theme="1"/>
        <rFont val="David"/>
      </rPr>
      <t xml:space="preserve"> לייצור פסטה, בנקודה B, במונחי פתיתים?</t>
    </r>
  </si>
  <si>
    <t>עלות כוללת</t>
  </si>
  <si>
    <t>עלות ממוצעת</t>
  </si>
  <si>
    <t xml:space="preserve">כאשר שואלים על עלות מוצר מסוים, תמיד מבטאים אותה במונחי המוצר האחר. </t>
  </si>
  <si>
    <t>בסעיפים קודמים, שאלו על עלות פסטה, והתשובה היתה בטון פתיתים.</t>
  </si>
  <si>
    <t>הפעם שואלים על עלות פתיתים, והתשובה (הויתור הרלוונטי, שמייצג את העלות) יהיה במונחים של פסטה.</t>
  </si>
  <si>
    <t xml:space="preserve">לפי ההגדרה, העלות הכוללת בייצור y היא </t>
  </si>
  <si>
    <t>במונחי x ותוגדר כך:</t>
  </si>
  <si>
    <t>Xmax - X(B)</t>
  </si>
  <si>
    <t>בהצבה:</t>
  </si>
  <si>
    <t xml:space="preserve">170 - 100 = </t>
  </si>
  <si>
    <t xml:space="preserve">והתשובה: העלות הכוללת בייצור פתיתים בנקודה B </t>
  </si>
  <si>
    <t xml:space="preserve">היא 70 טון פסטה. </t>
  </si>
  <si>
    <t>ט. בנקודה B, מהי העלות הממוצעת לייצור הפתיתים?</t>
  </si>
  <si>
    <t>עלות ממוצעת לוקחת את העלות הכוללת ומחלקת אותה במספר היחידות מהמוצר הספציפי עליו שואלים.</t>
  </si>
  <si>
    <t>שאלות הדורשות דיון בעלות ייצור של יחידה אחת נוספת נקראות גם שאלות על ״עלות שולית״.</t>
  </si>
  <si>
    <t>שאלות אלו לא יכולות להסתפק רק בהפרשים מול המקסימום, אלא את ידיעת השיפוע הספציפי</t>
  </si>
  <si>
    <t>במקטע של עקומת התמורה עליו נמצאים.</t>
  </si>
  <si>
    <t xml:space="preserve">בנקודה B מייצרים 100 פסטות, לכן הפסטה ה-101 מזיזה אותנו על גבי חלק העקום BC. </t>
  </si>
  <si>
    <t>לפי נוסחת השיפוע, BC מקיים:</t>
  </si>
  <si>
    <t>או אצלנו:</t>
  </si>
  <si>
    <t>המשמעות: כל ייצור של יחידת פסטה נוספת מעל 100</t>
  </si>
  <si>
    <t xml:space="preserve">עד וכולל היחידה ה-160, תוביל להקטנת היקף ייצור </t>
  </si>
  <si>
    <t xml:space="preserve">הפתיתים ב-1 יח׳. </t>
  </si>
  <si>
    <t>עלות ייצור הפסטה ה-101: 1 יח׳ פתיתים.</t>
  </si>
  <si>
    <t xml:space="preserve">הניחו כי חקלאות זה x </t>
  </si>
  <si>
    <t>ותעשייה זה y</t>
  </si>
  <si>
    <t>תעשייה</t>
  </si>
  <si>
    <t>חקלאות</t>
  </si>
  <si>
    <t>סעיף</t>
  </si>
  <si>
    <t>נקודה</t>
  </si>
  <si>
    <t>עלות כוללת של 
x</t>
  </si>
  <si>
    <t>עלות ממוצעת
של x</t>
  </si>
  <si>
    <t>ב,ג</t>
  </si>
  <si>
    <t>F</t>
  </si>
  <si>
    <t>חסר משמעות</t>
  </si>
  <si>
    <t>הסברים מפורטים:</t>
  </si>
  <si>
    <t>סעיף ב:</t>
  </si>
  <si>
    <t xml:space="preserve">העלות הכוללת בייצור x היא תמיד ההפרש בין היקף הייצור המקסימלי מ- y שהוא 140 לבין היקף הייצור בפועל מ- y בכל אחת מהנקודות. </t>
  </si>
  <si>
    <t xml:space="preserve">בנקודה A מייצרים 0 y ולכן העלות הכולת היא 140 = 0 - 140. </t>
  </si>
  <si>
    <t xml:space="preserve">בנקודה C מייצרים 80 y ולכן העלות הכוללת היא 60 = 80 - 140. </t>
  </si>
  <si>
    <t xml:space="preserve">בנקודה D מייצרים 110 y ולכן העלות הכוללת היא 30 = 110 - 140. </t>
  </si>
  <si>
    <t xml:space="preserve">בנקודה F מייצרים 140 y ולכן העלות הכוללת היא 0 = 140 - 140. </t>
  </si>
  <si>
    <t>סעיף ג:</t>
  </si>
  <si>
    <t>העלות הממוצעת בייצור x היא תמיד העלות הכוללת חלקי מספר היחידות של x המיוצרות בנקודה.</t>
  </si>
  <si>
    <t>בנקודה A מייצרים 200 יח׳ x ולכן העלות הממוצעת היא:</t>
  </si>
  <si>
    <t>140 / 200 = 0.7</t>
  </si>
  <si>
    <t>בנקודה C מייצרים 150 יח׳ x ולכן העלות הממוצעת היא:</t>
  </si>
  <si>
    <t>60 / 150 = 0.4</t>
  </si>
  <si>
    <t>סעיף ד (לא פתרנו בכיתה) - נתתי לכם לבית:</t>
  </si>
  <si>
    <t>עלות כוללת
של y</t>
  </si>
  <si>
    <t>עלות ממוצעת
של y</t>
  </si>
  <si>
    <t>ד</t>
  </si>
  <si>
    <t>אם לא ברור איך הגעתי לתוצאות - הורידו בבקשה את המסמך באקסל. לחיצה כפולה (דאבל קליק) בתא תציג את אופן הפתרון.</t>
  </si>
  <si>
    <t>לסיכום ועם הפנים קדימה</t>
  </si>
  <si>
    <t>היום למדנו על הבעיה הכלכלית הבסיסית, והצגנו את השאיפה להימצא על עקומת התמורה בהיבטים של ייצור יעיל.</t>
  </si>
  <si>
    <t>תרגלנו את הרכיבים ואת ההגדרות הבסיסיות של עלויות שונות בהיבטי עקומת התמורה, ואנו עם הפנים קדימה</t>
  </si>
  <si>
    <t xml:space="preserve">לקראת המפגש הבא שבו נבנה את העקומה בעצמנו (במקום לקבלה כנתונה) וכך נעמיק את הבנתנו. </t>
  </si>
  <si>
    <t>מן המותר לציין, שבכל שאלה ועניין, אני כאן למענכם. אלו מביניכם שיתפנו ללמידה רק מאוחר יותר, מוזמנים לפנות</t>
  </si>
  <si>
    <t>בכל עת ולהתייעץ. נמצא פתרונות יצירתיים. ראו את הגיליון ״כריכה״ לגבי פרטי ההתקשרות.</t>
  </si>
  <si>
    <t>שיעור 2 - עקומת התמורה - בנייתה, והמשמעות של התמחות</t>
  </si>
  <si>
    <t>רקע וחיבור למפגש הקודם:</t>
  </si>
  <si>
    <r>
      <t xml:space="preserve">במפגש הקודם הצגנו עקרונות ברורים: </t>
    </r>
    <r>
      <rPr>
        <b/>
        <u/>
        <sz val="12"/>
        <color theme="1"/>
        <rFont val="David"/>
      </rPr>
      <t>כל בחירה כרוכה בויתור</t>
    </r>
    <r>
      <rPr>
        <sz val="12"/>
        <color theme="1"/>
        <rFont val="David"/>
      </rPr>
      <t xml:space="preserve">, ולכן כאשר </t>
    </r>
    <r>
      <rPr>
        <b/>
        <u/>
        <sz val="12"/>
        <color theme="1"/>
        <rFont val="David"/>
      </rPr>
      <t>מייצרים ביעילות</t>
    </r>
    <r>
      <rPr>
        <sz val="12"/>
        <color theme="1"/>
        <rFont val="David"/>
      </rPr>
      <t xml:space="preserve">, נוצרת </t>
    </r>
    <r>
      <rPr>
        <u/>
        <sz val="12"/>
        <color theme="1"/>
        <rFont val="David"/>
      </rPr>
      <t>תחלופה</t>
    </r>
  </si>
  <si>
    <r>
      <t xml:space="preserve">במובן זה, </t>
    </r>
    <r>
      <rPr>
        <b/>
        <sz val="12"/>
        <color theme="1"/>
        <rFont val="David"/>
      </rPr>
      <t>שכל הגדלה בהיקף הייצור של מוצר מסוים</t>
    </r>
    <r>
      <rPr>
        <sz val="12"/>
        <color theme="1"/>
        <rFont val="David"/>
      </rPr>
      <t xml:space="preserve">, </t>
    </r>
    <r>
      <rPr>
        <b/>
        <u/>
        <sz val="12"/>
        <color theme="1"/>
        <rFont val="David"/>
      </rPr>
      <t>מקטינה את היקף הייצור ממוצר אחר</t>
    </r>
    <r>
      <rPr>
        <sz val="12"/>
        <color theme="1"/>
        <rFont val="David"/>
      </rPr>
      <t xml:space="preserve">, ולהפך. </t>
    </r>
  </si>
  <si>
    <r>
      <t xml:space="preserve">בהתאם, ביצענו מספר הגדרות חשובות, של </t>
    </r>
    <r>
      <rPr>
        <b/>
        <sz val="12"/>
        <color theme="1"/>
        <rFont val="David"/>
      </rPr>
      <t>עלויות כוללות</t>
    </r>
    <r>
      <rPr>
        <sz val="12"/>
        <color theme="1"/>
        <rFont val="David"/>
      </rPr>
      <t xml:space="preserve">, </t>
    </r>
    <r>
      <rPr>
        <b/>
        <sz val="12"/>
        <color theme="1"/>
        <rFont val="David"/>
      </rPr>
      <t>ממוצעות</t>
    </r>
    <r>
      <rPr>
        <sz val="12"/>
        <color theme="1"/>
        <rFont val="David"/>
      </rPr>
      <t xml:space="preserve"> ו</t>
    </r>
    <r>
      <rPr>
        <b/>
        <sz val="12"/>
        <color theme="1"/>
        <rFont val="David"/>
      </rPr>
      <t>שוליות</t>
    </r>
    <r>
      <rPr>
        <sz val="12"/>
        <color theme="1"/>
        <rFont val="David"/>
      </rPr>
      <t xml:space="preserve">, והצגנו תרגול מקרים שבהם </t>
    </r>
  </si>
  <si>
    <t>עקומת התמורה נתונה ותרגול ההגדרות על בסיסה.</t>
  </si>
  <si>
    <t>אז מה היום?</t>
  </si>
  <si>
    <t>ראשית כמובן ננשום עמוק ונשאל - מה מצבכם? האם יש נשימה סדירה עם החומר הקודם, או שמא נדרש חידוד</t>
  </si>
  <si>
    <t xml:space="preserve">או חיזוק למשהו שבוצע במפגש הקודם בהיבט ההסברים? </t>
  </si>
  <si>
    <t>לאחר שנשיב לכך בשמחה, נתקדם הלאה - לחלק המעניין באמת - איך בונים את עקומת התמורה בפועל.</t>
  </si>
  <si>
    <t>מה זאת אומרת לבנות את עקומת התמורה בפועל?</t>
  </si>
  <si>
    <r>
      <t xml:space="preserve">חשוב לזכור: </t>
    </r>
    <r>
      <rPr>
        <b/>
        <u/>
        <sz val="12"/>
        <color theme="1"/>
        <rFont val="David"/>
      </rPr>
      <t>עקומת התמורה מייצגת צירופי ייצור שהם יעילים</t>
    </r>
    <r>
      <rPr>
        <sz val="12"/>
        <color theme="1"/>
        <rFont val="David"/>
      </rPr>
      <t>. המשמעות היא, בין היתר, שכאשר מעוניינים לייצר</t>
    </r>
  </si>
  <si>
    <r>
      <t xml:space="preserve">יותר ממוצר מסוים, </t>
    </r>
    <r>
      <rPr>
        <b/>
        <sz val="12"/>
        <color theme="1"/>
        <rFont val="David"/>
      </rPr>
      <t>כדאי (ככל הניתן) להקצות אליו גורמי ייצור (כגון עובדים) שהם מומחים / מתמחים יותר בייצורו</t>
    </r>
    <r>
      <rPr>
        <sz val="12"/>
        <color theme="1"/>
        <rFont val="David"/>
      </rPr>
      <t>.</t>
    </r>
  </si>
  <si>
    <t>בדרך זו נבטיח שההפסד / האובדן מהעסקתם בייצור מוצר זה יהיה מזערי.</t>
  </si>
  <si>
    <t>לא ברור? אל דאגה. זה תכף יתחבר לנו, בתרגילים שנבצע.</t>
  </si>
  <si>
    <t>שאלה 1</t>
  </si>
  <si>
    <r>
      <t xml:space="preserve">במשק ״נעמי״ קיימות 4 עובדות בלבד המסוגלות לייצר שווארמה </t>
    </r>
    <r>
      <rPr>
        <b/>
        <sz val="12"/>
        <color theme="1"/>
        <rFont val="David"/>
      </rPr>
      <t>או</t>
    </r>
    <r>
      <rPr>
        <sz val="12"/>
        <color theme="1"/>
        <rFont val="David"/>
      </rPr>
      <t xml:space="preserve"> לאפות על פי הטבלה הבאה:</t>
    </r>
  </si>
  <si>
    <t>עובדת</t>
  </si>
  <si>
    <t>שווארמה</t>
  </si>
  <si>
    <t>לאפות</t>
  </si>
  <si>
    <t>א</t>
  </si>
  <si>
    <t>ב</t>
  </si>
  <si>
    <t>ג</t>
  </si>
  <si>
    <t xml:space="preserve">הציגו את עקומת התמורה במשק זה. התייחסו לשווארמה בתור y (ציר אנכי) וללאפות בתור x (ציר אופקי). </t>
  </si>
  <si>
    <t>שלב 1 באיור עקומת התמורה - בדיקת היקף הייצור המקסימלי מכל מוצר - Xmax ו - Ymax</t>
  </si>
  <si>
    <t>סה״כ</t>
  </si>
  <si>
    <t>שלב 2 באיור עקומת התמורה - בדיקת עלויות שוליות בייצור y ובייצור x בהתאמה</t>
  </si>
  <si>
    <t>לפני שנוסיף שלב זה לטבלה, חשוב שנבין: המטרה שלנו היא לבדוק אילו עובדות הן המוכשרות ביותר בייצור</t>
  </si>
  <si>
    <t>שווארמה, קרי כאלו שעלות ייצור יחידת שווארמה באמצעותן תהיה הנמוכה ביותר ותוביל לאובדן הנמוך</t>
  </si>
  <si>
    <t>ביותר האפשרי מ-x. ומדוע זה חשוב? כי כדי לייצר ביעילות ארצה לוותר על כמה שפחות x כשאני מייצר y, ולהפך.</t>
  </si>
  <si>
    <t>זה אולי נשמע מורכב, אבל ההתייחסות פשוטה מאד, קבלו:</t>
  </si>
  <si>
    <t>עלות שולית</t>
  </si>
  <si>
    <t>בייצור y</t>
  </si>
  <si>
    <t>בייצור x</t>
  </si>
  <si>
    <t>לפי היחס</t>
  </si>
  <si>
    <t>x / y</t>
  </si>
  <si>
    <t>y / x</t>
  </si>
  <si>
    <t>שלב 3 באיור עקומת התמורה - דירוג העלויות השוליות מהנמוכה לגבוהה</t>
  </si>
  <si>
    <t>עלות שולית נמוכה משמעה שזול יותר לייצר את המוצר באמצעות העובדת הספציפית! נדרג מהנמוך לגבוה,</t>
  </si>
  <si>
    <t>כדלקמן:</t>
  </si>
  <si>
    <t>דירוג</t>
  </si>
  <si>
    <t xml:space="preserve">דירוג </t>
  </si>
  <si>
    <r>
      <t xml:space="preserve">בייצור </t>
    </r>
    <r>
      <rPr>
        <b/>
        <sz val="12"/>
        <color rgb="FFFF0000"/>
        <rFont val="David"/>
      </rPr>
      <t>y</t>
    </r>
  </si>
  <si>
    <r>
      <t xml:space="preserve">בייצור </t>
    </r>
    <r>
      <rPr>
        <b/>
        <sz val="12"/>
        <color rgb="FF0070C0"/>
        <rFont val="David"/>
      </rPr>
      <t>x</t>
    </r>
  </si>
  <si>
    <t>מהעלות</t>
  </si>
  <si>
    <t xml:space="preserve">הנמוכה </t>
  </si>
  <si>
    <t>הנמוכה</t>
  </si>
  <si>
    <t>שלב 4 ואחרון - איור עקומת התמורה!</t>
  </si>
  <si>
    <t>גם אם השלבים הקודמים מרגישים לכם טכניים ולא ברורים, זה השלב שבו הכל יתחבר ונכול לדון לאחר</t>
  </si>
  <si>
    <t>מכן בחופשיות. הבה נשרטט יחד.</t>
  </si>
  <si>
    <t>מעבר מנקודה אחת לשניה (משמאל לימין) מתבטא באופן הבא:</t>
  </si>
  <si>
    <t>ככל שמתחילים / מגדילים ייצור x, אזי:</t>
  </si>
  <si>
    <t>זזים ״ימינה״ לפי היקף ייצור ה - x של העובדת; וגם:</t>
  </si>
  <si>
    <t xml:space="preserve">זזים ״למטה״ לפי היקף ייצור ה - y של העובדת (שעליו מוותרים). </t>
  </si>
  <si>
    <t xml:space="preserve">לכן, אם התחלתי בנקודת Ymax (אני אישית תמיד אוהב להתחיל משמאל לימין), אזי מה שקורה זה </t>
  </si>
  <si>
    <t>שאם רוצים להתחיל לייצר x, ניקח לשם קודם כל את עובד ד. מדוע? כי זה העובד ״הטוב ביותר״</t>
  </si>
  <si>
    <t xml:space="preserve">בייצור x (שהעלות השולית שלו בייצור x היא הנמוכה ביותר). </t>
  </si>
  <si>
    <t xml:space="preserve">וכשאני לוקח את העובד הזה לייצר x, הוא מוסיף ל-x ייצור של 8 יחידות (זזים ימינה 8), </t>
  </si>
  <si>
    <t xml:space="preserve">ומוריד מ- y ייצור של 2 יח׳ (זזים למטה 2). </t>
  </si>
  <si>
    <t xml:space="preserve">כך למעשה עוברים מנקודה A לנקודה B. </t>
  </si>
  <si>
    <t xml:space="preserve">אם רוצים לאחר מכןלייצר עוד x, לוקחים לשם בשלב הבא את עובד א (העובד שהוא ״מספר 2״ בייצור x). </t>
  </si>
  <si>
    <t>וכשאני לוקח את העובד הזה לייצר x, הוא מוסיף ל-x ייצור של 4 יחידות (זזים ימינה עוד 4, מגיעים ל- x=12),</t>
  </si>
  <si>
    <t xml:space="preserve">כך למעשה עוברים מנקודה B לנקודה C. </t>
  </si>
  <si>
    <t>כך ממשיכים את התהליך גם עבור העובדים האחרים.</t>
  </si>
  <si>
    <t>שאלה 2 - תרגיל לבית שתתחילו בכיתה</t>
  </si>
  <si>
    <t>במשק ״חלם״ ניתן לייצר תפוחים (y) או תמרים (x). במשק 4 עובדות שונות המייצרות את הכמויות הבאות:</t>
  </si>
  <si>
    <t>תפוחים y</t>
  </si>
  <si>
    <t>תמרים x</t>
  </si>
  <si>
    <t>השלבים, בקצרה (לנדרש א בלבד):</t>
  </si>
  <si>
    <t>א. חשבו את Xmax ו- Ymax (סיכום העמודות)</t>
  </si>
  <si>
    <t>ב. חשבו עלות שולית ל-y [לפי x/y] ועלות שולית ל-x [לפי y/x]</t>
  </si>
  <si>
    <t>ג. דרגו את העובדים לפי עלות שולית ל-x בסדר עולה [מהנמוך לגבוה]</t>
  </si>
  <si>
    <t>ד. בנו את עקומת התמורה</t>
  </si>
  <si>
    <t xml:space="preserve">א. בנו את עקומת התמורה של המשק. הקפידו להציג את כל השלבים שנלמדו. </t>
  </si>
  <si>
    <t>ב. האם תוכלו לזהות עובדת שיש לה יתרון יחסי (התמחות) בייצור תפוחים [הדרכה: עלות שולית מינימלית בייצור</t>
  </si>
  <si>
    <t>תפוחים]? הצביעו עליה.</t>
  </si>
  <si>
    <t xml:space="preserve">ג. האם תוכלו לזהות עובדת שיש לה יתרון יחסי (התמחות) בייצור תמרים [הדרכה: עלות שולית מינימלית בייצור </t>
  </si>
  <si>
    <t>תמרים]? הצביעו עליה.</t>
  </si>
  <si>
    <t>ד. מהי העלות הכוללת, הממוצעת והשולית לייצרו תמרים, כאשר המשק מייצר ביעילות 16 תמרים (רמז, היעזרו</t>
  </si>
  <si>
    <t xml:space="preserve">בהגדרות ובתרגולים של שיעור 1). </t>
  </si>
  <si>
    <t>ה. מהי העלות הכוללת, הממוצעת והשולית לייצור תפוחים, כאשר המשק מייצר ביעילות 14 תפוחים?</t>
  </si>
  <si>
    <t>ו. מהי העלות הכוללת, הממוצעת והשולית לייצור תמרים, כאשר המשק מייצר ביעילות 10 תמרים?</t>
  </si>
  <si>
    <t>פתרון סעיף א</t>
  </si>
  <si>
    <t xml:space="preserve">לייצור </t>
  </si>
  <si>
    <t>לייצור</t>
  </si>
  <si>
    <t>x/y</t>
  </si>
  <si>
    <t>y/x</t>
  </si>
  <si>
    <t xml:space="preserve">יתרון יחסי במוצר מסוים = העלות השולית הנמוכה ביותר בייצור אותו מוצר. </t>
  </si>
  <si>
    <t>ד. מהי העלות הכוללת, הממוצעת והשולית לייצור תמרים, כאשר המשק מייצר ביעילות 16 תמרים (רמז, היעזרו</t>
  </si>
  <si>
    <t>פתרון (לא פתרנו בכיתה, להלן פתרון להשוואה), נעבור עליו בכיתה בשיעור 3:</t>
  </si>
  <si>
    <t>עלות כוללת בייצור תפוחים y בנקודה C:</t>
  </si>
  <si>
    <r>
      <t xml:space="preserve">Xmax - Xc = </t>
    </r>
    <r>
      <rPr>
        <sz val="12"/>
        <color rgb="FF00B050"/>
        <rFont val="David"/>
      </rPr>
      <t>25 - 16</t>
    </r>
    <r>
      <rPr>
        <sz val="12"/>
        <color theme="1"/>
        <rFont val="David"/>
      </rPr>
      <t xml:space="preserve"> = </t>
    </r>
    <r>
      <rPr>
        <sz val="12"/>
        <color rgb="FFFF0000"/>
        <rFont val="David"/>
      </rPr>
      <t>9</t>
    </r>
  </si>
  <si>
    <t>העלות הכוללת של y בנקודה היא ההפרש בין x מקסימלי ל-x בנקודה</t>
  </si>
  <si>
    <t>עלות ממוצעת בייצור תפוחים y בנקודה C:</t>
  </si>
  <si>
    <r>
      <rPr>
        <sz val="12"/>
        <color rgb="FFFF0000"/>
        <rFont val="David"/>
      </rPr>
      <t>9</t>
    </r>
    <r>
      <rPr>
        <sz val="12"/>
        <color theme="1"/>
        <rFont val="David"/>
      </rPr>
      <t xml:space="preserve">/14 = </t>
    </r>
  </si>
  <si>
    <t>העלות הכוללת של y בנקודה (9) חלקי ערך y בנקודה (14)</t>
  </si>
  <si>
    <t>עלות שולית בייצור תפוחים בנקודה C:</t>
  </si>
  <si>
    <t xml:space="preserve">4/4 = </t>
  </si>
  <si>
    <t>כמה עולה לי לייצר את התפוח (y) האחרון</t>
  </si>
  <si>
    <t>כלל: העלות השולית בייצור y בנקודה</t>
  </si>
  <si>
    <t>היא 1 חלקי השיפוע בישר שמימין לנקודה</t>
  </si>
  <si>
    <t>לשם תרגול ההגדרה: מה העלות השולית</t>
  </si>
  <si>
    <t>בייצור y בנקודה B?</t>
  </si>
  <si>
    <t xml:space="preserve">במעבר מ-c ל- B, כאשר אני רוצה להגדיל </t>
  </si>
  <si>
    <t xml:space="preserve">את y ב-4, אני מוותר על 8 x (פער אנכי חלקי פער אופקי): </t>
  </si>
  <si>
    <t xml:space="preserve">אבל הואיל ורוצים לדעת את העלות השולית של y, </t>
  </si>
  <si>
    <t>מתבססים על 1 חלקי השיפוע:</t>
  </si>
  <si>
    <t>1/0.5 = 2</t>
  </si>
  <si>
    <t>אוי ואבי שייקה! X=10 לא מופיע על הגרף! מה נעשה?</t>
  </si>
  <si>
    <t>אל חשש! אל תחשוש מפניי כולה תרגיל בכלכלהההה.</t>
  </si>
  <si>
    <t>נסמן את הנקודה החדשה הנדרשת כנקודה Q. נקבל:</t>
  </si>
  <si>
    <t>הואיל ודנים בערך x של 10, הרי שבוודאות הוא נמצא בין 8 ל-16,</t>
  </si>
  <si>
    <t xml:space="preserve">כלומר בין הנקודות B ו- C על הגרף המקורי. </t>
  </si>
  <si>
    <t>כעת, אם נסתכל מעט יותר טוב על הקו שעליו נמצאת נקודה Q, ספציפית (זום אין), נראה שבעצם</t>
  </si>
  <si>
    <t>נקודה Q נמצאת על קו ישר, שאני לגמרי מכיר 2 נקודות עליו, הנה כך:</t>
  </si>
  <si>
    <t>ואז כמובן שאפשר לחשב שיפוע של הישר:</t>
  </si>
  <si>
    <t>נציב באחת מהנקודות את השיפוע (אני בחרתי בנקודה B) ונקבל:</t>
  </si>
  <si>
    <t>ולכן משוואת הקו הישר BC היא:</t>
  </si>
  <si>
    <t>ואם נציב במשוואה את ערך x בנקודה Q נקבל:</t>
  </si>
  <si>
    <t>ולכן נקודה Q היא למעשה:</t>
  </si>
  <si>
    <t>(10, 17)</t>
  </si>
  <si>
    <t>ועכשיו כשהנקודה ידועה אין שום בעיה לפתור:</t>
  </si>
  <si>
    <t>עלות כוללת בייצור תמרים בנקודה Q:</t>
  </si>
  <si>
    <t>Ymax - YQ = 20 - 17 = 3</t>
  </si>
  <si>
    <t>מקסימום y מינוס y בנקודה</t>
  </si>
  <si>
    <t>עלות ממוצעת בייצור תמרים בנקודה Q:</t>
  </si>
  <si>
    <t>3/10 = 0.3</t>
  </si>
  <si>
    <t>עלות כוללת חלקי x בנקודה</t>
  </si>
  <si>
    <t>עלות שולית בייצור תמרים בנקודה Q:</t>
  </si>
  <si>
    <t>4/8 = 0.5</t>
  </si>
  <si>
    <t>אם</t>
  </si>
  <si>
    <t>היו שואלים על העלות</t>
  </si>
  <si>
    <r>
      <t>השיפוע (</t>
    </r>
    <r>
      <rPr>
        <b/>
        <sz val="12"/>
        <color theme="1"/>
        <rFont val="David"/>
      </rPr>
      <t>בערך מוחלט</t>
    </r>
    <r>
      <rPr>
        <sz val="12"/>
        <color theme="1"/>
        <rFont val="David"/>
      </rPr>
      <t>)</t>
    </r>
  </si>
  <si>
    <t>השולית בייצור y</t>
  </si>
  <si>
    <t>כלומר: 0.5</t>
  </si>
  <si>
    <t>מדובר היה ב-1 חלקי</t>
  </si>
  <si>
    <t>וזה מה שצריך כאן</t>
  </si>
  <si>
    <t>השיפוע כלומר 1/0.5 = 2</t>
  </si>
  <si>
    <t>במפגשים הקודמים הצגנו את עקרון עקומת התמורה, הבהרנו את משמעותו של יתרון יחסי (מי יודע לייצר מוצרים</t>
  </si>
  <si>
    <t xml:space="preserve">בעלות שולית מינימלית, ומה המשמעות בדבר צורת עקומת התמורה ובנייתה). </t>
  </si>
  <si>
    <t>מפגש זה יכלול:</t>
  </si>
  <si>
    <t>א. תרגול נוסף (על בסיס שאריות מתרגיל בית 2, ראו גיליון קודם) והמחשה עקרונית של חילוצים שלא ביצענו יחד.</t>
  </si>
  <si>
    <t>ב. הצגה של עקרון חדש: מגבלות תשומות ייצור ואילוצי ייצור, והשפעתם על עקומת התמורה.</t>
  </si>
  <si>
    <t xml:space="preserve">תרגיל 1 - מגבלות של גורמי ייצור </t>
  </si>
  <si>
    <t xml:space="preserve">במשק ״שייקה הנקניק״ ניתן לייצר שני מוצרים: אייפונים (x) ומקבוקים (y). </t>
  </si>
  <si>
    <t>הייצור מתבסס על 2 תשומות ייצור: אלומיניום ולאפה פרגית.</t>
  </si>
  <si>
    <t>Macbooks</t>
  </si>
  <si>
    <t>נדרש א: איירו את עקומת התמורה!</t>
  </si>
  <si>
    <t>פתרון:</t>
  </si>
  <si>
    <t xml:space="preserve">שלב 1: הציגו את מקסימום היקף הייצור האפשרי בהיבט תשומת הייצור הראשונה (אלומיניום) על הצירים, </t>
  </si>
  <si>
    <t>כקו ישר.</t>
  </si>
  <si>
    <t>שלב 2: הציגו את מקסימום היקף הייצור האפשרי בהיבט תשומת הייצור השניה (לאפה פרגית) על הצירים,</t>
  </si>
  <si>
    <t xml:space="preserve">שלב 3: בטאו מתמטית את הישרים שבניתם בשלבים 1 ו-2. </t>
  </si>
  <si>
    <t xml:space="preserve">שלב 4: מצאו את נקודת החיתוך בין הישרים (איפה שייקה?). </t>
  </si>
  <si>
    <t xml:space="preserve">שלב 5: סמנו את עקומת התמורה, בתור צירוף הערכים הנמוכים ביותר של הישרים, לפני ואחרי נקודת החיתוך. </t>
  </si>
  <si>
    <t>נקודת החיתוך בין העקומים (שלב 4) - אני משווה בין משוואת y של גורמי הייצור השונים:</t>
  </si>
  <si>
    <t>iPhones</t>
  </si>
  <si>
    <t>העברת אגפים:</t>
  </si>
  <si>
    <t>תוצאה במונחי x:</t>
  </si>
  <si>
    <t>ערך x של שייקה (של החיתוך).</t>
  </si>
  <si>
    <t>הערה בהמשך לשאלת סטודנט:</t>
  </si>
  <si>
    <t>השיפוע של הישרים הוא היחס הפשוט בין נקודות החיתוך.</t>
  </si>
  <si>
    <t>תוצאה במונחי y, על ידי הצבה באחת מבין שתי משוואות ה- y שמצאנו:</t>
  </si>
  <si>
    <t>למשל, עבור ישר Laffa, השיפוע הוא 2- משום ש: 2 = 75 / 150</t>
  </si>
  <si>
    <t xml:space="preserve">עבור ישר אלומיניום, השיפוע הוא 1- משום ש: 1 = 100 / 100 </t>
  </si>
  <si>
    <t xml:space="preserve">ערך y של שייקה (שׁל החיתוך). </t>
  </si>
  <si>
    <t xml:space="preserve">ברגע שסיימתי את שלבי העבודה, הרי שלמעשה ניתן לנקות את חלקי התרשים הלא רלוונטיים - ולהשאר </t>
  </si>
  <si>
    <t>עם החלק הירוק (עקומת התמורה תכלס):</t>
  </si>
  <si>
    <t>נדרש ב: מהן הנקודות שעליהן קיימת אבטלה מבנית? מהי משמעותן?</t>
  </si>
  <si>
    <t>אבטלה:</t>
  </si>
  <si>
    <t>מצב שבו לא כל גורמי הייצור שאנו שואפים</t>
  </si>
  <si>
    <t xml:space="preserve">להעסיק / לנצל, אכן מנוצלים. </t>
  </si>
  <si>
    <t>על פי נתוני השאלה, גורמי הייצור היחידים</t>
  </si>
  <si>
    <t>במשק היו:</t>
  </si>
  <si>
    <t>א. לאפות - Laffa</t>
  </si>
  <si>
    <t>ב. אלומיניום - Aluminium</t>
  </si>
  <si>
    <t>אבטלה מתקיימת כאשר אין ניצול מלא</t>
  </si>
  <si>
    <t>של אחד או יותר מגורמי הייצור.</t>
  </si>
  <si>
    <t>נחדד ונפרק את השאלה:</t>
  </si>
  <si>
    <t>האם בנקודה A קיימת אבטלה, או שלא</t>
  </si>
  <si>
    <t>קיימת אבטלה (תעסוקה מלאה)?</t>
  </si>
  <si>
    <t>בנקודה A נמצאים על מגבלת הייצור</t>
  </si>
  <si>
    <t>האם בנקודה A סוג האבטלה המתקיימת היא מבנית</t>
  </si>
  <si>
    <t>של האלומיניום (ניצול מלא / תעסוקה מלאה).</t>
  </si>
  <si>
    <t>או אחרת?</t>
  </si>
  <si>
    <t>בנקודה A נמצאים מתחת למגבלת הייצור</t>
  </si>
  <si>
    <t>אבטלה מבנית: אבטלה ״לא מכוונת״, שפשוט ״אי אפשר</t>
  </si>
  <si>
    <t xml:space="preserve">של הלאפה (אבטלה / אין ניצול מלא). </t>
  </si>
  <si>
    <t xml:space="preserve">להמנע ממנה״ לאור מגבלות גורמי הייצור, מבלי לשנות  </t>
  </si>
  <si>
    <t xml:space="preserve">יש אבטלה של לאפות בלבד. </t>
  </si>
  <si>
    <t xml:space="preserve">את היקף הייצור. </t>
  </si>
  <si>
    <t xml:space="preserve">מבחינת הגרפים: כל עוד אני בנקודה שיש ישר של מגבלה ״מעליה״ - יש אבטלה. </t>
  </si>
  <si>
    <t>האם בנקודה A הייצור נחשב ״יעיל״?</t>
  </si>
  <si>
    <t>בהגדרה: כל הנקודות על עקומת התמורה (הירוקה) - הן יעילות. זה לא סותר את העובדה שבחלקן מתקיימת אבטלה</t>
  </si>
  <si>
    <t>מבנית.</t>
  </si>
  <si>
    <t>האם נקודה B היא:</t>
  </si>
  <si>
    <t>א. נקודה יעילה אפשרית</t>
  </si>
  <si>
    <t>ב. נקודה בלתי אפשרית</t>
  </si>
  <si>
    <t>ג. נקודה שבה מתקיימת אבטלה</t>
  </si>
  <si>
    <t xml:space="preserve">מגבלת הייצור מוגדרת על ידי עקומת </t>
  </si>
  <si>
    <t xml:space="preserve">התמורה, שנוצרה מחיתוך האילוצים - </t>
  </si>
  <si>
    <t xml:space="preserve">המכנה המשותף ״הנמוך״ (בירוק). </t>
  </si>
  <si>
    <t>האם נקודה C היא:</t>
  </si>
  <si>
    <t>ב. נקודה לא יעילה ובלתי אפשרית</t>
  </si>
  <si>
    <t>ג. נקודה לא יעילה ואפשרית</t>
  </si>
  <si>
    <t>ד. נקודה שעליה נמצאים שני גורמי הייצור</t>
  </si>
  <si>
    <t>באבטלה</t>
  </si>
  <si>
    <t>האם נקודה D היא:</t>
  </si>
  <si>
    <t>ה. ג ו-ד נכונות</t>
  </si>
  <si>
    <t>א. נקודה יעילה ובלתי אפשרית</t>
  </si>
  <si>
    <t xml:space="preserve">א - שגוי: נקודה C היא מתחת לעקומת </t>
  </si>
  <si>
    <t>ב. נקודה יעילה ואפשרית, שבה גורם הייצור המובטל הוא לאפה</t>
  </si>
  <si>
    <t xml:space="preserve">התמורה. לכן איננה יעילה. </t>
  </si>
  <si>
    <t>ג. נקודה יעילה ואפשרית, שבה גורם הייצור המובטל הוא אלומיניום</t>
  </si>
  <si>
    <t>ב. הנקודה לא יעילה - מתחת לעקומת התמורה,</t>
  </si>
  <si>
    <t>ד. נקודה יעילה ואפשרית, שבה האבטלה נובעת מחוסר יעילות</t>
  </si>
  <si>
    <t>ה. נקודה יעילה ואפשרית, שבה האבטלה מבנית</t>
  </si>
  <si>
    <t>ו. תשובות ג ו-ה נכונות.</t>
  </si>
  <si>
    <t>ג. נכון, ראו נימוק (ב).</t>
  </si>
  <si>
    <t>ז. תשובות ב ו-ד נכונות.</t>
  </si>
  <si>
    <t xml:space="preserve">ד. נכון, שני גורמי הייצור באבטלה: אבטלה </t>
  </si>
  <si>
    <t>כמובן: הנקודה יעילה, כי היא על עקומת התמורה.</t>
  </si>
  <si>
    <t>מתקיימת עבור כל גורם ייצור שהנקודה לא</t>
  </si>
  <si>
    <t>בכל הנקודות על עקומת התמורה (למעט השפיץ / שייקה) יש אבטלה.</t>
  </si>
  <si>
    <t>נמצאת על המגבלה שלו: נקודה C איננה על</t>
  </si>
  <si>
    <t>בנקודה D האבטלה היא של אלומיניום (נמצאים מתחת למגבלת</t>
  </si>
  <si>
    <t>מגבלת הלאפה (יש לאפות מובטלות), וגם איננה</t>
  </si>
  <si>
    <t xml:space="preserve">האלומיניום הכחולה). </t>
  </si>
  <si>
    <t xml:space="preserve">על מגבלת האלומיניום (יש אלומיניום מובטל). </t>
  </si>
  <si>
    <t xml:space="preserve">האבטלה מבנית (איננה נובעת מחוסר יעילות) הואיל ונמצאים על </t>
  </si>
  <si>
    <t xml:space="preserve">הואיל וזו לא נקודה יעילה, זוהי אבטלה </t>
  </si>
  <si>
    <t xml:space="preserve">עקומת התמורה. </t>
  </si>
  <si>
    <t>שמקורה בחוסר יעילות (בשונה מאבטלה מבנית)</t>
  </si>
  <si>
    <t>התשובה הנכונה: ו.</t>
  </si>
  <si>
    <t xml:space="preserve">התשובה היא ה. </t>
  </si>
  <si>
    <t xml:space="preserve">נדרש ג: חשבו את העלות השולית בייצור 62 יחידות של x. </t>
  </si>
  <si>
    <t>תשובה סופית: 2 יח׳ y</t>
  </si>
  <si>
    <t xml:space="preserve">כדי להשיב לשאלות שהן חישוביות, כדאי לקחת את הגרסה הנקייה ביותר של עקומת התמורה: זו שכוללת רק את </t>
  </si>
  <si>
    <t>המכנה המשותף (בירוק) ולא את יתר הנתונים.</t>
  </si>
  <si>
    <t>בנקודה זו, ערך X הוא גבוה מערך X בנקודת</t>
  </si>
  <si>
    <t>החיתוך: נתון X=62, גבוה מ-50.</t>
  </si>
  <si>
    <t xml:space="preserve">לכן, נמצאים על החלק של עקומת התמורה </t>
  </si>
  <si>
    <t xml:space="preserve">שהוא מימין לנקודת ״השבר״ (שייקה). </t>
  </si>
  <si>
    <t>לכן הנוסחה הרלוונטית היא:</t>
  </si>
  <si>
    <t>העלות השולית בייצור x היא תמיד השיפוע</t>
  </si>
  <si>
    <t xml:space="preserve">של הישר בנקודה שעליה נמצאים. </t>
  </si>
  <si>
    <t xml:space="preserve">ולכן העלות השולית לייצור x בנקודה F </t>
  </si>
  <si>
    <t xml:space="preserve">היא 2 יח׳ y. </t>
  </si>
  <si>
    <t>משק מייצר נקניקיות (x) ולחמניות (y) באמצעות גורמי הייצור הבאים:</t>
  </si>
  <si>
    <r>
      <t xml:space="preserve">קרקע - במשק יש </t>
    </r>
    <r>
      <rPr>
        <sz val="12"/>
        <color rgb="FFFF0000"/>
        <rFont val="David"/>
      </rPr>
      <t>100</t>
    </r>
    <r>
      <rPr>
        <sz val="12"/>
        <color theme="1"/>
        <rFont val="David"/>
      </rPr>
      <t xml:space="preserve"> דונם קרקע.</t>
    </r>
  </si>
  <si>
    <r>
      <t xml:space="preserve">עובדים - במשק יש </t>
    </r>
    <r>
      <rPr>
        <sz val="12"/>
        <color rgb="FF00B0F0"/>
        <rFont val="David"/>
      </rPr>
      <t>1,000</t>
    </r>
    <r>
      <rPr>
        <sz val="12"/>
        <color theme="1"/>
        <rFont val="David"/>
      </rPr>
      <t xml:space="preserve"> עובדים.</t>
    </r>
  </si>
  <si>
    <r>
      <t xml:space="preserve">מכונות - במשק יש </t>
    </r>
    <r>
      <rPr>
        <b/>
        <sz val="12"/>
        <color theme="1"/>
        <rFont val="David"/>
      </rPr>
      <t>600</t>
    </r>
    <r>
      <rPr>
        <sz val="12"/>
        <color theme="1"/>
        <rFont val="David"/>
      </rPr>
      <t xml:space="preserve"> מכונות.</t>
    </r>
  </si>
  <si>
    <r>
      <t xml:space="preserve">לייצור יח׳ x נדרשים </t>
    </r>
    <r>
      <rPr>
        <sz val="12"/>
        <color rgb="FFFF0000"/>
        <rFont val="David"/>
      </rPr>
      <t>2</t>
    </r>
    <r>
      <rPr>
        <sz val="12"/>
        <color theme="1"/>
        <rFont val="David"/>
      </rPr>
      <t xml:space="preserve"> דונם קרקע, </t>
    </r>
    <r>
      <rPr>
        <sz val="12"/>
        <color rgb="FF00B0F0"/>
        <rFont val="David"/>
      </rPr>
      <t>25 עובדים</t>
    </r>
    <r>
      <rPr>
        <sz val="12"/>
        <color theme="1"/>
        <rFont val="David"/>
      </rPr>
      <t xml:space="preserve"> ו-</t>
    </r>
    <r>
      <rPr>
        <b/>
        <sz val="12"/>
        <color theme="1"/>
        <rFont val="David"/>
      </rPr>
      <t>10</t>
    </r>
    <r>
      <rPr>
        <sz val="12"/>
        <color theme="1"/>
        <rFont val="David"/>
      </rPr>
      <t xml:space="preserve"> מכונות.</t>
    </r>
  </si>
  <si>
    <r>
      <t xml:space="preserve">לייצור יח׳ y נדרשים </t>
    </r>
    <r>
      <rPr>
        <sz val="12"/>
        <color rgb="FFFF0000"/>
        <rFont val="David"/>
      </rPr>
      <t>4</t>
    </r>
    <r>
      <rPr>
        <sz val="12"/>
        <color theme="1"/>
        <rFont val="David"/>
      </rPr>
      <t xml:space="preserve"> דונם קרקע, </t>
    </r>
    <r>
      <rPr>
        <sz val="12"/>
        <color rgb="FF00B0F0"/>
        <rFont val="David"/>
      </rPr>
      <t>20 עובדים</t>
    </r>
    <r>
      <rPr>
        <sz val="12"/>
        <color theme="1"/>
        <rFont val="David"/>
      </rPr>
      <t xml:space="preserve"> ו-</t>
    </r>
    <r>
      <rPr>
        <b/>
        <sz val="12"/>
        <color theme="1"/>
        <rFont val="David"/>
      </rPr>
      <t>12</t>
    </r>
    <r>
      <rPr>
        <sz val="12"/>
        <color theme="1"/>
        <rFont val="David"/>
      </rPr>
      <t xml:space="preserve"> מכונות.</t>
    </r>
  </si>
  <si>
    <t>נדרש: בנו את עקומת התמורה.</t>
  </si>
  <si>
    <t>עקומת התמורה היא ABC</t>
  </si>
  <si>
    <t>צירוף הישרים הנמוכים ביותר.</t>
  </si>
  <si>
    <t xml:space="preserve">שימו לב: בשונה משאלה קודמת, פרט לאילוצי </t>
  </si>
  <si>
    <t>הקרקע והעובדים, ישנו אילוץ / מגבלה נוספת</t>
  </si>
  <si>
    <t xml:space="preserve">של מכונות; אלא שמגבלה זו היא ״לא אפקטיבית״ - </t>
  </si>
  <si>
    <t>אף נקודה בעקומת התמורה לא נמצאת עליה.</t>
  </si>
  <si>
    <t>משוואת ישר של מגבלה:</t>
  </si>
  <si>
    <t xml:space="preserve">כדי לבטא את משוואת הישר למגבלה מסויימת - נניח, עובדים, תמיד נצא מנקודת החיתוך yMAX (כאן - 50), </t>
  </si>
  <si>
    <t xml:space="preserve">והשיפוע (במקרה של מגבלות) הוא היחס בין yMAX (בעובדים - 50) לבין xMAX (בעובדים - 40) בסימן שלילי. </t>
  </si>
  <si>
    <t>בהתאם, משוואת מגבלת הקרקע היא:</t>
  </si>
  <si>
    <t>עקומת התמורה - משוואות ישרים:</t>
  </si>
  <si>
    <t>מומלץ למצוא את נקודת החיתוך / השבר: על ידי השוואת משוואות הישרים הרלוונטיים:</t>
  </si>
  <si>
    <t>סיכום שלבי עבודה:</t>
  </si>
  <si>
    <t xml:space="preserve">מצאנו את נקודות החיתוך של המגבלות עם הצירים. </t>
  </si>
  <si>
    <t xml:space="preserve">למדנו לאפיין על בסיסן את משוואות הישרים. </t>
  </si>
  <si>
    <t>מצאנו את נקודת החיתוך בין האילוצים.</t>
  </si>
  <si>
    <t xml:space="preserve">קיבלנו - עקומת תמורה מלאה עם משוואות. </t>
  </si>
  <si>
    <t>משק מייצר מוצרי חקלאות (x) ומוצרי תעשייה (y) בעזרת גורמי הייצור הבאים:</t>
  </si>
  <si>
    <t>קרקעות - מהן יש למשק 1,000 דונם.</t>
  </si>
  <si>
    <t>עובדים - יש במשק 16,000 עובדים.</t>
  </si>
  <si>
    <t>מכונות - יש במשק 800 מכונות.</t>
  </si>
  <si>
    <t>לייצור יח׳ x נדרשים 10 דונם קרקע, 100 עובדים ו-5 מכונות.</t>
  </si>
  <si>
    <t>לייצור יח׳ yנדרשים 10 דונם קרקע, 100 עובדים ו-10 מכונות.</t>
  </si>
  <si>
    <t>א. בנו את עקומת התמורה.</t>
  </si>
  <si>
    <t>ב. האם קיים בזבוז (חוסר יעילות) כאשר מייצרים 40 יחידות תעשייה ו-60 יח׳ חקלאות?</t>
  </si>
  <si>
    <t xml:space="preserve">    הדרכה: תבדקו האם הנקודה הזו היא על עקומת התמורה (יעילות) או מתחתיה (אין יעילות). </t>
  </si>
  <si>
    <t>ג. האם קיים בזבוז כאשר מייצרים 50 יחידות תעשייה ו-40 יחידות חקלאות?</t>
  </si>
  <si>
    <t>ד. כמה יחידות תעשייה ניתן לייצר כאשר מייצרים ביעילות 30 יח׳ חקלאות?</t>
  </si>
  <si>
    <t xml:space="preserve">   הדרכה: איפה נמצאים על עקומת התמורה? באיזו נוסחה? הציבו בה, וגלו. רלוונטי גם להמשך.</t>
  </si>
  <si>
    <t>ה. מהי העלות השולית לייצור חקלאות כאשר מייצרים 55 יח׳ חקלאות?</t>
  </si>
  <si>
    <t>ו. מהי העלות העולית לייצור תעשיה כאשר מייצרים 60 יח׳ תעשייה?</t>
  </si>
  <si>
    <t xml:space="preserve">ז. כאשר המשק מייצר ביעילות 60 יח׳ תעשייה, מהם גורמי הייצור הנמצאים באבטלה מבנית ומהי רמת האבטלה - </t>
  </si>
  <si>
    <t xml:space="preserve">כלומר, ציינו כמה מובטלים ו/או כמה דונם קרקע ו/או כמה מכונות מובטלות). </t>
  </si>
  <si>
    <t>פתרון סעיף א - עקומת התמורה</t>
  </si>
  <si>
    <t>כזכור כדי לבנות את עקומת התמורה במקרה של ריבוי אילוצים / מגבלות ייצור, נחשב תחילה את היקף הייצור המקסימלי</t>
  </si>
  <si>
    <t xml:space="preserve">מכל מוצר על פי המגבלות השונות, ונעביר קווים רלוונטיים במערכת הצירים (כל קו / ישר מייצג אילוץ מסוים). </t>
  </si>
  <si>
    <t>מס׳ גורמי ייצור</t>
  </si>
  <si>
    <t>יח׳ נדרשות
לייצור x</t>
  </si>
  <si>
    <t>יח׳ נדרשות
לייצור y</t>
  </si>
  <si>
    <t>קרקע</t>
  </si>
  <si>
    <t>עובדים</t>
  </si>
  <si>
    <t>מכונות</t>
  </si>
  <si>
    <t>לגבי נוסחאות ישרי המגבלות, יש כמה כלים למצוא אותן. אבל הדרך שאותה אני הכי אוהב היא:</t>
  </si>
  <si>
    <t xml:space="preserve">נקודת החיתוך עם ציר y היא תמיד ״הערך החופשי״. כלומר תמיד מתחילים ממנו. </t>
  </si>
  <si>
    <t>לאחר מכן יבוא מקדם שלילי, ואז שיפוע, שהוא היחס בין yMax ל- xMax. כל זה כפול x. מאד פשוט, קבלו:</t>
  </si>
  <si>
    <t xml:space="preserve">אפשר לראות בקלי קלות שעובדים איננו אילוץ פעיל; הוא אף פעם לא ״נמוך״ יותר מהשניים האחרים, לכן הוא לא </t>
  </si>
  <si>
    <t>באמת מגביל את היקפי הייצור. מזכיר לכם שעקומת התמורה תמיד מהווה את החלק מהעקומים שהוא הנמוך ביותר</t>
  </si>
  <si>
    <t>בכל תחום הגדרה. ולכן עקומת התמורה תהיה מורכבת מהחלק הכחול (מנקודת החיתוך עם ציר y עד נקודת החיתוך</t>
  </si>
  <si>
    <t xml:space="preserve">עם מגבלת הקרקע) ולאחר מכן מהחלק הירוק (מנקודת החיתוך בין המגבלות עד נקודת החיתוך עם ציר ה - x). </t>
  </si>
  <si>
    <t xml:space="preserve">למעשה כדי לדעת מתי עקומת התמורה ״נשברת״ נרצה חשב את נקודת החיתוך בין מגבלת קרקע לבין מגבלת </t>
  </si>
  <si>
    <t>מכונות. נקבל:</t>
  </si>
  <si>
    <t>כלומר אם נרצה להציג באופן נקי את עקומת התמורה האיור ייראה כך:</t>
  </si>
  <si>
    <t>צריך להזכר לרגע בהגדרות:</t>
  </si>
  <si>
    <t>מוצרי חקלאות = x</t>
  </si>
  <si>
    <t>מוצרי תעשייה = y</t>
  </si>
  <si>
    <t xml:space="preserve">אם x=60, כי כאן היקף הייצור מחקלאות הוא 60, נמצאים מימין לנקודת השבר (כי x גדול מ-40). </t>
  </si>
  <si>
    <t>לכן הנוסחה שתקפה לעקומת התמורה נקבעת לפי אילוץ הקרקע:</t>
  </si>
  <si>
    <t>כלומר הנקודה שבה x=60 ו- y=40 נמצאת על עקומת התמורה ומשום כך היא יעילה.</t>
  </si>
  <si>
    <t>זוהי למעשה הנקודה המסומנת B על גבי העקום מטה.</t>
  </si>
  <si>
    <t xml:space="preserve">אם x=40, כי כאן היקף הייצור מחקלאות הוא 40, נמצאים בדיוק בנקודת השבר. </t>
  </si>
  <si>
    <t xml:space="preserve">בנקודה זו, ערך y (תעשייה) צריך להיות 60 ולא 50, כלומר זוהי נקודה לא יעילה (שבה מתקיים בזבוז) הנמצאת מתחת </t>
  </si>
  <si>
    <t>לעקומת התמורה.</t>
  </si>
  <si>
    <t>אם x=30, כי כאן היקף הייצור מחקלאות הוא 30, נמצאים משמאל לנקודת השבר שכן בה x=40. לכן הנוסחה שתקפה</t>
  </si>
  <si>
    <t>לעקומת התמורה היא זו שנקבעת לפי אילוץ המכונות, ובהתאם:</t>
  </si>
  <si>
    <t>כלומר ניתן לייצר 65 יח׳ תעשייה כאשר מייצרים ביעילות 30 יח׳ חקלאות.</t>
  </si>
  <si>
    <t xml:space="preserve">כאשר מייצרים 55 יח׳ חקלאות נמצאים על מגבלת אילוץ הקרקע (מימין לנקודת השבר). </t>
  </si>
  <si>
    <t>במצב כזה השיפוע של הישר (ישר אילוץ הקרקע) הוא זה שמגדיר באופן ישיר את העלות השולית לייצור חקלאות,</t>
  </si>
  <si>
    <t xml:space="preserve">השיפוע הוא 1-, לכן נוכל לומר: העלות השולית לייצור חקלאות כאשר מייצרים 55 יח׳ חקלאות היא 1 (1 יח׳ תעשייה). </t>
  </si>
  <si>
    <t xml:space="preserve">שימו לב. הפעם הנקודה היא ייצור 60 יח׳ תעשייה. כלומר y=60. נמצאים בדיוק על נקודת השבר. </t>
  </si>
  <si>
    <r>
      <t xml:space="preserve">כשנמצאים בדיוק על נקודת השבר, העלות השולית בייצור y תהיה </t>
    </r>
    <r>
      <rPr>
        <b/>
        <sz val="12"/>
        <color theme="1"/>
        <rFont val="David"/>
      </rPr>
      <t>הערך ההפכי לשיפוע של הישר שנמצא מימין לנקודה</t>
    </r>
  </si>
  <si>
    <t>זו. שימו לב שמימין לנקודת השבר השיפוע הוא 1-, ההפכי של 1 עדיין 1, ולכן העללות השולית לייצור תעשיה כאשר מייצרים</t>
  </si>
  <si>
    <t xml:space="preserve">בסך הכל 60 יח׳ תעשייה היא 1 (1 יח׳ חקלאות). </t>
  </si>
  <si>
    <t xml:space="preserve">ז. כאשר המשק מייצר ביעילות 60 יח׳ תעשייה, מהם גורמי הייצור הנמצאים באבטלה מבנית ומהי רמת האבטלה </t>
  </si>
  <si>
    <t>כאשר המשק מייצר ביעילות 60 יח׳ תעשייה, נמצאים בנקודת החיתוך בין אילוץ קרקעות לבין אילוץ מכונות,</t>
  </si>
  <si>
    <t>כלומר משני גורמי ייצור אלה האבטלה 0 (אין אבטללה / תעסוקה מלאה).</t>
  </si>
  <si>
    <t>לעומת זאת, העובדים (שהם אילוץ לא פעיל) מובטלים. כדי להזכר בכך ביתר נוחות, נציג את התרשים המקורי:</t>
  </si>
  <si>
    <t>כדי לחשב כמה עובדים מובטלים, נבדוק כמה עובדים קיימים במשק:</t>
  </si>
  <si>
    <t>התשובה</t>
  </si>
  <si>
    <t>נבדוק כמה עובדים מעוסקים בייצור 40 יח׳ חקלאות (x):</t>
  </si>
  <si>
    <t>בסך הכל 100 עובדים ליח׳ x כפול 40 יח׳ x:</t>
  </si>
  <si>
    <t xml:space="preserve">100 * 40 = </t>
  </si>
  <si>
    <t>נבדוק כמה עובדים מועסקים בייצור 60 יח׳ תעשייה (y):</t>
  </si>
  <si>
    <t>בסך הכל 100 עובדים ליח׳ y כפול 60 יח׳ y:</t>
  </si>
  <si>
    <t xml:space="preserve">100 * 60 = </t>
  </si>
  <si>
    <t>סך הכל תעסוקת עובדים:</t>
  </si>
  <si>
    <t xml:space="preserve">4,000 + 6,000 = </t>
  </si>
  <si>
    <t>מספר העובדים הכולל במשק:</t>
  </si>
  <si>
    <t>לכן היקף האבטלה של עובדים:</t>
  </si>
  <si>
    <t xml:space="preserve">16,000 - 10,000 = </t>
  </si>
  <si>
    <t>והמסקנה: בסך הכל מובטל רק גורם הייצור עובדים - 6,000 עובדים אינם מועסקים לאור אבטלה מבנית.</t>
  </si>
  <si>
    <t>שיעור 5 - מסחר בינלאומי</t>
  </si>
  <si>
    <t>רקע - מי אתה, מסחר בינלאומי?</t>
  </si>
  <si>
    <t xml:space="preserve">הבסיס למסחר בינלאומי בצורה הפשוטה ביותר שלו, הוא אינטואיטיבי: </t>
  </si>
  <si>
    <t xml:space="preserve">אם כמה מדינות מקיימות סחר ביניהן, מוטב לכל מדינה לייצר מה שהיא טובה בו! (ישראל - הייטק; ברזיל - קפה). </t>
  </si>
  <si>
    <t>הבסיס לדיון ברמה הכמותית הוא: כל מדינה תייצר את המוצר שבייצורו יש לה יתרון יחסי (יתרון יחסי משמעו</t>
  </si>
  <si>
    <t xml:space="preserve">עלות שולית נמוכה בייצור אותו מוצר). </t>
  </si>
  <si>
    <t xml:space="preserve">בדרך כזו, כשכל משק מייצר מה שהוא ״טוב בו״, שתי המדינות יוצאות ״מורווחות״, או בשפה של עקומת התמורה - </t>
  </si>
  <si>
    <t>עקומת התמורה בהנחת היכולת לבצע מסחר בינלאומי תהיה ״טובה״ ו״גבוהה״ יותר מעקומת התמורה לפני</t>
  </si>
  <si>
    <t xml:space="preserve">מסחר בינלאומי. </t>
  </si>
  <si>
    <t>הגדרות חשובות:</t>
  </si>
  <si>
    <t>בהיעדר מסחר בינלאומי (משק סגור): מה שהמשק מייצר = מה שהמשק צורך.</t>
  </si>
  <si>
    <t>כשקיים מסחר בינלאומי: מה שהמשק מייצר שונה ממה שהמשק צורך. כמובן בהנחה שיש הבדל בעלויות השוליות.</t>
  </si>
  <si>
    <t>תרגיל מקיף הדרגתי הממחיש את העקרונות המרכזיים בנושא</t>
  </si>
  <si>
    <t xml:space="preserve">משק ״נעמי״ יכול לייצר 800 יח׳ של נקניק או 400 יח׳ של אייפונים. </t>
  </si>
  <si>
    <t>הניחו שמוצר x הוא נקניק.</t>
  </si>
  <si>
    <t>א. האם קיים בסיס  למסחר בינלאומי?</t>
  </si>
  <si>
    <t>אייפון</t>
  </si>
  <si>
    <t>משק ״שייקוני״:</t>
  </si>
  <si>
    <t>משק ״נעמי״:</t>
  </si>
  <si>
    <t>נקניק</t>
  </si>
  <si>
    <t>אפשר לראות שהעלויות השוליות שונות:</t>
  </si>
  <si>
    <t xml:space="preserve">העלות השולית בייצור x במשק ״שייקוני״ היא 1 (שיפוע עקומת התמורה בערך מוחלט). </t>
  </si>
  <si>
    <t xml:space="preserve">העלות השולית בייצור x במשק ״נעמי״ היא 0.5 (שיפוע עקומת התמורה בערך מוחלט). </t>
  </si>
  <si>
    <t>העלות השולית בייצור y במשק ״שייקוני״ היא 1 (ההפכי לעלות שולית בייצור x, אבל 1 = 1/1).</t>
  </si>
  <si>
    <t xml:space="preserve">העלות השולית בייצור y במשק נעמי היא 2 (ההפכי לעלות שולית בייצור x, אבל 1/0.5 = 2). </t>
  </si>
  <si>
    <r>
      <t xml:space="preserve">לכן קיים בסיס למסחר בינלאומי - המשקים לא דומים; יש הבדלים בעלויות השוליות: למשק ״נעמי״ יש </t>
    </r>
    <r>
      <rPr>
        <b/>
        <sz val="12"/>
        <color theme="1"/>
        <rFont val="David"/>
      </rPr>
      <t>יתרון יחסי</t>
    </r>
    <r>
      <rPr>
        <sz val="12"/>
        <color theme="1"/>
        <rFont val="David"/>
      </rPr>
      <t xml:space="preserve"> </t>
    </r>
  </si>
  <si>
    <t xml:space="preserve">בייצור x הואיל והעלות השולית בייצור נקניק (x) במשק זה נמוכה יותר: 0.5&lt;1. </t>
  </si>
  <si>
    <r>
      <t xml:space="preserve">למשק ״שייקוני״ יש </t>
    </r>
    <r>
      <rPr>
        <b/>
        <sz val="12"/>
        <color theme="1"/>
        <rFont val="David"/>
      </rPr>
      <t>יתרון יחסי</t>
    </r>
    <r>
      <rPr>
        <sz val="12"/>
        <color theme="1"/>
        <rFont val="David"/>
      </rPr>
      <t xml:space="preserve"> בייצור y, הואיל והעלות השולית בייצור אייפון (y) במשק שייקוני נמוכה יותר: 1&lt;2.</t>
    </r>
  </si>
  <si>
    <t>הציגו את היקף הייצור והצריכה בכל מדינה.</t>
  </si>
  <si>
    <r>
      <t xml:space="preserve">אם מסיבה כלשהי </t>
    </r>
    <r>
      <rPr>
        <b/>
        <u/>
        <sz val="12"/>
        <color theme="1"/>
        <rFont val="David"/>
      </rPr>
      <t>לא מתקיים מסחר בינלאומי</t>
    </r>
    <r>
      <rPr>
        <b/>
        <sz val="12"/>
        <color theme="1"/>
        <rFont val="David"/>
      </rPr>
      <t xml:space="preserve">, היקפי הייצור והצריכה בהכרח זהים. </t>
    </r>
  </si>
  <si>
    <t>לכן, נפעל על פי נתוני עקומת התמורה הספציפית של כל משק.</t>
  </si>
  <si>
    <t xml:space="preserve">איך הגענו לערכים? פשוט הצבנו x=300 </t>
  </si>
  <si>
    <t xml:space="preserve">איך הגענו לערכים? פשוט הצבנו x=400 </t>
  </si>
  <si>
    <t>וקיבלנו:</t>
  </si>
  <si>
    <t>בנוסף, לאור העובדה שבין מדינות אלו אין מסחר בינלאומי, הרי שבהכרח היקף הייצור = היקף הצריכה.</t>
  </si>
  <si>
    <t>התשובה:</t>
  </si>
  <si>
    <t>נעמי מייצרת 400 נקניק ו-200 אייפון וצורכת אותם.</t>
  </si>
  <si>
    <t>ג. מה צריך להיות המחיר העולמי לנקניק ולאייפון שיצדיק קיום מסחר בינלאומי?</t>
  </si>
  <si>
    <t>בנדרש א ראינו כי העלויות השוליות למוצרים השונים הן, בכל משק:</t>
  </si>
  <si>
    <t>נעמי</t>
  </si>
  <si>
    <t>עלות שולית x</t>
  </si>
  <si>
    <t>עלות שולית y</t>
  </si>
  <si>
    <r>
      <t xml:space="preserve">כל עוד המחיר בשוק העולמי למוצר מסוים הוא </t>
    </r>
    <r>
      <rPr>
        <b/>
        <sz val="12"/>
        <color theme="1"/>
        <rFont val="David"/>
      </rPr>
      <t>בין</t>
    </r>
    <r>
      <rPr>
        <sz val="12"/>
        <color theme="1"/>
        <rFont val="David"/>
      </rPr>
      <t xml:space="preserve"> העלויות השוליות של המוצרים במדינות השונות, יש הצדקה למסחר בינלאומי.</t>
    </r>
  </si>
  <si>
    <t>בשפה פשוטה, טווח המחירים המצדיק מסחר בינלאומי הוא:</t>
  </si>
  <si>
    <t>מחיר נקניק (x):</t>
  </si>
  <si>
    <t>ומה המשמעות? ש״נעמי״ לא תמכור x במחיר נמוך מ-0.5, אך ״שייקונים״ לא יקנה x במחיר גבוה מ-1.</t>
  </si>
  <si>
    <t>מחיר אייפון (y):</t>
  </si>
  <si>
    <t xml:space="preserve">ומה המשמעות? ש״שייקונים״ לא ימכרו y במחיר נמוך מ-1,  אך ״נעמי״ לא תקנה y במחיר גבוה מ-2. </t>
  </si>
  <si>
    <t>אפשר לראות שמחיר האייפון הוא בטווח המצדיק מסחר בינלאומי. לכן משק שייקונים ייצר אייפונים (y)</t>
  </si>
  <si>
    <t xml:space="preserve">ואילו משק נעמי ייצר רק נקניקים (x). </t>
  </si>
  <si>
    <t>ה. נקבע כי המחיר לאייפון הוא 1.5. מהי עקומת אפשרויות הצריכה של כל משק?</t>
  </si>
  <si>
    <t>שייקוני מייצר רק אייפונים:</t>
  </si>
  <si>
    <t>המחיר לאייפון נתון: 1.5</t>
  </si>
  <si>
    <r>
      <t xml:space="preserve">הוא יכול למכור אותם בשוק הבינלאומי, בתמורה ל-1.5 נקניקים לאייפון. כך שיוכל לצרוך מקסימלית </t>
    </r>
    <r>
      <rPr>
        <sz val="12"/>
        <color rgb="FFFF0000"/>
        <rFont val="David"/>
      </rPr>
      <t>900</t>
    </r>
    <r>
      <rPr>
        <sz val="12"/>
        <color theme="1"/>
        <rFont val="David"/>
      </rPr>
      <t xml:space="preserve"> נקניקים. </t>
    </r>
  </si>
  <si>
    <t xml:space="preserve">600 * 1.5 = </t>
  </si>
  <si>
    <t>נעמי מייצרת רק נקניקים:</t>
  </si>
  <si>
    <t>המחיר ״למוצר הנוסף״: 1 חלקי המחיר למוצר האחר:</t>
  </si>
  <si>
    <t>1/1.5 = 2/3</t>
  </si>
  <si>
    <t>היא יכולה למכור אותם בשוק הבינלאומי, בתמורה ל-2/3 אייפון לנקניק. בסך הכל תוכל לצרוך מקסימלית אייפונים:</t>
  </si>
  <si>
    <t xml:space="preserve">800 * 2/3 = </t>
  </si>
  <si>
    <t>ייצור:</t>
  </si>
  <si>
    <t>באדום:</t>
  </si>
  <si>
    <t>אפשרויות צריכה</t>
  </si>
  <si>
    <t>אפשרויות הצריכה</t>
  </si>
  <si>
    <t>עקום אפשרויות הצריכה - שייקונים:</t>
  </si>
  <si>
    <t>עקום אפשרויות הצריכה - נעמי:</t>
  </si>
  <si>
    <t xml:space="preserve">ו. הניחו כעת כי במשק נעמי מעוניינים לצרוך 200 אייפונים. פרטו את נתוני המסחר: </t>
  </si>
  <si>
    <t>אז ככה:</t>
  </si>
  <si>
    <t xml:space="preserve">שייקונים מייצר 600 אייפונים (כי בייצורם יש למשק זה ייתרון יחסי). </t>
  </si>
  <si>
    <t xml:space="preserve">היא תמכור 200 אייפונים (זה הכמות שנעמי מוכנה לצרוך) בתמורה ל-1.5 נקניקים לאייפון. בסך הכל תקבל 300 נקניקים. </t>
  </si>
  <si>
    <t xml:space="preserve">1.5 * 200 = </t>
  </si>
  <si>
    <t xml:space="preserve">את 400 האייפונים הנותרים (600 בניכוי ה-200 שמכרה לנעמי) היא תצרוך. </t>
  </si>
  <si>
    <t>אז בעצם:</t>
  </si>
  <si>
    <t>שיייקונים מייצרת: 600 אייפונים</t>
  </si>
  <si>
    <t>מייצאת / מוכרת לנעומי 200 אייפונים &gt;&gt;&gt;&gt;&gt; נותרים 400 אייפונים</t>
  </si>
  <si>
    <t>מקבלת / מייבאת בתמורה 300 נקניקים</t>
  </si>
  <si>
    <t xml:space="preserve">שייקונים צורכת: 400 אייפונים </t>
  </si>
  <si>
    <t>נקניקים בלחמניה Willy Dog</t>
  </si>
  <si>
    <t>נעמי מייצרת 800 נקניקים (כי בייצורם יש למשק זה יתרון יחסי). היא משלמת 300 נקניקים עבור האייפונים למשק</t>
  </si>
  <si>
    <t xml:space="preserve">שייקוני לפי מחיר של 1.5 לאייפון (היא רוצה 200 אייפונים). את שאר הנקניקים (500) תצרוך. </t>
  </si>
  <si>
    <t>נעומי מייצרת: 800 נקניקים</t>
  </si>
  <si>
    <t>מייצאת / מוכרת לשייקונים 300 נקניקים &gt;&gt;&gt;&gt;&gt; נותרים 500 נקניקים</t>
  </si>
  <si>
    <t>מקבלת / מייבאת: 200 אייפונים</t>
  </si>
  <si>
    <t>נעומי צורכת:</t>
  </si>
  <si>
    <t>נקניקים בלחמניה Willy Dog מסתובבים על הסלילים ב - Yellow</t>
  </si>
  <si>
    <t>אייפונים</t>
  </si>
  <si>
    <t>צריכה:</t>
  </si>
  <si>
    <t>ייצוא 200</t>
  </si>
  <si>
    <t>אייפונים לנעומי</t>
  </si>
  <si>
    <t>טבלת סיכום:</t>
  </si>
  <si>
    <t>שייקוני</t>
  </si>
  <si>
    <t>ייצור x</t>
  </si>
  <si>
    <t>בהנחה שקיים מסחר בינלאומי (הבדל בעלויות</t>
  </si>
  <si>
    <t>ייצור y</t>
  </si>
  <si>
    <t>השוליות ויחס מחירים עם האי שיוונים למעלה)</t>
  </si>
  <si>
    <t>מכירת x</t>
  </si>
  <si>
    <t xml:space="preserve">מתבסס על נתון חיצוני לגבי אחד המשקים. </t>
  </si>
  <si>
    <t>מכירת y</t>
  </si>
  <si>
    <t>כאן: נעומי רוצה 200 אייפונים. זה מה ששייקונים מייצאת / מוכרת</t>
  </si>
  <si>
    <t>קניית x</t>
  </si>
  <si>
    <t>מה שמשק מסויים מוכר / מייצא, המשק הנגדי</t>
  </si>
  <si>
    <t>קניית y</t>
  </si>
  <si>
    <t>קונה / מייבא</t>
  </si>
  <si>
    <t>צריכת x</t>
  </si>
  <si>
    <t>מה שקונים / מייבאים: צורכים באופן מלא</t>
  </si>
  <si>
    <t>צריכת y</t>
  </si>
  <si>
    <t>כל היתרה מהמוצר שמייצרים - צורכים גם כן</t>
  </si>
  <si>
    <r>
      <t>במשק ״</t>
    </r>
    <r>
      <rPr>
        <b/>
        <sz val="12"/>
        <color theme="1"/>
        <rFont val="David"/>
      </rPr>
      <t>נקניקי העיר</t>
    </r>
    <r>
      <rPr>
        <sz val="12"/>
        <color theme="1"/>
        <rFont val="David"/>
      </rPr>
      <t xml:space="preserve">״ 100 עובדים. </t>
    </r>
  </si>
  <si>
    <t xml:space="preserve">כל עובד מסוגל לייצר 20 יחידות של נקניק (x) או 4 יח׳ של מיץ גזר (y). </t>
  </si>
  <si>
    <r>
      <t>במשק ״</t>
    </r>
    <r>
      <rPr>
        <b/>
        <sz val="12"/>
        <color theme="1"/>
        <rFont val="David"/>
      </rPr>
      <t>נקניקי הכפר</t>
    </r>
    <r>
      <rPr>
        <sz val="12"/>
        <color theme="1"/>
        <rFont val="David"/>
      </rPr>
      <t>״ 500 עובדים.</t>
    </r>
  </si>
  <si>
    <t>כל עובד מסוגל לייצר 10 יח׳ נקניק (x) או יחידה אחת של מיץ גזר (y).</t>
  </si>
  <si>
    <t>בין המשקים אין מסחר.</t>
  </si>
  <si>
    <r>
      <t>במשק ״נקניקי הכפר״ במצב המוצא, נוהגים לייצר 2,000 יחידות של נקניק ו-</t>
    </r>
    <r>
      <rPr>
        <sz val="12"/>
        <color rgb="FFFF0000"/>
        <rFont val="David"/>
      </rPr>
      <t>300</t>
    </r>
    <r>
      <rPr>
        <sz val="12"/>
        <color theme="1"/>
        <rFont val="David"/>
      </rPr>
      <t xml:space="preserve"> יח׳ של מיץ גזר.</t>
    </r>
  </si>
  <si>
    <t xml:space="preserve">א. הציגו את עקומת התמורה של כל משק. </t>
  </si>
  <si>
    <t xml:space="preserve">ב. ציינו את היקף הייצור והצריכה של כל משק (רמז: בהינתן שאין מסחר, זו אותה נקודה / אותם ערכים). </t>
  </si>
  <si>
    <t>ג. לאיזה משק יתרון יחסי בנקניק? לאיזה משק יתרון יחסי במיץ גזר?</t>
  </si>
  <si>
    <t>ד. הניחו כי מתקיים מסחר בינלאומי. מחיר יחידת מיץ גזר בשוק העולמי היא 6 יח׳ נקניק. מהי נקודת הייצור ומהי</t>
  </si>
  <si>
    <r>
      <t xml:space="preserve">נקודת הצריכה בכל משק, </t>
    </r>
    <r>
      <rPr>
        <sz val="12"/>
        <color rgb="FFFF0000"/>
        <rFont val="David"/>
      </rPr>
      <t>אם ממשיכים לצרוך את אותן כמויות נקניק של 1,000 בכל משק (נסח השאלה תוקן)?</t>
    </r>
  </si>
  <si>
    <t>ה. התוו את עקומת התמורה במצב שבו שני המשקים מתאחדים למדינה אחת. טיפ: שאלה מורכבת יותר; היא נשענת</t>
  </si>
  <si>
    <t xml:space="preserve">על הכלים של מפגש 2 יותר מאשר על הכלים של המפגש הנוכחי. </t>
  </si>
  <si>
    <t>פתרון</t>
  </si>
  <si>
    <t>עשיתי לכם פה טריק: לא נתון מה היקף הייצור המקסימלי בכל משק. צריך לחשב אותו. אנחנו יודעים ש:</t>
  </si>
  <si>
    <t>במשק נקניקי העיר יש 100 עובדים. כל עובד יכול לייצר 20 יחידות נקניק, לכן היקף הייצור המקסימלי מנקניק</t>
  </si>
  <si>
    <t xml:space="preserve">יהיה 100 * 20 = 2,000. </t>
  </si>
  <si>
    <t>בנוסף כל עובד יכול לייצר 4 יח׳ מיץ גזר. לכן היקף הייצור המקסימלי של מיץ גזר יהיה 4 * 100 = 400.</t>
  </si>
  <si>
    <t>במשק נקניקי הכפר יש 500 עובדים. כל עובד יכול לייצר 10 יח׳ נקניק, לכן היקף הייצור המקסימלי מנקניק</t>
  </si>
  <si>
    <t xml:space="preserve">יהיה 500 * 10 = 5,000. </t>
  </si>
  <si>
    <t xml:space="preserve">בנוסף כל עובד יכול לייצר 1 יח׳ של מיץ גזר, לכן היקף הייצור המקסימלי של מיץ גזר יהיה 1 * 500 = 500. </t>
  </si>
  <si>
    <t>נקניקי העיר:</t>
  </si>
  <si>
    <t>מיץ גזר</t>
  </si>
  <si>
    <t>נקניקי הכפר:</t>
  </si>
  <si>
    <t>בנקניקי העיר: נתון כי צורכים ומייצרים 1,000 יח׳ נקניק כלומר x=1,000</t>
  </si>
  <si>
    <t>במקביל נתון כי מייצרים וצורכים 200 יח׳ מיץ גזר, הגיוני כי:</t>
  </si>
  <si>
    <t xml:space="preserve">נתון במצב המוצא 2,000 יח׳ נקניק. </t>
  </si>
  <si>
    <t>y = 400 - 0.2x = 400 - 0.2*1,000 = 200</t>
  </si>
  <si>
    <r>
      <t xml:space="preserve">במקביל 300 יח׳ מיץ גזר (שימו לב זה נתון </t>
    </r>
    <r>
      <rPr>
        <b/>
        <sz val="12"/>
        <color rgb="FFFF0000"/>
        <rFont val="David"/>
      </rPr>
      <t>שתוקן</t>
    </r>
    <r>
      <rPr>
        <sz val="12"/>
        <color theme="1"/>
        <rFont val="David"/>
      </rPr>
      <t xml:space="preserve"> בנתוני התרגיל המקורי). </t>
    </r>
  </si>
  <si>
    <t>הגיוני כי:</t>
  </si>
  <si>
    <t>y = 500 - 0.1 * 2,000 = 500 - 200 = 300</t>
  </si>
  <si>
    <t>שימו לב! נתון שאין מסחר בינלאומי. זה אומר בהכרח שנקודת הייצור ונקודת הצריכה היא אותה נקודה, והיא מסומנת</t>
  </si>
  <si>
    <t>בנקודות A ו- B בהתאמה לעיל על גבי עקומות הייצור של כל משק.</t>
  </si>
  <si>
    <t>כדי לדעת היכן יש יתרון יחסי, יש לדעת מהי העלות השולית בייצור כל מוצר.</t>
  </si>
  <si>
    <t>העלות השולית בייצור x היא הערך המוחלט של השיפוע, והעלות השולית בייצור y היא 1 חלקי הערך המוחלט של השיפוע:</t>
  </si>
  <si>
    <t>נקניקי העיר</t>
  </si>
  <si>
    <t>נקניקי הכפר</t>
  </si>
  <si>
    <t>יתרון יחסי ל...</t>
  </si>
  <si>
    <t>נקניקי הכפר. כי העלות השולית נמוכה יותר</t>
  </si>
  <si>
    <t>גזר</t>
  </si>
  <si>
    <t>נקניקי העיר. כי העלות השולית נמוכה יותר.</t>
  </si>
  <si>
    <t>כדי שיתקיים מסחר בינלאומי, המחיר ליחידת גזר חייב להיות בין 5 ל-10 (בין טווח העלות השולית של y שמצאנו</t>
  </si>
  <si>
    <t xml:space="preserve">לעיל). והואיל והמחיר בפועל 6 אכן בטווח זה, מוצדק לקיים מסחר בינלאומי. </t>
  </si>
  <si>
    <t>בהתאם, עלינו להעתיק לכאן את עקומות הייצור, ולהוסיף את עקומות הצריכה.</t>
  </si>
  <si>
    <t>בנוסף, במצב של מסחר בינלאומי, ״נקניקי הכפר״ מייצר רק x, ו״נקניקי העיר״ מייצר רק y. למה? כי בהנחות</t>
  </si>
  <si>
    <t>מסחר בינלאומי, כל משק מייצר רק מה שהוא ״טוב בו״. כלומר את אותו המוצר שבייצורו יש למשק יתרון יחסי.</t>
  </si>
  <si>
    <t xml:space="preserve">ועכשיו נחשוב על מסחר: אם נקניקי העיר מייצר רק y, מיץ גזר, הוא מייצר 400 יח׳ מיץ גזר, נכון? מעולה. זו נקודה C על </t>
  </si>
  <si>
    <t>עקומת הייצור של נקניקי העיר. הוא יכול תיאורטית למכור את כל מיץ הגזר במחיר עולמי של 6 יח׳ גזר ולקבל בתמורה</t>
  </si>
  <si>
    <r>
      <t>לא פחות מ-2,400 יח׳ של נקניק: 2,400 = 6 * 400. כלומר, בעקומת ה</t>
    </r>
    <r>
      <rPr>
        <b/>
        <sz val="12"/>
        <color theme="1"/>
        <rFont val="David"/>
      </rPr>
      <t>צריכה</t>
    </r>
    <r>
      <rPr>
        <sz val="12"/>
        <color theme="1"/>
        <rFont val="David"/>
      </rPr>
      <t xml:space="preserve"> שהיא העקומה החדשה של נקניקי העיר,</t>
    </r>
  </si>
  <si>
    <t>ה-yMAX יישאר 400 אבל ה - xMAX יגדל ל-2,400. זה יוביל לעקומת צריכה (אדומה) חדשה. היא יוצאת מאותו חותך 400,</t>
  </si>
  <si>
    <t xml:space="preserve">אבל השיפוע ישתנה (זכרו שהשיפוע הוא yMAX חלקי xMAX ולכן הוא הופך להיות 1/6 = 2,400 / 400). </t>
  </si>
  <si>
    <t>נקניקי הכפר מייצרים רק נקניק. אם הם מוכרים את הנקניק בשוק העולמי, אז הואיל והמחיר לנקניק לא נתון (אלא למיץ גזר)</t>
  </si>
  <si>
    <t xml:space="preserve">המחיר לנקניק הוא ה״הפכי״ למחיר מיץ גזר: מחיר מיץ גזר 6, מחיר נקניק יהיה 1/6. אם נכפול 5,000 נקניק ב-1/6 נקבל </t>
  </si>
  <si>
    <t>את היקף הצריכה המירבי האפשרי בנקניקי הכפר במונחים של מיץ גזר:</t>
  </si>
  <si>
    <t xml:space="preserve">5,000 * 1/6 = </t>
  </si>
  <si>
    <t>זה בעצם yMAX</t>
  </si>
  <si>
    <t>של עקום הצריכה בנקניקי הכפר.</t>
  </si>
  <si>
    <t>אז בעצם, נקודות הייצור הן:</t>
  </si>
  <si>
    <t>נקניקי העיר - מייצרים 400 מיץ גזר.</t>
  </si>
  <si>
    <t>נקניקי הכפר - מייצרים 5,000 נקניק.</t>
  </si>
  <si>
    <t xml:space="preserve">לגבי נקודת הצריכה - </t>
  </si>
  <si>
    <t>לגבי נקודת הצריכה:</t>
  </si>
  <si>
    <t>נתון: נקניקי העיר צורך 1,000 נקניק. לכן היקף הצריכה מ-y יהיה לפי עקומת</t>
  </si>
  <si>
    <t xml:space="preserve">נקניקי הכפר צורך 1,000 נקניק. לכן היקף הצריכה מ-y יהיה </t>
  </si>
  <si>
    <t>הצריכה החדשה האדומה:</t>
  </si>
  <si>
    <t>לפי נקודת הצריכה החדשה האדומה:</t>
  </si>
  <si>
    <t xml:space="preserve">y = 400 - 1/6 * 1,000 = </t>
  </si>
  <si>
    <t xml:space="preserve">y = 833.33 - 1/6 * 1,000 = </t>
  </si>
  <si>
    <t>x = 1,000</t>
  </si>
  <si>
    <t>לכן בסך הכל נקודת הצריכה היא:</t>
  </si>
  <si>
    <t>צורכים 1,000 יח׳ נקניק ו-233.33 יח׳ מיץ גזר.</t>
  </si>
  <si>
    <t>צורכים 1,000 יח׳ נקניק ו-666.66 יח׳ מיץ גזר.</t>
  </si>
  <si>
    <t xml:space="preserve">ה. התוו את עקומת התמורה במצב שבו שני המשקים מתאחדים למדינה אחת. </t>
  </si>
  <si>
    <t xml:space="preserve">זה נשמע מתוחכם אבל זה לא. פשוט מחברים קודם כל את ה- xMAX של שני המשקים ואת ה - yMAX של שני </t>
  </si>
  <si>
    <t>המשקים (ללא מסחר בינלאומי, קרי את עקומות הצריכה) ומקבלים:</t>
  </si>
  <si>
    <t>500 + 400 = 900</t>
  </si>
  <si>
    <t xml:space="preserve">yMAX(מאוחד) = </t>
  </si>
  <si>
    <t xml:space="preserve">5,000 + 2,000 = 7,000 </t>
  </si>
  <si>
    <t xml:space="preserve">xMAX(מאוחד) = </t>
  </si>
  <si>
    <t>אבל עכשיו מגיעה הפעולה העדינה יותר. נניח שאני מייצר רק y, כלומר 900 y. את מי אשלח לייצר x-ים? את עובדי</t>
  </si>
  <si>
    <t>המשק שהם טובים יותר בייצור x-ים כלומר את העובדים של נקניקי הכפר. השיפוע יהיה 0.1.</t>
  </si>
  <si>
    <t>אחרי ששלחנו את כל 500 עובדי נקניקי הכפר לייצר x הגענו ל-5,000 נקניקים ו-400 מיץ גזר (נסו לחשוב מדוע!).</t>
  </si>
  <si>
    <t xml:space="preserve">ואז אנחנו נמצאים בנקודה G. </t>
  </si>
  <si>
    <t>אם נרצה יותר נקניקים, נצטרך לשלוח גם את עובדי נקניקי העיר לייצר נקניק. השיפוע / העלות השולית תהיה</t>
  </si>
  <si>
    <t>בערך של 0.2 (שיפוע חד יותר כלפי מטה לאחר נקודה G). ואיך הגענו לחותך של 1,400 בחלק הזה של הפונקציה?</t>
  </si>
  <si>
    <t>פשוט אחי. אם y=ax+b, אתה יודע ש - a=-0.2, ש - y=0 בנק׳ החיתוך עם ציר x, אז בכיף שלך תציב ותגלה</t>
  </si>
  <si>
    <t xml:space="preserve">0 = b - 0.2* 7,000 </t>
  </si>
  <si>
    <t>ערך y הוא 0, החותך עם ציר ה -y לא ידוע, השיפוע 0.2- וה-x כש-y=0 הוא 7,000</t>
  </si>
  <si>
    <t>b = 1,400</t>
  </si>
  <si>
    <t>חילצנו בכיף</t>
  </si>
  <si>
    <t>בנקניקי הכפר יש 500 עובדים.</t>
  </si>
  <si>
    <t>כאשר נשלח את כולם לייצר x (נקניק)</t>
  </si>
  <si>
    <t>וכל אחד מהם ייצר 10 נקניקים, מייצרים 5,000 נקניקים</t>
  </si>
  <si>
    <t xml:space="preserve">בסך הכל. </t>
  </si>
  <si>
    <t>כל נקניק מה-5,000 מוביל לויתור על 0.1 מיץ גזר,</t>
  </si>
  <si>
    <t>לכן, בסך הכל מאבדים 500 מיץ גזר.</t>
  </si>
  <si>
    <t>במצב כזה נייצר: 400 = 500 - 900 = y</t>
  </si>
  <si>
    <t>אם נרצה עוד נקניק, מעבר ל-5,000, נשלח לשם</t>
  </si>
  <si>
    <t>את עובדי נקניק העיר, בעלות שולית 0.2, נשלח לשם</t>
  </si>
  <si>
    <t xml:space="preserve">מאה עובדים מקסימום, כל עובד מייצר 20 נקניקים, </t>
  </si>
  <si>
    <t>לכן סך התוספת לנקניק: 2,000 = 20 * 100</t>
  </si>
  <si>
    <t>כאשר יש לנו 2 נק׳ על כל ״ישר״:</t>
  </si>
  <si>
    <t xml:space="preserve">הישר ה״עליון״: נק׳ חיתוך עם ציר Y ונקודה G, </t>
  </si>
  <si>
    <t xml:space="preserve">הישר ה״תחתון״: נק׳ חיתוך עם ציר X ונקודה G, </t>
  </si>
  <si>
    <t>אז אין בעיה לאפיין את משוואות הישרים.</t>
  </si>
  <si>
    <t>וכעת, לתוכן המפגש הנוכחי - הקצאה יעילה - לא באמת נושא חדש, או שכן?</t>
  </si>
  <si>
    <t>כשאנו דנים במונחים כלכליים בעולם הזה, אנחנו בעיקר דנים בתופעת המחסור: כל בחירה כרוכה בויתור. אי אפשר</t>
  </si>
  <si>
    <t xml:space="preserve">כמה שנרצה מהכל. </t>
  </si>
  <si>
    <t xml:space="preserve">הבעיה הכלכלית ובעיקר פתרונה, עוסקת בצמצום הפער בין הרצוי למצוי. הקצאה יעילה (ייצור יעיל, המצאות </t>
  </si>
  <si>
    <t xml:space="preserve">על עקומת התמורה) מסייעים לנו בכך. </t>
  </si>
  <si>
    <t xml:space="preserve">ואם כך, מה פשר הנושא הלכאורה חדש - הקצאה יעילה? ובכן, בעיקר ״לסדר״ את ההיבט של חישובי תפוקה גם </t>
  </si>
  <si>
    <t xml:space="preserve">ללא היבטים גרפיים בהנחות יעילות, ולאחר מכן, לקשר את הנושא לעולם שכר העבודה. </t>
  </si>
  <si>
    <t>דגשים מרכזיים כרקע - הקצאה יעילה (עדיין ללא קשר לשכר עבודה):</t>
  </si>
  <si>
    <t xml:space="preserve">אנו מניחים עולם המקיים תפוקה שולית פוחתת; מושג שמשמעו הוא שגורם הייצור הראשון המועסק תורם את </t>
  </si>
  <si>
    <t xml:space="preserve">התרומה המשמעותית ביותר לתהליך הייצור, וכל גורם ייצור נוסף (מאותו סוג) שנעסיק, עשוי גם הוא לתרום </t>
  </si>
  <si>
    <t xml:space="preserve">לתפוקה - אבל במידה פחותה. הנחה זו לא מתקיימת ״תמיד״ או ״בכל מקרה״, אבל היא נפוצה מאד ולפחות </t>
  </si>
  <si>
    <t>בתור התחלה, נניח את קיומה.</t>
  </si>
  <si>
    <t xml:space="preserve">רוב הדיון שלנו, מטעמי פשטות, יתייחס לעולם שבו קיימים שני סוגים של גורמי ייצור: עובדים ושדות. </t>
  </si>
  <si>
    <t>אני יודע, אני יודע. אתם רגילים אליי - אצלי בדרך כלל מדובר בעובדים שהם חותכי שווארמה, ובמקום שדות יש</t>
  </si>
  <si>
    <t>שווארמיות. מעת לעת נשחק קצת עם המונחים, אבל הרציונל (דרך העבודה) יישאר זהה.</t>
  </si>
  <si>
    <t>בהנחות אלו, אופן ביצוע ההקצאה היעילה יהיה בשלבים הבאים:</t>
  </si>
  <si>
    <t xml:space="preserve">שלב 1: נחשב את התפוקה השולית של כל יחידת גורם ייצור (של כל עובד, למשל). </t>
  </si>
  <si>
    <t xml:space="preserve">שלב 2: נקצה את גורמי הייצור הקיימים במשק לפי סדר תפוקה שולית יורד (מהגבוהה לנמוכה) ונחשב סך התפוקה. </t>
  </si>
  <si>
    <t xml:space="preserve">שלב 3: נגדיר את המושג ״תפוקה שולית של עובד״. </t>
  </si>
  <si>
    <t xml:space="preserve">שלב 4: נגדיר את המושג ״תפוקה שולית של שדה״. </t>
  </si>
  <si>
    <t>תרגיל דוגמא 1</t>
  </si>
  <si>
    <t xml:space="preserve">במדינת ״Dell XPS 15״ קיימים 20 שדות: 10 שדות מסוג א, ו-10 שדות מסוג ב. </t>
  </si>
  <si>
    <t xml:space="preserve">במשק קיימים 65 עובדים. </t>
  </si>
  <si>
    <t>להלן נתונים לגבי סך התפוקה כתלות בהיקף ההעסקה של העובדים בכל אחד מסוגי השדות:</t>
  </si>
  <si>
    <t>שדה א</t>
  </si>
  <si>
    <t>שדה ב</t>
  </si>
  <si>
    <t>סך תפוקה</t>
  </si>
  <si>
    <t>TP</t>
  </si>
  <si>
    <t>MP</t>
  </si>
  <si>
    <t>תפוקה שולית</t>
  </si>
  <si>
    <t>הסברים נוספים למענכם: אני יודע שקצת היה לכם קשה היום. אנסה להסביר יותר בכתב פה. מה שעשיתי זה:</t>
  </si>
  <si>
    <t>לקחתי את השדות, ובכל שדה - הוספתי עמודה חדשה שנקראת MP, תפוקה שולית. העמודה הזו היא למעשה</t>
  </si>
  <si>
    <t>ההפרש בין סך התפוקה TP בין כל 2 רמות עוקבות של תפוקה. למשל:</t>
  </si>
  <si>
    <t xml:space="preserve">העובד ה-1 בשדה א תורם 15 לתפוקה (מגדיל את התפוקה מ-0 ל-15). </t>
  </si>
  <si>
    <t xml:space="preserve">העובד ה-2 בשדה א תורם 12 לתפוקה (מגדיל את התפוקה מ-15 ל-27 כאשר ידוע ש: 12 = 15 - 27). </t>
  </si>
  <si>
    <t>העובד ה-3 בשדה א תורם 10 לתפוקה (מגדיל את התפוקה מ-27 ל-37) וכן הלאה.</t>
  </si>
  <si>
    <t>חישוב דומה אפשר לבצע גם לצורך תפוקה שולית בשדה ב. עדכנו אותי אם לא מסתדר!</t>
  </si>
  <si>
    <t>שלב 2: הקצאת העובדים לשדות השונים (תזכורת: 65 עובדים, 10 שדות מכל סוג) וחישוב סך התפוקה</t>
  </si>
  <si>
    <t>מעובד</t>
  </si>
  <si>
    <t>עד עובד</t>
  </si>
  <si>
    <t>סך עובדים</t>
  </si>
  <si>
    <t>הקצאה לשדה</t>
  </si>
  <si>
    <t>הקצאה 
למיקום
בשדה</t>
  </si>
  <si>
    <t xml:space="preserve">זה קצת יותר קשה, אני יודע. זה השלב שבו חלק מכם התקשו לעקוב. אנסה גם פה להרחיב, ומקווה שיעזור. </t>
  </si>
  <si>
    <t xml:space="preserve">זכרו כי יש לי 10 שדות מסוג א, ו-10 שדות מסוג ב. </t>
  </si>
  <si>
    <t xml:space="preserve">אני אפילו אנסה להציג אותם ״ויזואלית״ שיהיה לכם קל לראות - ממש ״כל שדה״ בנפרד עם התפוקה השולית של כל עובד בכל שדה (לא עשיתי את זה </t>
  </si>
  <si>
    <t>בשיעור, אני מנסה לחשוב על עוד דרכים להסביר, תעדכנו אם זה עוזר).</t>
  </si>
  <si>
    <t>מספר 1</t>
  </si>
  <si>
    <t>מספר 2</t>
  </si>
  <si>
    <t>מספר 3</t>
  </si>
  <si>
    <t>מספר 4</t>
  </si>
  <si>
    <t>מספר 5</t>
  </si>
  <si>
    <t>מספר 6</t>
  </si>
  <si>
    <t>מספר 7</t>
  </si>
  <si>
    <t>מספר 8</t>
  </si>
  <si>
    <t>מספר 9</t>
  </si>
  <si>
    <t>מספר 10</t>
  </si>
  <si>
    <t>מס׳ עובד</t>
  </si>
  <si>
    <t>מתוך 10</t>
  </si>
  <si>
    <t>עכשיו. נניח שיש לי עובד ראשון מבין 65 העובדים שלי. אני ארצה לשים אותו במקום שבו הוא תורם הכי הרבה. זה המקום ה-1 של שדה ב (20 הכי גבוה</t>
  </si>
  <si>
    <t>שיש מבין כל האפשרויות). סימנתי בצהוב.</t>
  </si>
  <si>
    <t>ומה לגבי העובד הבא בתור? השני? ובכן, גם אותו ארצה לשים במקום שבו הוא תורם הכי הרבה. זה המקום ה-1 של שדה ב השני. סימנתי בצהוב גם.</t>
  </si>
  <si>
    <t>ומה לגבי העובד השלישי? ובכן, אותו ארצה לשים במקום ה-1 גם כן, של שדה ב ה-3. אסמן בצהוב גם.</t>
  </si>
  <si>
    <t xml:space="preserve">אני מקווה שבדרך הזו, אולי לחלקכם יותר ברור שכל אחד מ-10 העובדים הראשונים ארצה להקצות למקום ה-1 של שדה ב. </t>
  </si>
  <si>
    <t>עד כה הקציתי בדרך זו 10 עובדים, 1-10, וזאת למקום ה-1 בכל אחד משדות ב הקיימים.</t>
  </si>
  <si>
    <t>מה לגבי העובד ה-11? את העובד הזה לא אוכל להקצות למקום 1 בשדה ב. מדוע? כי נגמרו המקומות האלו (זה כמו במופע של עומר אדם שנגמרו</t>
  </si>
  <si>
    <t>המקומות לגולדן רינג). לכן מה שאעשה זה אחפש את הערך המספרי הבא בתור. הוא יכול להיות או במקום ה-2 של שדות ב, או במקום ה-1</t>
  </si>
  <si>
    <t>של שדה א. זה לא משנה מה אבחר. אני בחרתי להעסיק את העובד ה-11 במקום ה-1 של שדה א, לעיל בירוק.</t>
  </si>
  <si>
    <t>כמובן שיש לי 10 שדות א; ולכן אין בעיה להמשיך ולהעסיק גם את העובד ה-12 במקום ה-1 של שדה א (שדה א ״השני״), ואת העובד ה-13</t>
  </si>
  <si>
    <t>במקום ה-1 של שדה א (שדה א ה״שלישי) וכן הלאה, עד לסיום ההקצאה של 10 העובדים הבאים (עד וכולל עובד 20).</t>
  </si>
  <si>
    <t>ומה אעשה עם העובד ה-21? מבין המקומות שנשארו, הכי הגיוני להקצות את העובד לשדה ב, כי שם התפוקה השולית הכי גבוהה מבין המקומות</t>
  </si>
  <si>
    <t>שנשארו. ואחזור על התהליך, שוב ושוב; בכל פעם ש״נגמר״ המקום בשורה מסוימת, אחפש שורה אחרת עם התפוקה השולית ״הבאה בתור״.</t>
  </si>
  <si>
    <t>ניסיתי להראות את זה בטבלה המפורטת, אבל למעשה דרך הפתרון הרלוונטית למבחן היא זו שהצגתי בשיעור: אני פשוט מנסה ״לדמיין״</t>
  </si>
  <si>
    <t>או להראות שיש לי שדות רבים מכל סוג, ולכן אני מקצה את כמות העובדים המתאימה למקום הרלוונטי בכל שדה כדי למקסם את התפוקה.</t>
  </si>
  <si>
    <t xml:space="preserve">אם ההרחבה בשורות 78-120 סייעה לכם, מצויין. אם לא (וזה תלוי באופן שבו אתם מורגלים ללמוד) אז פשוט התעלמו משורות אלו, </t>
  </si>
  <si>
    <t>ולמדו לפי ההסבר בשיעור.</t>
  </si>
  <si>
    <r>
      <t xml:space="preserve">מדובר בתפוקה השולית של </t>
    </r>
    <r>
      <rPr>
        <b/>
        <sz val="12"/>
        <color theme="1"/>
        <rFont val="David"/>
      </rPr>
      <t>העובד האחרון</t>
    </r>
    <r>
      <rPr>
        <sz val="12"/>
        <color theme="1"/>
        <rFont val="David"/>
      </rPr>
      <t xml:space="preserve"> (ה-MP בשורת ההקצאה האחרונה בנייר העבודה לעיל).</t>
    </r>
  </si>
  <si>
    <t>כאן:</t>
  </si>
  <si>
    <t>ה-MP ״האחרון״</t>
  </si>
  <si>
    <t>כדי לחשב תפוקה שולית לשדה מסוים, חובה עלינו להניח שהשדה לא קיים: כלומר, במקרה שבנדון, כדי לחשב</t>
  </si>
  <si>
    <t xml:space="preserve">תפוקה שולית לשדה ב, יש לבחון מה התפוקה הכוללת בשדה ב בודד, ולהתייחס אליה בסימן שלילי (אובדן).  </t>
  </si>
  <si>
    <t>לאחר מכן, יש ליטול את העובדים ש״התפנו״ מהשדה ואותם ניתן להקצות לשדות אחרים במיקומים רלוונטיים, ולהתייחס</t>
  </si>
  <si>
    <t xml:space="preserve">לתוספת התפוקה שנוצרת מההקצאה המחודשת בסימן חיובי. </t>
  </si>
  <si>
    <t>סיכום הערכים (שלילי וחיובי) יגדיר את התפוקה השולית לשדה.</t>
  </si>
  <si>
    <t>תכל׳ס:</t>
  </si>
  <si>
    <t>(*)</t>
  </si>
  <si>
    <t>אובדן תפוקה משדה ב</t>
  </si>
  <si>
    <t>כי בכל שדה ב יש 3 עובדים שתפוקתם הכוללת 43</t>
  </si>
  <si>
    <t>(**)</t>
  </si>
  <si>
    <t>תוספת תפוקה מהקצאת העובדים לשדה א</t>
  </si>
  <si>
    <t>בשדות א ישנם 5 שדות שבהם מקום 4 (ורוד) פנוי - כל אחד מהעובדים הללו יוקצה למקום 4 בשדה א</t>
  </si>
  <si>
    <t>סה״כ אובדן תפוקה נטו מאובדן שדה ב</t>
  </si>
  <si>
    <t xml:space="preserve">21 - 43 = </t>
  </si>
  <si>
    <t>והמסקנה: התפוקה השולית של שדה ב היא:</t>
  </si>
  <si>
    <t>הסבר מפורט:</t>
  </si>
  <si>
    <t xml:space="preserve">(*) החלק הקל: תחילה, אם לוקחים ממני שדה ב ספציפי - התפוקה הכוללת TP של השדה ״נעלמת״. </t>
  </si>
  <si>
    <t>מחישובים קודמים אנו יודעים שהתפוקה הכוללת עבור כל אחד משדות ה-ב (עבור 3 עובדים המוקצים לו) היא 43.</t>
  </si>
  <si>
    <t xml:space="preserve">(**) החלק המורכב: ברגע שפיניתי שדה - אני מקבל חזרה את כל העובדים שהיו בו. </t>
  </si>
  <si>
    <t xml:space="preserve">כמה עובדים היו בו? התשובה: 3. </t>
  </si>
  <si>
    <t xml:space="preserve">אני אנסה למצוא לעובדים הללו מקום ״אחר״, שבו יוכלו לייצר. </t>
  </si>
  <si>
    <t xml:space="preserve">המקומות 1-3 בכל השדות א ו-ב כבר תפוסים. </t>
  </si>
  <si>
    <t xml:space="preserve">מקום הפנוי הכי טוב שקיים (שנותן תפוקה שולית הכי גבוהה) הוא המקום ה-4 בשדה א. ראינו בסעיף קודם </t>
  </si>
  <si>
    <t xml:space="preserve">שהמקום הזה לא תפוס: נותרו 5 מקומות פנויים (כי יש 10 שדות כאלו, אבל הקצינו לשם רק 5 עובדים, 61-65). </t>
  </si>
  <si>
    <t>כאשר אקצה את 3 העובדים הללו למקום 4 ב-3 שדות א נוספים, הרי שהתפוקה השולית לעובד שם היא 7 כנתון,</t>
  </si>
  <si>
    <t xml:space="preserve">הרי שהעובדים שהתפנו תורמים לתפוקה: 21 = 3 * 7. </t>
  </si>
  <si>
    <t>בהנחה שהשוק פועל באופן חופשי, ללא התערבויות חיצוניות (מה שקצת לא רלוונטי לחיים עצמם, אבל בואו נתחיל</t>
  </si>
  <si>
    <t xml:space="preserve">ממשהו), השכר המשולם לעובד הוא אחד ויחיד, והוא נקבע לפי ערך התפוקה השולית של העובד האחרון. </t>
  </si>
  <si>
    <t xml:space="preserve">הרציונל בהקשר זה הוא, שאם השכר שמציע מעסיק גבוה יותר - הוא מפסיד למעשה על העובד האחרון; </t>
  </si>
  <si>
    <t>ואם השכר שהוא מציע נמוך יותר, תיווצר תחרות בין מעסיקים שתגרום למעסיק אחר לשלם יותר (עד לגבול</t>
  </si>
  <si>
    <t xml:space="preserve">העליון של שווי תפוקת העובד האחרון). </t>
  </si>
  <si>
    <t xml:space="preserve">בכל מקרה אנחנו לא נכנס להוכחה של משפט זה, אלא פשוט נשתמש ביישומיו בהקשר הרלוונטי. </t>
  </si>
  <si>
    <t>הגדרות רלוונטיות:</t>
  </si>
  <si>
    <t>מספר העובדים</t>
  </si>
  <si>
    <t>L</t>
  </si>
  <si>
    <t>מחיר המוצר</t>
  </si>
  <si>
    <t>Px</t>
  </si>
  <si>
    <t>תפוקה שולית ביח׳</t>
  </si>
  <si>
    <t>VMP</t>
  </si>
  <si>
    <t xml:space="preserve">MP * Px = </t>
  </si>
  <si>
    <t>שכר לעובד</t>
  </si>
  <si>
    <t>W</t>
  </si>
  <si>
    <t>בשוק חופשי מתקיים:</t>
  </si>
  <si>
    <t>W = VMP</t>
  </si>
  <si>
    <t>תרגיל דוגמא 2 (המשך ישיר לתרגיל דוגמא 1) - שכר עבודה ורווחי יצרנים</t>
  </si>
  <si>
    <t>אנו כבר יודעים כי השכר שייקבע הוא מכפלת התפוקה השולית (תפוקת העובד האחרון מטבלת ההקצאה בשאלה</t>
  </si>
  <si>
    <t xml:space="preserve">הקודמת) במחיר המוצר. </t>
  </si>
  <si>
    <t xml:space="preserve">W = MP * Px  = 7 * 5 = </t>
  </si>
  <si>
    <t>TP * Px</t>
  </si>
  <si>
    <t xml:space="preserve">TR = </t>
  </si>
  <si>
    <t>L * W</t>
  </si>
  <si>
    <t xml:space="preserve">TC = </t>
  </si>
  <si>
    <t>ההפרש בין הערכים הללו יהיה הרווח (או ההפסד):</t>
  </si>
  <si>
    <t>נדגים זאת בכל שדה:</t>
  </si>
  <si>
    <t>שדה א יחיד עם 4 עובדים</t>
  </si>
  <si>
    <t>רווח לבעלי שדה ב יחיד - בכל שדה ב מועסקים 3 עובדים</t>
  </si>
  <si>
    <t>הכנסות</t>
  </si>
  <si>
    <t xml:space="preserve">TP * Px = 44 * 5 = </t>
  </si>
  <si>
    <t xml:space="preserve">TP * Px = 43 * 5 = </t>
  </si>
  <si>
    <t>הוצאות</t>
  </si>
  <si>
    <t xml:space="preserve">L * W = 4 * 35 = </t>
  </si>
  <si>
    <t xml:space="preserve">L * W = 3 * 35 = </t>
  </si>
  <si>
    <t>רווח</t>
  </si>
  <si>
    <t xml:space="preserve">TP * Px - L * W = </t>
  </si>
  <si>
    <t>שדה א עם 3 עובדים</t>
  </si>
  <si>
    <t xml:space="preserve">TP * Px = 37 * 5 = </t>
  </si>
  <si>
    <t>הערה לדיון: מה תהיה ההשלכה של קביעת שכר מינימום של 42 ש״ח במשק זה?</t>
  </si>
  <si>
    <t xml:space="preserve">מכאן מתחיל שיעור 7 - המשך תרגול וחידוד הקצאה יעילה </t>
  </si>
  <si>
    <t xml:space="preserve">המפגש הקודם הציג בצורה מסודרת מאד הגדרות של הקצאה יעילה. </t>
  </si>
  <si>
    <t>אבל לצד הסדר והניקיון, העובדה שמדובר בדילוג ויישום של שלבים מרובים, בזה אחר זה, הוביל אחדים מכם לתחושה</t>
  </si>
  <si>
    <t>מסוימת של בלבול.</t>
  </si>
  <si>
    <t>לכן, במקום להתקדם, החלטתי במפגש הזה לתת ברקס קטן, ולהראות לכם דרך נוספת לתרגל. כך נשיג שתי מטרות:</t>
  </si>
  <si>
    <t xml:space="preserve">א. אפשרות להטמיע נושא שחשנו כי מורכב לנו. </t>
  </si>
  <si>
    <t xml:space="preserve">ב. הצגת כלי חזותי ״מהודק״ יותר לפתרון, שיכול לסייע לכם לפתור. </t>
  </si>
  <si>
    <t xml:space="preserve">כשיעורי בית, עליכם לחזור על הפתרון של כל השאלות כולל מהשיעור הקודם וכולל מהשיעור הנוכחי, ולסדר לכם את </t>
  </si>
  <si>
    <t xml:space="preserve">דרך הפתרון ותהליכי העבודה בדרך שהכי נוחה לכם וכמובן ודאו שהגעתם לתוצאות נכונות ועדכנו במידה ולא. </t>
  </si>
  <si>
    <t>זכרו: במבחן עצמו השאלות רב-ברירה. תוכלו לגבש לעצמכם איזו דרך פעולה / הצגה שנוחה ומובנת לכם!</t>
  </si>
  <si>
    <t>תרגיל בית 1 (אם יהיה זמן תתחילו בכיתה) - הקצאה יעילה - לאפה שווארמה</t>
  </si>
  <si>
    <t xml:space="preserve">במשק מסוים ניתן לגדל עצי לאפות ועצי שווארמה בעזרת כח אדם וקרקע. </t>
  </si>
  <si>
    <t>לרשות המשק 10 חלקות עליהן ניתן לגדל רק לאפות, ו-10 חלקות עליהן ניתן לגדל רק שווארמה.</t>
  </si>
  <si>
    <t>להלן פונקציית הייצור של המשק כאשר הנתונים הם לחלקה אחת:</t>
  </si>
  <si>
    <t>מס׳ עובדים</t>
  </si>
  <si>
    <t>תפוקת 
לאפות 
(יח׳)</t>
  </si>
  <si>
    <t>תפוקת 
שווארמה (ק״ג)</t>
  </si>
  <si>
    <t xml:space="preserve">המשק מעסיק רק את חבריו, שכוללים 36 עובדים וכושר עבודתם זהה. </t>
  </si>
  <si>
    <t>א. במידה והמשק מעוניין במיקסום תפוקה (ללא הבחנה בין לאפות לשווארמה), מה תהיה הקצאת העובדים בין</t>
  </si>
  <si>
    <t xml:space="preserve">השדות במקרה זה? מהי התפוקה הכוללת המקסימלית לאור הקצאה זו? הדרכה: למרות שמדובר כאן לכאורה </t>
  </si>
  <si>
    <t>על שני מוצרים, העובדה שהמשק מתייחס באופן זהה לשניהם, לגמרי אפשר להניח לשם הפתרון שמדובר במוצר</t>
  </si>
  <si>
    <t xml:space="preserve">אחד, ממש כמו בדוגמא שפתרנו. </t>
  </si>
  <si>
    <t>ב. מה יהיה השינוי בתפוקת המשק אם עובד אחד יפסיק לעבוד (הדרכה: למעשה שואלים מהי התפוקה השולית</t>
  </si>
  <si>
    <t xml:space="preserve">של עובד). </t>
  </si>
  <si>
    <t xml:space="preserve">ג. חזרו על סעיפים א ו-ב בהנחה שמספר העובדים הפך להיות 56 (במקום 36). </t>
  </si>
  <si>
    <t>ד. הניחו כי מספר העובדים עדיין 56. המשק יכול לרכוש חלקה נוספת שבה ניתן לגדל עצי לאפות בלבד. מה</t>
  </si>
  <si>
    <t>יהיה המחיר המירבי (בלאפות) אותו יסכים לשלם המשק בעד החלקה? הדרכה: חשבו את התפוקה הכוללת</t>
  </si>
  <si>
    <t>במשק אם קיימת חלקה נוספת לגידול לאפות, וההפרש בינה לבין התפוקה הכוללת לפני כן היא המחיר המירבי</t>
  </si>
  <si>
    <t>שהמשק יסכים לשלם.</t>
  </si>
  <si>
    <t xml:space="preserve">השדות במקרה זה? מהי התפוקה הכוללת המקסימלית לאור הקצאה זו?  </t>
  </si>
  <si>
    <t>שלבים 1+2: הצגה מקוצרת של חישוב תפוקה שולית והקצאת עובדים, לרבות תפוקה כוללת</t>
  </si>
  <si>
    <t>כדי להקל למענכם על המעקב אחר הקצאת העובדים, מעבר לטבלה ה״גדולה״ שהצגנו במפגש הקודם, שהיא לגמרי</t>
  </si>
  <si>
    <t>סבבה ומצויינת ועושה סדר, אציג באופן מקוצר את תהליך העבודה גם בתוך טבלה מרוכזת, שבה ארשום באופן ברור</t>
  </si>
  <si>
    <t>ליד כל ערך מספרי של תפוקה שולית של מספר העובדים המוקצים אליו.</t>
  </si>
  <si>
    <t>הכלל יהיה: מספר העובדים המוקצים לשדה מסוים בנקודה מסוימת ייקבע לפי הנמוך מבין: מספר השדות מאותו</t>
  </si>
  <si>
    <t>סוג לבין מספר העובדים הנותר בשלב ההקצאה.</t>
  </si>
  <si>
    <t>חלקה ״א״</t>
  </si>
  <si>
    <t>חלקה ״ב״</t>
  </si>
  <si>
    <t>תפוקת 
לאפות 
(יח׳) - TP</t>
  </si>
  <si>
    <t>תפוקת לאפות - שולית MP</t>
  </si>
  <si>
    <t>תפוקת 
שווארמה (ק״ג) - TP</t>
  </si>
  <si>
    <t>תפוקת שאוורמה - שולית MP</t>
  </si>
  <si>
    <t>עובדים: 10</t>
  </si>
  <si>
    <t>עובדים: 6</t>
  </si>
  <si>
    <t>סך התפוקה:</t>
  </si>
  <si>
    <t>לאפות:</t>
  </si>
  <si>
    <t xml:space="preserve">10 * 90 + 6 * 65 = </t>
  </si>
  <si>
    <t>מכפלת מס׳ עובדים בתפוקה שולית</t>
  </si>
  <si>
    <t xml:space="preserve">10 * 80 + 10 * 70 = </t>
  </si>
  <si>
    <t>תשובה סופית</t>
  </si>
  <si>
    <t>בטבלה לעיל העובד האחרון שהקצינו היה לשדה ״א״ ותרומתו לתפוקה היתה 65 ולכן זו התפוקה השולית לעובד.</t>
  </si>
  <si>
    <t>תפוקה שולית לעובד:</t>
  </si>
  <si>
    <t>שווארמה:</t>
  </si>
  <si>
    <t>תפוקה כוללת במצב המוצא:</t>
  </si>
  <si>
    <t>תפוקה כוללת במצב החדש:</t>
  </si>
  <si>
    <t>עובדים: 11</t>
  </si>
  <si>
    <t>עובדים: 4</t>
  </si>
  <si>
    <t>סך התפוקה במצב החדש:</t>
  </si>
  <si>
    <t>סך התפוקה במצב החדש (11 שדות א, 10 שדות ב)</t>
  </si>
  <si>
    <t>סך התפוקה בסעיף קודם (10 שדות א, 10 שדות ב)</t>
  </si>
  <si>
    <t>לפי פתרון סעיף ג</t>
  </si>
  <si>
    <t>בזכות השדה הנוסף מסוג א, התפוקה גדלה ב:</t>
  </si>
  <si>
    <t xml:space="preserve">וזה המחיר המירבי שנסכים לשלם בעד שדה נוסף (55 לאפות). </t>
  </si>
  <si>
    <t>תרגיל בית 2 (אם יהיה זמן תתחילו בכיתה) - הקצאה יעילה ושכר עבודה - אחד פרגית אחד קבב</t>
  </si>
  <si>
    <t>ליצרן חקלאי שתי חלקות אדמה: באחת אפשר לגדל רק פרגיות ובשניה רק קבבים.</t>
  </si>
  <si>
    <t>היצרן מעסיק 5 עובדים אותם ניתן להקצות לגידול פרגיות ו/או קבבים.</t>
  </si>
  <si>
    <t xml:space="preserve">ידוע שמחיר ק״ג פרגיות הוא 2 ש״ח ומחיר ק״ג קבבים הוא 3 ש״ח. </t>
  </si>
  <si>
    <t>להלן נתוני התפוקה של כל חלקה:</t>
  </si>
  <si>
    <t>תפוקת
פרגיות</t>
  </si>
  <si>
    <t>תפוקת
קבבים</t>
  </si>
  <si>
    <t>א. מהי ההקצאה האופטימלית של העובדים?</t>
  </si>
  <si>
    <t xml:space="preserve">ב. מהו השכר לעובד (הדרכה: שווי התפוקה של העובד האחרון). </t>
  </si>
  <si>
    <t>ג. מהו הסכום המירבי אותו יסכים לשלם היצרן עבור חלקת קבבים נוספת?</t>
  </si>
  <si>
    <t xml:space="preserve">ד. חזרו למצב המוצא שבו קיימות 2 חלקות בלבד. אין הגבלה של כמות עובדים. השכר לעובד הוא 9 ש״ח. </t>
  </si>
  <si>
    <t>כמה עובדים יעסיק היצרן, ומה יהיו רווחיו?</t>
  </si>
  <si>
    <t>רקע:</t>
  </si>
  <si>
    <t>בשונה מהתרגיל הקודם, שבו היו נתוני תפוקה, ללא נתוני מחיר, הפעם נתוני המחיר (ערכים כספיים) נתונים. לכן, אי אפשר</t>
  </si>
  <si>
    <t>להסתפק רק בנתונים של התפוקה והתפוקה השולית; עלינו לתרגמם גם לערכים כספיים (ש״ח). ומדוע? כי הדיון כאן</t>
  </si>
  <si>
    <t xml:space="preserve">הוא בכסף, ובחישובי רווח... ולא רק בניצול יעיל של גורמי הייצור למיקסום התפוקה (ביח׳ מוצר פיזיות). </t>
  </si>
  <si>
    <t>למזלכם, זה לא יהיה הרבה יותר מסובך. ולמעשה השלב הראשון של התהליך זהה לגמרי לשאלה קודמת. אחר כך נוסיף</t>
  </si>
  <si>
    <t>טוויסט קטן, של מכפלה במחיר ליחידה, כדי להגיע לתוצאות ראויות.</t>
  </si>
  <si>
    <t>חלקה מסוג ״א״ - עצי פרגית
מחיר ק״ג פרגית: 2 ש״ח</t>
  </si>
  <si>
    <t>חלקה מסוג ״ב״ - עצי קבב
מחיר ק״ג קבבי: 3 ש״ח</t>
  </si>
  <si>
    <t>תפוקת
פרגיות - TP</t>
  </si>
  <si>
    <t>תפוקת פרגיות שולית - MP</t>
  </si>
  <si>
    <t>שווי תפוקה שולית VMPL</t>
  </si>
  <si>
    <t>תפוקת
קבבים - TP</t>
  </si>
  <si>
    <t>תפוקת קבבים שולית MP</t>
  </si>
  <si>
    <t>שווי תפוקת קבבים שולית VMPL</t>
  </si>
  <si>
    <t>עובדים: 1</t>
  </si>
  <si>
    <t>שווי תפוקה כוללת (לא נדרש בסעיף זה, אך מועיל לסעיף ג):</t>
  </si>
  <si>
    <t xml:space="preserve">1 * 24 + 1 * 12 + 1 * 20 + 1 * 18 + 1 * 12 = </t>
  </si>
  <si>
    <t>ב. מהו השכר לעובד (הדרכה: שווי התפוקה של העובד האחרון):</t>
  </si>
  <si>
    <t>שווי תפוקת העובד האחרון הוא השכר הנקבע בתנאי תחרות משוכללת. לכן: 12 ש״ח.</t>
  </si>
  <si>
    <t>חלקה מסוג ״א״ - עצי פרגית</t>
  </si>
  <si>
    <t>חלקה מסוג ״ב״ - עצי קבב</t>
  </si>
  <si>
    <t>עובדים: 2</t>
  </si>
  <si>
    <t>שווי תפוקה כוללת במצב המוצא - סעיף א:</t>
  </si>
  <si>
    <t>שווי תפוקה כוללת במצב החדש - סעיף ב:</t>
  </si>
  <si>
    <t xml:space="preserve">24 * 2 + 12 * 1 + 20 * 1 + 18 * 1 = </t>
  </si>
  <si>
    <t>הסכום המירבי שנסכים לשלם:</t>
  </si>
  <si>
    <t xml:space="preserve">98 - 86 = </t>
  </si>
  <si>
    <t>עובדים יועסקו בהיקף המירבי וכל עוד שווי התפוקה שלהם גבוה (או לכל הפחות זהה) לשכר. כאן השכר 9, ולכן נעצור</t>
  </si>
  <si>
    <t>בשווי תפוקה שולית 9 לעובד ולא נעסיק עובדים מעבר לכך.</t>
  </si>
  <si>
    <t>מספר העובדים המועסקים:</t>
  </si>
  <si>
    <t>הכנסות (סך השווי):</t>
  </si>
  <si>
    <t xml:space="preserve">1 * 20 + 1 * 18 + 1 * 12 + 1 * 24 + 1 * 12 + 1 * 9 = </t>
  </si>
  <si>
    <t>הוצאות (שכר):</t>
  </si>
  <si>
    <t xml:space="preserve">6 * 9 = </t>
  </si>
  <si>
    <t>שישה עובדים בשכר של 9 ש״ח לעובד</t>
  </si>
  <si>
    <t>רווחי היצרן:</t>
  </si>
  <si>
    <t xml:space="preserve">95 - 54 = </t>
  </si>
  <si>
    <t>מעוניינים בשאלות נוספות בנושא מורכב זה?</t>
  </si>
  <si>
    <t>סרקו את ה - QR CODE הבא בטלפון הנייד (כולל שאלות ותשובות סופיות בסוף הקובץ):</t>
  </si>
  <si>
    <t>שאלה 1 מהקובץ</t>
  </si>
  <si>
    <t>למשק ״רופין״ 2 חלקות, האחת נועדה לגידול אבטיחים והשניה נועדה</t>
  </si>
  <si>
    <t>לגידול מלונים. מחיר מלון הוא 5 ש״ח ומחיר אבטיח 3 ש״ח. משק רופין</t>
  </si>
  <si>
    <t>משלם לעובדיו שכר מינימום.</t>
  </si>
  <si>
    <t>להלן פונקציית הייצור של החלקות:</t>
  </si>
  <si>
    <t>מספר עובדים</t>
  </si>
  <si>
    <t>תפוקת מלון</t>
  </si>
  <si>
    <t>תפוקת אבטיח</t>
  </si>
  <si>
    <t>סמנו את הטענה הנכונה:</t>
  </si>
  <si>
    <t>א. אם שכר המינימום 15 ש״ח המשק יעסיק 4 עובדים.</t>
  </si>
  <si>
    <t>ב. אם שכר המינימום 25 ש״ח המשק יעסיק 6 עובדים.</t>
  </si>
  <si>
    <t>ג. אם שכר המינימום 25 ש״ח המשק יעסיק 4 עובדים.</t>
  </si>
  <si>
    <t xml:space="preserve">ד. אם שכר המינימום הוא 15 ש״ח המשק יעסיק 6 עובדים. </t>
  </si>
  <si>
    <t>שווי תפ שולית</t>
  </si>
  <si>
    <t>שווי תפ׳ שולית</t>
  </si>
  <si>
    <t>VMPL</t>
  </si>
  <si>
    <t>שגוי, כי במצב כזה נכון להעסיק 6 עובדים כדלקמן:</t>
  </si>
  <si>
    <r>
      <t xml:space="preserve">שגוי, המשק יעסיק </t>
    </r>
    <r>
      <rPr>
        <b/>
        <sz val="12"/>
        <color rgb="FFFF0000"/>
        <rFont val="David"/>
      </rPr>
      <t>2</t>
    </r>
    <r>
      <rPr>
        <sz val="12"/>
        <color rgb="FFFF0000"/>
        <rFont val="David"/>
      </rPr>
      <t xml:space="preserve"> עובדים (קרדיט לתיקון שבוצע ב-14.2 ביחס לפרסום ב-11.2: תמר אזיזוב).</t>
    </r>
  </si>
  <si>
    <t>הסבר: לעולם לא נעסיק עובדים במצב שבו השכר לעובד גבוה מהתפוקה השולית.</t>
  </si>
  <si>
    <t>לכן, רק העובדים 1 ו-2 בשדה המלון רלוונטיים, כמסומן מטה.</t>
  </si>
  <si>
    <t>שגוי, יועסקו רק 2 עובדים (נימוק זהה לנימוק בסעיף ב).</t>
  </si>
  <si>
    <t xml:space="preserve">נכון, ראו פתרון סעיף א. </t>
  </si>
  <si>
    <t>שאלה 2 מהקובץ</t>
  </si>
  <si>
    <t>לרשות בעל מפעל לקופסאות שימורים 3 מכונות, לכל מכונה תפוקה שונה עפ״י הפירוט הבא:</t>
  </si>
  <si>
    <t>מכונה א</t>
  </si>
  <si>
    <t>מכונה ב</t>
  </si>
  <si>
    <t>מכונה ג</t>
  </si>
  <si>
    <t xml:space="preserve">מחיר קופסת שימורים הוא 2 ש״ח ובעל המפעל יכול לשכור כל כמות עובדים בשכר של 70 ש״ח לעובד. </t>
  </si>
  <si>
    <t>כמה עובדים יעסיק בעל המפעל, ומהרו הרווח שלו?</t>
  </si>
  <si>
    <t>מס׳ עובדים מועסקים - לפי המסומן מדובר ב-7 עובדים.</t>
  </si>
  <si>
    <t>סך ההכנסות:</t>
  </si>
  <si>
    <t>סיכום ערכי VMPL בירוק</t>
  </si>
  <si>
    <t>סך עלויות:</t>
  </si>
  <si>
    <t xml:space="preserve">70 * 7 = </t>
  </si>
  <si>
    <t>סך הרווח</t>
  </si>
  <si>
    <t xml:space="preserve">התשובה ד. </t>
  </si>
  <si>
    <t>שאלה 3 מהקובץ</t>
  </si>
  <si>
    <t>לרשות חקלאי 2 שדות, באחד ניתן לגדל אביטיחים ובשני מלונים, מחיר ק״ג אבטיחים הנו 2 ש״ח ומחיר ק״ג מלונים הנו</t>
  </si>
  <si>
    <t>כ-3 ש״ח, להלן פונקציית הייצור של החקלאי:</t>
  </si>
  <si>
    <t>לרשות החקלאי 6 עובדים. מהם רווחי החקלאי?</t>
  </si>
  <si>
    <t>בשלב ראשון נייצר טבלת שווי תפוקה שולית VMPL כדי לבדוק את ההקצאה היעילה.</t>
  </si>
  <si>
    <t>שכר עובד = לפי שווי תפוקה שולית של עובד אחרון:</t>
  </si>
  <si>
    <t>כפול מס׳ עובדים מועסקים:</t>
  </si>
  <si>
    <t>סך הכנסות - סיכום VMPL</t>
  </si>
  <si>
    <t>סך הרווח - הכנסות בניכוי עלויות</t>
  </si>
  <si>
    <t xml:space="preserve">142 - 84 = </t>
  </si>
  <si>
    <t>לייצר, והאם כדאי לו לייצר בכלל?</t>
  </si>
  <si>
    <t xml:space="preserve">בכך נעמיק במפגש זה. </t>
  </si>
  <si>
    <t>אז בקיצור, שי:</t>
  </si>
  <si>
    <t>א. כמה יחידות לייצר</t>
  </si>
  <si>
    <t>ב. האם בכלל כדאי לייצר</t>
  </si>
  <si>
    <t>אלו השאלות של המפגש, נכון?</t>
  </si>
  <si>
    <t>בהחלט כן!</t>
  </si>
  <si>
    <t>הנחות יסוד:</t>
  </si>
  <si>
    <t xml:space="preserve">אנו פועלים תחת הנחות קלאסיות, שהאפיון של כולן יחד זוכה לכינוי ״תחרות משוכללת״. </t>
  </si>
  <si>
    <t>בהתאם להנחות קלאסיות אלו, קיים מספר רב של שחקנים בשווקים: גם יצרנים (שמייצרים, כאילו דה), וגם צרכנים</t>
  </si>
  <si>
    <t xml:space="preserve">שקונים / צורכים (כמה הגיוני). </t>
  </si>
  <si>
    <t>ברגע שיש תחרות משוכללת כזו, אף יצרן לא יכול לבדו לקבוע את המחיר בשוק. ומדוע? נחשוב למשל על מצב שבו יש</t>
  </si>
  <si>
    <t>מיליון מורים שמעניקים שיעורים פרטיים בכלכלה. וכולם מוכשרים בדיוק באותה מידה (הנחה קצת בעייתית,</t>
  </si>
  <si>
    <t>כמו יתר ההנחות של תחרות. משוכללת, אבל זרמו איתי). במקרה כזה אנחנו טוענים יחד באופן חד משמעי: אין מצב</t>
  </si>
  <si>
    <t>שמורה יחליט שהוא מעלה את התעריף לשעה מעבר למקובל בשוק, ומישהו יגיע אליו, נכון? ברור שלא. ואם הוא מוזיל</t>
  </si>
  <si>
    <t>את המחיר, זה גם לא באמת ישפיע על מחיר השוק, משום שמדובר במורה אחד מבין מיליונים, ומהר מאד תתמלא</t>
  </si>
  <si>
    <t>מכסת השעות שלו כך שהמחיר בשווקים בסך הכל לא ישתנה.</t>
  </si>
  <si>
    <t>מכל מקום, בין אם אהבתם את ההסבר ובין אם לא, העניין כאן פשוט ברמת היישום:</t>
  </si>
  <si>
    <t>בשוק תחרותי (תחרות משוכללת) אף יצרן או צרכן לא קובעים את המחיר בעצמם. המחיר נקבע לפי תנאי השוק,</t>
  </si>
  <si>
    <t>והוא יהיה תקף לכל השחקנים בשוק, נקודה.</t>
  </si>
  <si>
    <t xml:space="preserve">אוקיי שי אז אפשר כללים? איך יודעים כמה לייצר? </t>
  </si>
  <si>
    <t>כן בטח, ההגדרות הן:</t>
  </si>
  <si>
    <t>בטווח הקצר נייצר, אם ורק אם מחיר יחידה גבוה (או שווה) לעלות המשתנה הממוצעת המינימלית:</t>
  </si>
  <si>
    <t>P &gt;= Min(AVC)</t>
  </si>
  <si>
    <t>בטווח הארוך נייצר, אם ורק אם מחיר יחידה גבוה (או שווה) לעלות הכוללת הממוצעת המינימלית:</t>
  </si>
  <si>
    <t>P &gt;= Min (ATC)</t>
  </si>
  <si>
    <t>היקף הייצור עצמו - בכל מקרה שבו אכן כדאי לייצר ייקבע לפי:</t>
  </si>
  <si>
    <t>P &gt;= MC</t>
  </si>
  <si>
    <t xml:space="preserve">וזאת בחלק העולה של עקום ה - MC. </t>
  </si>
  <si>
    <t>וכמובן, הגדרות אלו דורשות ליבון חזק מאד ודוגמא מספרית, ומיד נגיע אליה.</t>
  </si>
  <si>
    <t>בינתיים, עוד קצת מושגים:</t>
  </si>
  <si>
    <t>TC = FC + VC</t>
  </si>
  <si>
    <t>עלות כוללת (או: סך ההוצאות)</t>
  </si>
  <si>
    <t>FC</t>
  </si>
  <si>
    <t>עלויות קבועות</t>
  </si>
  <si>
    <t>VC</t>
  </si>
  <si>
    <t>עלויות / הוצאות משתנות</t>
  </si>
  <si>
    <t>Q</t>
  </si>
  <si>
    <t>מספר היחידות</t>
  </si>
  <si>
    <t>ATC = TC/Q</t>
  </si>
  <si>
    <t>עלות כוללת ממוצעת: היחס בין העלות הכוללת לבין מספר יחידות המוצר</t>
  </si>
  <si>
    <t>AVC = VC/Q</t>
  </si>
  <si>
    <t>עלות משתנה ממוצעת: היחס בין העלות המשתנה לבין מספר יחידות המוצר</t>
  </si>
  <si>
    <t>MC</t>
  </si>
  <si>
    <t>עלות שולית, לפי הפרשי העלויות חלקי הפרשי היחידות בין כל 2 רמות ייצור, נציג בהמשך.</t>
  </si>
  <si>
    <t>P</t>
  </si>
  <si>
    <t>מחיר המכירה ליחידה</t>
  </si>
  <si>
    <t>טוב חייבים מספרים שי... זה קשוח ככה...</t>
  </si>
  <si>
    <t xml:space="preserve">נכון. </t>
  </si>
  <si>
    <t>תרגיל 1 - הבנה של סוגי עלויות והקשר לעקום ההיצע</t>
  </si>
  <si>
    <t xml:space="preserve">בתרגילים הקשורים לעקומת ההיצע (כמה היצרן ייצר במחירים שונים) בדרך כלל נקבל נתוני כמויות אבל גם את </t>
  </si>
  <si>
    <t>נתוני העלות הכוללת בצורה ברורה ובערכים כספיים (ש״ח).</t>
  </si>
  <si>
    <t>עלות קבועה</t>
  </si>
  <si>
    <t>עלות משתנה</t>
  </si>
  <si>
    <t>בלתי תלויה בכמות המיוצרת</t>
  </si>
  <si>
    <t>תלויה בכמות המיוצרת</t>
  </si>
  <si>
    <t>כגון שכר דירה</t>
  </si>
  <si>
    <t>כגון חומרי גלם</t>
  </si>
  <si>
    <t>כשמייצרים 0</t>
  </si>
  <si>
    <t>בהגדרה: העלות הכוללת</t>
  </si>
  <si>
    <t>היא עלות קבועה</t>
  </si>
  <si>
    <t>לפניכם נתונים בדבר היקפי ייצור שונים המתאפשרים אצל יצרן מסוים, והעלות הכוללת בגין היקפי הייצור השונים.</t>
  </si>
  <si>
    <t>כמות</t>
  </si>
  <si>
    <t>ממוצעת</t>
  </si>
  <si>
    <t>TC</t>
  </si>
  <si>
    <t>ATC</t>
  </si>
  <si>
    <t>AVC</t>
  </si>
  <si>
    <t>א. השלימו את הטבלה.</t>
  </si>
  <si>
    <t>ב. אם מחיר המוצר הוא 10 ש״ח, האם נייצר? במידה וכן, כמה נייצר?</t>
  </si>
  <si>
    <t>ג. אם מחיר המוצר הוא 16 ש״ח, האם נייצר? במידה וכן, כמה נייצר?</t>
  </si>
  <si>
    <t>ד. אם מחיר המוצר הוא 22 ש״ח, האם נייצר? במידה וכן, כמה נייצר?</t>
  </si>
  <si>
    <t>TC/Q</t>
  </si>
  <si>
    <t>VC/Q</t>
  </si>
  <si>
    <t>TC - FC</t>
  </si>
  <si>
    <t>כמות (יח׳)</t>
  </si>
  <si>
    <t>הסברים נוספים:</t>
  </si>
  <si>
    <t>ה- FC הוא העלות הכוללת בהיקף ייצור 0, והוא קבוע בכל היקפי הייצור בהגדרה.</t>
  </si>
  <si>
    <t>ה-VC הוא ההפרש בין העלות הכוללת לבין העלות הקבועה. למשל, עבור Q=1</t>
  </si>
  <si>
    <t>VC = 44 - 28 = 16</t>
  </si>
  <si>
    <t>עבור Q=2</t>
  </si>
  <si>
    <t>VC = 52 - 28 = 24</t>
  </si>
  <si>
    <t xml:space="preserve">ה-ATC הוא היחס בין העלות הכוללת בכל היקף ייצור - לבין ה - Q. </t>
  </si>
  <si>
    <t>למשל, עבור Q=1</t>
  </si>
  <si>
    <t>ATC = 44/1 = 44</t>
  </si>
  <si>
    <t>ATC = 52/2 = 26</t>
  </si>
  <si>
    <t xml:space="preserve">ה-AVC הוא היחס בין העלות המשתנה VC לבין הכמות Q. </t>
  </si>
  <si>
    <t>למשל עבור Q = 1</t>
  </si>
  <si>
    <t>AVC = 16/1 = 16</t>
  </si>
  <si>
    <t>AVC = 24/2 = 12</t>
  </si>
  <si>
    <t>ה-MC הוא ההפרש בין ערכי TC (וגם בין ערכי VC) בין כל שתי רמות ייצור עוקבות.</t>
  </si>
  <si>
    <t>למשל, עבור Q=2</t>
  </si>
  <si>
    <t>MC(2) = VC(2) - VC(1) = 24 - 16 = 8</t>
  </si>
  <si>
    <t>או</t>
  </si>
  <si>
    <t xml:space="preserve">MC (2) = TC(2) - TC(1) = 52 - 44 = 8 </t>
  </si>
  <si>
    <t>למשל עבור Q=3</t>
  </si>
  <si>
    <t>MC (3) = TC(3) - TC(2) = 64 - 52 = 12</t>
  </si>
  <si>
    <t xml:space="preserve">מחיר המוצר = בכמה מוכרים אותו (לא העלות / ההוצאה! אלא זהו מחיר המכירה - ההכנסה ליחידה). </t>
  </si>
  <si>
    <t>האם כדאי לייצר</t>
  </si>
  <si>
    <t>בטווח הקצר</t>
  </si>
  <si>
    <t>בטווח הארוך</t>
  </si>
  <si>
    <t>עלות קבועה בלתי ניתנת</t>
  </si>
  <si>
    <t>ניתן לבטל עלויות קבועות</t>
  </si>
  <si>
    <t>לביטול</t>
  </si>
  <si>
    <t>אם סוגרים את החברה</t>
  </si>
  <si>
    <t xml:space="preserve">לכן מביטים רק על </t>
  </si>
  <si>
    <t>לכן מביטים על העלות הכוללת:</t>
  </si>
  <si>
    <t>העלות המשתנה</t>
  </si>
  <si>
    <t>משתנה + קבועה</t>
  </si>
  <si>
    <t>בטווח הקצר:</t>
  </si>
  <si>
    <t>בטווח הארוך:</t>
  </si>
  <si>
    <t>כדאי לייצר רק אם</t>
  </si>
  <si>
    <t>מחיר המכירה (P)</t>
  </si>
  <si>
    <t>גבוה או שווה מ- minAVC</t>
  </si>
  <si>
    <t>גבוה או שווה מ-minATC</t>
  </si>
  <si>
    <t>מהעלות המשתנה הממוצעת המינימלית</t>
  </si>
  <si>
    <t>מהעלות הכוללת הממוצעת המינימלית</t>
  </si>
  <si>
    <t>P&gt;=min(AVC)</t>
  </si>
  <si>
    <t>P&gt;=min(ATC)</t>
  </si>
  <si>
    <t xml:space="preserve">נתון בסעיף - המחיר 10 ש״ח. </t>
  </si>
  <si>
    <t>בשאלה זו מתקיים כי:</t>
  </si>
  <si>
    <t>P = 10 &lt; min(AVC) = 12</t>
  </si>
  <si>
    <t>P = 10 &lt; min(ATC) = 20</t>
  </si>
  <si>
    <t>לא כדאי לייצר בטווח הקצר!</t>
  </si>
  <si>
    <t>לא כדאי לייצר בטווח הארוך!</t>
  </si>
  <si>
    <t>ב. אם מחיר המוצר הוא 16 ש״ח, האם נייצר? במידה וכן, כמה נייצר?</t>
  </si>
  <si>
    <t>כדאיות</t>
  </si>
  <si>
    <t>ייצור</t>
  </si>
  <si>
    <t>כן</t>
  </si>
  <si>
    <t>לא</t>
  </si>
  <si>
    <r>
      <t xml:space="preserve">P = 16 </t>
    </r>
    <r>
      <rPr>
        <sz val="12"/>
        <color rgb="FFFF0000"/>
        <rFont val="David"/>
      </rPr>
      <t>&gt;</t>
    </r>
    <r>
      <rPr>
        <sz val="12"/>
        <color theme="1"/>
        <rFont val="David"/>
      </rPr>
      <t xml:space="preserve"> min(AVC) = 12</t>
    </r>
  </si>
  <si>
    <t>P = 16 &lt; min(ATC) = 20</t>
  </si>
  <si>
    <t>כדאי לייצר בטווח הקצר!</t>
  </si>
  <si>
    <t>כמה נייצר?</t>
  </si>
  <si>
    <t>הכמות תקבע (בהנחה שכדאי</t>
  </si>
  <si>
    <t>לייצר) עד הנקודה שבה P=MC</t>
  </si>
  <si>
    <t>בחלק העולה של MC</t>
  </si>
  <si>
    <t xml:space="preserve">כאן ספציפית P=MC גם בהיקף ייצור 1, וגם בהיקף ייצור 4. </t>
  </si>
  <si>
    <t>אבל בהיקף ייצור 1 - אנחנו לא בחלק העולה של MC, כי בשורות הבאות ערכו יורד.</t>
  </si>
  <si>
    <r>
      <t xml:space="preserve">לעומת זאת בהיקף ייצור 4 ה- MC בחלק העולה. זו הנקודה שבה נייצר. </t>
    </r>
    <r>
      <rPr>
        <b/>
        <sz val="12"/>
        <color theme="1"/>
        <rFont val="David"/>
      </rPr>
      <t>נייצר 4 בטווח הקצר.</t>
    </r>
  </si>
  <si>
    <t>ג. אם מחיר המוצר הוא 22 ש״ח, האם נייצר? במידה וכן, כמה נייצר?</t>
  </si>
  <si>
    <t xml:space="preserve">תזכורת לגבי הדרישה - נייצר בטווח הקצר רק אם המחיר (22) גבוה יותר ממינימום AVC. </t>
  </si>
  <si>
    <t xml:space="preserve">נייצר בטווח הארוך רק אם המחיר (22) גבוה יותר ממינימום ATC. </t>
  </si>
  <si>
    <t>לכן במקרה זה נייצר בטווח הקצר וגם בטווח הארוך.</t>
  </si>
  <si>
    <t>כאשר מייצרים, בטווח הקצר הייצור ייקבע בחלק העולה של MC, שנמצא מעל מינימום AVC. וכל עוד P&gt;=AVC</t>
  </si>
  <si>
    <r>
      <t xml:space="preserve">P = 22 </t>
    </r>
    <r>
      <rPr>
        <sz val="12"/>
        <color rgb="FFFF0000"/>
        <rFont val="David"/>
      </rPr>
      <t>&gt;</t>
    </r>
    <r>
      <rPr>
        <sz val="12"/>
        <color theme="1"/>
        <rFont val="David"/>
      </rPr>
      <t xml:space="preserve"> min(AVC) = 12</t>
    </r>
  </si>
  <si>
    <r>
      <t xml:space="preserve">P = 22 </t>
    </r>
    <r>
      <rPr>
        <sz val="12"/>
        <color rgb="FFFF0000"/>
        <rFont val="David"/>
      </rPr>
      <t>&gt;</t>
    </r>
    <r>
      <rPr>
        <sz val="12"/>
        <color theme="1"/>
        <rFont val="David"/>
      </rPr>
      <t xml:space="preserve"> min(ATC) = 20</t>
    </r>
  </si>
  <si>
    <t>כדאי לייצר בטווח הארוך!</t>
  </si>
  <si>
    <t xml:space="preserve">היקף הייצור נקבע בחלק </t>
  </si>
  <si>
    <t xml:space="preserve">אם כדאי לייצר בטווח </t>
  </si>
  <si>
    <t xml:space="preserve">העולה של MC. </t>
  </si>
  <si>
    <t xml:space="preserve">הארוך - </t>
  </si>
  <si>
    <t xml:space="preserve">במעבר מיח׳ 1 ל-2, </t>
  </si>
  <si>
    <t>היקף הייצור</t>
  </si>
  <si>
    <t>אני בחלק היורד (מ-16 ל-8).</t>
  </si>
  <si>
    <t>יהיה זהה לטווח הקצר</t>
  </si>
  <si>
    <t xml:space="preserve">לכן מייצרים לפחות 2 יח׳ - </t>
  </si>
  <si>
    <t>אבל ממשיכים לייצר גם</t>
  </si>
  <si>
    <t>לאחר מכן, כל עוד P&gt;=MC</t>
  </si>
  <si>
    <t>עקומת ההיצע</t>
  </si>
  <si>
    <t xml:space="preserve">הגדרה: עקומת ההיצע של היצרן היא החלק העולה של עקום ה- MC בטווח הקצר החל ממינימום AVC ובטווח </t>
  </si>
  <si>
    <t>הארוך החל ממינימום ATC</t>
  </si>
  <si>
    <r>
      <t xml:space="preserve">בשפה פשוטה: עקום ההיצע של הטווח הקצר הוא </t>
    </r>
    <r>
      <rPr>
        <b/>
        <sz val="12"/>
        <color rgb="FF0070C0"/>
        <rFont val="David"/>
      </rPr>
      <t>הכחול</t>
    </r>
    <r>
      <rPr>
        <sz val="12"/>
        <color theme="1"/>
        <rFont val="David"/>
      </rPr>
      <t xml:space="preserve"> ומה שמעליו, עקום ההיצע של </t>
    </r>
    <r>
      <rPr>
        <b/>
        <sz val="12"/>
        <color rgb="FFFF0000"/>
        <rFont val="David"/>
      </rPr>
      <t>הטווח הארוך</t>
    </r>
    <r>
      <rPr>
        <sz val="12"/>
        <color theme="1"/>
        <rFont val="David"/>
      </rPr>
      <t xml:space="preserve"> הוא רק</t>
    </r>
  </si>
  <si>
    <t>החלק באדום. להלן המחשה בנתוני האירוע (תרגיל 1 לעיל).</t>
  </si>
  <si>
    <t xml:space="preserve">ש״ח </t>
  </si>
  <si>
    <t xml:space="preserve">שאלות מבחינות - פותרים ביחד, מה שלא נספיק פתרון יועלה לקראת המפגש הבא. </t>
  </si>
  <si>
    <t>תרגיל 2 - שאלה מבחינה</t>
  </si>
  <si>
    <t>עקומת ההיצע של הטווח הקצר היא:</t>
  </si>
  <si>
    <t xml:space="preserve">א. עקומת ההוצאות השוליות החל מ-Min ATC. </t>
  </si>
  <si>
    <t xml:space="preserve">ב. עקומת ההוצאות השוליות החל מ-Min AVC. </t>
  </si>
  <si>
    <t>ג. עקומה שיורדת משמאל לימין.</t>
  </si>
  <si>
    <t>ד. עקומת ההוצאות השוליות לכל אורכה.</t>
  </si>
  <si>
    <t>ה. כל יתר התשובות שגויות.</t>
  </si>
  <si>
    <t>היצע = היצרן מציע סחורה = מייצר סחורה = קיימת כדאיות ייצור: ודנים פה בכדאיות ייצור בטווח הקצר.</t>
  </si>
  <si>
    <t>כדי שתהיה כדאיות ייצור בטווח הקצר - המחיר גבוה (או לפחות שווה) למינ׳ AVC:</t>
  </si>
  <si>
    <t>P&gt;=Min AVC</t>
  </si>
  <si>
    <t>החלק הראשון של המשפט - ״עקומת ההוצאות השוליות״ = ברגע שיש כדאיות ייצור, הכמות שנייצר בפועל היא</t>
  </si>
  <si>
    <t xml:space="preserve">זו שבה P=MC. </t>
  </si>
  <si>
    <t xml:space="preserve">התשובה הנכונה: ב. </t>
  </si>
  <si>
    <t>תרגיל 3 - שאלה מבחינה</t>
  </si>
  <si>
    <t>להלן פונקציית ייצור של יצרן נקניק:</t>
  </si>
  <si>
    <t>בנתונים אלו, ובהנחה שמחיר המוצר 50 ש״ח:</t>
  </si>
  <si>
    <t>א. היצרן ייצר רק בטווח הקצר.</t>
  </si>
  <si>
    <t>ב. היצרן ייצר גם בטווח הקצר וגם בטווח הארוך.</t>
  </si>
  <si>
    <t>ג. היצרן לא ייצר כלל.</t>
  </si>
  <si>
    <t>ד. לא ניתן לדעת האם וכמה יחידות היצרן ייצר.</t>
  </si>
  <si>
    <t>עלות</t>
  </si>
  <si>
    <t>כמות יח׳</t>
  </si>
  <si>
    <t>שולית</t>
  </si>
  <si>
    <t xml:space="preserve">המחיר P=50. </t>
  </si>
  <si>
    <t>לכן:</t>
  </si>
  <si>
    <t>P &lt; min(AVC)</t>
  </si>
  <si>
    <t>לא כדאי לייצר בטווח הקצר</t>
  </si>
  <si>
    <t>P &lt; min(ATC)</t>
  </si>
  <si>
    <t>לא כדאי לייצר בטווח הארוך</t>
  </si>
  <si>
    <t>התשובה ג. לא כדאי לייצר. באף מצב. נקודה. כל טוב לאדוני.</t>
  </si>
  <si>
    <t>תרגיל 4 - שאלה מבחינה</t>
  </si>
  <si>
    <t xml:space="preserve">פירמה נמצאת בתחרות משוכללת גילתה כי המחיר של יחידת נקניק שאותו היא מייצרת גבוה ממינימום ההוצאה </t>
  </si>
  <si>
    <t>המשתנה הממוצעת אך נמוך ממינימום ההוצאה הכוללת הממוצעת. מה עליה לעשות, על מנת למקסם רווחיה?</t>
  </si>
  <si>
    <t>א. להפסיק לייצר באופן מיידי</t>
  </si>
  <si>
    <t>ב. להמשיך לייצר בטווח הקצר, אך לסגור את העסק בטווח הארוך</t>
  </si>
  <si>
    <t>ג. להמשיך לייצר גם בטווח הקצר וגם בטווח הארוך</t>
  </si>
  <si>
    <t>ד. להעלות את מחיר המוצר.</t>
  </si>
  <si>
    <t>כדאי לייצר בטווח הקצר:</t>
  </si>
  <si>
    <t>כדאי לייצר בטווח הארוך:</t>
  </si>
  <si>
    <t>המחיר גבוה (או שווה)</t>
  </si>
  <si>
    <r>
      <t xml:space="preserve">אך המחיר לצערי </t>
    </r>
    <r>
      <rPr>
        <b/>
        <sz val="12"/>
        <color theme="1"/>
        <rFont val="David"/>
      </rPr>
      <t>איננו</t>
    </r>
  </si>
  <si>
    <t>למינימום ההוצאה המשתנה</t>
  </si>
  <si>
    <t>גבוה (או שווה) למינימום</t>
  </si>
  <si>
    <t>הממוצעת</t>
  </si>
  <si>
    <t>ההוצאה הכוללת הממוצעת,</t>
  </si>
  <si>
    <t>התנאי מתקיים!</t>
  </si>
  <si>
    <t xml:space="preserve">אלא נמוך ממנו (נתון). </t>
  </si>
  <si>
    <t>לכן התנאי לא מתקיים!</t>
  </si>
  <si>
    <t xml:space="preserve">התשובה: ב. </t>
  </si>
  <si>
    <t>תרגיל 5 - שאלה מבחינה</t>
  </si>
  <si>
    <t>מחיר המוצר בשוק הוא 7 ש״ח ליחידה. על מנת להגיע למקסימום רווח, היצרן ייצר:</t>
  </si>
  <si>
    <t>א. 2 יחידות, וזאת בטווח הקצר בלבד.</t>
  </si>
  <si>
    <t xml:space="preserve">ב. 6 יחידות בטווח הארוך. </t>
  </si>
  <si>
    <t>ג. 5 יחידות בטווח הארוך.</t>
  </si>
  <si>
    <t>ד. לא כדאי לייצר, לא בטווח הקצר ולא בטווח הארוך.</t>
  </si>
  <si>
    <t>כדאי לייצר גם בטווח הארוך וגם בטווח הקצר, כי מחיר המוצר בשוק גבוה מ- minATC ומ- minAVC</t>
  </si>
  <si>
    <r>
      <t xml:space="preserve">נייצר 6 יח׳ - P=MC בהיקף ייצור כזה, ו-MC הוא בחלק העולה. </t>
    </r>
    <r>
      <rPr>
        <b/>
        <sz val="12"/>
        <color theme="1"/>
        <rFont val="David"/>
      </rPr>
      <t>התשובה ב.</t>
    </r>
    <r>
      <rPr>
        <sz val="12"/>
        <color theme="1"/>
        <rFont val="David"/>
      </rPr>
      <t xml:space="preserve"> </t>
    </r>
  </si>
  <si>
    <r>
      <t xml:space="preserve">תרגול נוסף בסגנון שאלה ״גדולה״ (חשוב </t>
    </r>
    <r>
      <rPr>
        <b/>
        <sz val="12"/>
        <color rgb="FFFF0000"/>
        <rFont val="David"/>
      </rPr>
      <t>להבנה</t>
    </r>
    <r>
      <rPr>
        <b/>
        <sz val="12"/>
        <color theme="1"/>
        <rFont val="David"/>
      </rPr>
      <t xml:space="preserve">; פחות מייצג </t>
    </r>
    <r>
      <rPr>
        <b/>
        <sz val="12"/>
        <color rgb="FFFF0000"/>
        <rFont val="David"/>
      </rPr>
      <t xml:space="preserve">לבחינה כי ארוך, </t>
    </r>
    <r>
      <rPr>
        <b/>
        <sz val="12"/>
        <rFont val="David"/>
      </rPr>
      <t>לכן לא נפתור ביחד אך אהיה זמין</t>
    </r>
    <r>
      <rPr>
        <b/>
        <sz val="12"/>
        <color theme="1"/>
        <rFont val="David"/>
      </rPr>
      <t>)</t>
    </r>
  </si>
  <si>
    <t xml:space="preserve">תרגיל 6 - פונקציית הייצור ועקומת ההיצע </t>
  </si>
  <si>
    <t>לפניכם נתונים אודות ההוצאה של פירמת ״הנקניק וחבריו״ המתמחה בייצור נקניקיות.</t>
  </si>
  <si>
    <t xml:space="preserve">עלות </t>
  </si>
  <si>
    <t>ביחידות</t>
  </si>
  <si>
    <t xml:space="preserve">כוללת </t>
  </si>
  <si>
    <t>ב. כמה יחידות תייצר ותמכור הפירמה בהנחה שמחיר נקניקיה הוא 20 ש״ח? הפרידו בין טווח קצר לארוך.</t>
  </si>
  <si>
    <t>מה יהיה הרווח של הפירמה?</t>
  </si>
  <si>
    <t>ג. כמה יחידות תייצר ותמכור הפירמה בהנחה שמחיר נקניקיה הוא 24 ש״ח? הפרידו בין טווח קצר לארוך.</t>
  </si>
  <si>
    <t>ד. כמה יחידות תייצר ותמכור הפירמה בהנחה שמחיר נקניקיה הוא 42 ש״ח? הפרידו בין טווח קצר לארוך.</t>
  </si>
  <si>
    <t>ה. התוו את עקומת ההיצע לנקניקיות בגרף, בהפרדה בין טווח קצר וארוך.</t>
  </si>
  <si>
    <t xml:space="preserve">שימו לב ביטלתי את סעיפים ו-ח הואיל והם מאד ארוכים ולא תורמים מידע משמעותי לניתוח. אני מעדיף </t>
  </si>
  <si>
    <t xml:space="preserve">שנעסוק בשאלות קצרות יותר המכינות לבחינה. </t>
  </si>
  <si>
    <t>לא רלוונטי</t>
  </si>
  <si>
    <t>מינימום</t>
  </si>
  <si>
    <t>מחיר המוצר בשוק נמוך ממינ׳ ATC וכן ממינ׳ AVC לכן לא נייצר - לא בטווח הקצר ולא בטווח הארוך.</t>
  </si>
  <si>
    <t xml:space="preserve">כפועל יוצא, בטווח הקצר הפירמה בעצם מפסידה את כל העלויות הקבועות (ההפסד יהיה 36). </t>
  </si>
  <si>
    <t xml:space="preserve">בטווח הארוך, הפירמה יכולה לבטל גם את העלויות הקבועות, ואז הרווח שלה יהיה 0. </t>
  </si>
  <si>
    <r>
      <t xml:space="preserve">מחיר המוצר בשוק נמוך ממינ׳ ATC ולכן בטווח </t>
    </r>
    <r>
      <rPr>
        <b/>
        <sz val="12"/>
        <color theme="1"/>
        <rFont val="David"/>
      </rPr>
      <t xml:space="preserve">הארוך </t>
    </r>
    <r>
      <rPr>
        <sz val="12"/>
        <color theme="1"/>
        <rFont val="David"/>
      </rPr>
      <t>לא ייצר.</t>
    </r>
  </si>
  <si>
    <r>
      <t xml:space="preserve">יחד עם זאת הוא שווה למינ׳ AVC ולכן </t>
    </r>
    <r>
      <rPr>
        <b/>
        <sz val="12"/>
        <color theme="1"/>
        <rFont val="David"/>
      </rPr>
      <t>בטווח הקצר</t>
    </r>
    <r>
      <rPr>
        <sz val="12"/>
        <color theme="1"/>
        <rFont val="David"/>
      </rPr>
      <t xml:space="preserve"> כדאי לייצר (התנאי הוא P גדול או שווה למינ׳ AVC). </t>
    </r>
  </si>
  <si>
    <t>כמה נייצר? הביטו על עקומת MC. ה-MC יורד עד וכולל היקף ייצור של 3 יח׳. לכן ממשיכים לייצר. משם והלאה</t>
  </si>
  <si>
    <t>ה - MC עולה, ונעצור בנקודה שבה הוא משתווה (או הכי קרוב למשתווה) למחיר המוצר. וזו נקודה שבה היקף הייצור</t>
  </si>
  <si>
    <t xml:space="preserve">הוא בדיוק 4. </t>
  </si>
  <si>
    <t xml:space="preserve">אז בטווח הקצר נייצר 4 יח׳. </t>
  </si>
  <si>
    <t>לעניין חישוב הרווח, שימו לב:</t>
  </si>
  <si>
    <t>הכנסות:</t>
  </si>
  <si>
    <t>הוצאות משתנות:</t>
  </si>
  <si>
    <t>רווח טווח קצר:</t>
  </si>
  <si>
    <t>הרווח בטווח הקצר הוא לפי ההפרש בין ההכנסות ל - VC בלבד</t>
  </si>
  <si>
    <t>הפסד טווח ארוך:</t>
  </si>
  <si>
    <t xml:space="preserve">הרווח / ההפסד בטווח הארוך הוא לפי ההפרש בין רווח טווח קצר </t>
  </si>
  <si>
    <t>לבין העלויות הקבועות.</t>
  </si>
  <si>
    <t>מחיר המוצר בשוק גבוה ממינימום ATC. לכן החברה תייצר בטווח הארוך.</t>
  </si>
  <si>
    <t>הוא כמובן גבוה גם ממינימום AVC. לכן החברה תייצר גם בטווח הקצר.</t>
  </si>
  <si>
    <t>היקף הייצור ייקבע בחלק העולה של ה - MC (לאחר היקף ייצור של 3 יח׳), במצב שבו P קרוב ככל</t>
  </si>
  <si>
    <t xml:space="preserve">הניתן לשוויון ל - MC (אבל לא מעליו). </t>
  </si>
  <si>
    <t xml:space="preserve">כאן, המצב הכי קרוב ל - P=MC בחלק העולה הוא בהיקף ייצור של 8. </t>
  </si>
  <si>
    <t>לכן גם בטווח הארוך וגם בטווח הקצר החברה תייצר 8 יח׳.</t>
  </si>
  <si>
    <t>רווח טווח ארוך</t>
  </si>
  <si>
    <t>ו. התוו את עקומת ההיצע לנקניקיות בגרף, בהפרדה בין טווח קצר וארוך.</t>
  </si>
  <si>
    <t>וכעת לנושא עצמו - עקומת הביקוש וצורתה</t>
  </si>
  <si>
    <t xml:space="preserve">הטענה הבסיסית תגרוס: שככל שמחיר המוצר יורד, הכמות הנדרשת ממנו תעלה. </t>
  </si>
  <si>
    <t>לכן, עקומת הביקוש יורדת משמאל לימין.</t>
  </si>
  <si>
    <t>מחיר המוצר בש״ח</t>
  </si>
  <si>
    <t>עקומת</t>
  </si>
  <si>
    <t>הביקוש</t>
  </si>
  <si>
    <t>כמות מבוקשת</t>
  </si>
  <si>
    <t>גורמים המשפיעים על הביקוש - מזיזים את כל עקומת הביקוש</t>
  </si>
  <si>
    <t>בעוד ששינוי במחיר המוצר (P) גורם לנו לזוז על גבי עקומת הביקוש, ייתכנו שינויים המזיזים את עקומת הביקוש עצמה.</t>
  </si>
  <si>
    <t>שינויים אלו הם:</t>
  </si>
  <si>
    <t>א. שינויים בהכנסה.</t>
  </si>
  <si>
    <t xml:space="preserve">ב. שינויים במחירי מוצרים אחרים (תחליפיים / משלימים). </t>
  </si>
  <si>
    <t xml:space="preserve">ג. שינוי בטעמים (ברצונות של הצרכן). </t>
  </si>
  <si>
    <t>מקרה 1 - שינויים בעקומת הביקוש בעקבות שינויים בהכנסה</t>
  </si>
  <si>
    <t>להלן מטריצה המציגה את השינויים בעקומת הביקוש בכפוף לשינויים בסך ההכנסה של הצרכן:</t>
  </si>
  <si>
    <t>סוג מוצר</t>
  </si>
  <si>
    <t>עלייה בהכנסה</t>
  </si>
  <si>
    <t>ירידה בהכנסה</t>
  </si>
  <si>
    <t>נורמלי</t>
  </si>
  <si>
    <t>ביקוש גדל</t>
  </si>
  <si>
    <t>ביקוש קטן</t>
  </si>
  <si>
    <t>עקומה נעה ימינה / למעלה</t>
  </si>
  <si>
    <t>עקומה נעה שמאלה / למטה</t>
  </si>
  <si>
    <t>נחות</t>
  </si>
  <si>
    <t>נייטרלי</t>
  </si>
  <si>
    <t>אין שינוי בעקומת הביקוש</t>
  </si>
  <si>
    <t>המחשות גרפיות:</t>
  </si>
  <si>
    <t>מוצר נורמלי</t>
  </si>
  <si>
    <t>עקום ביקוש = עקום D</t>
  </si>
  <si>
    <t>הכנסה = I</t>
  </si>
  <si>
    <t>מוצר נחות</t>
  </si>
  <si>
    <t>מוצר נייטרלי</t>
  </si>
  <si>
    <t xml:space="preserve">אין מה להמחיש. לא משנה כמה ההכנסה תנוע העקום תקוע באותו מצב,  </t>
  </si>
  <si>
    <t>כמו החיים של המרצה.</t>
  </si>
  <si>
    <t>מקרה 2 - שינויים בעקומת הביקוש בעקבות שינויים במחירי מוצרים אחרים</t>
  </si>
  <si>
    <t>סוג מוצרים</t>
  </si>
  <si>
    <t>עלייה במחיר המוצר הנוסף</t>
  </si>
  <si>
    <t>ירידה במחיר המוצר הנוסף</t>
  </si>
  <si>
    <t>תחליפיים</t>
  </si>
  <si>
    <t>משלימים</t>
  </si>
  <si>
    <t>בלתי תלויים
אדישים</t>
  </si>
  <si>
    <t xml:space="preserve">מבחינת הגרפים - אותו רעיון של איור במקרה 1 מבחינת השינויים. </t>
  </si>
  <si>
    <t>חבל על הכפילות, נמשיך הלאה שנספיק לתרגל.</t>
  </si>
  <si>
    <t>מקרה 3 - שינויים בטעמי הצרכנים</t>
  </si>
  <si>
    <t>זה המקרה הקל ביותר; פשוט יגידו אם הביקוש גדל או קטן וננהג בהתאם. כמובן מקרה זה יחד עם יתר המקרים</t>
  </si>
  <si>
    <t xml:space="preserve">הוא המקרה אליו נחשף בתרגול שנבצע כעת. </t>
  </si>
  <si>
    <t>א. חל שינוי במחיר המוצר.</t>
  </si>
  <si>
    <t>ב. חל שינוי במחירי מוצרים אחרים.</t>
  </si>
  <si>
    <t>ג. חל שינוי בהכנסה.</t>
  </si>
  <si>
    <t xml:space="preserve">ד. חל שינוי בטעמים (=טעמי הצרכנים ורצונם לרכוש את המוצר). </t>
  </si>
  <si>
    <t xml:space="preserve">שגויה - שינוי במחיר המוצר הספציפי מזיז אותנו על העקומה ולא את העקומה. </t>
  </si>
  <si>
    <t>למשל באיור מטה - ניתן לראות שעליית המחיר מקטינה את הכמות המבוקשת (מעבר מ-K ל- K2) אך לא מזיזה</t>
  </si>
  <si>
    <t xml:space="preserve">את עקומת הביקוש עצמה (במלים אחרות: השינוי לא משפיע על הביקוש כולו אלא על הכמות המבוקשת). </t>
  </si>
  <si>
    <t xml:space="preserve">גם ירידת מחיר - מגדילה את הכמות המבוקשת מ-K ל- K3, אבל לא משפיעה על עקומת הביקוש כולה. </t>
  </si>
  <si>
    <t>כששואלים על השפעת השינוי במחירי מוצרים אחרים על הביקוש, למעשה צריך לדעת האם המוצרים תחליפיים,</t>
  </si>
  <si>
    <t>משלימים או אדישים.</t>
  </si>
  <si>
    <t>הואיל ולא נתון האם המוצרים תחליפיים, משלימים או אדישים - לא ניתן לדעת האם ובאיזה כיוון ישפיע שינוי במחיר</t>
  </si>
  <si>
    <r>
      <t xml:space="preserve">מוצר </t>
    </r>
    <r>
      <rPr>
        <b/>
        <sz val="12"/>
        <color theme="1"/>
        <rFont val="David"/>
      </rPr>
      <t>אחר</t>
    </r>
    <r>
      <rPr>
        <sz val="12"/>
        <color theme="1"/>
        <rFont val="David"/>
      </rPr>
      <t xml:space="preserve"> על עקומת הביקוש / הביקוש למוצר הספציפי.</t>
    </r>
  </si>
  <si>
    <t xml:space="preserve">הואיל ולא סיפקו מידע - האם המוצר נורמלי, ניטרלי או נחות, לא נוכל לדעת האם ולאן משתנה עקומת הביקוש. </t>
  </si>
  <si>
    <t>זה נכון - כאשר חל שינוי בטעמי הצרכנים, בהגדרה זה אומר שבכל מחיר ומחיר ביחס למצב המוצא הם רוצים לקנות</t>
  </si>
  <si>
    <t>יותר / פחות מהמוצר - כלומר עקומת הביקוש בהכרח זזה.</t>
  </si>
  <si>
    <t>שאלה 2</t>
  </si>
  <si>
    <r>
      <t xml:space="preserve">איזה מהמקרים הבאים </t>
    </r>
    <r>
      <rPr>
        <b/>
        <sz val="12"/>
        <color theme="1"/>
        <rFont val="David"/>
      </rPr>
      <t>לא</t>
    </r>
    <r>
      <rPr>
        <sz val="12"/>
        <color theme="1"/>
        <rFont val="David"/>
      </rPr>
      <t xml:space="preserve"> יגרום לתזוזת עקומת הביקוש למוצר:</t>
    </r>
  </si>
  <si>
    <t>א. גידול בהכנסות הצרכנים, בהנחה שהמוצר נחות.</t>
  </si>
  <si>
    <t xml:space="preserve">ב. עלייה במחיר מוצרים תחליפיים. </t>
  </si>
  <si>
    <t xml:space="preserve">ג. גידול בהכנסות הצרכנים, בהנחה שהמוצר נורמלי. </t>
  </si>
  <si>
    <t>ד. ירידה בעלויות הייצור של המוצר.</t>
  </si>
  <si>
    <t>ה. כל יתר התשובות שגיות.</t>
  </si>
  <si>
    <t>לפי ההגדרה: אם המוצר נחות &gt;&gt;&gt; עלייה בהכנסה &gt;&gt;&gt; הביקוש יקטן &gt;&gt;&gt; עקומה זזה שמאלה.</t>
  </si>
  <si>
    <t>ההיגד לא מתאים.</t>
  </si>
  <si>
    <t xml:space="preserve">לפי ההגדרה: אם המוצרים תחליפיים &gt;&gt;&gt; כשמחיר התחליף עולה &gt;&gt;&gt; הביקוש למוצר הספציפי יגדל &gt;&gt;&gt; </t>
  </si>
  <si>
    <t xml:space="preserve">העקומה זזה ימינה. </t>
  </si>
  <si>
    <t>לפי ההגדרה: אם המוצר נורמלי &gt;&gt;&gt; עלייה בהכנסה &gt;&gt;&gt; הביקוש יגדל &gt;&gt;&gt; עקומה זזה ימינה.</t>
  </si>
  <si>
    <t xml:space="preserve">ההיגד מתאים. זו התשובה. </t>
  </si>
  <si>
    <t>התשובה ד</t>
  </si>
  <si>
    <t>שאלה 3</t>
  </si>
  <si>
    <t>הניחו כי נקניק ושווארמה הם מוצרים תחליפיים. לפיכך נוכל לטעון ש:</t>
  </si>
  <si>
    <t>א. עלייה במחיר הנקניק תגדיל את הביקוש לשווארמה.</t>
  </si>
  <si>
    <t xml:space="preserve">ב. עלייה במחיר השווארמה תקטין את הביקוש לנקניק. </t>
  </si>
  <si>
    <t xml:space="preserve">ג. עלייה בהכנסות הצרכנים תגדיל את הביקוש לשני המוצרים. </t>
  </si>
  <si>
    <t xml:space="preserve">ד. עלייה במחיר הנקניק תגדיל את הביקוש לנקניק ותקטין את הביקוש לשווארמה. </t>
  </si>
  <si>
    <t xml:space="preserve">בהגדרה: כאשר המוצרים תחליפיים &gt;&gt;&gt; אם מחיר מוצר מסוים גדל &gt;&gt;&gt; הביקוש למוצר האחר (התחליף) גדל. </t>
  </si>
  <si>
    <t xml:space="preserve">זה מאד הגיוני: למשל, אם מחיר נסיעה באוטובוס עולה, הביקוש למוצר האחר (נסיעה במונית) גדל. </t>
  </si>
  <si>
    <t>לכן היגד זה נכון.</t>
  </si>
  <si>
    <t>בהגדרה: כאשר המוצרים תחליפיים &gt;&gt;&gt; אם מחיר מוצר מסוים (שוורמה) גדל &gt;&gt;&gt; הביקוש למוצר התחליפי (נקניק)</t>
  </si>
  <si>
    <t xml:space="preserve">גדל (ולא קטן). </t>
  </si>
  <si>
    <t xml:space="preserve">לכן היגד זה שגוי. </t>
  </si>
  <si>
    <r>
      <t xml:space="preserve">בהגדרה: כדי לומר שעלייה בהכנסה תגדיל את הביקוש למוצר / מוצרים, צריך לקבל נתון על היות המוצרים </t>
    </r>
    <r>
      <rPr>
        <b/>
        <sz val="12"/>
        <color theme="1"/>
        <rFont val="David"/>
      </rPr>
      <t>נורמליים</t>
    </r>
    <r>
      <rPr>
        <sz val="12"/>
        <color theme="1"/>
        <rFont val="David"/>
      </rPr>
      <t>,</t>
    </r>
  </si>
  <si>
    <t xml:space="preserve">הואיל ואין כאן מידע בדבר סוג המוצרים (נורמלי / ניטרלי / נחות) לא נוכל לקבוע האם אכן הביקוש יגדל. </t>
  </si>
  <si>
    <t xml:space="preserve">עלייה במחיר הנקניק עצמו &gt;&gt;&gt; מקטינה את הכמות המבוקשת ממנו &gt;&gt;&gt; ומגדילה את הביקוש לתחליף (שווארמה). </t>
  </si>
  <si>
    <t>זכרו: שינוי בכמות המבוקשת - תנועה על גבי העקומה</t>
  </si>
  <si>
    <t xml:space="preserve">לכן התשובה א. </t>
  </si>
  <si>
    <t>שינוי בביקוש - תזוזה של כל העקומה</t>
  </si>
  <si>
    <t>שאלה 4</t>
  </si>
  <si>
    <t>מוצר נחות הוא:</t>
  </si>
  <si>
    <t>א. מוצר שככל שמחירו עולה, נקנה ממנו יותר.</t>
  </si>
  <si>
    <t>ב. מוצר שככל שהכנסתנו תרד, נקנה ממנו פחות.</t>
  </si>
  <si>
    <t>ג. מוצר אשר קונים ממנו יותר, כאשר מחירי המוצרים האחרים מתייקרים.</t>
  </si>
  <si>
    <t>ד. מוצר שככל שהכנסותינו קטנות, נקנה ממנו יותר.</t>
  </si>
  <si>
    <t>ה. מוצר שהכמות הנצרכת ממנו לא תשתנה עם השינוי בהכנסה.</t>
  </si>
  <si>
    <t>בר ואוריאן טוענים שהשאלה פשוטה כל כך; עד כי ראוי להוציא את הטאבלט ולשחק עליו קנדי קראש בזמן המת</t>
  </si>
  <si>
    <t>שנוצר בתהליך ההמתנה לפתרון הפשוט הנ״ל.</t>
  </si>
  <si>
    <t>ספציפית, הם טוענים ש: ״התשובה היא ד. ברגע שההכנסה קטנה - ורוכשים יותר ממוצר מסוים, הרי מגדירים אותו</t>
  </si>
  <si>
    <t xml:space="preserve">כנחות, ככזה שהרצון לרכוש ממנו נשען על מגבלת תקציב / הכנסה חזקה יותר״. </t>
  </si>
  <si>
    <t xml:space="preserve">מבחינת הגדרה: מוצר נחות = קשר שלילי בין הכנסה לביקוש (פחות הכנסה --- יותר ביקוש, ולהפך). </t>
  </si>
  <si>
    <t>התשובה: ד</t>
  </si>
  <si>
    <t>שאלה 5</t>
  </si>
  <si>
    <t xml:space="preserve">לאחרונה חלה עליה בהכנסות הצרכנים במשק ״נעומי״ וכתוצאה מכך חלה ירידה חדה בביקושים לנקניקיה בלחמניה. </t>
  </si>
  <si>
    <t>מכאן ניתן ללמוד כי נקניקיה בלחמניה היא מוצר:</t>
  </si>
  <si>
    <t>א. נחות</t>
  </si>
  <si>
    <t>ב. נייטרלי</t>
  </si>
  <si>
    <t>ג. נורמלי</t>
  </si>
  <si>
    <t>ד. משלים למחשב נייד</t>
  </si>
  <si>
    <t>ה. הכל שטויות, אכלו יותר פירות</t>
  </si>
  <si>
    <t>השאלה למעשה חוזרת על קודמתה:</t>
  </si>
  <si>
    <r>
      <rPr>
        <b/>
        <u/>
        <sz val="12"/>
        <color theme="1"/>
        <rFont val="David"/>
      </rPr>
      <t>עלייה</t>
    </r>
    <r>
      <rPr>
        <sz val="12"/>
        <color theme="1"/>
        <rFont val="David"/>
      </rPr>
      <t xml:space="preserve"> בהכנסה המלווה </t>
    </r>
    <r>
      <rPr>
        <b/>
        <u/>
        <sz val="12"/>
        <color theme="1"/>
        <rFont val="David"/>
      </rPr>
      <t>בירידה בביקוש</t>
    </r>
    <r>
      <rPr>
        <sz val="12"/>
        <color theme="1"/>
        <rFont val="David"/>
      </rPr>
      <t xml:space="preserve"> למוצר מסויים &gt;&gt;&gt; מובילה להגדרתו </t>
    </r>
    <r>
      <rPr>
        <b/>
        <sz val="12"/>
        <color theme="1"/>
        <rFont val="David"/>
      </rPr>
      <t>כנחות</t>
    </r>
    <r>
      <rPr>
        <sz val="12"/>
        <color theme="1"/>
        <rFont val="David"/>
      </rPr>
      <t>.</t>
    </r>
  </si>
  <si>
    <t>שאלה 6</t>
  </si>
  <si>
    <t xml:space="preserve">״זה קטע די מדהים, שככל שההכנסה עולה, הביקוש למכשירי iPhone גדל״, טענה שחף בשיחה שניהלה עם </t>
  </si>
  <si>
    <t xml:space="preserve">המרצה האגדי. </t>
  </si>
  <si>
    <t>במלים אחרות, שחף הסבירה למרצה שמכשירי iPhone הם:</t>
  </si>
  <si>
    <t>א. מוצר נורמלי.</t>
  </si>
  <si>
    <t>ב. מוצר נייטרלי.</t>
  </si>
  <si>
    <t>ג. מוצר נחות.</t>
  </si>
  <si>
    <t>ד. לא ניתן לקבוע באיזה סוג מוצר מדובר.</t>
  </si>
  <si>
    <t>ה. כל התשובות נכונות.</t>
  </si>
  <si>
    <r>
      <rPr>
        <b/>
        <u/>
        <sz val="12"/>
        <color theme="1"/>
        <rFont val="David"/>
      </rPr>
      <t>עלייה</t>
    </r>
    <r>
      <rPr>
        <sz val="12"/>
        <color theme="1"/>
        <rFont val="David"/>
      </rPr>
      <t xml:space="preserve"> בהכנסה המלווה </t>
    </r>
    <r>
      <rPr>
        <b/>
        <u/>
        <sz val="12"/>
        <color theme="1"/>
        <rFont val="David"/>
      </rPr>
      <t>בעלייה בביקוש</t>
    </r>
    <r>
      <rPr>
        <sz val="12"/>
        <color theme="1"/>
        <rFont val="David"/>
      </rPr>
      <t xml:space="preserve"> למוצר מסויים &gt;&gt;&gt; מובילה להגדרתו </t>
    </r>
    <r>
      <rPr>
        <b/>
        <sz val="12"/>
        <color theme="1"/>
        <rFont val="David"/>
      </rPr>
      <t>כנרמלנה</t>
    </r>
    <r>
      <rPr>
        <sz val="12"/>
        <color theme="1"/>
        <rFont val="David"/>
      </rPr>
      <t>.</t>
    </r>
  </si>
  <si>
    <t>התשובה א.</t>
  </si>
  <si>
    <t>שאלה 7</t>
  </si>
  <si>
    <t>ידוע כי במשק ״XPS״ הכמות המבוקשת מלחם אחיד כתלות בהכנסה (*) היא הערכים שבאדום בטבלה הבאה:</t>
  </si>
  <si>
    <t>הכנסה</t>
  </si>
  <si>
    <t>ש״ח</t>
  </si>
  <si>
    <t>לפיכך לחם אחיד הוא:</t>
  </si>
  <si>
    <t>כששואלים / מספקים מידע על כמות</t>
  </si>
  <si>
    <t>מבוקשת ביחס לנתוני הכנסה, מדובר</t>
  </si>
  <si>
    <t>בהכנסות צרכנים</t>
  </si>
  <si>
    <t>ניתן לראות שככל שההכנסה עולה &gt;&gt;&gt; הביקוש יורד, בכל מחיר ומחיר, לכן המוצר נחות בהגדרה.</t>
  </si>
  <si>
    <t>התשובה ג.</t>
  </si>
  <si>
    <t>שאלה 7.1</t>
  </si>
  <si>
    <t>ידוע כי במשק ״Oryon״ הכמות המבוקשת מנקניק עטוף מעיים תלויה בהכנסה כדלקמן:</t>
  </si>
  <si>
    <t>לפיכך נקניק עטוף מעיים הוא:</t>
  </si>
  <si>
    <t>בשונה מהדוגמא הקודמת, כאשר ההכנסה גדלה (מלמטה למעלה) הכמות המבוקשת גדלה בכל מחיר ומחיר.</t>
  </si>
  <si>
    <t>או: כאשר ההכנסה קטנה (מלמעלה למטה) הכמות המבוקשת קטנה בכל מחיר ומחיר.</t>
  </si>
  <si>
    <t xml:space="preserve">המאפיינים הללו הם של מוצר נורמלי. </t>
  </si>
  <si>
    <t xml:space="preserve">התשובה א. </t>
  </si>
  <si>
    <t>שאלה 8</t>
  </si>
  <si>
    <t>אם ההכנסה  עלתה, וכתוצאה מכך הצרכנים במשק צורכים פחות נקניק, נוכל לומר שמדובר במוצר:</t>
  </si>
  <si>
    <t>א. נייטרלי</t>
  </si>
  <si>
    <t>ב. נחות</t>
  </si>
  <si>
    <t>ד. תחליפי</t>
  </si>
  <si>
    <t>ה. משלים</t>
  </si>
  <si>
    <t>התשובה ב: קשר שלילי בין הכנסה להיקף צריכה = נחות.</t>
  </si>
  <si>
    <r>
      <t xml:space="preserve">שימו לב: הואיל ואין דיון ב״כמה מוצרים״ ו/או בשינוי </t>
    </r>
    <r>
      <rPr>
        <b/>
        <sz val="12"/>
        <color theme="1"/>
        <rFont val="David"/>
      </rPr>
      <t>מחיר של ״מוצר אחר״</t>
    </r>
    <r>
      <rPr>
        <sz val="12"/>
        <color theme="1"/>
        <rFont val="David"/>
      </rPr>
      <t xml:space="preserve"> הדיון במוצר תחליפי / משלים לא רלוונטי. </t>
    </r>
  </si>
  <si>
    <t>שאלה 9</t>
  </si>
  <si>
    <t>מחיר הנקניק עלה ואילו הביקוש לקטשופ ירד, לכן נקניק וקטשופ הם מוצרים:</t>
  </si>
  <si>
    <t>א. תחליפיים</t>
  </si>
  <si>
    <t>ב. משלימים</t>
  </si>
  <si>
    <t>ג. אדישים (בלתי תלויים, לא תחליפיים ולא משלימים)</t>
  </si>
  <si>
    <t>ד. נחותים</t>
  </si>
  <si>
    <t>ה. נייטרליים</t>
  </si>
  <si>
    <r>
      <t xml:space="preserve">מחיר נקניק עלה &gt;&gt;&gt; </t>
    </r>
    <r>
      <rPr>
        <b/>
        <u/>
        <sz val="12"/>
        <color theme="1"/>
        <rFont val="David"/>
      </rPr>
      <t>הכמות</t>
    </r>
    <r>
      <rPr>
        <sz val="12"/>
        <color theme="1"/>
        <rFont val="David"/>
      </rPr>
      <t xml:space="preserve"> המבוקשת ממנו יורדת.</t>
    </r>
  </si>
  <si>
    <t>ואז נתון: הביקוש לקטשופ ירד</t>
  </si>
  <si>
    <t xml:space="preserve">זה קורה אם ורק אם המוצרים הם ״משלימים״: </t>
  </si>
  <si>
    <t>אתה רוצה פחות נקניק, ואתה גם דורש בהתאם פחות קטשופ.</t>
  </si>
  <si>
    <t>בצורה יותר יבשה: אם מחיר מוצר אחד עולה &gt;&gt;&gt; והביקוש לשני יורד &gt;&gt;&gt; הם משלימים.</t>
  </si>
  <si>
    <t>שאלה 10</t>
  </si>
  <si>
    <t>הכנסות הצרכנים ירדו וכתוצאה מכך הביקוש להרצאות של שי עלה. מכאן, שההרצאות של שי הן מוצר:</t>
  </si>
  <si>
    <t>א. תחליפי</t>
  </si>
  <si>
    <t>ב. משלים</t>
  </si>
  <si>
    <t>ה. נחות</t>
  </si>
  <si>
    <t>שאלה 11</t>
  </si>
  <si>
    <t>התשובה למטה</t>
  </si>
  <si>
    <t>המחיר של נקניק עלה והביקוש לגלידה לא השתנה. לכן, נקניק וגלידה הם מוצרים:</t>
  </si>
  <si>
    <t>שאלה 12</t>
  </si>
  <si>
    <t>המחיר של נקניק עלה והביקוש לחביתות עלה כתוצאה מכך. מכאן שנקניק וחביתה הם מוצרים:</t>
  </si>
  <si>
    <t>שאלה 13</t>
  </si>
  <si>
    <t>ידוע שהביקוש לנקניק עלה כתוצאה מעליה בהכנסות הצרכנים. לפיכך, נקניק הינו:</t>
  </si>
  <si>
    <t>א. מוצר נייטרלי</t>
  </si>
  <si>
    <t xml:space="preserve">ב. מוצר אדיש </t>
  </si>
  <si>
    <t>ג. מוצר נחות</t>
  </si>
  <si>
    <t>ד. מוצר נורמלי</t>
  </si>
  <si>
    <t>ה. כל יתר התשובות שגויות</t>
  </si>
  <si>
    <t>תשובות נוספות:</t>
  </si>
  <si>
    <t>התשובה ג. לפי ההגדרה. אם שינוי מחיר מוצר אחד לא משפיע על הביקוש למוצר האחר, הם אדישים</t>
  </si>
  <si>
    <t>התשובה א. אם המחיר של נקניק עלה וכתוצאה מכך עלה ביקוש למוצר אחר, מדובר בתחליפיים.</t>
  </si>
  <si>
    <t>התשובה ד. לפי ההגדרה: מוצר נורמלי = מוצר שהביקוש לו עולה כאשר הכנסות הצרכנים עולות.</t>
  </si>
  <si>
    <t xml:space="preserve">דמיינו שאתם מקימים דוכן לחימום נקניק. </t>
  </si>
  <si>
    <t>גמישות הביקוש למעשה תתאר עד כמה ללקוחות ״אכפת״ ממחיר הנקניק שתקבעו.</t>
  </si>
  <si>
    <t xml:space="preserve">גמישות גבוהה: משמעה שאם המחיר עולה אפילו בקטנה, אנשים יקנו הרבה הרבה פחות נקניק. ממש סוג של </t>
  </si>
  <si>
    <t>מחאה על המחיר, ברמה מסויימת. ואם המחיר יורד, אפילו בקטנה, אנשים יקנו הרבה יותר נקניק בהתלהבות.</t>
  </si>
  <si>
    <t>גמישות נמוכה: משמעה שאם המחיר עולה, זה ישפיע באופן חלש מאד על הכמות המבוקשת מנקניק - אנשים</t>
  </si>
  <si>
    <t>אולי יקנו קצת פחות, אבל ההשפעה תהיה חלשה. ובהתאם, אם המחיר יורד, אולי יקנו קצת יותר - אבל לא</t>
  </si>
  <si>
    <t>שינוי דרסטי.</t>
  </si>
  <si>
    <t>למה זה חשוב?</t>
  </si>
  <si>
    <r>
      <t xml:space="preserve">כי גמישות הביקוש למעשה מספרת, האם ועד כמה המחיר עשוי להשתנות </t>
    </r>
    <r>
      <rPr>
        <b/>
        <sz val="12"/>
        <color theme="1"/>
        <rFont val="David"/>
      </rPr>
      <t>ומה תהיה ההשפעה על ההוצאה של הצרכן</t>
    </r>
  </si>
  <si>
    <t>ובהתאם - על הפדיון של היצרן.</t>
  </si>
  <si>
    <t>טוב תכל׳ס, תן הגדרות ותרגילים שייקה...</t>
  </si>
  <si>
    <t>מחיר עולה</t>
  </si>
  <si>
    <t>מחיר יורד</t>
  </si>
  <si>
    <t>שינוי במחיר</t>
  </si>
  <si>
    <t>סך ההוצאה</t>
  </si>
  <si>
    <t>סוג גמישות</t>
  </si>
  <si>
    <t>ערך הגמישות</t>
  </si>
  <si>
    <t>P↑</t>
  </si>
  <si>
    <t>P * Q</t>
  </si>
  <si>
    <t>P↓</t>
  </si>
  <si>
    <t>גמיש</t>
  </si>
  <si>
    <t>גדול מ-1</t>
  </si>
  <si>
    <t>Q↓</t>
  </si>
  <si>
    <t>↓</t>
  </si>
  <si>
    <t>Q↑</t>
  </si>
  <si>
    <t>↑</t>
  </si>
  <si>
    <t>קשיח</t>
  </si>
  <si>
    <t>קטן מ-1</t>
  </si>
  <si>
    <t>יחידתית</t>
  </si>
  <si>
    <t>=</t>
  </si>
  <si>
    <t>גמיש לחלוטין</t>
  </si>
  <si>
    <t>אינסוף</t>
  </si>
  <si>
    <t>Q = 0</t>
  </si>
  <si>
    <t>Q=∞</t>
  </si>
  <si>
    <t>∞</t>
  </si>
  <si>
    <t>קשיח לחלוטין</t>
  </si>
  <si>
    <t>אפס</t>
  </si>
  <si>
    <t>=
Q</t>
  </si>
  <si>
    <t>האמת ששקלתי לכתוב כאן הסבר ארוך מילולי על כל שורה, אבל זה סתם מבלבל. במקום זה, נקצה את הזמן</t>
  </si>
  <si>
    <t>כדי ללמוד איך עובדים עם הטבלה הזו, בתרגילים ברמת בחינה, ונסביר תוך כדי תנועה. קדימה.</t>
  </si>
  <si>
    <t>נעומי קונה תמיד חטיפי חלבון בכל חודש בעלות של 500 ש״ח. לפיכך ניתן לומר שגמישות הביקוש של נעומי למוצר היא:</t>
  </si>
  <si>
    <t>א. גמישה</t>
  </si>
  <si>
    <t>ב. קשיחה</t>
  </si>
  <si>
    <t>ג. יחידתית</t>
  </si>
  <si>
    <t>ד. גמישה לחלוטין</t>
  </si>
  <si>
    <t>ה. קשיחה לחלוטין</t>
  </si>
  <si>
    <t>עבור נעמי, לא משנה מה המחיר, תמיד ההוצאה על חטיפי חלבון היא 500:</t>
  </si>
  <si>
    <t>P * Q = 500</t>
  </si>
  <si>
    <r>
      <t xml:space="preserve">גמישות יחידתית = סך ההוצאה של הצרכן P*Q </t>
    </r>
    <r>
      <rPr>
        <b/>
        <sz val="12"/>
        <color theme="1"/>
        <rFont val="David"/>
      </rPr>
      <t>בש״ח</t>
    </r>
    <r>
      <rPr>
        <sz val="12"/>
        <color theme="1"/>
        <rFont val="David"/>
      </rPr>
      <t xml:space="preserve"> קבועה! זהה! גם כשהמחיר עולה, גם כשהמחיר יורד...</t>
    </r>
  </si>
  <si>
    <t xml:space="preserve">התשובה: ג. </t>
  </si>
  <si>
    <t>שי הוא פריק של Apple. למרות העלייה במחירי המוצרים של Apple בחודשים האחרונים, שי רוכש בדיוק את אותה</t>
  </si>
  <si>
    <t>כמות של מוצרים. מכאן, שמוצרי Apple, עבור שי, הם מוצרים שעבורם:</t>
  </si>
  <si>
    <t>א. מתקיים ביקוש גמיש</t>
  </si>
  <si>
    <t>ב. מתקיים ביקוש בעל גמישות יחידתית</t>
  </si>
  <si>
    <t>ג. מתקיים ביקוש קשיח לחלוטין</t>
  </si>
  <si>
    <t>ד. מתקיים ביקוש קשיח</t>
  </si>
  <si>
    <t>ה. מתקיים ביקוש גמיש לחלוטין</t>
  </si>
  <si>
    <r>
      <t>ביקוש קשיח לחלוטין משמעו שגם אם המחיר עולה וגם אם הוא יורד - ה</t>
    </r>
    <r>
      <rPr>
        <b/>
        <sz val="12"/>
        <color theme="1"/>
        <rFont val="David"/>
      </rPr>
      <t>כמות (Q)</t>
    </r>
    <r>
      <rPr>
        <sz val="12"/>
        <color theme="1"/>
        <rFont val="David"/>
      </rPr>
      <t xml:space="preserve"> המבוקשת נותרת זהה.</t>
    </r>
  </si>
  <si>
    <t xml:space="preserve">מר Dell XPS הבחין לאחרונה בעליית מחירים משמעותית של מחשבי Dell. ידוע שמבחינתו של מר Dell XPS </t>
  </si>
  <si>
    <t>גמישות הביקוש למחשבים קטנה מ-1 (ביקוש קשיח). לפיכך סך ההוצאה של מר Dell על מחשבי Dell:</t>
  </si>
  <si>
    <t>א. תגדל</t>
  </si>
  <si>
    <t>ב. תקטן</t>
  </si>
  <si>
    <t>ג. לא תשתנה</t>
  </si>
  <si>
    <t>ד. לא ניתן לדעת</t>
  </si>
  <si>
    <t>כאשר הביקוש קשיח - עליית המחיר ״חזקה יותר״ מ״ירידת הכמות״ ולכן סך ההוצאה גדלה.</t>
  </si>
  <si>
    <t>התשובה: א</t>
  </si>
  <si>
    <t>במרכז האקדמי רופין הוקם דוכן לחימום נקניק. לאחרונה, הופחת במעט המחיר, וכתוצאה - חלה הסתערות מטורפת</t>
  </si>
  <si>
    <t>של כל הסטודנטים על הדוכן, אחד דרך על השני, קנו בכמויות מטורפות כמו משוגעים. לפיכך, הביקוש של הסטודנטים</t>
  </si>
  <si>
    <t>והסטודנטיות של רופין לנקניק הוא:</t>
  </si>
  <si>
    <t>א. גמיש</t>
  </si>
  <si>
    <t>ב. קשיח</t>
  </si>
  <si>
    <t>ג. גמיש לחלוטין</t>
  </si>
  <si>
    <t>ד. קשיח לחלוטין</t>
  </si>
  <si>
    <t>ה. הגמישות היא יחידתית</t>
  </si>
  <si>
    <t>מצב שבו אני מזהה:</t>
  </si>
  <si>
    <t>לקוחות שמגדילים ״בטירוף״ (״לאינסוף״) את הכמות המבוקשת כתוצאה מירידת מחיר כלשהי;</t>
  </si>
  <si>
    <t>או: שמאפסים לגמרי את הכמות המבוקשת כתוצאה מעליית מחירים כלשהי;</t>
  </si>
  <si>
    <t>לחלוטין</t>
  </si>
  <si>
    <t>שאלה 5 (ממבחן)</t>
  </si>
  <si>
    <t>(גמישות הביקוש ל)מוצר הוא קשיח (גמישות קטנה מ-1 בערך מוחלט) אם:</t>
  </si>
  <si>
    <t>א. הוצאות הצרכן על המוצר קבועות לאורך כל עקומת הביקוש</t>
  </si>
  <si>
    <t>ב. סך ההוצאות של הצרכן על המוצר עולות ככל שמחיר המוצר עולה</t>
  </si>
  <si>
    <t>ג. למוצר שימושים רבים</t>
  </si>
  <si>
    <t>ד. המוצר הוא נחות</t>
  </si>
  <si>
    <t>ה. למוצר יש תחליפים רבים</t>
  </si>
  <si>
    <t>א - שגוי: הוצאות קבועות ״בכל עקומת הביקוש״ (בכל מחיר) = גמישות יחידתית</t>
  </si>
  <si>
    <t>ב - נכון: ביקוש קשיח = כשהמחיר עולה, הכמות יורדת ״בקטנה״, לכן סך ההוצאה עדיין עולה.</t>
  </si>
  <si>
    <t>ג,ד,ה - שטויות במיץ במבה.</t>
  </si>
  <si>
    <t>שאלה 6 (ממבחן, מעובדת לסמסטר)</t>
  </si>
  <si>
    <t xml:space="preserve">במחיר 10 ש״ח ליחידה, מר Body HD צורך 100 חטיפי חלבון בחודש. </t>
  </si>
  <si>
    <t>במחיר 8 ש״ח ליחידה, מר Body HD צורך 150 חטיפי חלבון בחודש.</t>
  </si>
  <si>
    <t>לפיכך, מנקודת ראותו של מר Body HD, גמישות הביקוש לחטיפי חלבון היא:</t>
  </si>
  <si>
    <t>א. יחידתית.</t>
  </si>
  <si>
    <t>ב. גמישה.</t>
  </si>
  <si>
    <t>ג. קשיחה</t>
  </si>
  <si>
    <t>תמיד כשאני מזהה שאלה עם ערכים מספריים של כמות ומחיר, אתחיל מלבדוק מהי סך ההוצאה לפני ואחרי</t>
  </si>
  <si>
    <t>השינוי במחיר.</t>
  </si>
  <si>
    <t>לפני</t>
  </si>
  <si>
    <t>אחרי</t>
  </si>
  <si>
    <t>פייתון אמר:</t>
  </si>
  <si>
    <t>מחיר P</t>
  </si>
  <si>
    <t>זיהית פה מצב שמציג עלייה</t>
  </si>
  <si>
    <t>כמות Q</t>
  </si>
  <si>
    <t>בהוצאה בעקבות ירידה במחיר</t>
  </si>
  <si>
    <t>מצב כזה מתאר ביקוש גמיש</t>
  </si>
  <si>
    <r>
      <t xml:space="preserve">התשובה: </t>
    </r>
    <r>
      <rPr>
        <b/>
        <sz val="12"/>
        <color theme="1"/>
        <rFont val="David"/>
      </rPr>
      <t>ב</t>
    </r>
    <r>
      <rPr>
        <sz val="12"/>
        <color theme="1"/>
        <rFont val="David"/>
      </rPr>
      <t xml:space="preserve">. </t>
    </r>
  </si>
  <si>
    <t>במלים אחרות: ביקוש גמיש אומר - אם המחיר יורד, הכמות עולה - אך בצורה חזקה; כך שסך ההוצאה עולה.</t>
  </si>
  <si>
    <t>שאלה 7 (ממבחן)</t>
  </si>
  <si>
    <t xml:space="preserve">גברת הייטק צורכת 310 דיסקים קשיחים ליום במחיר של 35 ש״ח לדיסק קשיח. </t>
  </si>
  <si>
    <t xml:space="preserve">במחיר של 40 ש״ח ליחידה, צורכת גברת הייטק 275 דיסקים קשיחים ליום. </t>
  </si>
  <si>
    <t>מכאן, שהביקוש של גברת הייטק הינו:</t>
  </si>
  <si>
    <t>א. קשיח</t>
  </si>
  <si>
    <t>ב. גמיש</t>
  </si>
  <si>
    <t>ג. יחידתי</t>
  </si>
  <si>
    <t>ד. נורמלי</t>
  </si>
  <si>
    <t>ה. קשיח לחלוטין</t>
  </si>
  <si>
    <t>זה קרה כי הירידה בכמות איננה ״חזקה״ = ביקוש קשיח.</t>
  </si>
  <si>
    <t>שאלה 8 (ממבחן)</t>
  </si>
  <si>
    <t xml:space="preserve">מתוך עקומת ביקוש של הצרכן אוריאן, ידוע שבמחיר של 35 ש״ח לנקניק הוא מתכוון לצרוך 9 נקניקים. </t>
  </si>
  <si>
    <t xml:space="preserve">במחיר של 40 ש״ח לנקניק הוא מתכנן לצרוך 7 יחידות נקניק. </t>
  </si>
  <si>
    <t>מכאן, שהביקוש של הצרכן לנקניק הוא:</t>
  </si>
  <si>
    <t>ה. נקניקי</t>
  </si>
  <si>
    <t>סך ההוצאה לפני השינוי:</t>
  </si>
  <si>
    <t xml:space="preserve">35 * 9 = </t>
  </si>
  <si>
    <t>סך ההוצאה אחרי השינוי:</t>
  </si>
  <si>
    <t xml:space="preserve">40 * 7 = </t>
  </si>
  <si>
    <t>עליית מחיר והוצאה</t>
  </si>
  <si>
    <t>ירידת מחיר והוצאה</t>
  </si>
  <si>
    <t>ההוצאה</t>
  </si>
  <si>
    <t xml:space="preserve">התשובה: א. </t>
  </si>
  <si>
    <t>התהליך היה: (1) זיהיתי עליית מחירים (2) זיהיתי שההוצאה ירדה (3) הבטתי ימינה - זה מתקיים עבור ביקוש גמיש.</t>
  </si>
  <si>
    <t>שאלה 9 (ממבחן)</t>
  </si>
  <si>
    <t xml:space="preserve">קיבוצי אוהבת תפוחי אדמה. </t>
  </si>
  <si>
    <t xml:space="preserve">היא נוהגת לרכוש 5 ק״ג תפוחי אדמה בשבוע במחיר של 75 ש״ח לק״ג. </t>
  </si>
  <si>
    <t>לאחרונה עלו מחירי תפוחי האדמה ל-93.75 ש״ח לק״ג ואילו קיבוצי החליטה כתוצאה מכך לקנות רק 4 ק״ג</t>
  </si>
  <si>
    <t>של תפוחי אדמה. כתוצאה מכך, נוכל להסיק שהביקוש של קיבוצי לתפוח אדמה הוא:</t>
  </si>
  <si>
    <t>א. יחידתי</t>
  </si>
  <si>
    <t>ג. גמיש</t>
  </si>
  <si>
    <t xml:space="preserve">5 * 75 = </t>
  </si>
  <si>
    <t xml:space="preserve">4 * 93.75 = </t>
  </si>
  <si>
    <t xml:space="preserve">שליו החביבה אוהבת במבה אדומה. </t>
  </si>
  <si>
    <t>היא נוהגת לרכוש 10 יחידות של במבה כל יום (בתאבון חיים) במחיר של 3 ש״ח לבמבה.</t>
  </si>
  <si>
    <t xml:space="preserve">לאחרונה ירד מחיר הבמבה ל-2 ש״ח ליחידה, כתוצאה מכך החליטה שליו לרכוש 11 יחידות במבה כל יום. </t>
  </si>
  <si>
    <t>מכך נוכל להסיק, שהביקוש של שליו לבמבה אדומה הוא:</t>
  </si>
  <si>
    <t>ה. גמיש לחלוטין</t>
  </si>
  <si>
    <t xml:space="preserve">10 * 3 = </t>
  </si>
  <si>
    <t xml:space="preserve">11 * 2 = </t>
  </si>
  <si>
    <t xml:space="preserve">התשובה ב: זיהיתי ירידת מחיר וגם ירידה בהוצאה; אבל הכמות לא נשארה בדיוק אותו דבר. </t>
  </si>
  <si>
    <t xml:space="preserve">לכן לא מדובר בביקוש קשיח לחלוטין, אלא בביקוש קשיח. </t>
  </si>
  <si>
    <t xml:space="preserve">פייתון אוהב נקניק. </t>
  </si>
  <si>
    <t xml:space="preserve">הוא נוהג לרכוש 30 ק״ג נקניק בשבוע במחיר של 85 ש״ח לק״ג. </t>
  </si>
  <si>
    <t xml:space="preserve">לאחרונה עלו מחירי חומרי הגלם בייצור הנקניק וכתוצאה מכך מחיר הנקניק עלה ל-93 ש״ח לק״ג. </t>
  </si>
  <si>
    <t xml:space="preserve">פייתון החליט להקטין את היקף צריכת הנקניק השבועית ל-27 ק״ג. </t>
  </si>
  <si>
    <t>מנתונים אלו, נוכל להסיק כי הביקוש של פייתון לנקניק הוא:</t>
  </si>
  <si>
    <t xml:space="preserve">85 * 30 = </t>
  </si>
  <si>
    <t xml:space="preserve">93 * 27 = </t>
  </si>
  <si>
    <t xml:space="preserve">התשובה הנכונה: ג. </t>
  </si>
  <si>
    <t>נעומי רוכשת לחבר שלה פרחים כל שבוע.</t>
  </si>
  <si>
    <t xml:space="preserve">לאחרונה עלו מחירי הפרחים ב-15% ולכן היא החליטה להקטין את כמות הפרחים הנרכשת ב-5%. </t>
  </si>
  <si>
    <t>מכאן שהביקוש של נעומי לפרחים עבור החבר הינו:</t>
  </si>
  <si>
    <t>p * Q</t>
  </si>
  <si>
    <r>
      <rPr>
        <sz val="12"/>
        <color rgb="FFFF0000"/>
        <rFont val="David"/>
      </rPr>
      <t>1.0925</t>
    </r>
    <r>
      <rPr>
        <sz val="12"/>
        <color theme="1"/>
        <rFont val="David"/>
      </rPr>
      <t>p * Q</t>
    </r>
  </si>
  <si>
    <r>
      <rPr>
        <sz val="12"/>
        <color rgb="FFFF0000"/>
        <rFont val="David"/>
      </rPr>
      <t>1.15</t>
    </r>
    <r>
      <rPr>
        <sz val="12"/>
        <color theme="1"/>
        <rFont val="David"/>
      </rPr>
      <t xml:space="preserve">p * </t>
    </r>
    <r>
      <rPr>
        <sz val="12"/>
        <color rgb="FFFF0000"/>
        <rFont val="David"/>
      </rPr>
      <t>0.95</t>
    </r>
    <r>
      <rPr>
        <sz val="12"/>
        <color theme="1"/>
        <rFont val="David"/>
      </rPr>
      <t>Q</t>
    </r>
  </si>
  <si>
    <t>נתון שהכמות החדשה נמוכה ב-5%:</t>
  </si>
  <si>
    <t>נתון שהמחיר החדש גבוה ב-15% מהמחיר המקורי:</t>
  </si>
  <si>
    <t>Qחדש = Q * (1 - 5%) = Q * 0.95</t>
  </si>
  <si>
    <t xml:space="preserve">Pחדש = P * (1 + 15%) = P * 1.15 </t>
  </si>
  <si>
    <t xml:space="preserve">סך ההוצאה עלה; זה גם מאד הגיוני משום שאם עליית המחיר חזקה (15%), </t>
  </si>
  <si>
    <t xml:space="preserve">אך הירידה בכמות חלשה (5%), סך ההוצאה (מחיר כפול כמות) תעלה בסך הכל. </t>
  </si>
  <si>
    <t>שייקה רוכש לאפות עם שווארמה כל שבוע. לאחרונה עלו מחירי הלאפות ב-10% ושי החליט שהוא כפועל</t>
  </si>
  <si>
    <t xml:space="preserve">יוצא מקטין את סך ההוצאה שלו על לאפות. </t>
  </si>
  <si>
    <t>מכאן שהביקוש של שי ללאפות הנו:</t>
  </si>
  <si>
    <t>שאלה 14</t>
  </si>
  <si>
    <t xml:space="preserve">דלוקי אוהב נקניק וקונה 23 ק״ג נקניק בשבוע במחיר של 25 ש״ח לק״ג. </t>
  </si>
  <si>
    <t xml:space="preserve">לאחרונה עלה מחיר הנקניק בשוק ל-28.75 ש״ח ודלוקי החליט לרכוש רק 20 ק״ג נקניק. </t>
  </si>
  <si>
    <t>מה ניתן לומר על הביקוש של שוקי לנקניק? שהוא....</t>
  </si>
  <si>
    <t>כלומר, לא חל שינוי בסך ההוצאה, למרות עליית המחיר. מצב שבו המחיר משתנה אך סך ההוצאה נותרת זהה,</t>
  </si>
  <si>
    <t xml:space="preserve">מייצג מצב של ביקוש יחידתי, לפי ההגדרה (ראו טבלה). התשובה א. </t>
  </si>
  <si>
    <t>שאלה 15</t>
  </si>
  <si>
    <t>במרכז האקדמי רופין החליטו להעלות ב-10% את מחירי השתיה במכונות האוטומטיות.</t>
  </si>
  <si>
    <t>כפועל יוצא נוצרה מחאה שבעקבותיה כל הסטודנטים נמנעו לגמרי מלרכוש שתייה במכונות.</t>
  </si>
  <si>
    <t>הביקוש של הסטודנטים לשתיה במכונות הוא, לפיכך:</t>
  </si>
  <si>
    <t xml:space="preserve">התשובה: ה </t>
  </si>
  <si>
    <t>בשלב זה אנו כבר יודעים:</t>
  </si>
  <si>
    <t xml:space="preserve">ההיצע - עקום עולה משמאל לימין (כשהמחיר עולה, הכמות המוצעת על ידי יצרן עולה).  </t>
  </si>
  <si>
    <t xml:space="preserve">הביקוש - עקום יורד משמאל לימין (כשהמחיר יורד, הכמות המבוקשת על ידי צרכן עולה). </t>
  </si>
  <si>
    <t>כעת, נשלב את שני היסודות האלו לדיון בשיווי משקל, שהוא תהליך המפגש בין הביקוש וההיצע, שיש לו השפעה</t>
  </si>
  <si>
    <t xml:space="preserve">על קביעת המחיר והכמות בשוק. </t>
  </si>
  <si>
    <t xml:space="preserve">כהרגלנו בשלב זה של הקורס, נקצץ בתיאוריה, ונעבור די מהר ליישומים רלוונטיים, בעיקר על מנת להרגיע - </t>
  </si>
  <si>
    <t xml:space="preserve">השד לא נורא ואפילו מעניין למדי. </t>
  </si>
  <si>
    <t>התרשים הבסיסי להצגת שיווי משקל:</t>
  </si>
  <si>
    <t>S</t>
  </si>
  <si>
    <t>היצע</t>
  </si>
  <si>
    <t>כאשר:</t>
  </si>
  <si>
    <t>P*</t>
  </si>
  <si>
    <t>המחיר בשיווי משקל</t>
  </si>
  <si>
    <t>Q*</t>
  </si>
  <si>
    <t>הכמות בשיווי המשקל</t>
  </si>
  <si>
    <t>ומה קורה כשאין שיווי משקל?</t>
  </si>
  <si>
    <t>יכולים להתקיים שני מצבים:</t>
  </si>
  <si>
    <t xml:space="preserve">א. עודף ביקוש (המחיר נמוך ממחיר שיווי משקל). עודף הביקוש יוצר לחץ לעליית מחירים והתכנסות לשיווי משקל. </t>
  </si>
  <si>
    <t xml:space="preserve">ב. עודף היצע (המחיר גבוה ממחיר שיווי משקל). יוצר לחץ לירידת מחירים והתכנסות לשיווי משקל. </t>
  </si>
  <si>
    <t>עודף היצע</t>
  </si>
  <si>
    <t>עודף ביקוש</t>
  </si>
  <si>
    <t>עד פה המקרה הרגיל והנפוץ ביותר. מעבר לזה, נציג עוד שני מקרים.</t>
  </si>
  <si>
    <t>המקרה הראשון - ביקוש קשיח לחלוטין:</t>
  </si>
  <si>
    <t>כאשר הביקוש קשיח לחלוטין, לא משנה מה המחיר - תמיד רוצים</t>
  </si>
  <si>
    <t xml:space="preserve">אותה כמות; זה אומר שה - Q קבוע, וגם את תגדיל או תקטין את P, </t>
  </si>
  <si>
    <t xml:space="preserve">הוא זהה. גרפית, עקומת הביקוש במצב כזה מקבילה לציר האנכי. </t>
  </si>
  <si>
    <t>המקרה השני - ביקוש גמיש לחלוטין:</t>
  </si>
  <si>
    <t>ביקוש גמיש לחלוטין משמעו: גם אם מעלים את המחיר באופן מזערי,</t>
  </si>
  <si>
    <t>מפסיקים לקנות .</t>
  </si>
  <si>
    <t xml:space="preserve">בשאלת שיווי משקל = ביקוש גמיש לחלוטין = עקומת ביקוש מקבילה לציר האופקי. </t>
  </si>
  <si>
    <r>
      <t xml:space="preserve">ומה לגבי תזוזה </t>
    </r>
    <r>
      <rPr>
        <b/>
        <sz val="12"/>
        <color theme="1"/>
        <rFont val="David"/>
      </rPr>
      <t>של העקומות</t>
    </r>
    <r>
      <rPr>
        <sz val="12"/>
        <color theme="1"/>
        <rFont val="David"/>
      </rPr>
      <t xml:space="preserve"> והשפעתן על שיווי משקל?</t>
    </r>
  </si>
  <si>
    <t>ובכן, זוהי הנקודה המרכזית והחשובה ביותר; עלינו לזהות כתוצאה מכל שינוי לאיזה כיוון משתנות העקומות</t>
  </si>
  <si>
    <t xml:space="preserve">בהתאם לנלמד במפגשים הקודמים, ואז לזהות את תזוזת העקומות ואת ההשפעה על שיווי משקל. נושא זה </t>
  </si>
  <si>
    <t xml:space="preserve">מורכב יחסית להבין ללא תרגול, ולכן נגלוש אליו מיד. </t>
  </si>
  <si>
    <t xml:space="preserve">שוק הנקניק בארץ נמצא בשיווי משקל בתחרות משוכללת. לאחרונה התייקרו עלויות הנוצות והכרבולות </t>
  </si>
  <si>
    <t>המשמשים כחומר גלם בייצור נקניק זול. כתוצאה מכך:</t>
  </si>
  <si>
    <t xml:space="preserve">א. מחיר הנקניק יעלה והכמות בשיווי משקל תגדל. </t>
  </si>
  <si>
    <t xml:space="preserve">ב. מחיר הנקניק יעלה והכמות בשיווי משקל תקטן. </t>
  </si>
  <si>
    <t xml:space="preserve">ג. מחיר הנקניק ירד והכמות בשיווי משקל תגדל. </t>
  </si>
  <si>
    <t>ד. מחיר הנקניק לא ישתנה והכמות בשיווי משקל תגדל.</t>
  </si>
  <si>
    <t>S0</t>
  </si>
  <si>
    <t>כאשר עלויות הייצור של היצרן מתייקרות - ההיצע קטן - יותר יקר לו, מציע פחות מוצרים.</t>
  </si>
  <si>
    <t xml:space="preserve">היצע קטן = הקטנת Q או = להזיז את עקום ההיצע S שמאלה. </t>
  </si>
  <si>
    <t>כתוצאה מכך נוצרה נקודת חיתוך חדשה = נקודת שיווי משקל חדשה (B):</t>
  </si>
  <si>
    <t xml:space="preserve">הכמות קטנה (Q), המחיר עולה (P). </t>
  </si>
  <si>
    <t>במשק Dell XPS המוצר ״מחשבים ניידים פרימיום״ נמצא בשיווי משקל בתחרות משוכללת.</t>
  </si>
  <si>
    <t>לאחרונה הוזלו עלויות הייצור של המחשבים. כתוצאה מכך:</t>
  </si>
  <si>
    <t xml:space="preserve">א. מחיר המחשבים הניידים יעלה והכמות בשיווי משקל תגדל. </t>
  </si>
  <si>
    <t>ב. מחיר המחשבים הניידים יעלה והכמות בשיווי משקל תקטן.</t>
  </si>
  <si>
    <t xml:space="preserve">ג. מחיר המחשבים הניידים ירד והכמות בשיווי משקל תגדל. </t>
  </si>
  <si>
    <t xml:space="preserve">ד. מחיר המחשבים הניידים ירד והכמות בשיווי משקל תקטן. </t>
  </si>
  <si>
    <t>ג.</t>
  </si>
  <si>
    <t xml:space="preserve">כאשר חלה הוזלה בעלויות הייצור של היצרן, ההיצע גדל. </t>
  </si>
  <si>
    <t>היצע גדל = עקומת ההיצע זזה ימינה.</t>
  </si>
  <si>
    <t>בנקודת החיתוך החדשה שנוצרת (B) המשקפת שיווי משקל חדש, הכמות Q גבוהה יותר והמחיר P נמוך יותר.</t>
  </si>
  <si>
    <t>במשק Body HD המוצר ״חטיפי חלבון בלתי לעיסים״ נמצא בשיווי משקל בתחרות משוכללת.</t>
  </si>
  <si>
    <t>לאחרונה כולם במשק מושפעים מטרנד פיתוח הגוף ולכן מעוניינים לרכוש יותר חטיפי חלבון</t>
  </si>
  <si>
    <t>בכל מחיר ומחיר. כתוצאה מכך:</t>
  </si>
  <si>
    <t>א. מחיר חטיפי החלבון יעלה והכמות בשיווי משקל תקטן.</t>
  </si>
  <si>
    <t xml:space="preserve">ב. מחיר חטיפי החלבון יעלה והכמות בשיווי משקל תגדל. </t>
  </si>
  <si>
    <t xml:space="preserve">ג. מחיר חטיפי החלבון ירד והכמות בשיווי משקל תגדל. </t>
  </si>
  <si>
    <t>ד. מחיר חטיפי החלבון ירד והכמות בשיווי משקל תקטן.</t>
  </si>
  <si>
    <t>D0</t>
  </si>
  <si>
    <t xml:space="preserve">כאשר מספרים לנו שצרכנים מעוניינים לרכוש יותר מוצרים בכל מחיר ומחיר = הביקוש גדל. </t>
  </si>
  <si>
    <t xml:space="preserve">הביקוש גדל = עקומת הביקוש D זזה ימינה. </t>
  </si>
  <si>
    <t xml:space="preserve">עברנו מנקודת ש״מ A לנקודה B, המחיר עלה, הכמות עלתה. </t>
  </si>
  <si>
    <t>שאלה 4 - מורכבת יותר, משלבת עוד נושאים</t>
  </si>
  <si>
    <t>שוק הנקניק בארץ נמצא בשיווי משקל בתחרות משוכללת. לאחרונה התייקרו עלויות הייצור</t>
  </si>
  <si>
    <t>של נקניק. כתוצאה מכך:</t>
  </si>
  <si>
    <t xml:space="preserve">א. אם הביקוש גמיש, הוצאות הצרכנים לא ישתנו. </t>
  </si>
  <si>
    <t xml:space="preserve">ב. אם הביקוש גמיש, הוצאות הצרכנים יקטנו. </t>
  </si>
  <si>
    <t xml:space="preserve">ג. אם הביקוש גמיש, הוצאות הצרכנים יגדלו. </t>
  </si>
  <si>
    <t xml:space="preserve">ד. אם הביקוש קשיח, הוצאות הצרכנים לא ישתנו. </t>
  </si>
  <si>
    <t xml:space="preserve">התייקרות בעלות הייצור --&gt; היצע קטן --&gt; עקום היצע זז שמאלה, שיווי משקל ב - B. </t>
  </si>
  <si>
    <t>המחיר P עולה, הכמות Q יורדת. והשאלה - מה יקרה להוצאות הצרכנים P*Q?</t>
  </si>
  <si>
    <r>
      <t xml:space="preserve">א. אם הביקוש גמיש, הוצאות הצרכנים לא ישתנו - </t>
    </r>
    <r>
      <rPr>
        <u/>
        <sz val="12"/>
        <color theme="1"/>
        <rFont val="David"/>
      </rPr>
      <t>שגוי, שהרי הן יקטנו</t>
    </r>
  </si>
  <si>
    <r>
      <t xml:space="preserve">ב. אם הביקוש גמיש, הוצאות הצרכנים יקטנו - </t>
    </r>
    <r>
      <rPr>
        <u/>
        <sz val="12"/>
        <color theme="1"/>
        <rFont val="David"/>
      </rPr>
      <t>נכון, ראו טבלה מימין</t>
    </r>
  </si>
  <si>
    <r>
      <t xml:space="preserve">ג. אם הביקוש גמיש, הוצאות הצרכנים יגדלו - </t>
    </r>
    <r>
      <rPr>
        <u/>
        <sz val="12"/>
        <color theme="1"/>
        <rFont val="David"/>
      </rPr>
      <t>שגוי, שהרי הן יקטנו</t>
    </r>
  </si>
  <si>
    <r>
      <t xml:space="preserve">ד. אם הביקוש קשיח, הוצאות הצרכנים לא ישתנו -  </t>
    </r>
    <r>
      <rPr>
        <u/>
        <sz val="12"/>
        <color theme="1"/>
        <rFont val="David"/>
      </rPr>
      <t>שגוי שהרי הן יגדלו</t>
    </r>
  </si>
  <si>
    <t xml:space="preserve">התשובה ב. </t>
  </si>
  <si>
    <t>שאלה 5 - מורכבת יותר, משלבת את נושא הגמישויות</t>
  </si>
  <si>
    <t>של מכונות גילוח. כתוצאה מכך:</t>
  </si>
  <si>
    <t xml:space="preserve">ב. אם הביקוש קשיח, הוצאות הצרכנים יגדלו. </t>
  </si>
  <si>
    <t xml:space="preserve">ג. אם הביקוש קשיח, הוצאות הצרכנים לא ישתנו. </t>
  </si>
  <si>
    <t xml:space="preserve">ד. אם הביקוש גמיש, הוצאות הצרכנים יגדלו. </t>
  </si>
  <si>
    <t xml:space="preserve">ההיצע קטן בעקבות ההתייקרות, המחיר בשיווי משקל עולה, והכמות יורדת. </t>
  </si>
  <si>
    <t>כדי לדעת מה קורה לסך ההוצאה כשיש שינוי בכיוון הפוך ב - P וב-Q, נשתמש בגמישויות.</t>
  </si>
  <si>
    <r>
      <t xml:space="preserve">א. אם הביקוש גמיש, הוצאות הצרכנים לא ישתנו - </t>
    </r>
    <r>
      <rPr>
        <u/>
        <sz val="12"/>
        <color theme="1"/>
        <rFont val="David"/>
      </rPr>
      <t>שגוי, ההוצאה יורדת</t>
    </r>
  </si>
  <si>
    <r>
      <t xml:space="preserve">ב. אם הביקוש קשיח, הוצאות הצרכנים יגדלו - </t>
    </r>
    <r>
      <rPr>
        <u/>
        <sz val="12"/>
        <color theme="1"/>
        <rFont val="David"/>
      </rPr>
      <t>נכון, ראו טבלה מימין</t>
    </r>
    <r>
      <rPr>
        <sz val="12"/>
        <color theme="1"/>
        <rFont val="David"/>
      </rPr>
      <t xml:space="preserve"> </t>
    </r>
  </si>
  <si>
    <r>
      <t xml:space="preserve">ג. אם הביקוש קשיח, הוצאות הצרכנים לא ישתנו - </t>
    </r>
    <r>
      <rPr>
        <u/>
        <sz val="12"/>
        <color theme="1"/>
        <rFont val="David"/>
      </rPr>
      <t>שגוי, ההוצאות יגדלו</t>
    </r>
  </si>
  <si>
    <r>
      <t xml:space="preserve">ד. אם הביקוש גמיש, הוצאות הצרכנים יגדלו - </t>
    </r>
    <r>
      <rPr>
        <u/>
        <sz val="12"/>
        <color theme="1"/>
        <rFont val="David"/>
      </rPr>
      <t>שגוי, במצב כזה ההוצאה יורדת</t>
    </r>
  </si>
  <si>
    <t>שאלה 6 - מורכבת יותר, משלבת את נושא התחליפיים</t>
  </si>
  <si>
    <t>שוק משחות השיניים נמצא בשיווי משקל בתחרות משוכללת. לאחרונה חלה עלייה במחירי</t>
  </si>
  <si>
    <t>שטיפת הפה המהווה מוצר תחליפי למשחת שיניים. כתוצאה מכך:</t>
  </si>
  <si>
    <t>א. מחיר משחת השיניים יעלה, לא ניתן לדעת מה יקרה להוצאות הצרכנים</t>
  </si>
  <si>
    <t>ב. מחיר משחת השיניים ירד, הוצאות הצרכנים על משחת שיניים ירדו</t>
  </si>
  <si>
    <t>ג. מחיר משחת השיניים יעלה, הוצאות הצרכנים על משחת שיניים יעלו</t>
  </si>
  <si>
    <t>ד. מחיר משחת השיניים ירד, הוצאות הצרכנים על משחת שיניים לא ישתנו</t>
  </si>
  <si>
    <t>שוק משחות השיניים בישראל</t>
  </si>
  <si>
    <t xml:space="preserve">באופן כללי: כאשר חלה התייקרות במוצר שמהווה תחליף למוצר שבו דנים - </t>
  </si>
  <si>
    <t xml:space="preserve">הביקוש למוצר הספציפי יגדל. </t>
  </si>
  <si>
    <t>בשפה פשוטה: הצרכן יכול להשתמש במשחת שיניים, או בשטיפת פה - אבל כעת יקרו לו</t>
  </si>
  <si>
    <t xml:space="preserve">את שטיפת הפה, לכן הוא ירצה יותר משחת שיניים (ביקוש למשחת שיניים גדל). </t>
  </si>
  <si>
    <t xml:space="preserve">כאשר התחליפי שלך מתייקר - הביקוש שלך גדל. </t>
  </si>
  <si>
    <t>הביקוש (למשחת שיניים) גדל ---&gt; זז ימינה.</t>
  </si>
  <si>
    <t xml:space="preserve">המחיר עלה. הכמות עלתה. </t>
  </si>
  <si>
    <r>
      <t xml:space="preserve">בשונה מ-2 התרגילים הקודמים, המחיר והכמות </t>
    </r>
    <r>
      <rPr>
        <b/>
        <sz val="12"/>
        <color theme="1"/>
        <rFont val="David"/>
      </rPr>
      <t>לא</t>
    </r>
    <r>
      <rPr>
        <sz val="12"/>
        <color theme="1"/>
        <rFont val="David"/>
      </rPr>
      <t xml:space="preserve"> משתנים בכיוון הפוך. </t>
    </r>
  </si>
  <si>
    <t xml:space="preserve">אלא שני הרכיבים, גם המחיר וגם הכמות, גדלים - לכן בוודאות מכפלת הכמות במחיר - הוצאה - עולה. </t>
  </si>
  <si>
    <t>אם גם המחיר וגם הכמות משתנים לאותו כיוון = ממש לא צריך טבלת גמישויות עובדים עם ההיגיון של שחף.</t>
  </si>
  <si>
    <t xml:space="preserve">שאלה 7 - מורכבת יותר - כולל שילוב מוצר נחות </t>
  </si>
  <si>
    <t xml:space="preserve">שוק הנקניק היבש נמצא בשיווי משקל בתחרות משוכללת. נקניק יבש הנו מוצר נחות. </t>
  </si>
  <si>
    <t>לאחרונה חלה עליה בהכנסות הצרכנים ובמקביל חל שיפור טכנולוגי בייצור הנקניק היבש (הדרכה:</t>
  </si>
  <si>
    <t xml:space="preserve">המשמעות היא כי זול יותר לייצרו). </t>
  </si>
  <si>
    <t>כתוצאה מכך:</t>
  </si>
  <si>
    <t xml:space="preserve">א. כמות הנקניק היבש לא תשתנה ומחירו ירד. </t>
  </si>
  <si>
    <t xml:space="preserve">ב. לא ניתן לדעת מה יקרה לכמות הנקניק היבש הנמכרת אך המחיר ירד. </t>
  </si>
  <si>
    <t xml:space="preserve">ג. לא ניתן לדעת מה יקרה למחיר הנקניק היבש אך הכמות תקטן. </t>
  </si>
  <si>
    <t>ד. כמות הנקניק היבש תגדל והמחיר שלו לא ישתנה.</t>
  </si>
  <si>
    <t>חלו כאן שני שינויים בו זמנית:</t>
  </si>
  <si>
    <t>ההיצע גדל (נתון שיפור טכנולוגי): דוחף לירידת מחיר ועליית כמות</t>
  </si>
  <si>
    <t>הביקוש קטן (נתון הכנסה גדלה, ומוצר נחות): דוחף לירידת מחיר ולירידת כמות.</t>
  </si>
  <si>
    <t>אז בסך הכל: המחיר בוודאות יורד, אך לא נדע מה קרה לכמות...</t>
  </si>
  <si>
    <t>שאלה 8 - מורכבת יותר - כולל שילוב מוצר נורמלי</t>
  </si>
  <si>
    <t xml:space="preserve">שוק ההייטק נמצא בשיווי משקל בתחרות משוכללת. מוצר הייטק הוא מוצר נורמלי. </t>
  </si>
  <si>
    <t xml:space="preserve">לאחרונה חלה עליה בהכנסות הצרכנים ובמקביל חל שיפור טכנולוגי בייצור מוצרי ההייטק. </t>
  </si>
  <si>
    <t>א. כמות מוצרי ההייטק לא תשתנה ומחירו ירד</t>
  </si>
  <si>
    <t>ב. לא ניתן לדעת מה יקרה לכמות מוצרי ההייטק הנמכרת אך המחיר ירד</t>
  </si>
  <si>
    <t>ג. לא ניתן לדעת מה יקרה למחיר מוצרי ההייטק אך הכמות תגדל</t>
  </si>
  <si>
    <t>ד. כמות מוצרי ההייטק תעלה ומחירו יעלה</t>
  </si>
  <si>
    <r>
      <t xml:space="preserve">חל שיפור טכנולוגי ---&gt; עלייה בהיצע, עקום ההיצע זז ימינה / למטה ---&gt; </t>
    </r>
    <r>
      <rPr>
        <b/>
        <u/>
        <sz val="12"/>
        <color theme="1"/>
        <rFont val="David"/>
      </rPr>
      <t>דוחף לעליית כמות</t>
    </r>
    <r>
      <rPr>
        <sz val="12"/>
        <color theme="1"/>
        <rFont val="David"/>
      </rPr>
      <t xml:space="preserve"> </t>
    </r>
    <r>
      <rPr>
        <b/>
        <u/>
        <sz val="12"/>
        <color rgb="FFFF0000"/>
        <rFont val="David"/>
      </rPr>
      <t>וירידת מחיר</t>
    </r>
  </si>
  <si>
    <r>
      <t xml:space="preserve">חלה עלייה בהכנסות עבור מוצר נורמלי ---&gt; עלייה בביקוש ---&gt; עקום הביקוש זז ימינה / למעלה ---&gt; </t>
    </r>
    <r>
      <rPr>
        <b/>
        <u/>
        <sz val="12"/>
        <color theme="1"/>
        <rFont val="David"/>
      </rPr>
      <t>דוחף לעליית כמות</t>
    </r>
    <r>
      <rPr>
        <sz val="12"/>
        <color theme="1"/>
        <rFont val="David"/>
      </rPr>
      <t xml:space="preserve"> </t>
    </r>
    <r>
      <rPr>
        <b/>
        <u/>
        <sz val="12"/>
        <color rgb="FF00B050"/>
        <rFont val="David"/>
      </rPr>
      <t>ועליית מחיר</t>
    </r>
  </si>
  <si>
    <t xml:space="preserve">לכן אין ספק - בשיווי משקל חדש הכמות עולה. </t>
  </si>
  <si>
    <t xml:space="preserve">אך לא נדע מה קרה למחיר - האם הוא עלה / ירד, כי ההשפעות עליו מנוגדות. </t>
  </si>
  <si>
    <t>שאלה 9 - מורכבת יותר - כולל שילוב ביקוש יחידתי</t>
  </si>
  <si>
    <t>שוק המקבוקים מצוי בתחרות משוכללת. הביקוש למקבוקים הוא יחידתי. לאחרונה בעקבות קשיים בשרשרת</t>
  </si>
  <si>
    <t>האספקה קטן ההיצע של המקבוקים. כתוצאה מכך, בשוק המקבוקים, נצפה ש:</t>
  </si>
  <si>
    <t>א. המחיר יעלה והכמות תקטן, הוצאות הצרכנים לא ישתנו</t>
  </si>
  <si>
    <t>ב. המחיר ירד והכמות תעלה, הוצאות הצרכנים לא ישתנו</t>
  </si>
  <si>
    <t>ג. המחיר ירד והכמות לא תשתנה, הוצאות הצרכנים יקטנו</t>
  </si>
  <si>
    <t>ד. המחיר יעלה והכמות לא תשנה, הוצאות הצרכנים יעלו</t>
  </si>
  <si>
    <t xml:space="preserve">כתוצאה מהקיטון בהיצע עוברים מנקודה A לנקודה B. </t>
  </si>
  <si>
    <t>הכמות יורדת והמחיר עולה.</t>
  </si>
  <si>
    <t xml:space="preserve">לאור העובדה שהשינוי בכמות הפוך בכיוון מהשינוי במחיר, כדי לדעת מה קורה לסך ההוצאה </t>
  </si>
  <si>
    <t>אלך לטבלת הגמישויות.</t>
  </si>
  <si>
    <t>בשאלה נתון הביקוש יחידתי = גמישות ביקוש יחידתית</t>
  </si>
  <si>
    <t>נכון:</t>
  </si>
  <si>
    <t>שאלה 10 - מורכבת יותר - כולל שילוב ביקוש קשיח לחלוטין</t>
  </si>
  <si>
    <t>עקומת הביקוש לאייפדים היא קשיחה לחלוטין. לאחרונה חל שיפור טכנלוגי בייצור האייפדים. לפיכך:</t>
  </si>
  <si>
    <t>א. מחיר האייפדים יעלה וכמותם לא תשתנה</t>
  </si>
  <si>
    <t>ב. מחיר האייפדים יעלה וכמותם תרד</t>
  </si>
  <si>
    <t>טיפ: כשהביקוש קשיח לחלוטין, צורת עקומת הביקוש</t>
  </si>
  <si>
    <t>ג. מחיר האייפדים ירד, כמותם לא תשתנה</t>
  </si>
  <si>
    <t xml:space="preserve">איננה ״רגילה״ אלא כקו המקביל לציר האנכי. </t>
  </si>
  <si>
    <t>ד. הוצאות הצרכנים על אייפדים ירדו</t>
  </si>
  <si>
    <t>ה. תשובות ג ו-ד נכונות</t>
  </si>
  <si>
    <t xml:space="preserve">בעקבות העלייה בהיצע (נתון שיפור טכנולוגי) עקומת ההיצע זזה ימינה / למטה. </t>
  </si>
  <si>
    <t xml:space="preserve">הגענו לנקודת שיווי משקל חדשה בנקודה B שבה המחיר נמוך יותר והכמות זהה. </t>
  </si>
  <si>
    <t xml:space="preserve">אם המחיר יורד והכמות זהה, הרי שבהכרח הוצאות הצרכנים - מכפלת המחיר בכמות - יורדות. </t>
  </si>
  <si>
    <t xml:space="preserve">התשובה ה: המחיר יורד, הכמות זהה, סך ההוצאה יורדת. </t>
  </si>
  <si>
    <t>שאלה 11 - מורכבת יותר - כולל שילוב ביקוש גמיש לחלוטין</t>
  </si>
  <si>
    <t>עקומת הביקוש לאיירפודס היא גמישה לחלוטין. לאחרונה חל שיפור טכנולוגי בייצור האיירפודס. לפיכך:</t>
  </si>
  <si>
    <t>א. מחיר האיירפודס יעלה וכמותם לא תשתנה</t>
  </si>
  <si>
    <t>ב. מחיר האיירפודס יעלה וכמותם תרד</t>
  </si>
  <si>
    <t>טיפ: כשהביקוש גמיש לחלוטין, צורת עקומת הביקוש</t>
  </si>
  <si>
    <t>ג. מחיר האיירפודס לא ישתנה, כמותם תעלה</t>
  </si>
  <si>
    <t xml:space="preserve">איננה ״רגילה״ אלא כקו המקביל לציר האופקי. </t>
  </si>
  <si>
    <t>ד. הוצאות הצרכנים על איירפודס ירדו</t>
  </si>
  <si>
    <t>כשהביקוש גמיש לחלוטין - שינוי בהיצע ישפיע על הכמויות אבל לא ישפיע על המחיר.</t>
  </si>
  <si>
    <t xml:space="preserve">הואיל וכאן היה שיפור טכנולוגי - שמשפר את ההיצע - ימינה ולמטה - </t>
  </si>
  <si>
    <t>שיעורי בית - שאלות מהקובץ של שלומי, כדלקמן (תשובות סופיות אחרי הקובץ):</t>
  </si>
  <si>
    <t>פתרונות סופיים לקובץ שאלות - שלומי:</t>
  </si>
  <si>
    <t>מחברת הקורס - מבוא למיקרו כלכלה - ד״ר שי צבאן</t>
  </si>
  <si>
    <t>סמסטר 2025א</t>
  </si>
  <si>
    <t>מנהלות:</t>
  </si>
  <si>
    <t>חובת הגשה של 4 תרגילים מתוך 5 במשקל של 10% מהציון.</t>
  </si>
  <si>
    <t>היתר - בגין הבחינה.</t>
  </si>
  <si>
    <t xml:space="preserve">אז בעצם: הבעיה הכלכלית אומרת - יש גבול או ״מגבלה״ על כמה שאפשר לייצר / ליצור / לצרוך - </t>
  </si>
  <si>
    <r>
      <t>התנהלות כלכלית אומרת - איך ״מתנהלים״ בתוך המגבלה &gt;&gt;&gt; המגבלה: ״</t>
    </r>
    <r>
      <rPr>
        <b/>
        <sz val="12"/>
        <color rgb="FFFF0000"/>
        <rFont val="David"/>
      </rPr>
      <t>עקומת התמורה</t>
    </r>
    <r>
      <rPr>
        <b/>
        <sz val="12"/>
        <color theme="1"/>
        <rFont val="David"/>
      </rPr>
      <t>״.</t>
    </r>
  </si>
  <si>
    <r>
      <rPr>
        <b/>
        <sz val="12"/>
        <color theme="1"/>
        <rFont val="David"/>
      </rPr>
      <t>עקומת התמורה</t>
    </r>
    <r>
      <rPr>
        <sz val="12"/>
        <color theme="1"/>
        <rFont val="David"/>
      </rPr>
      <t xml:space="preserve"> מוגדרת, לצרכינו, כ״</t>
    </r>
    <r>
      <rPr>
        <b/>
        <u/>
        <sz val="12"/>
        <color theme="1"/>
        <rFont val="David"/>
      </rPr>
      <t>אוסף נקודות הייצור האופטימליות</t>
    </r>
    <r>
      <rPr>
        <sz val="12"/>
        <color theme="1"/>
        <rFont val="David"/>
      </rPr>
      <t>״ או כ״</t>
    </r>
    <r>
      <rPr>
        <b/>
        <u/>
        <sz val="12"/>
        <color theme="1"/>
        <rFont val="David"/>
      </rPr>
      <t>אוסף הנקודות היעילות המתארות</t>
    </r>
  </si>
  <si>
    <r>
      <rPr>
        <b/>
        <u/>
        <sz val="12"/>
        <color theme="1"/>
        <rFont val="David"/>
      </rPr>
      <t>תמהילי (הרכב) ייצור</t>
    </r>
    <r>
      <rPr>
        <sz val="12"/>
        <color theme="1"/>
        <rFont val="David"/>
      </rPr>
      <t xml:space="preserve">״. </t>
    </r>
  </si>
  <si>
    <t>למה הכוונה?</t>
  </si>
  <si>
    <t>במשפט: ״אם אתה יכול יותר״ &gt;&gt;&gt; אתה ״לא יעיל״ &gt;&gt;&gt; ״אתה לא על עקומת התמורה״</t>
  </si>
  <si>
    <t>העקומה הימנית: שיפוע הולך וגדל (בערך מוחלט) - מתאים למקרים שבהם ככל שמעסיקים יותר עובדים בייצור X</t>
  </si>
  <si>
    <t xml:space="preserve">נאלצים לשריין לשם את אלו שהם ״פחות טובים״ בייצורו; וכתוצאה מכך, ייצור Y נפגע יותר ״חזק״ (שיפוע גבוה יותר). </t>
  </si>
  <si>
    <t xml:space="preserve">למשל: אם במשק יש מאבטחים ורופאים, וצריך יותר שירותי אבטחה, בתור התחלה נשבץ שם את המאבטחים, </t>
  </si>
  <si>
    <t xml:space="preserve">אבל אם זה לא מספיק נצטרך להעביר לשם גם רופאים. והעברתם תפגע חזק יותר בייצור. </t>
  </si>
  <si>
    <t xml:space="preserve">העקומה השמאלית: שיפוע קבוע. מתאים למקרים שבהם כל העובדים זהים, ולכן הפגיעה בייצור Y כתוצאה מייצור X </t>
  </si>
  <si>
    <t xml:space="preserve">היא ״קבועה״. </t>
  </si>
  <si>
    <t xml:space="preserve">א. שיפוע שלילי (יורדת משמאל לימין), לאור תופעת המחסור. </t>
  </si>
  <si>
    <t>ג. עקומת התמורה מהווה מגבלה, לא ניתן לייצר מעליה [אפשר להיות מתחתיה - ואז אנחנו לא יעילים].</t>
  </si>
  <si>
    <t>לא. השיפוע חייב להיות שלילי תמיד (לכל ערכי X).</t>
  </si>
  <si>
    <r>
      <t xml:space="preserve">ו. בנקודה B, מהי </t>
    </r>
    <r>
      <rPr>
        <b/>
        <sz val="12"/>
        <color theme="1"/>
        <rFont val="David"/>
      </rPr>
      <t>העלות הכוללת</t>
    </r>
    <r>
      <rPr>
        <sz val="12"/>
        <color theme="1"/>
        <rFont val="David"/>
      </rPr>
      <t xml:space="preserve"> לייצור פסטה?</t>
    </r>
  </si>
  <si>
    <r>
      <t xml:space="preserve">ח. בנקודה B, מהי </t>
    </r>
    <r>
      <rPr>
        <b/>
        <sz val="12"/>
        <color theme="1"/>
        <rFont val="David"/>
      </rPr>
      <t>העלות הכוללת</t>
    </r>
    <r>
      <rPr>
        <sz val="12"/>
        <color theme="1"/>
        <rFont val="David"/>
      </rPr>
      <t xml:space="preserve"> לייצור פתיתים?</t>
    </r>
  </si>
  <si>
    <t>י״א. מה תהיה העלות השולית של הפסטה ה-102 (כמה יעלה לי לייצר את הפסטה ה-102)?</t>
  </si>
  <si>
    <t>עלות שולית = שיפוע, גם יח׳ 102 של פסטה נמצאת בין B ל-C (על אותו שיפוע)</t>
  </si>
  <si>
    <t xml:space="preserve">לכן השיפוע עדיין 1-, העלות השולית 1. </t>
  </si>
  <si>
    <t>י״ב. מה העלות השולית של הפסטה ה-164?</t>
  </si>
  <si>
    <t xml:space="preserve">העלות השולית: 4. </t>
  </si>
  <si>
    <t>עקומת התמורה, תרגיל נוסף להתמודדות בבית</t>
  </si>
  <si>
    <t>מבוא לכלכלה - ועקומת התמורה</t>
  </si>
  <si>
    <t>סעיף ד של שאלת כיתה (שורות 236 עד 238) + תרגילי רב ברירה לאחר מכן</t>
  </si>
  <si>
    <t xml:space="preserve">תרגילי ״רב ברירה״ בסגנון בחינה (בסיסי כמובן, רמת קושי נמוכה אנחנו רק בהתחלה) </t>
  </si>
  <si>
    <t>עקומת התמורה מתארת את:</t>
  </si>
  <si>
    <t xml:space="preserve">א. צירופי הייצור המועדפים על הפרטים במשק. </t>
  </si>
  <si>
    <t>ב. צירופי הייצור שאינם אפשריים במשק.</t>
  </si>
  <si>
    <t xml:space="preserve">ג. כל צירופי הייצור האפשריים במשק. </t>
  </si>
  <si>
    <t>ד. אף תשובה אינה נכונה.</t>
  </si>
  <si>
    <t xml:space="preserve">ה. צירופי הייצור האפשריים המירביים (המקסימליים) במשק. </t>
  </si>
  <si>
    <t>שאלה</t>
  </si>
  <si>
    <t>תשובה</t>
  </si>
  <si>
    <t>ה</t>
  </si>
  <si>
    <t>מקור: מבחן לדוגמא 1</t>
  </si>
  <si>
    <t>מקור: מבחן לדוגמא 2</t>
  </si>
  <si>
    <t>להלן נקודות על עקומת התמורה:</t>
  </si>
  <si>
    <t>במבה</t>
  </si>
  <si>
    <t>ביסלי</t>
  </si>
  <si>
    <t>ב. העלות השולית לייצור 20 במבה היא 2 ביסלי.</t>
  </si>
  <si>
    <t xml:space="preserve">ג. העלות השולית לייצור 20 במבה היא 1 ביסלי. </t>
  </si>
  <si>
    <t>ד. לאורך עקומת התמורה העלות השולית לייצור במבה ולייצור ביסלי הינה קבועה.</t>
  </si>
  <si>
    <t>ה. אף אחת מהתשובות האחרות אינה נכונה.</t>
  </si>
  <si>
    <t>מקור: מבחן לדוגמא תשעו</t>
  </si>
  <si>
    <t xml:space="preserve">א. העלות הממוצעת לייצור 7 במבה היא 1 ביסלי. </t>
  </si>
  <si>
    <t>ב. העלות השולית לייצור 7 במבה היא 2/3 ביסלי.</t>
  </si>
  <si>
    <t xml:space="preserve">ג. העלות הממוצעת לייצור 30 במבה היא 1/2 ביסלי.  </t>
  </si>
  <si>
    <t xml:space="preserve">ד. העלות השולית לייצור 30 במבה היא 1/2 ביסלי. </t>
  </si>
  <si>
    <t>מקור: מבחן לדוגמא תשעח</t>
  </si>
  <si>
    <t>א. העלות השולית לייצר 30 במבה היא 2 ביסלי</t>
  </si>
  <si>
    <t xml:space="preserve">ב. העלות השולית לייצר 7 במבה היא 2/3 ביסלי. </t>
  </si>
  <si>
    <t xml:space="preserve">ג. העלות השולית לייצר 30 במבה היא 1 ביסלי. </t>
  </si>
  <si>
    <t xml:space="preserve">ד. העלות השולית לייצר 30 במבה היא 1/2 ביסלי. </t>
  </si>
  <si>
    <t>פתרונות סופיים לשיעורי הבית (לא להגשה) ממבחנים</t>
  </si>
  <si>
    <t>ייצור y 
בנקודה</t>
  </si>
  <si>
    <r>
      <t xml:space="preserve">א. העלות הממוצעת לייצור 30 </t>
    </r>
    <r>
      <rPr>
        <b/>
        <sz val="12"/>
        <color rgb="FFFF0000"/>
        <rFont val="David"/>
      </rPr>
      <t>במבה</t>
    </r>
    <r>
      <rPr>
        <sz val="12"/>
        <color theme="1"/>
        <rFont val="David"/>
      </rPr>
      <t xml:space="preserve"> היא 3/2 ביסלי (1.5 ביסלי). </t>
    </r>
  </si>
  <si>
    <t>במבה (X)</t>
  </si>
  <si>
    <t>ביסלי (Y)</t>
  </si>
  <si>
    <r>
      <t xml:space="preserve">א. </t>
    </r>
    <r>
      <rPr>
        <b/>
        <sz val="12"/>
        <color rgb="FFFF0000"/>
        <rFont val="David"/>
      </rPr>
      <t>שגויה</t>
    </r>
    <r>
      <rPr>
        <sz val="12"/>
        <color theme="1"/>
        <rFont val="David"/>
      </rPr>
      <t xml:space="preserve"> עלות ממוצעת לייצור 30 במבה (X):</t>
    </r>
  </si>
  <si>
    <t>Y</t>
  </si>
  <si>
    <t>X</t>
  </si>
  <si>
    <t>נמצאת הנקודה. לשם כך נסמן את הנקודה הספציפית ואת הנקודה</t>
  </si>
  <si>
    <t>הקודמת (שבה מספר יח׳ X נמוך יותר):</t>
  </si>
  <si>
    <t>העלות השולית</t>
  </si>
  <si>
    <t>היא השיפוע</t>
  </si>
  <si>
    <t>בערך מוחלט, כלומר 1</t>
  </si>
  <si>
    <r>
      <t xml:space="preserve">ב. </t>
    </r>
    <r>
      <rPr>
        <b/>
        <sz val="12"/>
        <color rgb="FFFF0000"/>
        <rFont val="David"/>
      </rPr>
      <t>שגויה</t>
    </r>
    <r>
      <rPr>
        <sz val="12"/>
        <color theme="1"/>
        <rFont val="David"/>
      </rPr>
      <t>. העלות השולית בייצור X היא לפי שיפוע הישר שעליו / בסופו</t>
    </r>
  </si>
  <si>
    <r>
      <t xml:space="preserve">ג. </t>
    </r>
    <r>
      <rPr>
        <b/>
        <sz val="12"/>
        <color rgb="FF00B050"/>
        <rFont val="David"/>
      </rPr>
      <t>נכונה</t>
    </r>
    <r>
      <rPr>
        <sz val="12"/>
        <color theme="1"/>
        <rFont val="David"/>
      </rPr>
      <t xml:space="preserve">. הסבר במענה לעיל לסעיף ב. </t>
    </r>
  </si>
  <si>
    <t>שלילת הטענה ללא איור - בכל עלייה ב-3 הנקודות הראשונות,</t>
  </si>
  <si>
    <t>כל עלייה ב-10 של איקס מלווה בירידה של 10 בוואי,</t>
  </si>
  <si>
    <t xml:space="preserve">אבל במעבר מ-20 ל-30 העלייה של איקס ב-10 מלווה בירידה של 20 בוואי. </t>
  </si>
  <si>
    <t xml:space="preserve">לכן העלות השולית (השיפוע) לא תמיד קבועה. </t>
  </si>
  <si>
    <r>
      <t xml:space="preserve">ד. </t>
    </r>
    <r>
      <rPr>
        <b/>
        <sz val="12"/>
        <color rgb="FFFF0000"/>
        <rFont val="David"/>
      </rPr>
      <t>שגויה</t>
    </r>
    <r>
      <rPr>
        <sz val="12"/>
        <color theme="1"/>
        <rFont val="David"/>
      </rPr>
      <t>. ניתן להראות באיור (נסו בבית) שהשיפוע משתנה.</t>
    </r>
  </si>
  <si>
    <t>שווארמה (Y)</t>
  </si>
  <si>
    <t>לאפות (X)</t>
  </si>
  <si>
    <t>בשאלות שבהן קיימים נתונים לגבי עובדים שונים</t>
  </si>
  <si>
    <t>כאלו שכושר הייצור שלהם שונה,</t>
  </si>
  <si>
    <t>היא היחס שבין היקף הייצור שהוא יכול לייצר מ-y</t>
  </si>
  <si>
    <t>לבין היקף הייצור שהוא יכול לייצר מ-x</t>
  </si>
  <si>
    <t>העלות השולית של כל עובד בייצור x:</t>
  </si>
  <si>
    <t>העלות השולית של כל עובד בייצור y:</t>
  </si>
  <si>
    <t>היא היחס שבין היקף הייצור שהוא יכול לייצר מ-x</t>
  </si>
  <si>
    <t>לבין היקף הייצור שהוא יכול לייצר מ - y</t>
  </si>
  <si>
    <t>או: ההפכי לעלות השולית בייצור x</t>
  </si>
  <si>
    <t>כלומר 1 חלקי העלות השולית בייצור x</t>
  </si>
  <si>
    <r>
      <t xml:space="preserve">בייצור </t>
    </r>
    <r>
      <rPr>
        <b/>
        <sz val="12"/>
        <rFont val="David"/>
      </rPr>
      <t>x</t>
    </r>
  </si>
  <si>
    <r>
      <t xml:space="preserve">בייצור </t>
    </r>
    <r>
      <rPr>
        <b/>
        <sz val="12"/>
        <rFont val="David"/>
      </rPr>
      <t>y</t>
    </r>
  </si>
  <si>
    <t xml:space="preserve">אני (המשק) יעיל = אני על עקומת התמורה </t>
  </si>
  <si>
    <t>ולכן בתור התחלה העתקתי את עקומת התמורה.</t>
  </si>
  <si>
    <t>העלות הכוללת לייצור 16 תמרים X (בנקודה C):</t>
  </si>
  <si>
    <t>בסך הכל נאלצים לוותר על 6 תפוחים כדי לייצר 16 תמרים</t>
  </si>
  <si>
    <t>העלות הממוצעת לייצור 16 תמרים X (בנקודה C):</t>
  </si>
  <si>
    <t>העלות השולית בייצור 16 תמרים X:</t>
  </si>
  <si>
    <t>עלות שולית בייצור X = הערך המוחלט של השיפוע 0.5</t>
  </si>
  <si>
    <t xml:space="preserve">לחילופין (בשאלות עם עובדים): </t>
  </si>
  <si>
    <t xml:space="preserve">פשוט נזהה את העלות השולית של העובד </t>
  </si>
  <si>
    <t>שמייצר ב״קו״ שעליו נמצאת הנקודה.</t>
  </si>
  <si>
    <t>כאן - העובד שנמצא על BC הוא עובד ד</t>
  </si>
  <si>
    <t xml:space="preserve">שעלותו השולית בייצור X היא חצי. </t>
  </si>
  <si>
    <t>עקומת התמורה, בנייתה על בסיס עובדים, יתרון יחסי ועלויות</t>
  </si>
  <si>
    <t>כל השאלות שלא פתרתם מגיליון 1 (בסופו), ובגיליון 2 לחזור על שאלה 2 ולהשלים את כלל סעיפיה (יש פתרון מלא, תוודאו שברור)</t>
  </si>
  <si>
    <t>מטרת תרגיל זה היא לחזק פעם אחת נוספת ואחרונה בשלב זה את הידע לגבי עקומת התמורה. במיוחד, נרצה שהסעיפים</t>
  </si>
  <si>
    <t>האחרונים במערך שיעור 2 (אלו שדורשים מאיתנו לבנות את משוואת הישר של חלקים מעקומת התמורה, שלא תורגלה</t>
  </si>
  <si>
    <t>בכיתה) יהיו ברורים.</t>
  </si>
  <si>
    <t>אם החלק האחרון במערך שיעור 2 היה ברור לכם - זכיתם. אם לא, בואו נחזק, ותנסו לחזור אליו ולהתמודד איתו בבית</t>
  </si>
  <si>
    <t>לאחר הבהרה זו (אני לא פותר בדיוק אותו דבר אלא תרגיל דומה, כדי שיהיה לכם חומר לתרגל עצמאית על בסיס</t>
  </si>
  <si>
    <t xml:space="preserve">מערך השיעור הקודם). </t>
  </si>
  <si>
    <t>נסח השאלה:</t>
  </si>
  <si>
    <t xml:space="preserve">במשק יכולים לייצר שני מוצרים: מוצר X ומוצר Y. להלן נתונים בדבר היקפי הייצור של סוגי עובדים שונים במשק - </t>
  </si>
  <si>
    <t>עובד</t>
  </si>
  <si>
    <r>
      <t xml:space="preserve">כאשר ידוע שבמשק עובד אחד מכל סוג. הערכים המתוארים את המקסימום שכל עובד יכול לייצר מ-X </t>
    </r>
    <r>
      <rPr>
        <b/>
        <u/>
        <sz val="12"/>
        <color theme="1"/>
        <rFont val="David"/>
      </rPr>
      <t>או</t>
    </r>
    <r>
      <rPr>
        <sz val="12"/>
        <color theme="1"/>
        <rFont val="David"/>
      </rPr>
      <t xml:space="preserve"> מ-Y. </t>
    </r>
  </si>
  <si>
    <t xml:space="preserve">א. חשבו את היקף הייצור המירבי האפשרי במשק מכל מוצר (Xmax, Ymax) והציגו את העלות השולית בייצור </t>
  </si>
  <si>
    <t xml:space="preserve">כל אחד מהמוצרים לפי ההגדרה. על בסיס זאת, הציגו את עקומת התמורה. </t>
  </si>
  <si>
    <r>
      <rPr>
        <b/>
        <sz val="12"/>
        <color theme="1"/>
        <rFont val="David"/>
      </rPr>
      <t>עלות שולית X</t>
    </r>
    <r>
      <rPr>
        <sz val="12"/>
        <color theme="1"/>
        <rFont val="David"/>
      </rPr>
      <t xml:space="preserve">
לפי Y/X</t>
    </r>
  </si>
  <si>
    <r>
      <rPr>
        <b/>
        <sz val="12"/>
        <color theme="1"/>
        <rFont val="David"/>
      </rPr>
      <t>עלות שולית
Y</t>
    </r>
    <r>
      <rPr>
        <sz val="12"/>
        <color theme="1"/>
        <rFont val="David"/>
      </rPr>
      <t xml:space="preserve">
לפי X/Y
או לפי </t>
    </r>
    <r>
      <rPr>
        <b/>
        <sz val="12"/>
        <color theme="1"/>
        <rFont val="David"/>
      </rPr>
      <t>ההופכי</t>
    </r>
    <r>
      <rPr>
        <sz val="12"/>
        <color theme="1"/>
        <rFont val="David"/>
      </rPr>
      <t xml:space="preserve">
לעלות שולית X</t>
    </r>
  </si>
  <si>
    <t xml:space="preserve">ב. מהי העלות הכוללת, השולית והממוצעת בייצור X, כאשר המשק מייצר 13 יח׳ של X. </t>
  </si>
  <si>
    <t xml:space="preserve">ג. מהי העלות הכוללת, השולית והממוצעת בייצור X, כאשר המשק מייצר 18 יח׳ של X. </t>
  </si>
  <si>
    <t>ד. מהי העלות הכוללת, השולית והממוצעת בייצור Y, כאשר המשק מייצר 10 יח׳ של Y.</t>
  </si>
  <si>
    <t>יח׳ X</t>
  </si>
  <si>
    <t>איפה נמצאים</t>
  </si>
  <si>
    <t>בדיוק בנק׳ 2</t>
  </si>
  <si>
    <t>עלות שולית לפי</t>
  </si>
  <si>
    <t>ולכן העלות השולית היא</t>
  </si>
  <si>
    <t>בין נק׳ 2 ל-3</t>
  </si>
  <si>
    <t>עלות שולית בייצור X</t>
  </si>
  <si>
    <t>עלות שולית בייצור Y</t>
  </si>
  <si>
    <t>יח׳ Y</t>
  </si>
  <si>
    <t>בדיוק בנק׳ 3</t>
  </si>
  <si>
    <t>בין נק׳ 2 ל-1</t>
  </si>
  <si>
    <t>שיפוע הישר המוביל לנק׳ 2 (השיפוע משמאל לנקודה)</t>
  </si>
  <si>
    <t>שיפוע הישר המוביל לנק׳ 3 (השיפוע משמאל לנקודה)</t>
  </si>
  <si>
    <t>ההפכי לשיפוע הישר המוביל לנק׳ 3 (השיפוע מימין לנקודה)</t>
  </si>
  <si>
    <t>ההפכי לשיפוע הישר המוביל לנקודה 1 (השיפוע מימין לנקודה)</t>
  </si>
  <si>
    <t>עלות כוללת וממוצעת בייצור X ובייצור Y</t>
  </si>
  <si>
    <t>ה. מהי העלות הכוללת, השולית והממוצעת בייצור Y, כאשר המשק מייצר 19 יח׳ של Y.</t>
  </si>
  <si>
    <t>Ymax-Y</t>
  </si>
  <si>
    <t>(Ymax-Y)/X</t>
  </si>
  <si>
    <t>Xmax-X</t>
  </si>
  <si>
    <t>(Xmax-X)/Y</t>
  </si>
  <si>
    <t>תרגיל 0 - חזרה על עקומת התמורה בתנאי התמחות - בזריז, כולל נקודה מבהירה ועם פחות מתמטיקה</t>
  </si>
  <si>
    <r>
      <rPr>
        <b/>
        <sz val="12"/>
        <color theme="1"/>
        <rFont val="David"/>
      </rPr>
      <t>עלות שולית
Y</t>
    </r>
    <r>
      <rPr>
        <sz val="12"/>
        <color theme="1"/>
        <rFont val="David"/>
      </rPr>
      <t xml:space="preserve">
לפי X/Y
</t>
    </r>
    <r>
      <rPr>
        <b/>
        <u/>
        <sz val="12"/>
        <color theme="1"/>
        <rFont val="David"/>
      </rPr>
      <t>או</t>
    </r>
    <r>
      <rPr>
        <sz val="12"/>
        <color theme="1"/>
        <rFont val="David"/>
      </rPr>
      <t xml:space="preserve"> לפי </t>
    </r>
    <r>
      <rPr>
        <b/>
        <sz val="12"/>
        <color theme="1"/>
        <rFont val="David"/>
      </rPr>
      <t>ההופכי</t>
    </r>
    <r>
      <rPr>
        <sz val="12"/>
        <color theme="1"/>
        <rFont val="David"/>
      </rPr>
      <t xml:space="preserve">
לעלות שולית X</t>
    </r>
  </si>
  <si>
    <t>לוקחים את Y בנקודה ״משמאל״</t>
  </si>
  <si>
    <t>את ההפרש בין: מספר יחידות ה-X הנתון לבין יח׳ X בנקודה משמאל</t>
  </si>
  <si>
    <t>כשכל ההפרש מוכפל בשיפוע</t>
  </si>
  <si>
    <t>המחשה X=18</t>
  </si>
  <si>
    <t>ערך Y בנקודה 2</t>
  </si>
  <si>
    <t>מנכים ממנו</t>
  </si>
  <si>
    <t>ערך X נתון: 18, ערך X בנקודה 2: 13</t>
  </si>
  <si>
    <t>בסך הכל ערך Y:</t>
  </si>
  <si>
    <t>18 - 5 * 0.4 = 16</t>
  </si>
  <si>
    <t>סיכום הכללים - לחישוב מהיר מס׳ יח׳ Y ״בין נקודות״ בהינתן X מסוים ללא משוואה:</t>
  </si>
  <si>
    <t>לוקחים את X בנקודה ״משמאל״</t>
  </si>
  <si>
    <t>סיכום הכללים - לחישוב מהיר מס׳ יח׳ X ״בין נקודות״ בהינתן Y מסוים ללא משוואה:</t>
  </si>
  <si>
    <t>המחשה Y=19</t>
  </si>
  <si>
    <t>ערך X בנקודה 1</t>
  </si>
  <si>
    <t>מוסיפים לו:</t>
  </si>
  <si>
    <t>כשכל ההפרש מוכפל ב-1 חלקי השיפוע</t>
  </si>
  <si>
    <t>את ההפרש בין: מס׳ יח׳ ה-Y בנקודה משמאל לבין מס׳ יח׳ Y הנתון</t>
  </si>
  <si>
    <t>ערך Y בנקודה משמאל: 20, ערך Y נתון: 19</t>
  </si>
  <si>
    <t xml:space="preserve">5 + 1 * 4 = </t>
  </si>
  <si>
    <t>בסך הכל ערך X בנקודה:</t>
  </si>
  <si>
    <t>ועכשיו נעבור לנושא החדש / המרכזי: מגבלות של כמה גורמי ייצור</t>
  </si>
  <si>
    <r>
      <t xml:space="preserve">לצורך ייצור אייפון (x) נדרשות </t>
    </r>
    <r>
      <rPr>
        <sz val="12"/>
        <color rgb="FFFF0000"/>
        <rFont val="David"/>
      </rPr>
      <t>2 יחידות של אלומיניום</t>
    </r>
    <r>
      <rPr>
        <sz val="12"/>
        <color theme="1"/>
        <rFont val="David"/>
      </rPr>
      <t xml:space="preserve"> ו-</t>
    </r>
    <r>
      <rPr>
        <sz val="12"/>
        <color rgb="FF00B050"/>
        <rFont val="David"/>
      </rPr>
      <t>2 יחידות לאפה פרגית.</t>
    </r>
  </si>
  <si>
    <r>
      <t xml:space="preserve">לצורך ייצור מקבוק (y) נדרשות </t>
    </r>
    <r>
      <rPr>
        <sz val="12"/>
        <color rgb="FFFF0000"/>
        <rFont val="David"/>
      </rPr>
      <t>2 יחידות של אלומיניום</t>
    </r>
    <r>
      <rPr>
        <sz val="12"/>
        <color theme="1"/>
        <rFont val="David"/>
      </rPr>
      <t xml:space="preserve"> ו</t>
    </r>
    <r>
      <rPr>
        <sz val="12"/>
        <color rgb="FF00B050"/>
        <rFont val="David"/>
      </rPr>
      <t>יחידה אחת של לאפה פרגית</t>
    </r>
    <r>
      <rPr>
        <sz val="12"/>
        <color theme="1"/>
        <rFont val="David"/>
      </rPr>
      <t>.</t>
    </r>
  </si>
  <si>
    <r>
      <t xml:space="preserve">לרשות המשק </t>
    </r>
    <r>
      <rPr>
        <sz val="12"/>
        <color rgb="FFFF0000"/>
        <rFont val="David"/>
      </rPr>
      <t>200 יחידות אלומיניום</t>
    </r>
    <r>
      <rPr>
        <sz val="12"/>
        <color theme="1"/>
        <rFont val="David"/>
      </rPr>
      <t xml:space="preserve"> ו-</t>
    </r>
    <r>
      <rPr>
        <sz val="12"/>
        <color rgb="FF00B050"/>
        <rFont val="David"/>
      </rPr>
      <t>150 יחידות של לאפה פרגית</t>
    </r>
    <r>
      <rPr>
        <sz val="12"/>
        <color theme="1"/>
        <rFont val="David"/>
      </rPr>
      <t>.</t>
    </r>
  </si>
  <si>
    <r>
      <t xml:space="preserve">כל נקודה מעליה איננה אפשרית בהגדרה. </t>
    </r>
    <r>
      <rPr>
        <b/>
        <sz val="12"/>
        <rFont val="David"/>
      </rPr>
      <t>(ב)</t>
    </r>
  </si>
  <si>
    <r>
      <t xml:space="preserve">אבל היא </t>
    </r>
    <r>
      <rPr>
        <b/>
        <sz val="12"/>
        <rFont val="David"/>
      </rPr>
      <t>כן</t>
    </r>
    <r>
      <rPr>
        <sz val="12"/>
        <rFont val="David"/>
      </rPr>
      <t xml:space="preserve"> אפשרית. הנקודות שאינן אפשריות</t>
    </r>
  </si>
  <si>
    <r>
      <t>הן אלו ש</t>
    </r>
    <r>
      <rPr>
        <b/>
        <sz val="12"/>
        <rFont val="David"/>
      </rPr>
      <t>מעל</t>
    </r>
    <r>
      <rPr>
        <sz val="12"/>
        <rFont val="David"/>
      </rPr>
      <t xml:space="preserve"> עקומת התמורה. לכן - שגוי.</t>
    </r>
  </si>
  <si>
    <t>תרגיל 3 - המקרה של שלושה גורמי ייצור - שיעורי בית (לא להגשה)</t>
  </si>
  <si>
    <t>בניית עקומת תמורה בגישה לא מתמטית, ריבוי אילוצים</t>
  </si>
  <si>
    <t>שיעור 3 -  עקומת התמורה - המשך תרגול ומשמעותן של מגבלות של גורמי ייצור</t>
  </si>
  <si>
    <t>שיעור 4 - המשך מגבלות גורמי ייצור</t>
  </si>
  <si>
    <t>תרגיל הגשה מס׳ 1 - לאחר שיעור 3 - תרגילים ממבחנים בנושא עקומת התמורה ואילוצים</t>
  </si>
  <si>
    <t xml:space="preserve">הערה: שאלה זו ״הפילה״ סטודנטים רבים שלי, חשוב מאד לשים לב שהכל מובן. אמנם השאלה לא דומה 1 ל-1 לשאלות שעשינו, אבל אני מספק פה </t>
  </si>
  <si>
    <t xml:space="preserve">תדריך ותנסו להתמודד (ואם צריך נעבור על ההיבטים המרכזיים במפגש הקרוב). </t>
  </si>
  <si>
    <t xml:space="preserve">גם במבחן - אין מה לצפות שהמבחן יהיה קופי פייסט ממה שפתרנו בכיתה, צריך לקבל הביתה גם שאלות קשות ו״לשבור את הראש״ מעט. </t>
  </si>
  <si>
    <t>במשק ״שלומי המלך״ מייצרים שני מוצרים:</t>
  </si>
  <si>
    <t>חומוס: X</t>
  </si>
  <si>
    <t>מסאבחה: Y</t>
  </si>
  <si>
    <t>הייצור מבוצע באמצעות 2 תשומות ייצור: גרגרי חומוס וטחינה גולמית.</t>
  </si>
  <si>
    <t>לשם ייצור חומוס נדרש המשק ל-1 יח׳ טחינה גולמית ו-1 יח׳ גרגרי חומוס.</t>
  </si>
  <si>
    <t>לשם ייצור מסאבחה נדרש המשק ל-1/2 יח׳ טחינה גולמית ו-2 יח׳ גרגרי חומוס.</t>
  </si>
  <si>
    <t xml:space="preserve">לרשות המשק 50 יח׳ טחינה גולמית ו-60 יח׳ גרגרי חומוס. </t>
  </si>
  <si>
    <t>המשק מייצר ביעילות 75 יח׳ מסאבחה. איזה גורם ייצור נמצא באבטלה מבנית, ומה גודלה?</t>
  </si>
  <si>
    <t>א. 20 יח׳ גרגרי חומוס</t>
  </si>
  <si>
    <t>ב. 2.5 יח׳ טחינה גולמית</t>
  </si>
  <si>
    <t>ג. 10 יח׳ גרגרי חומוס</t>
  </si>
  <si>
    <t>ד. 15 יח׳ טחינה גולמית</t>
  </si>
  <si>
    <t>ה. 5 יח׳ גרגרי חומוס ו-15 יח׳ טחינה גולמית</t>
  </si>
  <si>
    <t>תדריך לשאלה (במבחן לא יהיה כזה, אבל אני מנסה לתת כיוון):</t>
  </si>
  <si>
    <t>שלב 1: הציגו את הישרים המייצגים כל אחד מהאילוצים, כולל נקודות החיתוך שלהם עם הצירים ומשוואותיהם.</t>
  </si>
  <si>
    <t xml:space="preserve">שלב 2: מצאו את נקודת החיתוך בין הישרים. </t>
  </si>
  <si>
    <t>שלב 3: אם אתם יודעים שאתם מייצרים 75 יח׳ של Y, זהו בהתאם באיזה חלק של הישר אתם נמצאים - משמאל / מימין לנקודת החיתוך בין העקומים.</t>
  </si>
  <si>
    <t xml:space="preserve">שלב 4: מצאו את ערך X באותה נקודה על פי משוואת הישר המתאים שעליה נמצאים. </t>
  </si>
  <si>
    <t xml:space="preserve">שלב 5: בדקו כמה יחידות מהתשומה הלא מנוצלת (זו שהגרף שלה הוא הגבוה יותר) נצרכת לטובת ייצור הכמות המוגדרת מכל מוצר. </t>
  </si>
  <si>
    <t xml:space="preserve">שלב 6: ההפרש בין סך יחידות התשומה (גורם הייצור) שזוהתה כמובטלת לבין היקף ניצולה בנקודה שמצאתם, היא סך האבטלה המבנית מגורם ייצור זה. </t>
  </si>
  <si>
    <t>במשק ״הנקניק הגדול״ מייצרים כותנה (X) ופשתן (Y), באמצעות שני גורמי ייצור: קרקע ועובדים.</t>
  </si>
  <si>
    <t>לצורך ייצור כותנה נדרשות 4 יח׳ של קרקע ועובד אחד.</t>
  </si>
  <si>
    <t>לצורך ייצור פשתן נדרשות 8 יח׳ של קרקע ו-2 עובדים.</t>
  </si>
  <si>
    <t>לרשות המשק 400 יח׳ של קרקע ו-640 עובדים.</t>
  </si>
  <si>
    <t xml:space="preserve">א. ככל שמייצרים יותר פשתן, העלות השולית לייצור פשתן גדלה. </t>
  </si>
  <si>
    <t>ב. ככל שמייצרים יותר כותנה, העלות השולית לייצור כותנה גדלה.</t>
  </si>
  <si>
    <t>ג. לאורך עקומת התמורה, העלות השולית לייצור כותנה שווה לעלות הממוצעת לייצור כותנה.</t>
  </si>
  <si>
    <t>ד. העלות השולית לייצור כותנה שווה לעלות השולית לייצור פשתן.</t>
  </si>
  <si>
    <t xml:space="preserve">ה. העלות השולית לייצור פשתן גדולה מהעלות הממוצעת לייצור פשתן. </t>
  </si>
  <si>
    <t>מי שרוצה לקבל רק ידע בסיסי - שפשוט יחזור על תרגילי הכיתה ויסדר לעצמו תהליכי עבודה.</t>
  </si>
  <si>
    <t>מבחינתנו, מטרת תרגילי הבית היא לא לתרגל את הבסיס אלא להעמיס עליכם אתגרים וזה בסדר לא להסתדר איתם או להתקשות.</t>
  </si>
  <si>
    <t>מבטיח לארגן לכם הסברים להכל, ויש תשובות סופיות כרגע.</t>
  </si>
  <si>
    <t>בנוסף, אני מחשיב את עצם ההגשה והמאמץ - לא את הנכונות בשלב הזה. אחרי ההגשות נראה איך אנחנו מסדירים הבנה בצורה מושלמת.</t>
  </si>
  <si>
    <t xml:space="preserve">ומי שיילך לו חלק בתרגילים האלה... אז וואו. מי שלא, הכל טוב. נשפר. </t>
  </si>
  <si>
    <t>משק הנמצא על עקומת התמורה מייצר את הכמויות הבאות:</t>
  </si>
  <si>
    <t xml:space="preserve">ממוצר X: </t>
  </si>
  <si>
    <t>יח׳</t>
  </si>
  <si>
    <t>ממוצר Y:</t>
  </si>
  <si>
    <t xml:space="preserve">העלות הכוללת לייצור ה-X היא 70 יח׳. </t>
  </si>
  <si>
    <t>העלות הממוצעת לייצור ה-Y היא 0.5 יח׳ X.</t>
  </si>
  <si>
    <t>בחרו מבין האפשרויות הבאות את האפשרות המתארת את נקודות הקיצון של עקומת התמורה (Ymax ו-Xmax):</t>
  </si>
  <si>
    <t>א.</t>
  </si>
  <si>
    <t>Ymax=130</t>
  </si>
  <si>
    <t>Xmax=110</t>
  </si>
  <si>
    <t>ב.</t>
  </si>
  <si>
    <t>ד.</t>
  </si>
  <si>
    <t>ה.</t>
  </si>
  <si>
    <t>Ymax=140</t>
  </si>
  <si>
    <t>Xmax=130</t>
  </si>
  <si>
    <t>Ymax=70</t>
  </si>
  <si>
    <t>Xmax=80</t>
  </si>
  <si>
    <t>Xmax=260</t>
  </si>
  <si>
    <t>Ymax=110</t>
  </si>
  <si>
    <t>שאלה 1 - (שאלה 1 ממבחן תשפ״ד מועד ב - עם רמזים)</t>
  </si>
  <si>
    <t>שאלה 2 -(שאלה 2 ממבחן תשפ״ד מועד ב - ללא רמזים)</t>
  </si>
  <si>
    <t>שאלה 3 - (שאלה 4 ממבחן תשפ״ד מועד ב - ללא רמזים)</t>
  </si>
  <si>
    <t xml:space="preserve">במשק בו מייצרים שני מוצרים, X ו- Y, עקומת התמורה רגילה (קמורה). </t>
  </si>
  <si>
    <t xml:space="preserve">המשק בחר לייצר 1,300 יח׳ X ו-1,300 יח׳ Y. </t>
  </si>
  <si>
    <t>כעת, המשק בחר להקטין את ייצור X ב-100 יח׳. מכאן ש:</t>
  </si>
  <si>
    <t>א. הכמות המיוצרת מ- Y תגדל בפחות מ-50.</t>
  </si>
  <si>
    <t>ב. הכמות המיוצרת מ-Y תגדל ביותר מ-500.</t>
  </si>
  <si>
    <t>ג. הכמות המיוצרת מ-Y תגדל ביותר מ-50.</t>
  </si>
  <si>
    <t xml:space="preserve">ד. הכמות המיוצרת מ-Y תגדל בפחות מ-500. </t>
  </si>
  <si>
    <t>שאלה 4 - (שאלה 1 ממבחן תשפ״ג מועד ב - עם רמז קטן)</t>
  </si>
  <si>
    <t>רמז: עקומת תמורה ״קמורה״ היא כזו שהשיפוע שלה הולך וגדל בערך מוחלט כל הזמן. כלומר, ככל שזזים על גבי העקומה, העלות השולית</t>
  </si>
  <si>
    <t xml:space="preserve">בייצור X גדלה. </t>
  </si>
  <si>
    <t>שאלה 5 - (שאלה 2 ממבחן תשפ״ג מועד ב)</t>
  </si>
  <si>
    <t xml:space="preserve">במשק ״נעמי המקורית״ קיימים המוצרים שניתנים לייצור - X ו-Y. </t>
  </si>
  <si>
    <t>ניתן לייצר אותם אם משתמשים ב-2 תשומות ייצור (שני גורמי ייצור):</t>
  </si>
  <si>
    <t>לצורך ייצור X צריך מחשב אחד ו-4 עובדים.</t>
  </si>
  <si>
    <t xml:space="preserve">לצורך ייצור Y צריך 2 מחשבים ו-4 עובדים. </t>
  </si>
  <si>
    <t xml:space="preserve">לרשות המשק 100 מחשבים ו-300 עובדים. </t>
  </si>
  <si>
    <t>א. כאשר המשק מייצר 30Y קיימת אבטלה מבנית של עובדים.</t>
  </si>
  <si>
    <t>ב. כאשר המשק מייצר 25Y קיימת אבטלה מבנית של עובדים.</t>
  </si>
  <si>
    <t>ג. כאשר המשק מייצר 40Y קיימת אבטלה מבנית של מחשבים.</t>
  </si>
  <si>
    <t>ד. כאשר המשק מייצר 25Y קיימת אבטלה מבנית של מחשבים.</t>
  </si>
  <si>
    <t>פתרונות סופיים לשאלות מטלת הבית מס׳ 1</t>
  </si>
  <si>
    <t>להגשה עד: 2.12.2024 בחצות</t>
  </si>
  <si>
    <t>תרגיל הגשה *לשבוע הבא* כבר באתר. הוא קצת קשוח, אבל זה בסדר גמור, המטרה להתמודד, והניקוד על עצם המאמץ</t>
  </si>
  <si>
    <t>ולא על הנכונות. מבחינתי גם הגשה כגון ״שי עשיתי את כל השלבים הנה וכלום לא יצא לי״ זה בסדר, העיקר שתראו</t>
  </si>
  <si>
    <t xml:space="preserve">והיום - נמשיך בדיון במגבלות גורמי ייצור, בשים לב לשלושה גורמי ייצור והמשמעות של אילוצים אפקטיביים / לא </t>
  </si>
  <si>
    <t xml:space="preserve">אפקטיביים, פעילים ולא פעילים בהקשרם. </t>
  </si>
  <si>
    <t>ריבוי אילוצים - המשך תרגול ומשמעויות</t>
  </si>
  <si>
    <t>אין - אתם צריכים להמשיך לעבוד על התרגיל שבסוף מערך שיעור 3 להגשה עד 2.12.2024 בחצות</t>
  </si>
  <si>
    <t>שיעורי בית (במקרים שבהם תהיה הגשה, הדבר יודגש)</t>
  </si>
  <si>
    <r>
      <rPr>
        <b/>
        <sz val="12"/>
        <color theme="1"/>
        <rFont val="David"/>
      </rPr>
      <t>מטלה 1 -</t>
    </r>
    <r>
      <rPr>
        <sz val="12"/>
        <color theme="1"/>
        <rFont val="David"/>
      </rPr>
      <t xml:space="preserve"> תרגיל ברמת מבחן שמשקף מגוון נושאים שנדונו, עם אתגרים, נמצא בסוף מערך שיעור 3, </t>
    </r>
    <r>
      <rPr>
        <b/>
        <sz val="12"/>
        <color theme="1"/>
        <rFont val="David"/>
      </rPr>
      <t>להגשה עד 2.12.2024 בחצות</t>
    </r>
  </si>
  <si>
    <r>
      <t xml:space="preserve">עבודה כדי שאחר כך, כשנוכל להדריך, יהיה רקע להבנה. </t>
    </r>
    <r>
      <rPr>
        <b/>
        <sz val="12"/>
        <color theme="1"/>
        <rFont val="David"/>
      </rPr>
      <t>התרגיל מופיע בסוף מערך שיעור 3, להגשה עד 2.12.2024.</t>
    </r>
  </si>
  <si>
    <t>שימו לב, תרגיל מס׳ 1 במטלת ההגשה הראשונה דפוקה יותר מהאקסית לכן המתינו לעדכון בעניינה ומבחינתי</t>
  </si>
  <si>
    <t>אין חובת הגשה בגינה כרגע (שיבוש בנתונים).</t>
  </si>
  <si>
    <t>תרגיל 1 - המקרה של שלושה גורמי ייצור והמשמעות של אילוצים אפקטיביים</t>
  </si>
  <si>
    <t>בכל שאלה שבה על מנת לייצר אנו זקוקים לכמה סוגים של גורמי ייצור בו זמנית (גם וגם) הדרך לבנות את עקומת</t>
  </si>
  <si>
    <t>התמורה מתחילה באיור הישרים המייצגים את אפשרויות הייצור (מגבלות הייצור) בגין כל תשומה בנפרד.</t>
  </si>
  <si>
    <t>אני אוהב לפעול כך: מחשב YMAX ו-XMAX של כל גורם ייצור, והשיפוע של כל ישר הוא YMAX/XMAX</t>
  </si>
  <si>
    <t>גורם הייצור</t>
  </si>
  <si>
    <t>יח׳ גורם</t>
  </si>
  <si>
    <t>עבור יח׳ Y</t>
  </si>
  <si>
    <t>עבור יח׳ X</t>
  </si>
  <si>
    <t>XMAX</t>
  </si>
  <si>
    <t>YMAX</t>
  </si>
  <si>
    <t>A/B</t>
  </si>
  <si>
    <t>A/C</t>
  </si>
  <si>
    <t>נתון</t>
  </si>
  <si>
    <t>חישבתי</t>
  </si>
  <si>
    <t>שיפוע</t>
  </si>
  <si>
    <t>הישר</t>
  </si>
  <si>
    <t>קרקע - K</t>
  </si>
  <si>
    <t>עובדים - O</t>
  </si>
  <si>
    <t>מכונות - M</t>
  </si>
  <si>
    <t>אחרי שביצעתי את התהליך כולו - רק החלק הירוק הוא עקומת התמורה, כדלקמן:</t>
  </si>
  <si>
    <t>נקודת ה״שבר״ של עקומת התמורה - השוואת נוסחאות הישרים:</t>
  </si>
  <si>
    <t>נדרש 1 - איירו את עקומת התמורה ופרטו את שלבי העבודה:</t>
  </si>
  <si>
    <t>נדרש 2 - מהי העלות השולית בייצור 28 יח׳ של X?</t>
  </si>
  <si>
    <t xml:space="preserve">העלות השולית בייצור X היא השיפוע של עקומת התמורה (בערך מוחלט). </t>
  </si>
  <si>
    <t xml:space="preserve">השיפוע הרלוונטי עבור עקומת התמורה בהינתן X=28 הוא 0.5 בערך מוחלט. </t>
  </si>
  <si>
    <t xml:space="preserve">רואים זאת בנקודה 2 (שהיא הנקודה שבה מייצרים 28 יח׳ X). </t>
  </si>
  <si>
    <t>תשובה מלאה:</t>
  </si>
  <si>
    <t>העלות השולית בייצור X כאשר מייצרים 28 יח׳ ממנו היא 0.5Y.</t>
  </si>
  <si>
    <t>נדרש 3 - מהי העלות השולית בייצור 12 יח׳ של X?</t>
  </si>
  <si>
    <t>נדרש 4 - מהי העלות השולית בייצור 38 יח׳ של X?</t>
  </si>
  <si>
    <t>נדרש 5 - מהי העלות השולית בייצור 15 יח׳ של Y?</t>
  </si>
  <si>
    <t>נדרש 6 - מהי העלות השולית בייצור 4 יח׳ של Y?</t>
  </si>
  <si>
    <t>ההפכי לשיפוע עקומת התמורה בנקודה</t>
  </si>
  <si>
    <t>נדרש 7 - מהי העלות הכוללת בייצור 37 יח׳ של X?</t>
  </si>
  <si>
    <t>העלות הכוללת בייצור X היא:</t>
  </si>
  <si>
    <t>במלים - מפחיתים מה-Y המירבי</t>
  </si>
  <si>
    <t>את ערכו של Y בנקודה עליה שואלים</t>
  </si>
  <si>
    <t>שאותו מגלים דרך הצבה של X בישר המתאים</t>
  </si>
  <si>
    <t xml:space="preserve">מסקנה (תשובה סופית): העלות הכוללת בייצור 37 יח׳ של X היא 21.25 יח׳ Y. </t>
  </si>
  <si>
    <t>נדרש 8 - מהי העלות הכוללת בייצור 10 יח׳ של Y?</t>
  </si>
  <si>
    <t>העלות הכוללת בייצור Y היא:</t>
  </si>
  <si>
    <t>מפחיתים מה-X המירבי</t>
  </si>
  <si>
    <t>את ערכו של X בנקודה עליה שואלים</t>
  </si>
  <si>
    <t>כדי למצוא את ה-X הספציפי, הצבתי את ה-Y</t>
  </si>
  <si>
    <t>הנתון במשוואת הישר המתאימה (ראו משמאל):</t>
  </si>
  <si>
    <t>מסקנה (תשובה סופית): העלות הכוללת בייצור 10 יח׳ של Y היא 10 יח׳ של X.</t>
  </si>
  <si>
    <t>נדרש 9: מהי העלות הממוצעת בייצור 24 יח׳ X?</t>
  </si>
  <si>
    <t>נדרש 10: מהי העלות הממוצעת בייצור 5 יח׳ Y?</t>
  </si>
  <si>
    <t>נדרש 11: אילו גורמי ייצור מובטלים כאשר מייצרים 33.33 יח׳ X ובאיזה היקף?</t>
  </si>
  <si>
    <t>נדרש 12: אילו גורמי ייצור מובטלים כאשר מייצרים 10 יח׳ Y ובאיזה היקף?</t>
  </si>
  <si>
    <t>נדרש 13: אילו גורמי ייצור מובטלים כאשר מייצרים 35 יח׳ X ובאיזה היקף?</t>
  </si>
  <si>
    <t>העלות הממוצעת בייצור מוצר היא העלות הכוללת בייצורו - חלקי מספר היחידות המיוצרות ממנו.</t>
  </si>
  <si>
    <t>למשל, העלות הממוצעת בייצור X תהיה:</t>
  </si>
  <si>
    <t>והעלות הממוצעת בייצור Y תהיה:</t>
  </si>
  <si>
    <t>במלים: במונה - הערך המקסימלי של Y, פחות הערך של Y בנקודה, שאותו קיבלנו על ידי הצבת ה-X הנתון במשוואת הישר</t>
  </si>
  <si>
    <r>
      <t xml:space="preserve">בחלק העקומה שעליו נמצאים. </t>
    </r>
    <r>
      <rPr>
        <b/>
        <sz val="12"/>
        <color theme="1"/>
        <rFont val="David"/>
      </rPr>
      <t>התשובה הסופית: העלות הממוצעת בייצור 24 יח׳ X היא 0.5 יח׳ Y.</t>
    </r>
  </si>
  <si>
    <t>העלות הממוצעת בייצור Y היא 0.8 יח׳ X.</t>
  </si>
  <si>
    <t xml:space="preserve">אם אנו נמצאים בנקודת ״שבר״ של עקומת התמורה - שנוצרת כתוצאה מחיתוך אילוצים, האילוצים הנחתכים הם </t>
  </si>
  <si>
    <t>בתעסוקה מלאה (ללא אבטלה). בנקודה הנדונה - נחתך אילוץ הקרקע K עם אילוץ העובדים O ולכן גם הקרקעות</t>
  </si>
  <si>
    <t xml:space="preserve">וגם העובדים מועסקים במלואם ואינם מובטלים. </t>
  </si>
  <si>
    <t>אלא שאילוץ המכונות M הוא לא פעיל, תמיד יש יותר מדי ממנו, הוא תמיד מעל האילוצים האחרים, תמיד נמצא</t>
  </si>
  <si>
    <t xml:space="preserve">באבטלה. </t>
  </si>
  <si>
    <t xml:space="preserve">10 * 33.33 + 12 * 8.335 = </t>
  </si>
  <si>
    <t>סך הניצול של מכונות (כפלתי היקף ייצור של כל מוצר ביח׳ מכונה הנדרש עבורו):</t>
  </si>
  <si>
    <t xml:space="preserve">כפלתי את 10 היח׳ של מכונה הנדרשות לייצור X </t>
  </si>
  <si>
    <t>ב-33.33 יח׳ X שמייצרים והוספתי את 12 היח׳</t>
  </si>
  <si>
    <t xml:space="preserve">של מכונה הנדרשות לייצור Y כפול 8.335 יח׳ Y. </t>
  </si>
  <si>
    <t>כך הצלחתי לגלות כמה יח׳ מכונה מנוצלות.</t>
  </si>
  <si>
    <t>אבטלת מכונות היא ההפרש בין מספר</t>
  </si>
  <si>
    <t>המכונות הכולל לבין המכונות</t>
  </si>
  <si>
    <t>המנוצלות בנקודה:</t>
  </si>
  <si>
    <t xml:space="preserve">600 - 433.32 = </t>
  </si>
  <si>
    <t>מסקנה: כאשר מייצרים 33.33 יח׳ של X, יש אבטלה מבנית של 166.68 מכונות.</t>
  </si>
  <si>
    <t>יתר גורמי הייצור (עובדים וקרקעות) אינם מובטלים אלא בתעסוקה מלאה.</t>
  </si>
  <si>
    <t>ידוע: אנו נמצאים בחלק העליון של עקומת התמורה הירוקה.</t>
  </si>
  <si>
    <t xml:space="preserve">בחלק העליון של עקומת התמורה, האילוץ הפעיל (המשאב במחסור) הוא קרקעות - K. </t>
  </si>
  <si>
    <r>
      <t xml:space="preserve">המשאב שמגביל אותי הוא זה שבתעסוקה מלאה - כלומר הקרקעות </t>
    </r>
    <r>
      <rPr>
        <b/>
        <sz val="12"/>
        <color theme="1"/>
        <rFont val="David"/>
      </rPr>
      <t>אינן</t>
    </r>
    <r>
      <rPr>
        <sz val="12"/>
        <color theme="1"/>
        <rFont val="David"/>
      </rPr>
      <t xml:space="preserve"> מובטלות. </t>
    </r>
  </si>
  <si>
    <t>יח׳ Y מיוצרות</t>
  </si>
  <si>
    <t>יח׳ X מיוצרות</t>
  </si>
  <si>
    <t>סה״כ שימוש בעובדים:</t>
  </si>
  <si>
    <t xml:space="preserve">25 * 30 + 20 * 10 = </t>
  </si>
  <si>
    <t>סה״כ שימוש במכונות:</t>
  </si>
  <si>
    <t xml:space="preserve">10 * 30 + 12 * 10 = </t>
  </si>
  <si>
    <t>אבטלת עובדים:</t>
  </si>
  <si>
    <t>אבטלת מכונות:</t>
  </si>
  <si>
    <t xml:space="preserve">1,000 - 950 = </t>
  </si>
  <si>
    <t>600 - 420 =</t>
  </si>
  <si>
    <t>לפי מספר העובדים הכולל בניכוי סך השימוש בעובדים בנקודה (Y=10,X=30)</t>
  </si>
  <si>
    <t>לפי מספר המכונות הכולל בניכוי סך השימוש במכונות בנקודה (Y=10,X=30)</t>
  </si>
  <si>
    <t>בסך הכל: הקרקעות בתעסוקה מלאה (ללא אבטלה), ואילו העובדים והמכונות באבטלה מבנית. היקף העובדים המובטלים: 50, היקף מכונות מובטלות: 180</t>
  </si>
  <si>
    <t>ייצור מכל מוצר</t>
  </si>
  <si>
    <t>ניצול</t>
  </si>
  <si>
    <t>אבטלה</t>
  </si>
  <si>
    <t>A-D</t>
  </si>
  <si>
    <t>תשובה סופית: העובדים נמצאים בתעסוקה מלאה;</t>
  </si>
  <si>
    <t>הקרקעות והמכונות באבטלה מבנית.</t>
  </si>
  <si>
    <t>היקף האבטלה בקרקע: 5 קרקעות.</t>
  </si>
  <si>
    <t>היקף האבטלה במכונות: 175 מכונות.</t>
  </si>
  <si>
    <t>מנהלות והרגעה:</t>
  </si>
  <si>
    <t xml:space="preserve">חלקכם התקשיתם מאד עם תרגיל הגשה 1. זה בסדר גמור. המטרה היתה לתת לכם להתנסות להיאבק בתרגיל </t>
  </si>
  <si>
    <t>שכולל ״הפתעות״ ודורש מעט חשיבה מעבר. באופן כללי, נעבוד בקורס בפורמט שבו בחלק מההגשות התרגילים</t>
  </si>
  <si>
    <t>יהיו קלים יותר, ובחלק אשלב שאלות מפתיעות ממבחנים.</t>
  </si>
  <si>
    <t>אני מחשיב את ההגשה על עצם המאמץ בביצועה (גם אם טעיתם או נתקעתם בשלב מסוים). המטרה היא להתנסות,</t>
  </si>
  <si>
    <t xml:space="preserve">לגלות איפה הפערים, ואז ללמוד מהפתרון (שאערוך עבורכם ואפיץ בימים הקרובים). </t>
  </si>
  <si>
    <t>תרגיל הגשה 2 יהיה יותר פשוט, ואז שוב תרגיל הגשה קשה יותר, וחוזר חלילה. ככה מצד אחד נטמיע את העקרונות</t>
  </si>
  <si>
    <t>ומצד שני נשתדל להתמודד מדי פעם עם רמות קושי וחשיבה מעבר שנדרשת בתהליך ההכנה לבחינה.</t>
  </si>
  <si>
    <t xml:space="preserve">ברור. איזו שאלה, איזו היגד. זו מיומנות חשובה לחיים. </t>
  </si>
  <si>
    <t>ורק עניין קטן - כשפונים לגבי השאלות, חשוב *מאד* להתאמץ (גם אם זה קשה) ולנסות לבודד את הקושי. מה לא</t>
  </si>
  <si>
    <t>יח׳ נקניק</t>
  </si>
  <si>
    <t>יח׳ אייפון</t>
  </si>
  <si>
    <t>משק ״ד״ר צבאן״ יכול לייצר 600 יח׳ של נקניק או 600 יח׳ של אייפונים.</t>
  </si>
  <si>
    <t>ד״ר צבאן</t>
  </si>
  <si>
    <t>Ymax/Xmax</t>
  </si>
  <si>
    <t xml:space="preserve">הפכי </t>
  </si>
  <si>
    <t>יובל העירה הערה חשובה:</t>
  </si>
  <si>
    <t>כדי לבחון כדאיות של מסחר בינלאומי</t>
  </si>
  <si>
    <t>חיוני לחשב את העלות השולית.</t>
  </si>
  <si>
    <t>עצם זה שניתן לייצר בסך הכל יותר ממוצר</t>
  </si>
  <si>
    <t>מסויים, זה לא מספיק.</t>
  </si>
  <si>
    <t>כדי שיהיה נעים, נציג זאת גם גרפית:</t>
  </si>
  <si>
    <t>משק ״ד״ר צבאן״:</t>
  </si>
  <si>
    <t>ב. הניחו כעת כי אין מסחר בינלאומי. במשק ״ד״ר צבאן״ מייצרים 300 נקניקים ובמשק ״נעמי״ מייצרים 400 נקניקים.</t>
  </si>
  <si>
    <t xml:space="preserve">ד״ר צבאן מייצרת 300 נקניק ו-300 אייפון וצורכת אותם. </t>
  </si>
  <si>
    <t>ד. נקבע כי המחיר לאייפון  (Y) הוא 1.5. מהי נקודת הייצור של כל משק?</t>
  </si>
  <si>
    <t>אם המחיר במסחר הבינלאומי</t>
  </si>
  <si>
    <t>הוא בין העלויות השוליות במשקים הסוחרים</t>
  </si>
  <si>
    <t>כל משק ייצר</t>
  </si>
  <si>
    <t xml:space="preserve">רק את המוצר </t>
  </si>
  <si>
    <t>שהוא יכול לייצר בעלות שולית נמוכה יותר (בהשוואה למשק האחר)</t>
  </si>
  <si>
    <t>מייצר בנק׳ D</t>
  </si>
  <si>
    <t>את YMAX</t>
  </si>
  <si>
    <t>מייצר בנק׳ E</t>
  </si>
  <si>
    <t>את XMAX</t>
  </si>
  <si>
    <t>iPhone (Y)</t>
  </si>
  <si>
    <t>Naknik (X)</t>
  </si>
  <si>
    <t>ד״ר צבאן:</t>
  </si>
  <si>
    <t>נעמי:</t>
  </si>
  <si>
    <t>שבה XMAX = YMAX*PY</t>
  </si>
  <si>
    <t>XMAX = 600 * 1.5 = 900</t>
  </si>
  <si>
    <t>בכחול - ללא מסחר בינלאומי</t>
  </si>
  <si>
    <t>באדום עקומת תמורה חדשה לצריכה</t>
  </si>
  <si>
    <t>באדום: עקומת תמורה חדשה לצריכה</t>
  </si>
  <si>
    <t>שבה:</t>
  </si>
  <si>
    <t>YMAX = XMAX * PX</t>
  </si>
  <si>
    <t>YMAX = 800*2/3 = 533.33</t>
  </si>
  <si>
    <t>בנקודה הנתונה שבה נעמי נמצאת היא צורכת:</t>
  </si>
  <si>
    <t>200y</t>
  </si>
  <si>
    <t>500x</t>
  </si>
  <si>
    <t>בהקשר לייצור:</t>
  </si>
  <si>
    <t xml:space="preserve">נעמי מייצרת </t>
  </si>
  <si>
    <t>800x</t>
  </si>
  <si>
    <t>אבל אני צורך רק</t>
  </si>
  <si>
    <t>את יתר ה-x אמכור</t>
  </si>
  <si>
    <t>300x</t>
  </si>
  <si>
    <t xml:space="preserve">300 * 2/3 = </t>
  </si>
  <si>
    <t xml:space="preserve">ואקבל  במסחר (ואצרוך) y </t>
  </si>
  <si>
    <t>לא משנה מה מספרים על הצריכה:</t>
  </si>
  <si>
    <t>הייצור יהיה רק של המוצר שאני טוב בו.</t>
  </si>
  <si>
    <t>אם לא צורכים את הכל - החלק שלא נצרך</t>
  </si>
  <si>
    <t>נמכר לפי המחיר במסחר הבינלאומי,</t>
  </si>
  <si>
    <t>ותמורתו מקבלים את המוצר האחר.</t>
  </si>
  <si>
    <t>לא מובן? רוצים פירוט רחב מורכב יותר? בבקשה:</t>
  </si>
  <si>
    <t xml:space="preserve">תרגיל לבית </t>
  </si>
  <si>
    <t>העיר</t>
  </si>
  <si>
    <t>הכפר</t>
  </si>
  <si>
    <t>Xmax/Ymax</t>
  </si>
  <si>
    <t>העיר:</t>
  </si>
  <si>
    <t>הכפר:</t>
  </si>
  <si>
    <t>להלן הסבר מפורט עם המון מלל כחפירה, לחובבי ז׳אנר הקידוחים</t>
  </si>
  <si>
    <r>
      <t>במצב המוצא, נוהגים לייצר במשק ״נקניקי העיר״ 1,000 יחידות של נקניק (x) ו-</t>
    </r>
    <r>
      <rPr>
        <sz val="12"/>
        <rFont val="David"/>
      </rPr>
      <t>200</t>
    </r>
    <r>
      <rPr>
        <sz val="12"/>
        <color theme="1"/>
        <rFont val="David"/>
      </rPr>
      <t xml:space="preserve"> יח׳ של מיץ גזר (y). </t>
    </r>
  </si>
  <si>
    <t xml:space="preserve">הואיל ונתון שאין מסחר - </t>
  </si>
  <si>
    <t>מה שהמשק מייצר</t>
  </si>
  <si>
    <t>זה מה שהוא צורך</t>
  </si>
  <si>
    <t>ולכן התשובה בגוף השאלה.</t>
  </si>
  <si>
    <t>נתון - בין המשקים אין מסחר.</t>
  </si>
  <si>
    <r>
      <t>נתון - במצב המוצא, נוהגים לייצר במשק ״נקניקי העיר״ 1,000 יחידות של נקניק (x) ו-</t>
    </r>
    <r>
      <rPr>
        <sz val="12"/>
        <rFont val="David"/>
      </rPr>
      <t>200</t>
    </r>
    <r>
      <rPr>
        <sz val="12"/>
        <color theme="1"/>
        <rFont val="David"/>
      </rPr>
      <t xml:space="preserve"> יח׳ של מיץ גזר (y). </t>
    </r>
  </si>
  <si>
    <r>
      <t>נתון - במשק ״נקניקי הכפר״ במצב המוצא, נוהגים לייצר 2,000 יחידות של נקניק ו-</t>
    </r>
    <r>
      <rPr>
        <sz val="12"/>
        <color rgb="FFFF0000"/>
        <rFont val="David"/>
      </rPr>
      <t>300</t>
    </r>
    <r>
      <rPr>
        <sz val="12"/>
        <color theme="1"/>
        <rFont val="David"/>
      </rPr>
      <t xml:space="preserve"> יח׳ של מיץ גזר.</t>
    </r>
  </si>
  <si>
    <t>לחובבי החפירות:</t>
  </si>
  <si>
    <t>ג. לאיזה משק יתרון יחסי בנקניק (x)? לאיזה משק יתרון יחסי במיץ גזר (y)?</t>
  </si>
  <si>
    <t>יתרון יחסי במוצר מסויים = שהעלות השולית בייצור המוצר נמוכה יותר.</t>
  </si>
  <si>
    <t>יתרון יחסי ב-X? אביט רק על עמודת העלות השולית של X, ואזהה שהעלות השולית הנמוכה יותר היא בכפר.</t>
  </si>
  <si>
    <t xml:space="preserve">יתרון יחסי ב-Y? אביט רק על עמודת העלות השולית של Y, ואזהה שהעלות השולית הנמוכה יותר היא בעיר. </t>
  </si>
  <si>
    <t>בקצרה:</t>
  </si>
  <si>
    <t>לכפר - יתרון יחסי ב-X</t>
  </si>
  <si>
    <t>לעיר - יתרון יחסי ב-Y</t>
  </si>
  <si>
    <t>חפירה:</t>
  </si>
  <si>
    <t>נקודת הצריכה בכל משק, אם כל משק צורך 1,000 נקניקים טריים?</t>
  </si>
  <si>
    <t xml:space="preserve">   מיץ גזר
Y</t>
  </si>
  <si>
    <t>נקניק
X</t>
  </si>
  <si>
    <t xml:space="preserve">כדי שיתקיים מסחר בינלאומי נדרש שהמחיר שנקבע למוצר יהיה בין העלויות השוליות למוצר (במדינות השונות). </t>
  </si>
  <si>
    <t>כאן, נתון:</t>
  </si>
  <si>
    <t xml:space="preserve">שהוא בחלט בטווח בין 5 ל-10. </t>
  </si>
  <si>
    <t xml:space="preserve">לכן, מתקיים מסחר בינלאומי. מסקנה נוספת: כל משק ייצר רק מה שהוא טוב בו. </t>
  </si>
  <si>
    <t xml:space="preserve">הכפר - מייצר רק X. העיר מייצרת רק Y. </t>
  </si>
  <si>
    <t>אם Py=6, ה-</t>
  </si>
  <si>
    <t>עיר</t>
  </si>
  <si>
    <t>כפר</t>
  </si>
  <si>
    <t>ייצור Y</t>
  </si>
  <si>
    <t>ייצור X</t>
  </si>
  <si>
    <t>צריכת X</t>
  </si>
  <si>
    <t>כל משק מייצר רק מה שיש לו יתרון יחסי כי מתקיים מסחר בינלאומי</t>
  </si>
  <si>
    <t>נתון בשאלה שזוהי הכמות של הנקניקים X שכל משק צורך</t>
  </si>
  <si>
    <t>צריכת Y</t>
  </si>
  <si>
    <t>צריכת X נתונה (שורה הבאה), צריכת Y מתקבלת ע״י הצבת X בנוסחה האדומה</t>
  </si>
  <si>
    <t>ייצוא Y</t>
  </si>
  <si>
    <t>מייצא / מוכר החוצה - רק את המוצר שהמשק מייצר</t>
  </si>
  <si>
    <t>ייצוא X</t>
  </si>
  <si>
    <t>חזרה על החומר</t>
  </si>
  <si>
    <t>שיעור 6 - הקצאה יעילה</t>
  </si>
  <si>
    <t xml:space="preserve">מנהלות - פתרון מפורט למטלה 1 התעכב מעט בעקבות רצון להתחשב בהגשות מילואים, יעלה בסופ״ש בל״נ. </t>
  </si>
  <si>
    <t>מטרה ראשונית:</t>
  </si>
  <si>
    <t>להבין איך להקצות</t>
  </si>
  <si>
    <t>את 65 העובדים</t>
  </si>
  <si>
    <t>בין השדות השונים</t>
  </si>
  <si>
    <t>על מנת שהתפוקה הכוללת</t>
  </si>
  <si>
    <t>מהמוצר (וכאן מדובר על מוצר יחיד)</t>
  </si>
  <si>
    <t>תהיה מירבית.</t>
  </si>
  <si>
    <t>בהינתן שהמטרה היא למקסם</t>
  </si>
  <si>
    <t xml:space="preserve">תפוקה כוללת ממוצר ספציפי - </t>
  </si>
  <si>
    <t xml:space="preserve">אין משמעות לדיון בעלות שולית </t>
  </si>
  <si>
    <t>אלא על תפוקה שולית</t>
  </si>
  <si>
    <t>התפוקה השולית של העובד הראשון היא ה-TP</t>
  </si>
  <si>
    <t>התפוקה השולית של כל עובד לאחר מכן</t>
  </si>
  <si>
    <t>היא ההפרש בין ה-TP כשהוא מועסק</t>
  </si>
  <si>
    <t>לבין ה-TP כשהוא ״לא מועסק״ (בשורה קודמת)</t>
  </si>
  <si>
    <t>תפוקה
שולית
MP</t>
  </si>
  <si>
    <t>TP
תפוקה כוללת</t>
  </si>
  <si>
    <r>
      <t xml:space="preserve">למעשה, זוהי הדרך שבה פותרים </t>
    </r>
    <r>
      <rPr>
        <b/>
        <sz val="12"/>
        <color theme="1"/>
        <rFont val="David"/>
      </rPr>
      <t>נדרשים</t>
    </r>
    <r>
      <rPr>
        <sz val="12"/>
        <color theme="1"/>
        <rFont val="David"/>
      </rPr>
      <t xml:space="preserve"> כגון ״חשבו את סך התפוקה״ / ״את סך התפוקה המירבית״</t>
    </r>
  </si>
  <si>
    <r>
      <t xml:space="preserve">שלב 1: חישוב התפוקה השולית של כל עובד בכל שדה [תוספת תפוקה שנובעת מהעובד האחרון]
</t>
    </r>
    <r>
      <rPr>
        <b/>
        <sz val="12"/>
        <color theme="1"/>
        <rFont val="David"/>
      </rPr>
      <t>זהו שלב התחלתי בכל דיון בנושא, אני חייב להתחיל את פתרון התרגילים הללו מטבלת תפוקה שולית</t>
    </r>
  </si>
  <si>
    <t>שלב 3: נדרש אחר שיכול להיות - ״חשבו את התפוקה השולית לעובד״ [במצב שבו יש 10 שדות מכל סוג ו-65 עובדים]</t>
  </si>
  <si>
    <r>
      <t xml:space="preserve">שלב 4: נדרש אחר שיכול להיות - חשב את התפוקה השולית לשדה </t>
    </r>
    <r>
      <rPr>
        <b/>
        <sz val="12"/>
        <color theme="1"/>
        <rFont val="David"/>
      </rPr>
      <t>ב</t>
    </r>
    <r>
      <rPr>
        <sz val="12"/>
        <color theme="1"/>
        <rFont val="David"/>
      </rPr>
      <t xml:space="preserve"> [במצב שבו יש 10 שדות מכל סוג ו-65 עובדים]</t>
    </r>
  </si>
  <si>
    <t>תת נושא חדש - הקשר בין הקצאה יעילה ושכר עבודה</t>
  </si>
  <si>
    <t>תקציר: אם אפשר לדעת כמה עובד מסוגל לייצר (תפוקה שולית) וגם נתון מה שווי יח׳ מוצר מיוצרת, נוכל לדעת</t>
  </si>
  <si>
    <t xml:space="preserve">את ״שווי התפוקה השולית״ והוא הבסיס לחישוב שכר. </t>
  </si>
  <si>
    <t>מלשון Labor</t>
  </si>
  <si>
    <t>Price of X</t>
  </si>
  <si>
    <t>Marginal Product</t>
  </si>
  <si>
    <r>
      <t xml:space="preserve">ערך התפוקה השולית בש״ח - </t>
    </r>
    <r>
      <rPr>
        <sz val="9"/>
        <color theme="1"/>
        <rFont val="David"/>
      </rPr>
      <t>מכפלת התפוקה השולית מחיר המוצר</t>
    </r>
  </si>
  <si>
    <t>Value of MP</t>
  </si>
  <si>
    <t>Wage</t>
  </si>
  <si>
    <t>Wage = Value MP</t>
  </si>
  <si>
    <t>שלב 1: "נדרש בסיסי במצב כזה - יכולים לשאול: מהו השכר שייקבע בתנאי השוק החופשי?״</t>
  </si>
  <si>
    <t xml:space="preserve">נעתיק לשם נוחות את טבלת ההקצאות היעילות מהשאלה הקודמת. </t>
  </si>
  <si>
    <t>מדוע? כי השכר תמיד נקבע לפי שווי התפוקה השולית לעובד.</t>
  </si>
  <si>
    <t xml:space="preserve">ומה התפוקה השולית לעובד? זו התפוקה השולית של העובד האחרון (ה-MP של העובד האחרון) בטבלת ההקצאה </t>
  </si>
  <si>
    <r>
      <t xml:space="preserve">בהמשך לתרגיל דוגמא 1, הניחו כי נתון שמחיר יחידת מוצר </t>
    </r>
    <r>
      <rPr>
        <b/>
        <sz val="12"/>
        <color theme="1"/>
        <rFont val="David"/>
      </rPr>
      <t>הנו 5 ש״ח.</t>
    </r>
    <r>
      <rPr>
        <sz val="12"/>
        <color theme="1"/>
        <rFont val="David"/>
      </rPr>
      <t xml:space="preserve"> </t>
    </r>
  </si>
  <si>
    <t>הרווח הוא ההפרש בין סך ההכנסות של היצרן (של בעל השדה) לבין סך ההוצאות של היצרן (של בעל השדה).</t>
  </si>
  <si>
    <t xml:space="preserve">בהקשר הפשוט שלנו בקורס - עלויות/הוצאות היצרן הן שכר העבודה בלבד. </t>
  </si>
  <si>
    <t>סך ההכנסות - מכפלת תפוקה כוללת בשדה במחיר מוצר:</t>
  </si>
  <si>
    <r>
      <t xml:space="preserve">שלב 2: נדרש נוסף אפשרי - שיכולים לשאול עליו במצב שבו מחיר המוצר נתון - מהו הרווח של כל </t>
    </r>
    <r>
      <rPr>
        <u/>
        <sz val="12"/>
        <color theme="1"/>
        <rFont val="David"/>
      </rPr>
      <t>בעל שדה</t>
    </r>
    <r>
      <rPr>
        <sz val="12"/>
        <color theme="1"/>
        <rFont val="David"/>
      </rPr>
      <t>?</t>
    </r>
  </si>
  <si>
    <t>TR = Total Revenue</t>
  </si>
  <si>
    <t>הכנסה כוללת</t>
  </si>
  <si>
    <t>סך ההוצאות - מכפלת מספר העובדים המועסקים בשדה, בשכר העבודה:</t>
  </si>
  <si>
    <t>TC = Total Cost</t>
  </si>
  <si>
    <t>סך העלויות</t>
  </si>
  <si>
    <t>P&amp;L = TR - TC =  TP * Px - L * W</t>
  </si>
  <si>
    <t>P&amp;L = Profit or Loss</t>
  </si>
  <si>
    <t>רווח או הפסד</t>
  </si>
  <si>
    <t xml:space="preserve">TR - TC = </t>
  </si>
  <si>
    <t xml:space="preserve">P&amp;L = </t>
  </si>
  <si>
    <t xml:space="preserve">שכר מינימום - בהגדרה: הוא שכר שנקבע על ידי הממשלה שהוא גבוה יותר מהשכר בשוק תחרותי. </t>
  </si>
  <si>
    <t>חשבו בבקשה על אותם אנשים ונשים אהובים ואהובות שעוסקים בניקיון, בשמירה, באבטחה, בשטיפת כלים...</t>
  </si>
  <si>
    <t xml:space="preserve">אם לא היה שכר מינימום - סביר מאד שהיה משולם להם שכר כל כך נמוך שלא היה מאפשר להם להתקיים. </t>
  </si>
  <si>
    <t xml:space="preserve">ולכן, הממשלה קובעת שכר מינימום. </t>
  </si>
  <si>
    <t xml:space="preserve">אז הצד החיובי של שכר המינימום: מגדיל שכר לשכבות חלשות. </t>
  </si>
  <si>
    <t xml:space="preserve">הצד השלילי: הואיל והשכר עולה, מעסיקים פחות עובדים. </t>
  </si>
  <si>
    <t>אף עובד לא יועסק אם השכר שצריך לשלם לו גבוה ״ממה שהוא נותן״ מערך התפוקה השולית שלו.</t>
  </si>
  <si>
    <t xml:space="preserve">זה בעצם אומר שאם שכר המינימום הוא 42 ש״ח, כל עובד שתורם לשווי של התפוקה פחות מ-42 - מפוטר מיד. </t>
  </si>
  <si>
    <t>השווי למוצר הוא 5 ש״ח. כדי להיות מועסק, עליך לתרום שולית:</t>
  </si>
  <si>
    <t xml:space="preserve">42 / 5 = </t>
  </si>
  <si>
    <t xml:space="preserve">לכן, כל עובד שמייצר פחות מ-8.4 מוצרים, יפוטר. </t>
  </si>
  <si>
    <t xml:space="preserve">המשמעות: כל העובדים המועסקים במקום ה-3 בשדה ב, שתורמים רק 8 לתפוקה - יפוטרו (יש 10 כאלו).  </t>
  </si>
  <si>
    <t xml:space="preserve">כמו כן, כל העובדים המועסקים במקום ה-4 בשדה א, שתורמים רק 7 לתפוקה - יפוטרו (יש 5 כאלו). </t>
  </si>
  <si>
    <t xml:space="preserve">בסך הכל, תיווצר אבטלה של 15 עובדים. </t>
  </si>
  <si>
    <t>שיעור 7 - עקומת ההיצע ופונקציית הייצור</t>
  </si>
  <si>
    <r>
      <t xml:space="preserve">עד כה דיברנו על היכולת לבצע הקצאה יעילה; איך </t>
    </r>
    <r>
      <rPr>
        <b/>
        <sz val="12"/>
        <color theme="1"/>
        <rFont val="David"/>
      </rPr>
      <t>למקסם תפוקה</t>
    </r>
    <r>
      <rPr>
        <sz val="12"/>
        <color theme="1"/>
        <rFont val="David"/>
      </rPr>
      <t xml:space="preserve"> ו/או הכנסות.</t>
    </r>
  </si>
  <si>
    <r>
      <t xml:space="preserve">אמנם דיברנו קצת גם על </t>
    </r>
    <r>
      <rPr>
        <b/>
        <sz val="12"/>
        <color theme="1"/>
        <rFont val="David"/>
      </rPr>
      <t>השכר</t>
    </r>
    <r>
      <rPr>
        <sz val="12"/>
        <color theme="1"/>
        <rFont val="David"/>
      </rPr>
      <t xml:space="preserve"> </t>
    </r>
    <r>
      <rPr>
        <b/>
        <sz val="12"/>
        <color theme="1"/>
        <rFont val="David"/>
      </rPr>
      <t>ורווחי היצרן</t>
    </r>
    <r>
      <rPr>
        <sz val="12"/>
        <color theme="1"/>
        <rFont val="David"/>
      </rPr>
      <t>; אבל לא דנו באופן מפורש בקביעה: כמה יחידות מוצר כדאי ליצרן</t>
    </r>
  </si>
  <si>
    <t>והכל בכפוף (או מושפע מ)</t>
  </si>
  <si>
    <t>מחיר המוצר בשוק תחרותי</t>
  </si>
  <si>
    <t>TC(Q=0)</t>
  </si>
  <si>
    <t>VC=TC-FC</t>
  </si>
  <si>
    <t>TC(Q)-TC(Q-1)</t>
  </si>
  <si>
    <t>VC(Q)-VC(Q-1)</t>
  </si>
  <si>
    <t>מחיר</t>
  </si>
  <si>
    <t>עקום ההיצע ״מתחיל״ רק במחיר</t>
  </si>
  <si>
    <t xml:space="preserve">שהוא מינימום AVC (כאן - 12). </t>
  </si>
  <si>
    <t xml:space="preserve">מדוע? </t>
  </si>
  <si>
    <t>כי אם המחיר נמוך מכך, פשוט לא מייצרים.</t>
  </si>
  <si>
    <t>ככל שהמחיר עולה, כדאי לייצר יותר.</t>
  </si>
  <si>
    <t>כל זה נכון בטווח הקצר.</t>
  </si>
  <si>
    <t>בטווח הארוך לעומת זאת תתחיל לייצר רק</t>
  </si>
  <si>
    <t>אם המחיר גדול או שווה ל-min ATC (כאן: 20)</t>
  </si>
  <si>
    <t>בכל מקרה מייצרים עד שנפגשים עם MC</t>
  </si>
  <si>
    <t>בחלק העולה.</t>
  </si>
  <si>
    <t>minAVC</t>
  </si>
  <si>
    <t>מינימום הוצ׳ משתנה ממוצעת</t>
  </si>
  <si>
    <t>minATC</t>
  </si>
  <si>
    <t>מינימום הוצ׳ כוללת ממוצעת</t>
  </si>
  <si>
    <t>P&gt;</t>
  </si>
  <si>
    <t>P&lt;</t>
  </si>
  <si>
    <t>שיעור 8 - הביקוש</t>
  </si>
  <si>
    <r>
      <rPr>
        <u/>
        <sz val="12"/>
        <color theme="1"/>
        <rFont val="David"/>
      </rPr>
      <t>ההיצע</t>
    </r>
    <r>
      <rPr>
        <sz val="12"/>
        <color theme="1"/>
        <rFont val="David"/>
      </rPr>
      <t xml:space="preserve"> - מתאר את הקשר בין מחיר המוצר לכמות שהיצרן יסכים לייצר להציע מהמוצר  (בטווח הארוך, בטווח הקצר). </t>
    </r>
  </si>
  <si>
    <r>
      <rPr>
        <u/>
        <sz val="12"/>
        <color theme="1"/>
        <rFont val="David"/>
      </rPr>
      <t>הביקוש</t>
    </r>
    <r>
      <rPr>
        <sz val="12"/>
        <color theme="1"/>
        <rFont val="David"/>
      </rPr>
      <t xml:space="preserve"> מתאר את הקשר בין </t>
    </r>
    <r>
      <rPr>
        <u/>
        <sz val="12"/>
        <color theme="1"/>
        <rFont val="David"/>
      </rPr>
      <t>מחיר המוצר לכמות המבוקשת</t>
    </r>
    <r>
      <rPr>
        <sz val="12"/>
        <color theme="1"/>
        <rFont val="David"/>
      </rPr>
      <t xml:space="preserve"> ממנו. </t>
    </r>
  </si>
  <si>
    <t>עקום ביקוש = עקום D (Demand)</t>
  </si>
  <si>
    <t>Income</t>
  </si>
  <si>
    <t>מוצר נורמלי:</t>
  </si>
  <si>
    <t>עלייה בהכנסה = עלייה בביקוש = עקומה זזה ימינה</t>
  </si>
  <si>
    <t>למשל: מוצרי תיירות, מסעדות, קפה בקפיטריה ועוד</t>
  </si>
  <si>
    <t>עלייה בהכנסה = ירידה בביקוש = עקומה זזה שמאלה</t>
  </si>
  <si>
    <t>ירידה בהכנסה = עלייה בביקוש = עקומה זזה ימינה</t>
  </si>
  <si>
    <t>ירידה בהכנסה = ירידה בביקוש = עקומה ימינה שמאלה</t>
  </si>
  <si>
    <t>מוצר נחות:</t>
  </si>
  <si>
    <t>למשל: לחם פרוס, נסיעה בתחבורה ציבורית, פיצה שמש</t>
  </si>
  <si>
    <t xml:space="preserve">קפה בוץ שאני מביא לקמפוס בשקית </t>
  </si>
  <si>
    <t>טלפונים סלולריים אנדרואיד (לא בגלל שהם פחות טובים אלא לאור הקשר הכלכלי)</t>
  </si>
  <si>
    <t>מוצר נייטרלי: עקומת הביקוש לא מושפעת מהשינויים בהכנסה</t>
  </si>
  <si>
    <t>למשל: מלח</t>
  </si>
  <si>
    <t>למשל: אינטרנט סלולרי ואינטרנט ביתי</t>
  </si>
  <si>
    <t>תחבורה ציבורית מול מוניות</t>
  </si>
  <si>
    <t>קורסים באינטרנט מול לימודים אקדמיים</t>
  </si>
  <si>
    <t>למשל: אייפונים ו-icloud</t>
  </si>
  <si>
    <t>דלק ומכוניות</t>
  </si>
  <si>
    <t>למשל: אבטיח וקפה בקמפוס</t>
  </si>
  <si>
    <t>מסאז׳ בכפות הרגליים ושיעורים במיקרו כלכלה</t>
  </si>
  <si>
    <t>שינוי בכמות המבוקשת</t>
  </si>
  <si>
    <t>לא שינוי בעקומה</t>
  </si>
  <si>
    <t>שינוי של עקומת הביקוש</t>
  </si>
  <si>
    <r>
      <t xml:space="preserve">שינוי של עקומת הביקוש יגרם </t>
    </r>
    <r>
      <rPr>
        <b/>
        <u/>
        <sz val="12"/>
        <color theme="1"/>
        <rFont val="David"/>
      </rPr>
      <t>בהכרח</t>
    </r>
    <r>
      <rPr>
        <sz val="12"/>
        <color theme="1"/>
        <rFont val="David"/>
      </rPr>
      <t xml:space="preserve"> כתוצאה מ:</t>
    </r>
  </si>
  <si>
    <r>
      <t xml:space="preserve">עלויות הייצור משפיעות על </t>
    </r>
    <r>
      <rPr>
        <b/>
        <sz val="12"/>
        <color theme="1"/>
        <rFont val="David"/>
      </rPr>
      <t>ההיצע</t>
    </r>
    <r>
      <rPr>
        <sz val="12"/>
        <color theme="1"/>
        <rFont val="David"/>
      </rPr>
      <t xml:space="preserve"> (מפגש 7) ולא על הביקוש. </t>
    </r>
  </si>
  <si>
    <t>הדיון בשאלה עוסק בקשר בין הכנסה לבין ביקוש. קשר זה מתבטא בהגדרות המוצר כנורמלי / נייטרלי / נחות;</t>
  </si>
  <si>
    <t xml:space="preserve">זאת בשונה מדיונים העוסקים בקשרים בין שני מוצרים שונים (שאז היה אפשר לדון בתחליפי / משלים / אדיש בלתי תלוי). </t>
  </si>
  <si>
    <t>כאן - ההכנסות יורדות והביקוש עולה; קשר הפוך בין הכנסות לביקוש מעיד על מוצר נחות.</t>
  </si>
  <si>
    <t xml:space="preserve">התשובה: ה. </t>
  </si>
  <si>
    <t>ד. נייטרלי</t>
  </si>
  <si>
    <t>סיכום ביניים:</t>
  </si>
  <si>
    <t>במפגש זה, בחלקו העיקרי - עסקנו בעיקר בסוגיות הקשורות לעקומת הביקוש (קשר שלילי בין מחיר וכמות מבוקשת)</t>
  </si>
  <si>
    <t>ולגורמים שמשפיעים עליה - שינויים במחירים של מוצרים תחליפיים ומשלימים, שינויי הכנסה ושינויים בטעמי הצרכנים.</t>
  </si>
  <si>
    <t xml:space="preserve">תרגלנו איך השינויים הללו משפיעים על הביקוש במצבים שונים, ומה ניתן להסיק מהשינויים השונים לגבי ההגדרות. </t>
  </si>
  <si>
    <t>במבחן, יש מספר מצומצם של שאלות כאלו, אבל בעיקר חשוב לנו להבין את השינויים בביקוש, משום שהנושא העיקרי</t>
  </si>
  <si>
    <t xml:space="preserve">בקורס, שנקרא ״שיווי משקל״ עוסק בהבנת ההצטלבות בין הביקוש וההיצע, שקובע את מחירי המוצרים. </t>
  </si>
  <si>
    <t xml:space="preserve">אבל רגע לפני שנעשה את זה, צריך להכיר מושג מרכזי אחד נוסף - שנקרא ״גמישות הביקוש״. </t>
  </si>
  <si>
    <t xml:space="preserve">מטרת השיעור היא לתרגל באינטנסיביות את גמישות הביקוש (תת הנושא האחרון שהוצג) ואחריו להתחיל את </t>
  </si>
  <si>
    <t>נושא שיווי המשקל, המשלב בין ביקוש והיצע.</t>
  </si>
  <si>
    <t>שיעור 9 - גמישות הביקוש</t>
  </si>
  <si>
    <t>אסיף מוציא את כל הכנסתו על שני מוצרים בלבד: קפה ולחם.</t>
  </si>
  <si>
    <t xml:space="preserve">אסיף נוהג לקנות 10 ככרות לחם בחודש ללא תלות במחיר הלחם ובהכנסתו. </t>
  </si>
  <si>
    <t>את יתרת הכנסתו, מוציא אסיף על קפה.</t>
  </si>
  <si>
    <t>מכאן ש:</t>
  </si>
  <si>
    <t>א. לחם הוא מוצר נייטרלי, בעל גמישות קשיחה לחלוטין, והמוצרים (קפה ולחם) בלתי תלויים / אדישים.</t>
  </si>
  <si>
    <t>ב. קפה ולחם הם מוצרים נורמליים.</t>
  </si>
  <si>
    <t xml:space="preserve">ג. קפה ולחם הם מוצרים נחותים ותחליפיים זה לזה. </t>
  </si>
  <si>
    <t>ד. קפה ולחם הם מוצרים נורמלים ובלתי תלויים / אדישים זה לזה.</t>
  </si>
  <si>
    <t>שאלה 16</t>
  </si>
  <si>
    <t xml:space="preserve">אסיף מוציא את כל הכנסתו על שני מוצרים בלבד: קפה ומאפה. אסיף קונה 2 מאפים על כל קפה שהוא קונה. </t>
  </si>
  <si>
    <t>א. קפה ומאפה הם מוצרים נייטרליים ומשלימים.</t>
  </si>
  <si>
    <t>ב. קפה ומאפה הם מוצרים נורמליים ומשלימים.</t>
  </si>
  <si>
    <t xml:space="preserve">ג. קפה הוא מוצר נייטרלי, מאפה הוא מוצר נורמלי, והמוצרים תחליפיים. </t>
  </si>
  <si>
    <t>ד. קפה ומאפה הם מוצרים נחותים ותחליפיים.</t>
  </si>
  <si>
    <t xml:space="preserve">ה. קפה ומאפה הם מוצרים נורמליים ואדישים. </t>
  </si>
  <si>
    <t>שאלה 17</t>
  </si>
  <si>
    <r>
      <rPr>
        <b/>
        <sz val="12"/>
        <color theme="1"/>
        <rFont val="David"/>
      </rPr>
      <t>שאלה 16</t>
    </r>
    <r>
      <rPr>
        <sz val="12"/>
        <color theme="1"/>
        <rFont val="David"/>
      </rPr>
      <t xml:space="preserve"> - שאלה 16 ממבחן תשפ״ד ב (תשובה סופית - למטה הרחק)</t>
    </r>
  </si>
  <si>
    <r>
      <rPr>
        <b/>
        <sz val="12"/>
        <color theme="1"/>
        <rFont val="David"/>
      </rPr>
      <t>שאלה 17</t>
    </r>
    <r>
      <rPr>
        <sz val="12"/>
        <color theme="1"/>
        <rFont val="David"/>
      </rPr>
      <t xml:space="preserve"> - שאלה 16 ממבחן תשפ״ד א (תשובה סופית - למטה הרחק)</t>
    </r>
  </si>
  <si>
    <t>להלן נתונים מתוך עקומת ביקוש של צרכן:</t>
  </si>
  <si>
    <t xml:space="preserve">במחיר 35 ש״ח ליח׳, הצרכן יצרוך 310 יח׳. </t>
  </si>
  <si>
    <t xml:space="preserve">במחיר 40 ש״ח ליח׳, הצרכן יצרוך 275 יח׳. </t>
  </si>
  <si>
    <t>הביקוש של הצרכן הוא, לפיכך:</t>
  </si>
  <si>
    <t>שאלה 18</t>
  </si>
  <si>
    <t xml:space="preserve">במחיר 35 ש״ח ליח׳, הצרכן יצרוך 9 יח׳. </t>
  </si>
  <si>
    <t xml:space="preserve">במחיר 40 ש״ח ליח׳, הצרכן יצרוך 7 יח׳. </t>
  </si>
  <si>
    <t>שאלה 19</t>
  </si>
  <si>
    <r>
      <t>שאלה 18 -</t>
    </r>
    <r>
      <rPr>
        <sz val="12"/>
        <color theme="1"/>
        <rFont val="David"/>
      </rPr>
      <t xml:space="preserve"> שאלה 16 ממבחן תשפ״ג מועד ב (תשובה סופית - למטה הרחק)</t>
    </r>
  </si>
  <si>
    <t xml:space="preserve">נועה קונה פרחים כל שבוע לחברה. מחירי הפרחים עלו ב-15% ונועה החליטה להקטין את כמות הפרחים הנרכשת </t>
  </si>
  <si>
    <t>ב-20%. לפיכך, הביקוש של נועה לפרחים הוא:</t>
  </si>
  <si>
    <t>ד. קשיח</t>
  </si>
  <si>
    <t>שאלה 20</t>
  </si>
  <si>
    <t>יובל אוהבת גלידה. היא קונה 5 ק״ג גלידה בשבוע במחיר של 75 ש״ח לק״ג. מחיר הגלידה עלה לאחרונה ל-93.75 ש״ח</t>
  </si>
  <si>
    <t>לק״ג וכתוצאה מכך יובל החליטה לקנות רק 4 ק״ג גלידה. לפיכך הביקוש של יובל לגלידה הוא:</t>
  </si>
  <si>
    <t>שאלה 21</t>
  </si>
  <si>
    <r>
      <t xml:space="preserve">שאלה 19 - </t>
    </r>
    <r>
      <rPr>
        <sz val="12"/>
        <color theme="1"/>
        <rFont val="David"/>
      </rPr>
      <t>שאלה 16 ממבחן תשפ״ג מועד א (תשובה סופית - למטה הרחק)</t>
    </r>
  </si>
  <si>
    <r>
      <t>שאלה 20 -</t>
    </r>
    <r>
      <rPr>
        <sz val="12"/>
        <color theme="1"/>
        <rFont val="David"/>
      </rPr>
      <t xml:space="preserve"> שאלה 16 ממבחן תשפ״ב מועד ב (תשובה סופית - למטה הרחק)</t>
    </r>
  </si>
  <si>
    <r>
      <t xml:space="preserve">שאלה 21 - </t>
    </r>
    <r>
      <rPr>
        <sz val="12"/>
        <color theme="1"/>
        <rFont val="David"/>
      </rPr>
      <t>שאלה 15 ממבחן תשפ״ב מועד ב (תשובה סופית - למטה הרחק)</t>
    </r>
  </si>
  <si>
    <t>היגד א אומר: שלאורך כל עקומת הביקוש &gt;&gt;&gt;&gt;&gt;</t>
  </si>
  <si>
    <t>סך ההוצאות של הצרכן קבועות.</t>
  </si>
  <si>
    <t>סך ההוצאה נשארת זהה.</t>
  </si>
  <si>
    <t>במלים אחרות לפי הטענה: כשהמחיר משתנה,</t>
  </si>
  <si>
    <t>הטענה שגויה,</t>
  </si>
  <si>
    <t>כי שינויי מחיר</t>
  </si>
  <si>
    <t>ילוו בשינוי</t>
  </si>
  <si>
    <r>
      <rPr>
        <b/>
        <sz val="12"/>
        <color theme="1"/>
        <rFont val="David"/>
      </rPr>
      <t>ההוצאה</t>
    </r>
    <r>
      <rPr>
        <sz val="12"/>
        <color theme="1"/>
        <rFont val="David"/>
      </rPr>
      <t xml:space="preserve">, </t>
    </r>
    <r>
      <rPr>
        <u/>
        <sz val="12"/>
        <color theme="1"/>
        <rFont val="David"/>
      </rPr>
      <t>אלא אם כן הגמישות יחידתית</t>
    </r>
    <r>
      <rPr>
        <sz val="12"/>
        <color theme="1"/>
        <rFont val="David"/>
      </rPr>
      <t xml:space="preserve"> (זה לא המצב בשאלה). </t>
    </r>
  </si>
  <si>
    <t>זיהיתי פה מקרה שבו עליית המחיר (מ-35 ל-40) אמנם הקטינה את הכמות - אך בסך הכל - ההוצאות עלו!</t>
  </si>
  <si>
    <t xml:space="preserve">שאלה 7.1 </t>
  </si>
  <si>
    <t xml:space="preserve">גברת הייטק צורכת 275 דיסקים קשיחים ליום במחיר של 40 ש״ח לדיסק קשיח. </t>
  </si>
  <si>
    <t xml:space="preserve">ידוע לכם שאם המחיר לדיסק ירד ל-35 ש״ח, היא תצרוך 310 דיסקים קשיחים. </t>
  </si>
  <si>
    <t>האם הביקוש קשיח לחלוטין? לא!</t>
  </si>
  <si>
    <t>זאת משום ששינוי מחיר יוצר שינוי בכמות.</t>
  </si>
  <si>
    <t>קשיח לחלוטין אומר - הכמות לא משתנה בעקבות שינוי מחיר (זה לא המצב).</t>
  </si>
  <si>
    <t>האם הביקוש גמיש לחלוטין? לא!</t>
  </si>
  <si>
    <t>זאת משום שבביקוש גמיש לחלוטין כל ירידת מחיר מעלה כמות מבוקשת לאינסוף (לא קרה)</t>
  </si>
  <si>
    <t>וכל עליית מחיר מורידה כמות מבוקשת לאפס (לא קרה)</t>
  </si>
  <si>
    <t>כעת, כדי להכריע - גמיש / קשיח / יחידתי, עלינו לבדוק מה קרה לסך ההוצאה כתוצאה מהשינוי:</t>
  </si>
  <si>
    <t>סך ההוצאה במחיר של 40 ש״ח לדיסק:</t>
  </si>
  <si>
    <t xml:space="preserve">40 * 275 = </t>
  </si>
  <si>
    <t>סך ההוצאה במחיר של 35 ש״ח לדיסק:</t>
  </si>
  <si>
    <t xml:space="preserve">35 * 310 = </t>
  </si>
  <si>
    <t xml:space="preserve">כאשר חלה ירידת מחיר (מ-40 ל-35) סך ההוצאה יורדת. </t>
  </si>
  <si>
    <t>איזה מקרה מתאים למצב שבו ירידת מחיר מובילה לירידה בהוצאה?</t>
  </si>
  <si>
    <t>לבית, יש פתרון מלא</t>
  </si>
  <si>
    <t>טבלת עזר בפורמט תמונה למי שהטבלאות התעוותו לו:</t>
  </si>
  <si>
    <t>נושא חדש - שיווי משקל</t>
  </si>
  <si>
    <t>שאלה 3.1 - במיוחד עבורכם</t>
  </si>
  <si>
    <t xml:space="preserve">אפיק הוא מוביל דעת קהל בתחום הנקניק. </t>
  </si>
  <si>
    <t xml:space="preserve">לאחרונה, בעקבות ולוג ויראלי שפרסם, כלל עוקביו (מליארדים) החלו לצרוך נקניק בהיקפים גבוהים הרבה יותר. </t>
  </si>
  <si>
    <t>ניתן לומר, לפיכך, שבעקבות הולוג, ובהשוואה למצב שיווי המשקל טרם פרסומו:</t>
  </si>
  <si>
    <t>א. מחיר הנקניק ירד, וכמות הנקניק תגדל</t>
  </si>
  <si>
    <t>ב. מחיר הנקניק יעלה, וכמות הנקניק תגדל</t>
  </si>
  <si>
    <t>ג. מחיר הנקניק ירד, וכמות הנקניק תרד</t>
  </si>
  <si>
    <t>ד. מחיר הנקניק יעלה, וכמות הנקניק תרד</t>
  </si>
  <si>
    <t>ה. לא תהיה השפעה כלשהי על מחיר וכמות הנקניק</t>
  </si>
  <si>
    <t>שאלה 3.2 - במיוחד עבורכם</t>
  </si>
  <si>
    <t xml:space="preserve">אפיק המשיך לנהל בהצלחה רבה את וולוג הנקניק. </t>
  </si>
  <si>
    <t>לאחרונה פרסם וולוג נוסף שבו ציין כי רבים מצרכני הנקניק חוו לאחרונה תופעות של שלשולים והקאות.</t>
  </si>
  <si>
    <t>כלל עוקביו החלו למעט בצריכת נקניק, עד לטיפול בתופעה.</t>
  </si>
  <si>
    <t>במקביל, חלה עלייה משמעותית בעלויות ייצור הנקניק - לאור מחסור עולמי בכרבולות ופופיקים טחונים.</t>
  </si>
  <si>
    <t>בנתונים אלו, מה תהיה השפעה המשולבת של האירועים על המחיר והכמות בשיווי משקל?</t>
  </si>
  <si>
    <t>אירוע 1: ירידת ביקוש - עקום הביקוש זז שמאלה,</t>
  </si>
  <si>
    <t xml:space="preserve">עוברים מנקודה A לנקודה B. </t>
  </si>
  <si>
    <t>אירוע 2: ירידת היצע (היצרנים דורשים מחירים</t>
  </si>
  <si>
    <t>סך הכל:</t>
  </si>
  <si>
    <t>אירוע</t>
  </si>
  <si>
    <t>ירידת ביקוש</t>
  </si>
  <si>
    <t>יורדת</t>
  </si>
  <si>
    <t>יורד</t>
  </si>
  <si>
    <t>ירידת היצע</t>
  </si>
  <si>
    <t>עולה</t>
  </si>
  <si>
    <t>לא ניתן לדעת</t>
  </si>
  <si>
    <t xml:space="preserve">בסך הכל הכמות יורדת ולא ניתן לדעת כיצד ישתנה המחיר (בעקבות ההשפעות המנוגדות עליו). </t>
  </si>
  <si>
    <r>
      <t xml:space="preserve">וכתוצאה מכך הכמות יורדת </t>
    </r>
    <r>
      <rPr>
        <u/>
        <sz val="12"/>
        <color theme="1"/>
        <rFont val="David"/>
      </rPr>
      <t>והמחיר יורד</t>
    </r>
    <r>
      <rPr>
        <sz val="12"/>
        <color theme="1"/>
        <rFont val="David"/>
      </rPr>
      <t xml:space="preserve">, </t>
    </r>
  </si>
  <si>
    <r>
      <t xml:space="preserve">גבוהים יותר) - דוחף </t>
    </r>
    <r>
      <rPr>
        <u/>
        <sz val="12"/>
        <color theme="1"/>
        <rFont val="David"/>
      </rPr>
      <t>לעליית מחיר</t>
    </r>
    <r>
      <rPr>
        <sz val="12"/>
        <color theme="1"/>
        <rFont val="David"/>
      </rPr>
      <t xml:space="preserve"> וירידת כמות</t>
    </r>
  </si>
  <si>
    <t>שאלה 3.3 - הילה לא רואה בעיניים</t>
  </si>
  <si>
    <t xml:space="preserve">במשק ״הילה לא רואה בעיניים״ כל הצרכנים תמיד צורכים 10 נקניקים ביום. </t>
  </si>
  <si>
    <t xml:space="preserve">לא משנה מה המחיר, הם חייבים 10 נקניקים ליום כדי לשרוד. </t>
  </si>
  <si>
    <t xml:space="preserve">ידוע שלאחרונה חלה עלייה במחירי ייצור הנקניק. </t>
  </si>
  <si>
    <t>א. מחיר הנקניק יעלה, וכמות הנקניק תרד.</t>
  </si>
  <si>
    <t>ב. מחיר הנקניק לא ישתנה, וכמות הנקניק תעלה.</t>
  </si>
  <si>
    <t>ג. מחיר הנקניק לא ישתנה, וכמות הנקניק תרד.</t>
  </si>
  <si>
    <t>ד. מחיר הנקניק יעלה, וכמות הנקניק תעלה.</t>
  </si>
  <si>
    <t>ה. מחיר הנקניק יעלה, וכמות הנקניק לא תשנה.</t>
  </si>
  <si>
    <t xml:space="preserve">תשובה: ה. </t>
  </si>
  <si>
    <t>המחיר יעלה ללא שינוי</t>
  </si>
  <si>
    <t xml:space="preserve">בכמות (מעבר מ-A ל-B). </t>
  </si>
  <si>
    <t>שיעור 10 - שיווי משקל</t>
  </si>
  <si>
    <t>מטרות:</t>
  </si>
  <si>
    <t xml:space="preserve">גם היום נעסוק באופן אינטנסיבי בנושא שיווי משקל. </t>
  </si>
  <si>
    <t>נדאג לשלב בשאלות היבטים מורכבים יותר - לא רק על מחיר וכמות, אלא גם על הוצאות הצרכנים, וכן נשלב</t>
  </si>
  <si>
    <t xml:space="preserve">היבטים הקשורים להיצע (נושא שהיה מורכב יותר עבור חלקנו) ולגמישויות. </t>
  </si>
  <si>
    <t xml:space="preserve">בדרך זו נייצר דיון אינטגרטיבי לגבי שיווי משקל בתחרות משוכללת. </t>
  </si>
  <si>
    <t>המושג תחרות משוכללת:</t>
  </si>
  <si>
    <t>אין מסים, אין סובסידיות - אין התערבות</t>
  </si>
  <si>
    <t xml:space="preserve">ממשלתית (נושא שנלמד בהמשך). </t>
  </si>
  <si>
    <t>התייקרות בעלויות ייצור המוצר:</t>
  </si>
  <si>
    <t>ליצרן יותר יקר לייצר</t>
  </si>
  <si>
    <t>ההיצע קטן = עקומת ההיצע זזה למעלה</t>
  </si>
  <si>
    <t>כי היצרן רוצה יותר כסף (מחיר) על כל מוצר</t>
  </si>
  <si>
    <t>השינוי מוביל למעבר מנקודה A</t>
  </si>
  <si>
    <t>לנקודה B</t>
  </si>
  <si>
    <t>המחיר P עולה</t>
  </si>
  <si>
    <t>הכמות Q יורדת</t>
  </si>
  <si>
    <t>ואם כך השינוי בהוצאת הצרכן שהוא המכפלה:</t>
  </si>
  <si>
    <t>הואיל והשינויים בכיוונים הפוכים, לא ניתן לדעת</t>
  </si>
  <si>
    <t>מה קרה לסך ההוצאה, אלא אם נדע מהי גמישות הביקוש.</t>
  </si>
  <si>
    <t>אם הביקוש גמיש:</t>
  </si>
  <si>
    <t>הצרכן מאד רגיש לשינויי מחיר, ומגיב מאד בחריפות.</t>
  </si>
  <si>
    <t>סך ההוצאה יורדת</t>
  </si>
  <si>
    <t>אם הביקוש קשיח:</t>
  </si>
  <si>
    <t>הצרכן לא רגיש לשינוי מחיר:</t>
  </si>
  <si>
    <t>סך ההוצאה תעלה</t>
  </si>
  <si>
    <t>התשובה הנכונה: ב</t>
  </si>
  <si>
    <t>הסבר נוסף בטבלה למי שמעדיף:</t>
  </si>
  <si>
    <t>זו הסיבה לתשובה ב.</t>
  </si>
  <si>
    <t>שוק מכונות הגילוח הנוצות בארץ נמצא בשיווי משקל בתחרות משוכללת. לאחרונה התייקרו עלויות הייצור</t>
  </si>
  <si>
    <t>התייקרות עלויות ייצור:</t>
  </si>
  <si>
    <t>השפעה על היצרנים,</t>
  </si>
  <si>
    <t>ההיצע יורד - עקום היצע נע למעלה ושמאלה.</t>
  </si>
  <si>
    <t xml:space="preserve">מעבר משיווי משקל בנקודה A </t>
  </si>
  <si>
    <t>לשיווי משקל חדש בנקודה B</t>
  </si>
  <si>
    <t>כתוצאה:</t>
  </si>
  <si>
    <t>א. אם הביקוש גמיש, הוצאות הצרכנים לא ישתנו</t>
  </si>
  <si>
    <t>ביקוש גמיש = הלקוחות רגישים מאד לשינויי מחיר;</t>
  </si>
  <si>
    <t>ולכן - אם המחיר עלה הם ירצו הרבה פחות.</t>
  </si>
  <si>
    <t xml:space="preserve">לכן, הוצאות הצרכנים יקטנו - וההיגד שגוי. </t>
  </si>
  <si>
    <t>ב. אם הביקוש קשיח, הוצאות הצרכנים יגדלו</t>
  </si>
  <si>
    <t>ביקוש קשיח = הלקוחות אינם רגישים לשינויי מחיר,</t>
  </si>
  <si>
    <t>ולכן גם אם המחיר עלה משמעותית, הם קונים רק קצת פחות</t>
  </si>
  <si>
    <r>
      <t xml:space="preserve">לכן סך הוצאות הצרכנים יגדלו, וההיגד </t>
    </r>
    <r>
      <rPr>
        <b/>
        <sz val="12"/>
        <color theme="1"/>
        <rFont val="David"/>
      </rPr>
      <t>נכון</t>
    </r>
    <r>
      <rPr>
        <sz val="12"/>
        <color theme="1"/>
        <rFont val="David"/>
      </rPr>
      <t xml:space="preserve">. </t>
    </r>
  </si>
  <si>
    <t xml:space="preserve">ההיגד שגוי - הראינו זאת בנימוק להיגד ב. </t>
  </si>
  <si>
    <t>עברנו משיווי משקל בנקודה A</t>
  </si>
  <si>
    <t>המחיר P עלה, הכמות Q עלתה:</t>
  </si>
  <si>
    <t>הואיל וגם המחיר וגם הכמות עלו, הפעם השינוי</t>
  </si>
  <si>
    <t>בסך הוצאת הצרכנים ברור: סך ההוצאה תגדל</t>
  </si>
  <si>
    <r>
      <t xml:space="preserve">המחיר אכן יעלה אך הוצאות הצרכנים </t>
    </r>
    <r>
      <rPr>
        <b/>
        <sz val="12"/>
        <color theme="1"/>
        <rFont val="David"/>
      </rPr>
      <t>תגדלנה</t>
    </r>
    <r>
      <rPr>
        <sz val="12"/>
        <color theme="1"/>
        <rFont val="David"/>
      </rPr>
      <t>. הטענה שגויה.</t>
    </r>
  </si>
  <si>
    <r>
      <t xml:space="preserve">א. מחיר משחת השיניים (המוצר הנוכחי) יעלה, </t>
    </r>
    <r>
      <rPr>
        <b/>
        <u/>
        <sz val="12"/>
        <color theme="1"/>
        <rFont val="David"/>
      </rPr>
      <t>לא ניתן לדעת</t>
    </r>
    <r>
      <rPr>
        <u/>
        <sz val="12"/>
        <color theme="1"/>
        <rFont val="David"/>
      </rPr>
      <t xml:space="preserve"> מה יקרה להוצאות הצרכנים</t>
    </r>
  </si>
  <si>
    <t>ב. מחיר משחת השיניים (המוצר הנוכחי) ירד, הוצאות הצרכנים על משחת שיניים ירדו</t>
  </si>
  <si>
    <t>סתום ת׳פה זה שגוי. המחיר עולה וההוצאות עולות דיברנו על זה.</t>
  </si>
  <si>
    <r>
      <rPr>
        <b/>
        <sz val="12"/>
        <color rgb="FFFF0000"/>
        <rFont val="David"/>
      </rPr>
      <t>נכון</t>
    </r>
    <r>
      <rPr>
        <sz val="12"/>
        <color theme="1"/>
        <rFont val="David"/>
      </rPr>
      <t xml:space="preserve">. המחיר של המוצר אכן עלה מ-A ל-B וגם סך ההוצאה גדלה. </t>
    </r>
  </si>
  <si>
    <r>
      <rPr>
        <b/>
        <sz val="12"/>
        <color theme="1"/>
        <rFont val="David"/>
      </rPr>
      <t>שגוי</t>
    </r>
    <r>
      <rPr>
        <sz val="12"/>
        <color theme="1"/>
        <rFont val="David"/>
      </rPr>
      <t>. המחיר דווקא יעלה (לא ירד) וההוצאות על המוצר הנוכחי יגדלו (ולא ירדו).</t>
    </r>
  </si>
  <si>
    <t>עלייה במחיר מוצר תחליפי (מי פה):</t>
  </si>
  <si>
    <t>הביקוש למוצר הנוכחי (משחת שיניים) עולה</t>
  </si>
  <si>
    <r>
      <t xml:space="preserve">עקום </t>
    </r>
    <r>
      <rPr>
        <b/>
        <sz val="12"/>
        <color theme="1"/>
        <rFont val="David"/>
      </rPr>
      <t>הביקוש</t>
    </r>
    <r>
      <rPr>
        <sz val="12"/>
        <color theme="1"/>
        <rFont val="David"/>
      </rPr>
      <t xml:space="preserve"> למוצר הנוכחי (משחת שיניים) נעה ימינה</t>
    </r>
  </si>
  <si>
    <t>התשובה: ג</t>
  </si>
  <si>
    <t>התשובה בניסוח מילולי רציף (לא חייבים אם הבנתם את ההסבר הקודם):</t>
  </si>
  <si>
    <t>נקניק יבש: מוצר נחות.</t>
  </si>
  <si>
    <t xml:space="preserve">ככל שההכנסות גדלות הביקוש קטן. </t>
  </si>
  <si>
    <t>כאן - נתון שההכנסות גדלו.</t>
  </si>
  <si>
    <t>לכן הביקוש למוצר הנחות הנדון קטן, עקום הביקוש נע שמאלה</t>
  </si>
  <si>
    <t>בנוסף נתון - שיפור טכנולוגי בייצור = עלויות הייצור הוזלו</t>
  </si>
  <si>
    <t>ההיצע למוצר גדל &gt;&gt;&gt; עקום ההיצע נע ימינה</t>
  </si>
  <si>
    <t>ירידה</t>
  </si>
  <si>
    <t>עלייה</t>
  </si>
  <si>
    <t xml:space="preserve">לכן סך ההשפעה על הכמות Q </t>
  </si>
  <si>
    <t>כתוצאה משני השינויים יחד:</t>
  </si>
  <si>
    <r>
      <t xml:space="preserve">ההשפעה של ירידת הביקוש על </t>
    </r>
    <r>
      <rPr>
        <b/>
        <sz val="12"/>
        <color theme="1"/>
        <rFont val="David"/>
      </rPr>
      <t>הכמות</t>
    </r>
    <r>
      <rPr>
        <sz val="12"/>
        <color theme="1"/>
        <rFont val="David"/>
      </rPr>
      <t>:</t>
    </r>
  </si>
  <si>
    <r>
      <t xml:space="preserve">ההשפעה של עליית היצע על </t>
    </r>
    <r>
      <rPr>
        <b/>
        <sz val="12"/>
        <color theme="1"/>
        <rFont val="David"/>
      </rPr>
      <t>הכמות</t>
    </r>
    <r>
      <rPr>
        <sz val="12"/>
        <color theme="1"/>
        <rFont val="David"/>
      </rPr>
      <t>:</t>
    </r>
  </si>
  <si>
    <t>השפעות</t>
  </si>
  <si>
    <t xml:space="preserve">על </t>
  </si>
  <si>
    <r>
      <t xml:space="preserve">ההשפעה של עליית היצע על </t>
    </r>
    <r>
      <rPr>
        <b/>
        <sz val="12"/>
        <color theme="1"/>
        <rFont val="David"/>
      </rPr>
      <t>המחיר</t>
    </r>
    <r>
      <rPr>
        <sz val="12"/>
        <color theme="1"/>
        <rFont val="David"/>
      </rPr>
      <t>:</t>
    </r>
  </si>
  <si>
    <r>
      <t xml:space="preserve">ההשפעה של ירידת הביקוש על </t>
    </r>
    <r>
      <rPr>
        <b/>
        <sz val="12"/>
        <color theme="1"/>
        <rFont val="David"/>
      </rPr>
      <t>המחיר</t>
    </r>
    <r>
      <rPr>
        <sz val="12"/>
        <color theme="1"/>
        <rFont val="David"/>
      </rPr>
      <t>:</t>
    </r>
  </si>
  <si>
    <t>כתוצאה משני השינויים יחד</t>
  </si>
  <si>
    <t>השינוי במחיר:</t>
  </si>
  <si>
    <t>בסך הכל</t>
  </si>
  <si>
    <t>לא ניתן</t>
  </si>
  <si>
    <t>לדעת מה קרה לכמות</t>
  </si>
  <si>
    <t>והמחיר יורד</t>
  </si>
  <si>
    <t>התשובה ב</t>
  </si>
  <si>
    <t>מוצר נורמלי (הייטק):</t>
  </si>
  <si>
    <t>מוצר שהביקוש לו עולה כתוצאה מעליית הכנסה.</t>
  </si>
  <si>
    <t>השינויים:</t>
  </si>
  <si>
    <t>עקומת הביקוש נעה ימינה.</t>
  </si>
  <si>
    <t>שיפור טכנולוגי בייצור המוצר (היצע עולה)</t>
  </si>
  <si>
    <t>עקום ההיצע נע ימינה.</t>
  </si>
  <si>
    <t>השפעה על הכמות</t>
  </si>
  <si>
    <r>
      <t>עלייה בהכנסות הצרכנים (</t>
    </r>
    <r>
      <rPr>
        <b/>
        <sz val="12"/>
        <color theme="1"/>
        <rFont val="David"/>
      </rPr>
      <t>ביקוש</t>
    </r>
    <r>
      <rPr>
        <sz val="12"/>
        <color theme="1"/>
        <rFont val="David"/>
      </rPr>
      <t xml:space="preserve"> עולה).</t>
    </r>
  </si>
  <si>
    <t>השפעה על המחיר</t>
  </si>
  <si>
    <t>שינוי 1:</t>
  </si>
  <si>
    <t>שינוי 2:</t>
  </si>
  <si>
    <t>בסך הכל:</t>
  </si>
  <si>
    <t>שני השינויים מצביעים על עלייה בכמות, לכן הכמות</t>
  </si>
  <si>
    <t>חייבת לגדול.</t>
  </si>
  <si>
    <t>לעומת זאת: השינויים משפיעים בכיוונים מנוגדים</t>
  </si>
  <si>
    <t xml:space="preserve">על המחיר ולכן לא ניתן לדעת מה יקרה לו. </t>
  </si>
  <si>
    <t>התשובה ג:</t>
  </si>
  <si>
    <t>התשובה בנסח ישן לחובבי החפירות:</t>
  </si>
  <si>
    <t>ביקוש יחידתי:</t>
  </si>
  <si>
    <t>מצב שבו הוצאות הצרכנים על המוצרים</t>
  </si>
  <si>
    <t>נשארות קבועות, גם אם המחיר משתנה.</t>
  </si>
  <si>
    <t>ההיצע קטן (נתון מפורש):</t>
  </si>
  <si>
    <t>עקום ההיצע זז שמאלה.</t>
  </si>
  <si>
    <t>עוברים מנקודה A לנקודה B.</t>
  </si>
  <si>
    <t>כמות יורדת</t>
  </si>
  <si>
    <t>סך ההוצאה משתנה לפי:</t>
  </si>
  <si>
    <t>כאן אמרו - שהגמישות יחידתית.</t>
  </si>
  <si>
    <t>המשמעות היא שאם חלה עליית מחירים,</t>
  </si>
  <si>
    <t>הכמות יורדת בעוצמה זהה,</t>
  </si>
  <si>
    <t>כך שסך ההוצאה ללא שינוי.</t>
  </si>
  <si>
    <t>הסבר נוסף לחובבי החפירות כמו אפיק:</t>
  </si>
  <si>
    <t>עקומת ביקוש קשיחה לחלוטין:</t>
  </si>
  <si>
    <t>הצרכנים צורכים תמיד אותה הכמות.</t>
  </si>
  <si>
    <t>גרפית: עקומת הביקוש אנכית (מקבילה לציר P)</t>
  </si>
  <si>
    <t>שיפור טכנולוגי:</t>
  </si>
  <si>
    <t>עלויות הייצור זולות יותר,</t>
  </si>
  <si>
    <t xml:space="preserve">לכן ההיצע של היצרנים גדל (עקום ההיצע נע ימינה). </t>
  </si>
  <si>
    <r>
      <t xml:space="preserve">בגלל שמדובר במקרה </t>
    </r>
    <r>
      <rPr>
        <b/>
        <sz val="12"/>
        <color theme="1"/>
        <rFont val="David"/>
      </rPr>
      <t>מיוחד</t>
    </r>
    <r>
      <rPr>
        <sz val="12"/>
        <color theme="1"/>
        <rFont val="David"/>
      </rPr>
      <t xml:space="preserve"> שבו הביקוש קשיח</t>
    </r>
  </si>
  <si>
    <t xml:space="preserve">לחלוטין, העלייה בהיצע לא מגדילה את הכמות, </t>
  </si>
  <si>
    <t>אלא רק מקטינה את המחיר:</t>
  </si>
  <si>
    <t xml:space="preserve">שיווי המשקל משתנה מנקודה A לנקודה B, </t>
  </si>
  <si>
    <t>הכמות Q ללא שינוי,</t>
  </si>
  <si>
    <t xml:space="preserve">המחיר P יורד. </t>
  </si>
  <si>
    <t>לגבי הוצאות הצרכנים:</t>
  </si>
  <si>
    <t xml:space="preserve">הואיל והמחיר יורד, והכמות לא משתנה, סך ההוצאה - </t>
  </si>
  <si>
    <t xml:space="preserve">סך המכפלה - יורדת. </t>
  </si>
  <si>
    <t xml:space="preserve">התשובה ה. </t>
  </si>
  <si>
    <t>עקומת ביקוש גמישה לחלוטין:</t>
  </si>
  <si>
    <t>הצרכנים מוכנים לקנות *כל כמות* במחיר מסוים;</t>
  </si>
  <si>
    <t>אם תעלו להם את המחיר באגורה - הם לא יקנו כלום;</t>
  </si>
  <si>
    <t>אם תורידו את המחיר באגורה - הם ידרכו אחד על השני בתור.</t>
  </si>
  <si>
    <t>ברמה הגרפית: ביקוש גמיש לחלוטין = עקום אופקי מקביל לציר Q</t>
  </si>
  <si>
    <t>חל שיפור טכנולוגי &gt;&gt;&gt; ההיצע גדל, עקום ההיצע נע ימינה</t>
  </si>
  <si>
    <t>המעבר משיווי משקל בנקודה A לשיווי משקל חדש</t>
  </si>
  <si>
    <t>בנקודה B:</t>
  </si>
  <si>
    <t xml:space="preserve">תמיד ולעולם: ביקוש גמיש לחלוטין משמעו ששינויי </t>
  </si>
  <si>
    <t xml:space="preserve">היצע לא משפיעים על המחיר. </t>
  </si>
  <si>
    <t>הואיל והמחיר קבוע והכמות עולה - גם סך הוצאות</t>
  </si>
  <si>
    <r>
      <t xml:space="preserve">הצרכנים </t>
    </r>
    <r>
      <rPr>
        <b/>
        <sz val="12"/>
        <color theme="1"/>
        <rFont val="David"/>
      </rPr>
      <t>עולות</t>
    </r>
    <r>
      <rPr>
        <sz val="12"/>
        <color theme="1"/>
        <rFont val="David"/>
      </rPr>
      <t>.</t>
    </r>
  </si>
  <si>
    <t>שיעור 11 - מס וסובסידיה והשפעתם על שיווי משקל</t>
  </si>
  <si>
    <t xml:space="preserve">בדיונים עד כה הנחנו ששיווי משקל נקבע בנקודת המפגש בין הביקוש של הצרכנים להיצע היצרנים. </t>
  </si>
  <si>
    <t xml:space="preserve">לא הצגנו היבטים של התערבות הממשלה הקשורים לשינוי שיווי משקל זה. </t>
  </si>
  <si>
    <t>מבין ההיבטים הבולטים ביותר בהקשר הנ״ל - נכללים כלי המס והסובסידיה.</t>
  </si>
  <si>
    <t>כלים אלו מאפשרים לממשלה להשפיע על ההיצע (ולעתים גם על הביקוש) ובאופן כזה לשנות את שיווי</t>
  </si>
  <si>
    <t xml:space="preserve">המשקל שנקבע בשוק. </t>
  </si>
  <si>
    <t xml:space="preserve">נדגים זאת. </t>
  </si>
  <si>
    <t>מקרה 1: הטלת מס על המוצר</t>
  </si>
  <si>
    <t>עקומת ההיצע זזה למעלה בגובה המס</t>
  </si>
  <si>
    <t>הוצאות הצרכנים משתנות לפי הגמישות</t>
  </si>
  <si>
    <t>פדיון היצרנים קטן</t>
  </si>
  <si>
    <t>תקבולי הממשלה ממסים גדלים</t>
  </si>
  <si>
    <t>נטל המס מתחלק בין היצרן לצרכן (למעט מקרי קיצון)</t>
  </si>
  <si>
    <t>הטלת מס על המוצר - יצרן</t>
  </si>
  <si>
    <t>הטלת מס על המוצר - צרכן</t>
  </si>
  <si>
    <t>עקומת הביקוש נעה למטה בגובה המס</t>
  </si>
  <si>
    <t>השפעות זהות לאלו שבמצב של הטלת מס על היצרן</t>
  </si>
  <si>
    <t>הענקת סובסידיה - ליצרן</t>
  </si>
  <si>
    <t>עקומת ההיצע זזה למטה בגובה המס</t>
  </si>
  <si>
    <t>המחיר לצרכן עולה והמחיר ליצרן יורד</t>
  </si>
  <si>
    <t>המחיר לצרכן יורד והמחיר ליצרן עולה</t>
  </si>
  <si>
    <t>הוצאות הצרכנים משתנות לפי הגמישויות</t>
  </si>
  <si>
    <t>פדיון היצרנים גדל</t>
  </si>
  <si>
    <t>הוצאות הממשלה גדלות</t>
  </si>
  <si>
    <t>סיכום המקרים - רק כדי שיהיה מסודר, תכל׳ס נבין את זה רק באמצעות תרגול:</t>
  </si>
  <si>
    <t>במשק ״אפיקים ונקניקים״ קיים שיווי משקל, כאשר עקומות הביקוש וההיצע ״רגילות״.</t>
  </si>
  <si>
    <t xml:space="preserve">הממשלה הטילה מס על כל יחידה המיוצרת ונמכרת על ידי היצרן. </t>
  </si>
  <si>
    <t>כמות ביח׳</t>
  </si>
  <si>
    <t>למעט מקרים חריגים (קשיח לחלוטין / גמיש לחלוטין):</t>
  </si>
  <si>
    <t>עקום הביקוש D יורד משמאל לימין (מחיר יורד - כמות מבוקשת עולה)</t>
  </si>
  <si>
    <t>עקום ההיצע S עולה משמאל לימין (מחיר עולה - כמות מוצעת עולה)</t>
  </si>
  <si>
    <t xml:space="preserve">האות T מייצגת את גובה המס </t>
  </si>
  <si>
    <t>הטלת מס על היצרן גורמת לכך שהיצרן ידרוש מחיר יותר גבוה,</t>
  </si>
  <si>
    <t>ועקום ההיצע עולה כלפי מעלה בגובה המס המוטל T.</t>
  </si>
  <si>
    <t>כתוצאה מכך, הכמות יורדת.</t>
  </si>
  <si>
    <t>הלקוח ישלם את המחיר הגבוה יותר שנקבע בנקודה B.</t>
  </si>
  <si>
    <t>היצרן מקבל את המחיר הנמוך יותר שהוא ההפרש בין המחיר</t>
  </si>
  <si>
    <t>ללקוח (לצרכן) לבין גובה המס.</t>
  </si>
  <si>
    <t xml:space="preserve">P(צרכן) = </t>
  </si>
  <si>
    <t>לפי נקודת חיתוך חדשה</t>
  </si>
  <si>
    <t>בין ביקוש והיצע</t>
  </si>
  <si>
    <t xml:space="preserve">P(יצרן) = </t>
  </si>
  <si>
    <t>P(צרכן) - T</t>
  </si>
  <si>
    <t xml:space="preserve">כתוצאה מהשינוי: </t>
  </si>
  <si>
    <t>המחיר לצרכן עולה</t>
  </si>
  <si>
    <t>המחיר ליצרן יורד</t>
  </si>
  <si>
    <t xml:space="preserve">הצרכן נדפק - משלם יותר על המוצר. </t>
  </si>
  <si>
    <t>היצרן נדפק - מקבל פחות על כל מוצר.</t>
  </si>
  <si>
    <t>ברמה הכלכלית - מה בעצם קרה כאן?</t>
  </si>
  <si>
    <t>הטילו מס על היצרן &gt;&gt;&gt; הוא ניסה להעלות את המחיר בכל גובה המס &gt;&gt;&gt; הלקוחות אמרו: FU אין מצב לקנות במחיר הגבוה הזה &gt;&gt;</t>
  </si>
  <si>
    <t>ולכן נוצר עודף היצע &gt;&gt;&gt; ירידת מחיר כך שהמחיר PB יותר נמוך מ-PA + T</t>
  </si>
  <si>
    <t>הציגו בתרשים את שיווי המשקל, ופרטו את השינוי במחיר ובכמות בעקבות הטלת המס.</t>
  </si>
  <si>
    <t>שאלה נוספת - קלה מאד בסגנון ״Christmas Came Early״ למבחן</t>
  </si>
  <si>
    <t xml:space="preserve">במדינת נעמי האמיתית קיים שיווי משקל בתחרות משוכללת, ועקומות הביקוש וההיצע רגילות. </t>
  </si>
  <si>
    <t xml:space="preserve">בעקבות גירעון בתקציב הממשלה, הוטל מס על כל יחידה המיוצרת ונמכרת על ידי היצרנים. </t>
  </si>
  <si>
    <t>לפניכם מספר טענות:</t>
  </si>
  <si>
    <t>טענה 1: בעקבות השינוי, המחיר ליצרן יעלה בכל גובה נטל המס.</t>
  </si>
  <si>
    <t xml:space="preserve">טענה 2: בעקבות השינוי, המחיר ליצרן ירד בכל גובה נטל המס. </t>
  </si>
  <si>
    <t xml:space="preserve">טענה 3: בעקבות השינוי, המחיר לצרכן יעלה בכל גובה נטל המס. </t>
  </si>
  <si>
    <t xml:space="preserve">טענה 4: אם ידוע שהמחיר לפני השינוי היה 10 ש״ח ליח׳, והמס הוא 5 ש״ח ליח׳, המחיר לצרכן יהיה נמוך מ-15 ש״ח. </t>
  </si>
  <si>
    <t>הטענה / הטענות הנכונה / הנכונות:</t>
  </si>
  <si>
    <t>א. טענה 1 בלבד</t>
  </si>
  <si>
    <t>ב. טענה 2 בלבד</t>
  </si>
  <si>
    <t>ג. טענה 3 בלבד</t>
  </si>
  <si>
    <t>ד. טענה 4 בלבד</t>
  </si>
  <si>
    <t>ה. טענות 2 ו-4</t>
  </si>
  <si>
    <t xml:space="preserve">טענה 1 שגויה: המחיר ליצרן יורד מ-PA ל-PC בעקבות הטלת המס. </t>
  </si>
  <si>
    <t>טענה 2 שגויה: בעקבות השינוי המחיר ליצרן אכן יורד מ-PA ל-PC, אבל ירידה זו היא בפחות מגובה המס</t>
  </si>
  <si>
    <t>טענה 3 שגויה: בעקבות השינוי המחיר לצרכן אכן עולה מ-PA ל-PB אבל עלייה זו היא בפחות מגובה המס</t>
  </si>
  <si>
    <t>בעקבות השינוי:</t>
  </si>
  <si>
    <t>המחיר לצרכן יהיה בין 10 ל-15 (עונה להגדרה</t>
  </si>
  <si>
    <t>של נמוך מ-15) ולכן הטענה נכונה.</t>
  </si>
  <si>
    <t xml:space="preserve">כהרחבה אמרנו שהמחיר ליצרן יהיה בין 5 ל-10. </t>
  </si>
  <si>
    <t>נכונה.</t>
  </si>
  <si>
    <t>התשובה הסופית: ד</t>
  </si>
  <si>
    <t>סוגיה 2 - השפעת מיסוי יחידה בצד הצרכן (לא שונה בהרבה, אבל להכיר)</t>
  </si>
  <si>
    <t>לאחרונה, הבחינו בממשלה כי תלמידיו המרובים של ד״ר צבאן מאחרים מההפסקות לאור העובדה שהם אוכלים נקניק ומעשנים.</t>
  </si>
  <si>
    <t>נדרש: מהי ההשפעה של שינוי זה על המחיר ועל הכמות?</t>
  </si>
  <si>
    <t>לאור זאת, החליטה המדינה להטיל מס על כל יחידת נקניק שנרכשת על ידי הצרכנים. המס משולם ע״י הצרכן.</t>
  </si>
  <si>
    <t>ראשית:</t>
  </si>
  <si>
    <t>הואיל והגורם שמשלם את המס הוא הצרכן,</t>
  </si>
  <si>
    <t xml:space="preserve">הביקוש של הצרכן למוצר יורד. </t>
  </si>
  <si>
    <t xml:space="preserve">הדבר מתבטא בתנועה שמאלה / למטה </t>
  </si>
  <si>
    <t>של עקומת הביקוש:</t>
  </si>
  <si>
    <t>למעשה, הלקוחות מוכנים לקנות את אותה כמות</t>
  </si>
  <si>
    <t xml:space="preserve">רק אם המחיר ירד בכל גובה המס. </t>
  </si>
  <si>
    <t>במחיר זה, היצרן לא מוכן למכור ולכן המחיר</t>
  </si>
  <si>
    <t>עולה, ונוצרת התכנסות בשיווי משקל בנקודה B</t>
  </si>
  <si>
    <t>שבה הכמות נמוכה יותר;</t>
  </si>
  <si>
    <t>והמחיר שמשולם ליצרן נמוך יותר מאשר במצב המוצא,</t>
  </si>
  <si>
    <t xml:space="preserve">אבל בפחות מגובה המס. </t>
  </si>
  <si>
    <t>לגבי המחיר לצרכן - הוא מחושב בתור המחיר ליצרן בתוספת המס שהצרכן צריך לשלם למדינה בעד המוצר.</t>
  </si>
  <si>
    <t xml:space="preserve">לסיכום: תכל׳ס: ההשפעה של מסים על היצרן (שנדונו בשאלה הקודמת) לעומת מסים על הצרכן (פה) היא זהה; ההבדל הוא - בתהליך הטכני שיוצר את השינוי. </t>
  </si>
  <si>
    <t>סוגיה 3 - השפעת סובסידיה בצד היצרן</t>
  </si>
  <si>
    <t>במשק אפיקים נוצר לאחרונה מחסור חמור בנקניק. המדינה החליטה לתמרץ את יצרני הנקניק בדרך של סובסידיה (העברה כספית</t>
  </si>
  <si>
    <t xml:space="preserve">חיובית כמו ״מס שלילי״) בגין כל יחידה המיוצרת על ידם. </t>
  </si>
  <si>
    <t xml:space="preserve">הציגו את ההשפעות של הסובסידיה על הכמות והמחיר. </t>
  </si>
  <si>
    <t>בעקבות הסובסידיה (מענק ליצרן על כל</t>
  </si>
  <si>
    <t>יחידה מיוצרת) הוא (היצרן) מוכן לייצר</t>
  </si>
  <si>
    <t>במחיר נמוך יותר (עקום ההיצע נע למטה,</t>
  </si>
  <si>
    <t>כי היצרן דורש מחיר נמוך יותר כשהוא</t>
  </si>
  <si>
    <t>מקבל בנוסף מענקים מהמדינה).</t>
  </si>
  <si>
    <t>בנקודת החיתוך החדשה בין הביקוש</t>
  </si>
  <si>
    <t>וההיצע - נקבעת הכמות (שגדלה)</t>
  </si>
  <si>
    <t xml:space="preserve">וגם המחיר לצרכן (שירד). </t>
  </si>
  <si>
    <t>יחד עם זאת, המחיר ליצרן - שמורכב</t>
  </si>
  <si>
    <t>מהמחיר לצרכן בתוספת הסובסידיה</t>
  </si>
  <si>
    <t>למדינה - עלה והוא גבוה מזה שבמצב המוצא.</t>
  </si>
  <si>
    <t>שאלה קלה לתרגול בנושא סובסידיה בסגנון אמריקאי</t>
  </si>
  <si>
    <t>במשק ״האייפדים הגנובים״ המדינה מעוניינת לעודד הכשרה בקורסים להתנהגות מוסרית וחוקית מול חברים לספסל הלימודים.</t>
  </si>
  <si>
    <t>במצב המוצא (שיווי המשקל) המחיר של קורסים כאלו גבוה מדי, ולכן מעט מדי סטודנטים לומדים מוסר וחקיקה, וגונבים</t>
  </si>
  <si>
    <t xml:space="preserve">יותר מדי אייפדים. </t>
  </si>
  <si>
    <t>כדי לעודד את הסטודנטים לצאת להכשרות אלו, המדינה החליטה להעניק סובסידיה משמעותית למוסדות אשר מעבירים קורסים</t>
  </si>
  <si>
    <t xml:space="preserve">בתחומים אלו. </t>
  </si>
  <si>
    <t>טענה 1: המחיר של קורס הכשרה לצרכן ירד בכל גובה הסובסידיה</t>
  </si>
  <si>
    <t>טענה 2: סך הוצאות הצרכנים על קורסי ההכשרה ירדו</t>
  </si>
  <si>
    <t>טענה 3: המחיר של קורס הכשרה שאותו יקבל היצרן יעלה בכל גובה הסובסידיה</t>
  </si>
  <si>
    <t>ד. טענות 1 ו-2</t>
  </si>
  <si>
    <t>ה. כל יתר האפשרויות שגויות</t>
  </si>
  <si>
    <t xml:space="preserve">טענה 1 שגויה: המחיר לצרכן יורד, אבל בפחות מגובה הסובסידיה. </t>
  </si>
  <si>
    <t>ידוע שהוצאות הצרכנים מחושבות כך:</t>
  </si>
  <si>
    <t>לאחר השינוי:</t>
  </si>
  <si>
    <t>לפני השינוי:</t>
  </si>
  <si>
    <t>מצד אחד:</t>
  </si>
  <si>
    <t>מצד שני:</t>
  </si>
  <si>
    <t>השפעה שמגדילה הוצאה</t>
  </si>
  <si>
    <t>השפעה שמקטינה את ההוצאה</t>
  </si>
  <si>
    <t>כאשר המחיר והכמות משתנים לכיוונים מנוגדים, לא נוכל לדעת מה ההשפעה על המכפלה ביניהם</t>
  </si>
  <si>
    <t>כלומר על הוצאות הצרכנים, אלא אם כן נקבל מידע (שכאן - לא קיים) לגבי הגמישויות:</t>
  </si>
  <si>
    <t xml:space="preserve">אם גמישות הביקוש יחידתית = ההשפעות מקזזות אחת את השניה, וסך ההוצאה ללא שינוי. </t>
  </si>
  <si>
    <t>אם הביקוש גמיש (גמישות גדולה מ-1) = העלייה בכמות כתוצאה מירידת המחיר חזקה מאד, סך ההוצאה תגדל.</t>
  </si>
  <si>
    <t>אם הביקוש קשיח (גמישות קטנה מ-1) = העלייה בכמות כתוצאה מירידת המחיר חלשה מאד, סך ההוצאה תקטן.</t>
  </si>
  <si>
    <t>טענה 2: שגויה.</t>
  </si>
  <si>
    <t>טענה 3: שגויה, אמנם המחיר ליצרן יעלה, אך בפחות מגובה הסובסידיה. באופן עקרוני, כשמוענקת סובסידיה, שני הצדדים נהנים - והסובסידיה</t>
  </si>
  <si>
    <t xml:space="preserve">מתחלקת ביניהם. המחיר ליצרן עולה אבל בפחות מגובה הסובסידיה, והמחיר לצרכן יורד אבל בפחות מגובה הסובסידיה.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</si>
</sst>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_);\(#,##0.0\)"/>
  </numFmts>
  <fonts count="41" x14ac:knownFonts="1">
    <font>
      <sz val="12"/>
      <color theme="1"/>
      <name val="Calibri"/>
      <family val="2"/>
      <scheme val="minor"/>
    </font>
    <font>
      <sz val="12"/>
      <color theme="1"/>
      <name val="David"/>
    </font>
    <font>
      <b/>
      <sz val="12"/>
      <color theme="1"/>
      <name val="David"/>
    </font>
    <font>
      <u/>
      <sz val="12"/>
      <color theme="1"/>
      <name val="David"/>
    </font>
    <font>
      <sz val="12"/>
      <color rgb="FFFF0000"/>
      <name val="David"/>
    </font>
    <font>
      <sz val="12"/>
      <color rgb="FF00B050"/>
      <name val="David"/>
    </font>
    <font>
      <b/>
      <u/>
      <sz val="12"/>
      <color theme="1"/>
      <name val="David"/>
    </font>
    <font>
      <b/>
      <sz val="12"/>
      <color rgb="FFFF0000"/>
      <name val="David"/>
    </font>
    <font>
      <b/>
      <sz val="12"/>
      <color rgb="FF0070C0"/>
      <name val="David"/>
    </font>
    <font>
      <b/>
      <sz val="12"/>
      <color rgb="FFD883FF"/>
      <name val="David"/>
    </font>
    <font>
      <b/>
      <sz val="12"/>
      <color rgb="FF00B0F0"/>
      <name val="David"/>
    </font>
    <font>
      <b/>
      <sz val="12"/>
      <color rgb="FF00B050"/>
      <name val="David"/>
    </font>
    <font>
      <sz val="12"/>
      <color rgb="FF00B0F0"/>
      <name val="David"/>
    </font>
    <font>
      <b/>
      <sz val="12"/>
      <color theme="4" tint="-0.249977111117893"/>
      <name val="David"/>
    </font>
    <font>
      <sz val="9"/>
      <color theme="1"/>
      <name val="David"/>
    </font>
    <font>
      <sz val="12"/>
      <name val="David"/>
    </font>
    <font>
      <sz val="12"/>
      <color theme="0"/>
      <name val="David"/>
    </font>
    <font>
      <i/>
      <sz val="12"/>
      <color theme="1"/>
      <name val="David"/>
    </font>
    <font>
      <b/>
      <i/>
      <sz val="12"/>
      <color theme="1"/>
      <name val="David"/>
    </font>
    <font>
      <b/>
      <sz val="12"/>
      <color theme="1"/>
      <name val="Calibri"/>
      <family val="2"/>
      <scheme val="minor"/>
    </font>
    <font>
      <b/>
      <sz val="12"/>
      <name val="David"/>
    </font>
    <font>
      <b/>
      <i/>
      <sz val="12"/>
      <color rgb="FFFF0000"/>
      <name val="David"/>
    </font>
    <font>
      <b/>
      <sz val="12"/>
      <color theme="2" tint="-0.499984740745262"/>
      <name val="David"/>
    </font>
    <font>
      <sz val="12"/>
      <color theme="2" tint="-0.499984740745262"/>
      <name val="Calibri"/>
      <family val="2"/>
      <scheme val="minor"/>
    </font>
    <font>
      <sz val="11"/>
      <color theme="1"/>
      <name val="Cambria Math"/>
      <family val="1"/>
    </font>
    <font>
      <b/>
      <sz val="11"/>
      <color theme="1"/>
      <name val="Cambria Math"/>
      <family val="1"/>
    </font>
    <font>
      <sz val="11"/>
      <name val="Cambria Math"/>
      <family val="1"/>
    </font>
    <font>
      <b/>
      <sz val="11"/>
      <name val="Cambria Math"/>
      <family val="1"/>
    </font>
    <font>
      <b/>
      <sz val="12"/>
      <color theme="2" tint="-9.9978637043366805E-2"/>
      <name val="David"/>
    </font>
    <font>
      <b/>
      <sz val="11"/>
      <color theme="2" tint="-9.9978637043366805E-2"/>
      <name val="Cambria Math"/>
      <family val="1"/>
    </font>
    <font>
      <sz val="11"/>
      <color theme="2" tint="-9.9978637043366805E-2"/>
      <name val="Cambria Math"/>
      <family val="1"/>
    </font>
    <font>
      <sz val="12"/>
      <color theme="2" tint="-9.9978637043366805E-2"/>
      <name val="David"/>
    </font>
    <font>
      <b/>
      <u/>
      <sz val="12"/>
      <color rgb="FFFF0000"/>
      <name val="David"/>
    </font>
    <font>
      <b/>
      <u/>
      <sz val="12"/>
      <color rgb="FF00B050"/>
      <name val="David"/>
    </font>
    <font>
      <u/>
      <sz val="12"/>
      <name val="David"/>
    </font>
    <font>
      <b/>
      <sz val="18"/>
      <color theme="1"/>
      <name val="David"/>
    </font>
    <font>
      <sz val="18"/>
      <color theme="1"/>
      <name val="David"/>
    </font>
    <font>
      <b/>
      <sz val="20"/>
      <color rgb="FFFF0000"/>
      <name val="David"/>
    </font>
    <font>
      <b/>
      <sz val="22"/>
      <color theme="1"/>
      <name val="David"/>
    </font>
    <font>
      <b/>
      <sz val="16"/>
      <color theme="1"/>
      <name val="David"/>
    </font>
    <font>
      <sz val="8"/>
      <color theme="1"/>
      <name val="David"/>
    </font>
  </fonts>
  <fills count="19">
    <fill>
      <patternFill patternType="none"/>
    </fill>
    <fill>
      <patternFill patternType="gray125"/>
    </fill>
    <fill>
      <patternFill patternType="solid">
        <fgColor rgb="FFFFFF00"/>
        <bgColor indexed="64"/>
      </patternFill>
    </fill>
    <fill>
      <patternFill patternType="solid">
        <fgColor rgb="FFFFFD78"/>
        <bgColor indexed="64"/>
      </patternFill>
    </fill>
    <fill>
      <patternFill patternType="solid">
        <fgColor rgb="FF73FB79"/>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rgb="FFFF8AD8"/>
        <bgColor indexed="64"/>
      </patternFill>
    </fill>
    <fill>
      <patternFill patternType="solid">
        <fgColor theme="1"/>
        <bgColor indexed="64"/>
      </patternFill>
    </fill>
    <fill>
      <patternFill patternType="solid">
        <fgColor rgb="FFFFC000"/>
        <bgColor indexed="64"/>
      </patternFill>
    </fill>
    <fill>
      <patternFill patternType="solid">
        <fgColor theme="4" tint="0.59999389629810485"/>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s>
  <borders count="40">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top style="thin">
        <color auto="1"/>
      </top>
      <bottom style="dashed">
        <color auto="1"/>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style="thin">
        <color auto="1"/>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thin">
        <color indexed="64"/>
      </top>
      <bottom style="dashDot">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384">
    <xf numFmtId="0" fontId="0" fillId="0" borderId="0" xfId="0"/>
    <xf numFmtId="0" fontId="1" fillId="0" borderId="0" xfId="0" applyFont="1"/>
    <xf numFmtId="0" fontId="1" fillId="2" borderId="0" xfId="0" applyFont="1" applyFill="1"/>
    <xf numFmtId="0" fontId="1" fillId="0" borderId="0" xfId="0" applyFont="1" applyAlignment="1">
      <alignment horizontal="center"/>
    </xf>
    <xf numFmtId="0" fontId="2" fillId="0" borderId="0" xfId="0" applyFont="1"/>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2" fillId="0" borderId="2" xfId="0" applyFont="1" applyBorder="1"/>
    <xf numFmtId="0" fontId="1" fillId="0" borderId="9" xfId="0" applyFont="1" applyBorder="1"/>
    <xf numFmtId="14" fontId="2" fillId="0" borderId="0" xfId="0" applyNumberFormat="1" applyFont="1"/>
    <xf numFmtId="0" fontId="1" fillId="0" borderId="10" xfId="0" applyFont="1" applyBorder="1" applyAlignment="1">
      <alignment horizontal="center"/>
    </xf>
    <xf numFmtId="0" fontId="2" fillId="2" borderId="0" xfId="0" applyFont="1" applyFill="1"/>
    <xf numFmtId="0" fontId="1" fillId="0" borderId="0" xfId="0" applyFont="1" applyAlignment="1">
      <alignment horizontal="right"/>
    </xf>
    <xf numFmtId="0" fontId="1" fillId="0" borderId="0" xfId="0" applyFont="1" applyAlignment="1">
      <alignment horizontal="left"/>
    </xf>
    <xf numFmtId="0" fontId="1" fillId="2" borderId="0" xfId="0" applyFont="1" applyFill="1" applyAlignment="1">
      <alignment horizontal="center"/>
    </xf>
    <xf numFmtId="0" fontId="1" fillId="0" borderId="10" xfId="0" applyFont="1" applyBorder="1" applyAlignment="1">
      <alignment horizontal="center" wrapText="1"/>
    </xf>
    <xf numFmtId="164" fontId="1" fillId="0" borderId="10" xfId="0" applyNumberFormat="1" applyFont="1" applyBorder="1" applyAlignment="1">
      <alignment horizontal="center"/>
    </xf>
    <xf numFmtId="14" fontId="1" fillId="0" borderId="0" xfId="0" applyNumberFormat="1" applyFont="1"/>
    <xf numFmtId="0" fontId="1" fillId="0" borderId="1" xfId="0" applyFont="1" applyBorder="1"/>
    <xf numFmtId="165" fontId="1" fillId="0" borderId="10" xfId="0" applyNumberFormat="1" applyFont="1" applyBorder="1" applyAlignment="1">
      <alignment horizontal="center"/>
    </xf>
    <xf numFmtId="0" fontId="1" fillId="0" borderId="1" xfId="0" applyFont="1" applyBorder="1" applyAlignment="1">
      <alignment horizontal="center"/>
    </xf>
    <xf numFmtId="0" fontId="1" fillId="3" borderId="11" xfId="0" applyFont="1" applyFill="1" applyBorder="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2" fillId="0" borderId="0" xfId="0" applyFont="1" applyAlignment="1">
      <alignment horizontal="center"/>
    </xf>
    <xf numFmtId="0" fontId="9" fillId="0" borderId="0" xfId="0" applyFont="1" applyAlignment="1">
      <alignment horizontal="center"/>
    </xf>
    <xf numFmtId="0" fontId="10" fillId="0" borderId="0" xfId="0" applyFont="1" applyAlignment="1">
      <alignment horizontal="center"/>
    </xf>
    <xf numFmtId="0" fontId="1" fillId="2" borderId="1" xfId="0" applyFont="1" applyFill="1" applyBorder="1" applyAlignment="1">
      <alignment horizontal="center"/>
    </xf>
    <xf numFmtId="0" fontId="1" fillId="4" borderId="1" xfId="0" applyFont="1" applyFill="1" applyBorder="1" applyAlignment="1">
      <alignment horizontal="center"/>
    </xf>
    <xf numFmtId="0" fontId="9" fillId="0" borderId="14" xfId="0" applyFont="1" applyBorder="1" applyAlignment="1">
      <alignment horizontal="center"/>
    </xf>
    <xf numFmtId="0" fontId="10" fillId="0" borderId="13" xfId="0" applyFont="1" applyBorder="1" applyAlignment="1">
      <alignment horizontal="center"/>
    </xf>
    <xf numFmtId="0" fontId="7" fillId="0" borderId="14" xfId="0" applyFont="1" applyBorder="1" applyAlignment="1">
      <alignment horizontal="center"/>
    </xf>
    <xf numFmtId="0" fontId="11" fillId="0" borderId="13"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1" fillId="5" borderId="0" xfId="0" applyFont="1" applyFill="1"/>
    <xf numFmtId="0" fontId="1" fillId="5" borderId="13" xfId="0" applyFont="1" applyFill="1" applyBorder="1" applyAlignment="1">
      <alignment horizontal="center"/>
    </xf>
    <xf numFmtId="0" fontId="1" fillId="5" borderId="14" xfId="0" applyFont="1" applyFill="1" applyBorder="1" applyAlignment="1">
      <alignment horizontal="center"/>
    </xf>
    <xf numFmtId="0" fontId="11" fillId="0" borderId="0" xfId="0" applyFont="1" applyAlignment="1">
      <alignment horizontal="center"/>
    </xf>
    <xf numFmtId="0" fontId="7" fillId="0" borderId="0" xfId="0" applyFont="1" applyAlignment="1">
      <alignment horizontal="center"/>
    </xf>
    <xf numFmtId="0" fontId="2" fillId="5" borderId="0" xfId="0" applyFont="1" applyFill="1" applyAlignment="1">
      <alignment horizontal="center"/>
    </xf>
    <xf numFmtId="0" fontId="2" fillId="5" borderId="0" xfId="0" applyFont="1" applyFill="1"/>
    <xf numFmtId="0" fontId="10" fillId="5" borderId="13" xfId="0" applyFont="1" applyFill="1" applyBorder="1" applyAlignment="1">
      <alignment horizontal="center"/>
    </xf>
    <xf numFmtId="0" fontId="9" fillId="5" borderId="14" xfId="0" applyFont="1" applyFill="1" applyBorder="1" applyAlignment="1">
      <alignment horizontal="center"/>
    </xf>
    <xf numFmtId="165" fontId="1" fillId="0" borderId="0" xfId="0" applyNumberFormat="1" applyFont="1" applyAlignment="1">
      <alignment horizontal="center"/>
    </xf>
    <xf numFmtId="0" fontId="2" fillId="0" borderId="13" xfId="0" applyFont="1" applyBorder="1"/>
    <xf numFmtId="0" fontId="1" fillId="0" borderId="15" xfId="0" applyFont="1" applyBorder="1"/>
    <xf numFmtId="0" fontId="1" fillId="0" borderId="14" xfId="0" applyFont="1" applyBorder="1"/>
    <xf numFmtId="0" fontId="2" fillId="0" borderId="7" xfId="0" applyFont="1" applyBorder="1"/>
    <xf numFmtId="0" fontId="7" fillId="0" borderId="0" xfId="0" applyFont="1"/>
    <xf numFmtId="0" fontId="2" fillId="6" borderId="2" xfId="0" applyFont="1" applyFill="1" applyBorder="1"/>
    <xf numFmtId="0" fontId="1" fillId="6" borderId="3" xfId="0" applyFont="1" applyFill="1" applyBorder="1"/>
    <xf numFmtId="0" fontId="1" fillId="6" borderId="4" xfId="0" applyFont="1" applyFill="1" applyBorder="1"/>
    <xf numFmtId="0" fontId="2" fillId="6" borderId="5" xfId="0" applyFont="1" applyFill="1" applyBorder="1"/>
    <xf numFmtId="0" fontId="1" fillId="6" borderId="0" xfId="0" applyFont="1" applyFill="1"/>
    <xf numFmtId="0" fontId="1" fillId="6" borderId="6" xfId="0" applyFont="1" applyFill="1" applyBorder="1"/>
    <xf numFmtId="0" fontId="2" fillId="6" borderId="13" xfId="0" applyFont="1" applyFill="1" applyBorder="1"/>
    <xf numFmtId="0" fontId="2" fillId="6" borderId="15" xfId="0" applyFont="1" applyFill="1" applyBorder="1"/>
    <xf numFmtId="0" fontId="2" fillId="6" borderId="14" xfId="0" applyFont="1" applyFill="1" applyBorder="1"/>
    <xf numFmtId="0" fontId="2" fillId="6" borderId="3" xfId="0" applyFont="1" applyFill="1" applyBorder="1"/>
    <xf numFmtId="0" fontId="2" fillId="6" borderId="4" xfId="0" applyFont="1" applyFill="1" applyBorder="1"/>
    <xf numFmtId="0" fontId="2" fillId="6" borderId="0" xfId="0" applyFont="1" applyFill="1"/>
    <xf numFmtId="0" fontId="2" fillId="6" borderId="6" xfId="0" applyFont="1" applyFill="1" applyBorder="1"/>
    <xf numFmtId="0" fontId="1" fillId="3" borderId="0" xfId="0" applyFont="1" applyFill="1"/>
    <xf numFmtId="0" fontId="2" fillId="6" borderId="7" xfId="0" applyFont="1" applyFill="1" applyBorder="1"/>
    <xf numFmtId="0" fontId="2" fillId="6" borderId="8" xfId="0" applyFont="1" applyFill="1" applyBorder="1"/>
    <xf numFmtId="0" fontId="2" fillId="6" borderId="9" xfId="0" applyFont="1" applyFill="1" applyBorder="1"/>
    <xf numFmtId="0" fontId="4" fillId="0" borderId="0" xfId="0" applyFont="1"/>
    <xf numFmtId="0" fontId="1" fillId="0" borderId="13" xfId="0" applyFont="1" applyBorder="1"/>
    <xf numFmtId="0" fontId="2" fillId="0" borderId="15" xfId="0" applyFont="1" applyBorder="1"/>
    <xf numFmtId="0" fontId="2" fillId="0" borderId="14" xfId="0" applyFont="1" applyBorder="1"/>
    <xf numFmtId="0" fontId="11" fillId="0" borderId="10" xfId="0" applyFont="1" applyBorder="1" applyAlignment="1">
      <alignment horizontal="center"/>
    </xf>
    <xf numFmtId="0" fontId="11" fillId="0" borderId="0" xfId="0" applyFont="1"/>
    <xf numFmtId="0" fontId="7" fillId="0" borderId="10" xfId="0" applyFont="1" applyBorder="1" applyAlignment="1">
      <alignment horizontal="center"/>
    </xf>
    <xf numFmtId="0" fontId="13" fillId="0" borderId="0" xfId="0" applyFont="1"/>
    <xf numFmtId="0" fontId="13" fillId="0" borderId="10" xfId="0" applyFont="1" applyBorder="1" applyAlignment="1">
      <alignment horizontal="center"/>
    </xf>
    <xf numFmtId="3" fontId="1" fillId="0" borderId="0" xfId="0" applyNumberFormat="1" applyFont="1"/>
    <xf numFmtId="0" fontId="2" fillId="0" borderId="0" xfId="0" applyFont="1" applyAlignment="1">
      <alignment horizontal="right"/>
    </xf>
    <xf numFmtId="0" fontId="2" fillId="0" borderId="3" xfId="0" applyFont="1" applyBorder="1"/>
    <xf numFmtId="0" fontId="2" fillId="0" borderId="4" xfId="0" applyFont="1" applyBorder="1"/>
    <xf numFmtId="0" fontId="2" fillId="0" borderId="8" xfId="0" applyFont="1" applyBorder="1"/>
    <xf numFmtId="0" fontId="2" fillId="0" borderId="9" xfId="0" applyFont="1" applyBorder="1"/>
    <xf numFmtId="0" fontId="1" fillId="0" borderId="10" xfId="0" applyFont="1" applyBorder="1"/>
    <xf numFmtId="2" fontId="1" fillId="0" borderId="0" xfId="0" applyNumberFormat="1" applyFont="1"/>
    <xf numFmtId="0" fontId="7" fillId="0" borderId="0" xfId="0" applyFont="1" applyAlignment="1">
      <alignment horizontal="right"/>
    </xf>
    <xf numFmtId="0" fontId="14" fillId="0" borderId="0" xfId="0" applyFont="1"/>
    <xf numFmtId="0" fontId="1" fillId="7" borderId="10" xfId="0" applyFont="1" applyFill="1" applyBorder="1"/>
    <xf numFmtId="0" fontId="1" fillId="6" borderId="10" xfId="0" applyFont="1" applyFill="1" applyBorder="1"/>
    <xf numFmtId="0" fontId="1" fillId="8" borderId="0" xfId="0" applyFont="1" applyFill="1"/>
    <xf numFmtId="0" fontId="16" fillId="0" borderId="0" xfId="0" applyFont="1"/>
    <xf numFmtId="0" fontId="1" fillId="0" borderId="16" xfId="0" applyFont="1" applyBorder="1" applyAlignment="1">
      <alignment horizontal="center"/>
    </xf>
    <xf numFmtId="0" fontId="1" fillId="0" borderId="17" xfId="0" applyFont="1" applyBorder="1" applyAlignment="1">
      <alignment horizontal="center"/>
    </xf>
    <xf numFmtId="0" fontId="1" fillId="0" borderId="0" xfId="0" applyFont="1" applyAlignment="1">
      <alignment wrapText="1"/>
    </xf>
    <xf numFmtId="0" fontId="1" fillId="0" borderId="15" xfId="0" applyFont="1" applyBorder="1" applyAlignment="1">
      <alignment horizontal="center"/>
    </xf>
    <xf numFmtId="0" fontId="1" fillId="0" borderId="15" xfId="0" applyFont="1" applyBorder="1" applyAlignment="1">
      <alignment horizontal="center" wrapText="1"/>
    </xf>
    <xf numFmtId="0" fontId="15" fillId="0" borderId="17" xfId="0" applyFont="1" applyBorder="1" applyAlignment="1">
      <alignment horizontal="center"/>
    </xf>
    <xf numFmtId="0" fontId="15" fillId="0" borderId="18" xfId="0" applyFont="1" applyBorder="1" applyAlignment="1">
      <alignment horizontal="center"/>
    </xf>
    <xf numFmtId="0" fontId="15" fillId="0" borderId="5" xfId="0" applyFont="1" applyBorder="1" applyAlignment="1">
      <alignment horizontal="center"/>
    </xf>
    <xf numFmtId="0" fontId="15" fillId="0" borderId="0" xfId="0" applyFont="1" applyAlignment="1">
      <alignment horizontal="center"/>
    </xf>
    <xf numFmtId="0" fontId="15" fillId="0" borderId="6" xfId="0" applyFont="1" applyBorder="1" applyAlignment="1">
      <alignment horizontal="center"/>
    </xf>
    <xf numFmtId="0" fontId="15" fillId="0" borderId="7" xfId="0" applyFont="1" applyBorder="1" applyAlignment="1">
      <alignment horizontal="center"/>
    </xf>
    <xf numFmtId="0" fontId="15" fillId="0" borderId="8" xfId="0" applyFont="1" applyBorder="1" applyAlignment="1">
      <alignment horizontal="center"/>
    </xf>
    <xf numFmtId="0" fontId="15" fillId="0" borderId="9" xfId="0" applyFont="1" applyBorder="1" applyAlignment="1">
      <alignment horizontal="center"/>
    </xf>
    <xf numFmtId="0" fontId="15" fillId="0" borderId="14" xfId="0" applyFont="1" applyBorder="1" applyAlignment="1">
      <alignment horizontal="center"/>
    </xf>
    <xf numFmtId="0" fontId="15" fillId="0" borderId="12" xfId="0" applyFont="1" applyBorder="1"/>
    <xf numFmtId="0" fontId="15" fillId="0" borderId="0" xfId="0" applyFont="1"/>
    <xf numFmtId="0" fontId="15" fillId="0" borderId="12" xfId="0" applyFont="1" applyBorder="1" applyAlignment="1">
      <alignment horizontal="center"/>
    </xf>
    <xf numFmtId="0" fontId="1" fillId="0" borderId="0" xfId="0" applyFont="1" applyAlignment="1">
      <alignment horizontal="right" readingOrder="2"/>
    </xf>
    <xf numFmtId="0" fontId="15" fillId="6" borderId="8" xfId="0" applyFont="1" applyFill="1" applyBorder="1" applyAlignment="1">
      <alignment horizontal="center"/>
    </xf>
    <xf numFmtId="0" fontId="1" fillId="4" borderId="0" xfId="0" applyFont="1" applyFill="1"/>
    <xf numFmtId="37" fontId="1" fillId="0" borderId="0" xfId="0" applyNumberFormat="1" applyFont="1"/>
    <xf numFmtId="37" fontId="1" fillId="0" borderId="11" xfId="0" applyNumberFormat="1" applyFont="1" applyBorder="1"/>
    <xf numFmtId="0" fontId="7" fillId="0" borderId="13" xfId="0" applyFont="1" applyBorder="1"/>
    <xf numFmtId="0" fontId="7" fillId="0" borderId="15" xfId="0" applyFont="1" applyBorder="1"/>
    <xf numFmtId="0" fontId="7" fillId="0" borderId="14" xfId="0" applyFont="1" applyBorder="1"/>
    <xf numFmtId="0" fontId="1" fillId="0" borderId="10" xfId="0" applyFont="1" applyBorder="1" applyAlignment="1">
      <alignment wrapText="1"/>
    </xf>
    <xf numFmtId="37" fontId="1" fillId="0" borderId="10" xfId="0" applyNumberFormat="1" applyFont="1" applyBorder="1" applyAlignment="1">
      <alignment horizontal="right" wrapText="1"/>
    </xf>
    <xf numFmtId="0" fontId="1" fillId="0" borderId="11" xfId="0" applyFont="1" applyBorder="1"/>
    <xf numFmtId="0" fontId="15" fillId="0" borderId="10" xfId="0" applyFont="1" applyBorder="1" applyAlignment="1">
      <alignment horizontal="center" wrapText="1"/>
    </xf>
    <xf numFmtId="0" fontId="15" fillId="0" borderId="10" xfId="0" applyFont="1" applyBorder="1" applyAlignment="1">
      <alignment horizontal="center"/>
    </xf>
    <xf numFmtId="0" fontId="15" fillId="5" borderId="10" xfId="0" applyFont="1" applyFill="1" applyBorder="1" applyAlignment="1">
      <alignment horizontal="center"/>
    </xf>
    <xf numFmtId="37" fontId="1" fillId="0" borderId="0" xfId="0" applyNumberFormat="1" applyFont="1" applyAlignment="1">
      <alignment horizontal="center"/>
    </xf>
    <xf numFmtId="37" fontId="2" fillId="2" borderId="11" xfId="0" applyNumberFormat="1" applyFont="1" applyFill="1" applyBorder="1" applyAlignment="1">
      <alignment horizontal="center"/>
    </xf>
    <xf numFmtId="0" fontId="1" fillId="0" borderId="10" xfId="0" applyFont="1" applyBorder="1" applyAlignment="1">
      <alignment horizontal="center" vertical="center"/>
    </xf>
    <xf numFmtId="37" fontId="2" fillId="0" borderId="21" xfId="0" applyNumberFormat="1" applyFont="1" applyBorder="1"/>
    <xf numFmtId="0" fontId="15" fillId="0" borderId="10" xfId="0" applyFont="1" applyBorder="1"/>
    <xf numFmtId="37" fontId="15" fillId="0" borderId="10" xfId="0" applyNumberFormat="1" applyFont="1" applyBorder="1" applyAlignment="1">
      <alignment horizontal="center" wrapText="1"/>
    </xf>
    <xf numFmtId="0" fontId="15" fillId="0" borderId="10" xfId="0" applyFont="1" applyBorder="1" applyAlignment="1">
      <alignment horizontal="center" vertical="center"/>
    </xf>
    <xf numFmtId="0" fontId="15" fillId="0" borderId="11" xfId="0" applyFont="1" applyBorder="1" applyAlignment="1">
      <alignment horizontal="center"/>
    </xf>
    <xf numFmtId="37" fontId="1" fillId="0" borderId="10" xfId="0" applyNumberFormat="1" applyFont="1" applyBorder="1" applyAlignment="1">
      <alignment horizontal="center" wrapText="1"/>
    </xf>
    <xf numFmtId="0" fontId="2" fillId="2" borderId="2" xfId="0" applyFont="1" applyFill="1" applyBorder="1"/>
    <xf numFmtId="0" fontId="1" fillId="2" borderId="3" xfId="0" applyFont="1" applyFill="1" applyBorder="1"/>
    <xf numFmtId="0" fontId="1" fillId="2" borderId="4" xfId="0" applyFont="1" applyFill="1" applyBorder="1"/>
    <xf numFmtId="0" fontId="2" fillId="0" borderId="5" xfId="0" applyFont="1" applyBorder="1"/>
    <xf numFmtId="0" fontId="2" fillId="0" borderId="6" xfId="0" applyFont="1" applyBorder="1"/>
    <xf numFmtId="0" fontId="17" fillId="0" borderId="0" xfId="0" applyFont="1"/>
    <xf numFmtId="14" fontId="2" fillId="0" borderId="0" xfId="0" applyNumberFormat="1" applyFont="1" applyAlignment="1">
      <alignment horizontal="left"/>
    </xf>
    <xf numFmtId="0" fontId="16" fillId="10" borderId="10" xfId="0" applyFont="1" applyFill="1" applyBorder="1" applyAlignment="1">
      <alignment horizontal="center"/>
    </xf>
    <xf numFmtId="0" fontId="15" fillId="10" borderId="10" xfId="0" applyFont="1" applyFill="1" applyBorder="1" applyAlignment="1">
      <alignment horizontal="center"/>
    </xf>
    <xf numFmtId="2" fontId="15" fillId="0" borderId="10" xfId="0" applyNumberFormat="1" applyFont="1" applyBorder="1" applyAlignment="1">
      <alignment horizontal="center"/>
    </xf>
    <xf numFmtId="1" fontId="15" fillId="2" borderId="10" xfId="0" applyNumberFormat="1" applyFont="1" applyFill="1" applyBorder="1" applyAlignment="1">
      <alignment horizontal="center"/>
    </xf>
    <xf numFmtId="0" fontId="18" fillId="0" borderId="0" xfId="0" applyFont="1"/>
    <xf numFmtId="1" fontId="15" fillId="4" borderId="10" xfId="0" applyNumberFormat="1" applyFont="1" applyFill="1" applyBorder="1" applyAlignment="1">
      <alignment horizontal="center"/>
    </xf>
    <xf numFmtId="0" fontId="15" fillId="11" borderId="10" xfId="0" applyFont="1" applyFill="1" applyBorder="1" applyAlignment="1">
      <alignment horizontal="center"/>
    </xf>
    <xf numFmtId="1" fontId="7" fillId="4" borderId="10" xfId="0" applyNumberFormat="1" applyFont="1" applyFill="1" applyBorder="1" applyAlignment="1">
      <alignment horizontal="center"/>
    </xf>
    <xf numFmtId="0" fontId="7" fillId="0" borderId="10" xfId="0" applyFont="1" applyBorder="1"/>
    <xf numFmtId="0" fontId="1" fillId="0" borderId="22" xfId="0" applyFont="1" applyBorder="1" applyAlignment="1">
      <alignment horizontal="center"/>
    </xf>
    <xf numFmtId="0" fontId="1" fillId="10" borderId="10" xfId="0" applyFont="1" applyFill="1" applyBorder="1" applyAlignment="1">
      <alignment horizontal="center"/>
    </xf>
    <xf numFmtId="2" fontId="1" fillId="0" borderId="10" xfId="0" applyNumberFormat="1" applyFont="1" applyBorder="1" applyAlignment="1">
      <alignment horizontal="center"/>
    </xf>
    <xf numFmtId="0" fontId="1" fillId="2" borderId="10" xfId="0" applyFont="1" applyFill="1" applyBorder="1" applyAlignment="1">
      <alignment horizontal="center"/>
    </xf>
    <xf numFmtId="0" fontId="1" fillId="4" borderId="10" xfId="0" applyFont="1" applyFill="1" applyBorder="1" applyAlignment="1">
      <alignment horizontal="center"/>
    </xf>
    <xf numFmtId="164" fontId="1" fillId="4" borderId="10" xfId="0" applyNumberFormat="1" applyFont="1" applyFill="1" applyBorder="1" applyAlignment="1">
      <alignment horizontal="center"/>
    </xf>
    <xf numFmtId="0" fontId="1" fillId="11" borderId="10" xfId="0" applyFont="1" applyFill="1" applyBorder="1" applyAlignment="1">
      <alignment horizontal="center"/>
    </xf>
    <xf numFmtId="2" fontId="1" fillId="0" borderId="10" xfId="0" applyNumberFormat="1" applyFont="1" applyBorder="1"/>
    <xf numFmtId="0" fontId="1" fillId="6" borderId="10" xfId="0" applyFont="1" applyFill="1" applyBorder="1" applyAlignment="1">
      <alignment horizontal="center"/>
    </xf>
    <xf numFmtId="0" fontId="1" fillId="11" borderId="10" xfId="0" applyFont="1" applyFill="1" applyBorder="1"/>
    <xf numFmtId="0" fontId="21" fillId="0" borderId="0" xfId="0" applyFont="1"/>
    <xf numFmtId="0" fontId="2" fillId="2" borderId="12" xfId="0" applyFont="1" applyFill="1" applyBorder="1"/>
    <xf numFmtId="0" fontId="2" fillId="2" borderId="13" xfId="0" applyFont="1" applyFill="1" applyBorder="1"/>
    <xf numFmtId="0" fontId="19" fillId="2" borderId="15" xfId="0" applyFont="1" applyFill="1" applyBorder="1"/>
    <xf numFmtId="0" fontId="19" fillId="2" borderId="14" xfId="0" applyFont="1" applyFill="1" applyBorder="1"/>
    <xf numFmtId="0" fontId="22" fillId="0" borderId="0" xfId="0" applyFont="1"/>
    <xf numFmtId="0" fontId="23" fillId="0" borderId="0" xfId="0" applyFont="1"/>
    <xf numFmtId="0" fontId="19" fillId="0" borderId="0" xfId="0" applyFont="1"/>
    <xf numFmtId="0" fontId="1" fillId="11" borderId="13" xfId="0" applyFont="1" applyFill="1" applyBorder="1"/>
    <xf numFmtId="0" fontId="1" fillId="11" borderId="15" xfId="0" applyFont="1" applyFill="1" applyBorder="1"/>
    <xf numFmtId="0" fontId="0" fillId="11" borderId="15" xfId="0" applyFill="1" applyBorder="1"/>
    <xf numFmtId="0" fontId="0" fillId="11" borderId="14" xfId="0" applyFill="1" applyBorder="1"/>
    <xf numFmtId="0" fontId="1" fillId="0" borderId="16" xfId="0" applyFont="1" applyBorder="1"/>
    <xf numFmtId="0" fontId="1" fillId="0" borderId="18" xfId="0" applyFont="1" applyBorder="1"/>
    <xf numFmtId="0" fontId="1" fillId="0" borderId="17" xfId="0" applyFont="1" applyBorder="1"/>
    <xf numFmtId="0" fontId="4" fillId="0" borderId="2" xfId="0" applyFont="1" applyBorder="1"/>
    <xf numFmtId="0" fontId="4"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1" fillId="0" borderId="13" xfId="0" applyFont="1" applyBorder="1" applyAlignment="1">
      <alignment horizontal="center" wrapText="1"/>
    </xf>
    <xf numFmtId="0" fontId="0" fillId="0" borderId="15" xfId="0" applyBorder="1"/>
    <xf numFmtId="0" fontId="0" fillId="0" borderId="14" xfId="0" applyBorder="1"/>
    <xf numFmtId="0" fontId="2" fillId="2" borderId="3" xfId="0" applyFont="1" applyFill="1" applyBorder="1"/>
    <xf numFmtId="0" fontId="2" fillId="2" borderId="4" xfId="0" applyFont="1" applyFill="1" applyBorder="1"/>
    <xf numFmtId="0" fontId="24" fillId="0" borderId="10" xfId="0" applyFont="1" applyBorder="1" applyAlignment="1">
      <alignment horizontal="center"/>
    </xf>
    <xf numFmtId="0" fontId="24" fillId="0" borderId="10" xfId="0" applyFont="1" applyBorder="1" applyAlignment="1">
      <alignment horizontal="center" vertical="center" readingOrder="2"/>
    </xf>
    <xf numFmtId="49" fontId="24" fillId="0" borderId="10" xfId="0" applyNumberFormat="1" applyFont="1" applyBorder="1" applyAlignment="1">
      <alignment horizontal="center" wrapText="1"/>
    </xf>
    <xf numFmtId="0" fontId="2" fillId="4" borderId="10" xfId="0" applyFont="1" applyFill="1" applyBorder="1"/>
    <xf numFmtId="0" fontId="2" fillId="4" borderId="23" xfId="0" applyFont="1" applyFill="1" applyBorder="1"/>
    <xf numFmtId="0" fontId="1" fillId="0" borderId="23" xfId="0" applyFont="1" applyBorder="1" applyAlignment="1">
      <alignment horizontal="center"/>
    </xf>
    <xf numFmtId="0" fontId="26" fillId="0" borderId="10" xfId="0" applyFont="1" applyBorder="1" applyAlignment="1">
      <alignment horizontal="center" vertical="center" readingOrder="2"/>
    </xf>
    <xf numFmtId="0" fontId="1" fillId="2" borderId="23" xfId="0" applyFont="1" applyFill="1" applyBorder="1" applyAlignment="1">
      <alignment horizontal="center"/>
    </xf>
    <xf numFmtId="49" fontId="24" fillId="2" borderId="10" xfId="0" applyNumberFormat="1" applyFont="1" applyFill="1" applyBorder="1" applyAlignment="1">
      <alignment horizontal="center" wrapText="1"/>
    </xf>
    <xf numFmtId="0" fontId="1" fillId="11" borderId="23" xfId="0" applyFont="1" applyFill="1" applyBorder="1" applyAlignment="1">
      <alignment horizontal="center"/>
    </xf>
    <xf numFmtId="0" fontId="24" fillId="11" borderId="10" xfId="0" applyFont="1" applyFill="1" applyBorder="1" applyAlignment="1">
      <alignment horizontal="center"/>
    </xf>
    <xf numFmtId="0" fontId="24" fillId="11" borderId="10" xfId="0" applyFont="1" applyFill="1" applyBorder="1" applyAlignment="1">
      <alignment horizontal="center" vertical="center" readingOrder="2"/>
    </xf>
    <xf numFmtId="0" fontId="2" fillId="4" borderId="22" xfId="0" applyFont="1" applyFill="1" applyBorder="1"/>
    <xf numFmtId="0" fontId="1" fillId="0" borderId="6" xfId="0" applyFont="1" applyBorder="1" applyAlignment="1">
      <alignment horizontal="center"/>
    </xf>
    <xf numFmtId="0" fontId="24" fillId="0" borderId="23" xfId="0" applyFont="1" applyBorder="1" applyAlignment="1">
      <alignment horizontal="center"/>
    </xf>
    <xf numFmtId="0" fontId="26" fillId="0" borderId="24" xfId="0" applyFont="1" applyBorder="1" applyAlignment="1">
      <alignment horizontal="center" vertical="center" readingOrder="2"/>
    </xf>
    <xf numFmtId="0" fontId="1" fillId="0" borderId="24" xfId="0" applyFont="1" applyBorder="1" applyAlignment="1">
      <alignment horizontal="center"/>
    </xf>
    <xf numFmtId="49" fontId="24" fillId="0" borderId="25" xfId="0" applyNumberFormat="1" applyFont="1" applyBorder="1" applyAlignment="1">
      <alignment horizontal="center" wrapText="1"/>
    </xf>
    <xf numFmtId="0" fontId="24" fillId="0" borderId="26" xfId="0" applyFont="1" applyBorder="1" applyAlignment="1">
      <alignment horizontal="center" vertical="center" readingOrder="2"/>
    </xf>
    <xf numFmtId="0" fontId="24" fillId="0" borderId="24" xfId="0" applyFont="1" applyBorder="1" applyAlignment="1">
      <alignment horizontal="center" vertical="center" readingOrder="2"/>
    </xf>
    <xf numFmtId="0" fontId="1" fillId="0" borderId="5" xfId="0" applyFont="1" applyBorder="1" applyAlignment="1">
      <alignment horizontal="center"/>
    </xf>
    <xf numFmtId="0" fontId="24" fillId="0" borderId="23" xfId="0" applyFont="1" applyBorder="1" applyAlignment="1">
      <alignment horizontal="center" vertical="center" readingOrder="2"/>
    </xf>
    <xf numFmtId="0" fontId="25" fillId="12" borderId="23" xfId="0" applyFont="1" applyFill="1" applyBorder="1" applyAlignment="1">
      <alignment horizontal="center"/>
    </xf>
    <xf numFmtId="0" fontId="25" fillId="12" borderId="24" xfId="0" applyFont="1" applyFill="1" applyBorder="1" applyAlignment="1">
      <alignment horizontal="center" vertical="center" readingOrder="2"/>
    </xf>
    <xf numFmtId="0" fontId="25" fillId="11" borderId="23" xfId="0" applyFont="1" applyFill="1" applyBorder="1" applyAlignment="1">
      <alignment horizontal="center" vertical="center" readingOrder="2"/>
    </xf>
    <xf numFmtId="0" fontId="25" fillId="11" borderId="24" xfId="0" applyFont="1" applyFill="1" applyBorder="1" applyAlignment="1">
      <alignment horizontal="center" vertical="center" readingOrder="2"/>
    </xf>
    <xf numFmtId="0" fontId="26" fillId="2" borderId="24" xfId="0" applyFont="1" applyFill="1" applyBorder="1" applyAlignment="1">
      <alignment horizontal="center" vertical="center" readingOrder="2"/>
    </xf>
    <xf numFmtId="0" fontId="27" fillId="2" borderId="24" xfId="0" applyFont="1" applyFill="1" applyBorder="1" applyAlignment="1">
      <alignment horizontal="center" vertical="center" readingOrder="2"/>
    </xf>
    <xf numFmtId="0" fontId="27" fillId="0" borderId="24" xfId="0" applyFont="1" applyBorder="1" applyAlignment="1">
      <alignment horizontal="center" vertical="center" readingOrder="2"/>
    </xf>
    <xf numFmtId="0" fontId="1" fillId="2" borderId="24" xfId="0" applyFont="1" applyFill="1" applyBorder="1" applyAlignment="1">
      <alignment horizontal="center"/>
    </xf>
    <xf numFmtId="0" fontId="24" fillId="2" borderId="24" xfId="0" applyFont="1" applyFill="1" applyBorder="1" applyAlignment="1">
      <alignment horizontal="center" vertical="center" readingOrder="2"/>
    </xf>
    <xf numFmtId="0" fontId="25" fillId="13" borderId="23" xfId="0" applyFont="1" applyFill="1" applyBorder="1" applyAlignment="1">
      <alignment horizontal="center" vertical="center" readingOrder="2"/>
    </xf>
    <xf numFmtId="0" fontId="25" fillId="13" borderId="24" xfId="0" applyFont="1" applyFill="1" applyBorder="1" applyAlignment="1">
      <alignment horizontal="center" vertical="center" readingOrder="2"/>
    </xf>
    <xf numFmtId="0" fontId="25" fillId="12" borderId="27" xfId="0" applyFont="1" applyFill="1" applyBorder="1" applyAlignment="1">
      <alignment horizontal="center"/>
    </xf>
    <xf numFmtId="0" fontId="25" fillId="12" borderId="28" xfId="0" applyFont="1" applyFill="1" applyBorder="1" applyAlignment="1">
      <alignment horizontal="center" vertical="center" readingOrder="2"/>
    </xf>
    <xf numFmtId="0" fontId="2" fillId="2" borderId="5" xfId="0" applyFont="1" applyFill="1" applyBorder="1"/>
    <xf numFmtId="0" fontId="28" fillId="0" borderId="7" xfId="0" applyFont="1" applyBorder="1"/>
    <xf numFmtId="0" fontId="28" fillId="0" borderId="9" xfId="0" applyFont="1" applyBorder="1"/>
    <xf numFmtId="0" fontId="29" fillId="12" borderId="27" xfId="0" applyFont="1" applyFill="1" applyBorder="1" applyAlignment="1">
      <alignment horizontal="center"/>
    </xf>
    <xf numFmtId="0" fontId="29" fillId="12" borderId="28" xfId="0" applyFont="1" applyFill="1" applyBorder="1" applyAlignment="1">
      <alignment horizontal="center" vertical="center" readingOrder="2"/>
    </xf>
    <xf numFmtId="0" fontId="30" fillId="0" borderId="23" xfId="0" applyFont="1" applyBorder="1" applyAlignment="1">
      <alignment horizontal="center" vertical="center" readingOrder="2"/>
    </xf>
    <xf numFmtId="0" fontId="30" fillId="0" borderId="24" xfId="0" applyFont="1" applyBorder="1" applyAlignment="1">
      <alignment horizontal="center" vertical="center" readingOrder="2"/>
    </xf>
    <xf numFmtId="0" fontId="31" fillId="0" borderId="24" xfId="0" applyFont="1" applyBorder="1" applyAlignment="1">
      <alignment horizontal="center"/>
    </xf>
    <xf numFmtId="0" fontId="30" fillId="0" borderId="23" xfId="0" applyFont="1" applyBorder="1" applyAlignment="1">
      <alignment horizontal="center"/>
    </xf>
    <xf numFmtId="49" fontId="30" fillId="0" borderId="25" xfId="0" applyNumberFormat="1" applyFont="1" applyBorder="1" applyAlignment="1">
      <alignment horizontal="center" wrapText="1"/>
    </xf>
    <xf numFmtId="0" fontId="30" fillId="0" borderId="26" xfId="0" applyFont="1" applyBorder="1" applyAlignment="1">
      <alignment horizontal="center" vertical="center" readingOrder="2"/>
    </xf>
    <xf numFmtId="0" fontId="6" fillId="0" borderId="0" xfId="0" applyFont="1"/>
    <xf numFmtId="0" fontId="1" fillId="2" borderId="22" xfId="0" applyFont="1" applyFill="1" applyBorder="1" applyAlignment="1">
      <alignment horizontal="center"/>
    </xf>
    <xf numFmtId="0" fontId="24" fillId="2" borderId="23" xfId="0" applyFont="1" applyFill="1" applyBorder="1" applyAlignment="1">
      <alignment horizontal="center"/>
    </xf>
    <xf numFmtId="0" fontId="1" fillId="14" borderId="0" xfId="0" applyFont="1" applyFill="1"/>
    <xf numFmtId="0" fontId="2" fillId="0" borderId="1" xfId="0" applyFont="1" applyBorder="1"/>
    <xf numFmtId="0" fontId="16" fillId="0" borderId="0" xfId="0" applyFont="1" applyAlignment="1">
      <alignment horizontal="center"/>
    </xf>
    <xf numFmtId="0" fontId="15" fillId="0" borderId="1" xfId="0" applyFont="1" applyBorder="1" applyAlignment="1">
      <alignment horizontal="center"/>
    </xf>
    <xf numFmtId="0" fontId="15" fillId="3" borderId="0" xfId="0" applyFont="1" applyFill="1" applyAlignment="1">
      <alignment horizontal="center"/>
    </xf>
    <xf numFmtId="0" fontId="20" fillId="0" borderId="0" xfId="0" applyFont="1" applyAlignment="1">
      <alignment horizontal="center"/>
    </xf>
    <xf numFmtId="0" fontId="15" fillId="4" borderId="0" xfId="0" applyFont="1" applyFill="1" applyAlignment="1">
      <alignment horizontal="center"/>
    </xf>
    <xf numFmtId="0" fontId="15" fillId="4" borderId="1" xfId="0" applyFont="1" applyFill="1" applyBorder="1" applyAlignment="1">
      <alignment horizontal="center"/>
    </xf>
    <xf numFmtId="0" fontId="20" fillId="0" borderId="12" xfId="0" applyFont="1" applyBorder="1" applyAlignment="1">
      <alignment horizontal="center"/>
    </xf>
    <xf numFmtId="0" fontId="15" fillId="2" borderId="0" xfId="0" applyFont="1" applyFill="1" applyAlignment="1">
      <alignment horizontal="center"/>
    </xf>
    <xf numFmtId="0" fontId="15" fillId="2" borderId="1" xfId="0" applyFont="1" applyFill="1" applyBorder="1" applyAlignment="1">
      <alignment horizontal="center"/>
    </xf>
    <xf numFmtId="0" fontId="34" fillId="0" borderId="0" xfId="0" applyFont="1"/>
    <xf numFmtId="0" fontId="1" fillId="2" borderId="29" xfId="0" applyFont="1" applyFill="1" applyBorder="1" applyAlignment="1">
      <alignment horizontal="center"/>
    </xf>
    <xf numFmtId="0" fontId="2" fillId="0" borderId="30" xfId="0" applyFont="1" applyBorder="1"/>
    <xf numFmtId="0" fontId="1" fillId="0" borderId="31" xfId="0" applyFont="1" applyBorder="1"/>
    <xf numFmtId="0" fontId="1" fillId="0" borderId="32" xfId="0" applyFont="1" applyBorder="1"/>
    <xf numFmtId="0" fontId="2" fillId="0" borderId="33" xfId="0" applyFont="1" applyBorder="1"/>
    <xf numFmtId="0" fontId="1" fillId="0" borderId="34" xfId="0" applyFont="1" applyBorder="1"/>
    <xf numFmtId="0" fontId="2" fillId="0" borderId="22" xfId="0" applyFont="1" applyBorder="1"/>
    <xf numFmtId="0" fontId="1" fillId="0" borderId="21" xfId="0" applyFont="1" applyBorder="1"/>
    <xf numFmtId="0" fontId="2" fillId="0" borderId="21" xfId="0" applyFont="1" applyBorder="1"/>
    <xf numFmtId="0" fontId="1" fillId="0" borderId="35" xfId="0" applyFont="1" applyBorder="1"/>
    <xf numFmtId="0" fontId="2" fillId="0" borderId="35" xfId="0" applyFont="1" applyBorder="1"/>
    <xf numFmtId="0" fontId="35" fillId="0" borderId="13" xfId="0" applyFont="1" applyBorder="1"/>
    <xf numFmtId="0" fontId="36" fillId="0" borderId="15" xfId="0" applyFont="1" applyBorder="1"/>
    <xf numFmtId="0" fontId="36" fillId="0" borderId="14" xfId="0" applyFont="1" applyBorder="1"/>
    <xf numFmtId="39" fontId="15" fillId="0" borderId="10" xfId="0" applyNumberFormat="1" applyFont="1" applyBorder="1" applyAlignment="1">
      <alignment horizontal="center" wrapText="1"/>
    </xf>
    <xf numFmtId="166" fontId="15" fillId="0" borderId="10" xfId="0" applyNumberFormat="1" applyFont="1" applyBorder="1" applyAlignment="1">
      <alignment horizontal="center" wrapText="1"/>
    </xf>
    <xf numFmtId="0" fontId="15" fillId="0" borderId="5" xfId="0" applyFont="1" applyBorder="1"/>
    <xf numFmtId="0" fontId="15" fillId="0" borderId="6" xfId="0" applyFont="1" applyBorder="1"/>
    <xf numFmtId="0" fontId="15" fillId="0" borderId="7" xfId="0" applyFont="1" applyBorder="1"/>
    <xf numFmtId="0" fontId="15" fillId="0" borderId="8" xfId="0" applyFont="1" applyBorder="1"/>
    <xf numFmtId="0" fontId="15" fillId="0" borderId="9" xfId="0" applyFont="1" applyBorder="1"/>
    <xf numFmtId="0" fontId="15" fillId="0" borderId="3" xfId="0" applyFont="1" applyBorder="1"/>
    <xf numFmtId="0" fontId="15" fillId="0" borderId="4" xfId="0" applyFont="1" applyBorder="1"/>
    <xf numFmtId="0" fontId="15" fillId="0" borderId="2" xfId="0" applyFont="1" applyBorder="1"/>
    <xf numFmtId="0" fontId="37" fillId="0" borderId="0" xfId="0" applyFont="1"/>
    <xf numFmtId="0" fontId="1" fillId="0" borderId="0" xfId="0" applyFont="1" applyAlignment="1">
      <alignment vertical="center"/>
    </xf>
    <xf numFmtId="0" fontId="1" fillId="0" borderId="19" xfId="0" applyFont="1" applyBorder="1" applyAlignment="1">
      <alignment horizontal="center"/>
    </xf>
    <xf numFmtId="0" fontId="4" fillId="0" borderId="10" xfId="0" applyFont="1" applyBorder="1"/>
    <xf numFmtId="0" fontId="10" fillId="0" borderId="10" xfId="0" applyFont="1" applyBorder="1"/>
    <xf numFmtId="0" fontId="2" fillId="0" borderId="10" xfId="0" applyFont="1" applyBorder="1"/>
    <xf numFmtId="0" fontId="1" fillId="0" borderId="30" xfId="0" applyFont="1" applyBorder="1"/>
    <xf numFmtId="0" fontId="1" fillId="0" borderId="33" xfId="0" applyFont="1" applyBorder="1"/>
    <xf numFmtId="0" fontId="10" fillId="0" borderId="0" xfId="0" applyFont="1"/>
    <xf numFmtId="0" fontId="1" fillId="0" borderId="36" xfId="0" applyFont="1" applyBorder="1"/>
    <xf numFmtId="0" fontId="1" fillId="0" borderId="37" xfId="0" applyFont="1" applyBorder="1"/>
    <xf numFmtId="0" fontId="2" fillId="0" borderId="36" xfId="0" applyFont="1" applyBorder="1"/>
    <xf numFmtId="0" fontId="1" fillId="3" borderId="38" xfId="0" applyFont="1" applyFill="1" applyBorder="1" applyAlignment="1">
      <alignment horizontal="center"/>
    </xf>
    <xf numFmtId="0" fontId="1" fillId="3" borderId="39" xfId="0" applyFont="1" applyFill="1" applyBorder="1" applyAlignment="1">
      <alignment horizontal="center"/>
    </xf>
    <xf numFmtId="0" fontId="1" fillId="15" borderId="38" xfId="0" applyFont="1" applyFill="1" applyBorder="1" applyAlignment="1">
      <alignment horizontal="center"/>
    </xf>
    <xf numFmtId="0" fontId="1" fillId="15" borderId="39" xfId="0" applyFont="1" applyFill="1" applyBorder="1" applyAlignment="1">
      <alignment horizontal="center"/>
    </xf>
    <xf numFmtId="0" fontId="38" fillId="0" borderId="0" xfId="0" applyFont="1"/>
    <xf numFmtId="0" fontId="1" fillId="10" borderId="22" xfId="0" applyFont="1" applyFill="1" applyBorder="1"/>
    <xf numFmtId="0" fontId="1" fillId="0" borderId="19" xfId="0" applyFont="1" applyBorder="1"/>
    <xf numFmtId="0" fontId="1" fillId="10" borderId="19" xfId="0" applyFont="1" applyFill="1" applyBorder="1"/>
    <xf numFmtId="164" fontId="1" fillId="0" borderId="10" xfId="0" applyNumberFormat="1" applyFont="1" applyBorder="1"/>
    <xf numFmtId="0" fontId="15" fillId="4" borderId="0" xfId="0" applyFont="1" applyFill="1"/>
    <xf numFmtId="0" fontId="15" fillId="2" borderId="0" xfId="0" applyFont="1" applyFill="1"/>
    <xf numFmtId="0" fontId="1" fillId="0" borderId="14" xfId="0" applyFont="1" applyBorder="1" applyAlignment="1">
      <alignment horizontal="center" wrapText="1"/>
    </xf>
    <xf numFmtId="0" fontId="1" fillId="16" borderId="0" xfId="0" applyFont="1" applyFill="1"/>
    <xf numFmtId="0" fontId="15" fillId="0" borderId="16" xfId="0" applyFont="1" applyBorder="1" applyAlignment="1">
      <alignment horizontal="center"/>
    </xf>
    <xf numFmtId="0" fontId="15" fillId="4" borderId="17" xfId="0" applyFont="1" applyFill="1" applyBorder="1" applyAlignment="1">
      <alignment horizontal="center"/>
    </xf>
    <xf numFmtId="0" fontId="15" fillId="2" borderId="17" xfId="0" applyFont="1" applyFill="1" applyBorder="1" applyAlignment="1">
      <alignment horizontal="center"/>
    </xf>
    <xf numFmtId="0" fontId="20" fillId="2" borderId="12" xfId="0" applyFont="1" applyFill="1" applyBorder="1" applyAlignment="1">
      <alignment horizontal="center"/>
    </xf>
    <xf numFmtId="0" fontId="15" fillId="9" borderId="0" xfId="0" applyFont="1" applyFill="1" applyAlignment="1">
      <alignment horizontal="center"/>
    </xf>
    <xf numFmtId="0" fontId="15" fillId="9" borderId="17" xfId="0" applyFont="1" applyFill="1" applyBorder="1" applyAlignment="1">
      <alignment horizontal="center"/>
    </xf>
    <xf numFmtId="0" fontId="15" fillId="2" borderId="12" xfId="0" applyFont="1" applyFill="1" applyBorder="1" applyAlignment="1">
      <alignment horizontal="center"/>
    </xf>
    <xf numFmtId="0" fontId="39" fillId="0" borderId="2" xfId="0" applyFont="1" applyBorder="1"/>
    <xf numFmtId="0" fontId="15" fillId="0" borderId="18" xfId="0" applyFont="1" applyBorder="1"/>
    <xf numFmtId="0" fontId="2" fillId="8" borderId="0" xfId="0" applyFont="1" applyFill="1"/>
    <xf numFmtId="0" fontId="1" fillId="0" borderId="20" xfId="0" applyFont="1" applyBorder="1" applyAlignment="1">
      <alignment horizontal="center"/>
    </xf>
    <xf numFmtId="0" fontId="14" fillId="0" borderId="10" xfId="0" applyFont="1" applyBorder="1" applyAlignment="1">
      <alignment horizontal="center"/>
    </xf>
    <xf numFmtId="0" fontId="40" fillId="0" borderId="10" xfId="0" applyFont="1" applyBorder="1" applyAlignment="1">
      <alignment horizontal="center"/>
    </xf>
    <xf numFmtId="2" fontId="1" fillId="4" borderId="10" xfId="0" applyNumberFormat="1" applyFont="1" applyFill="1" applyBorder="1" applyAlignment="1">
      <alignment horizontal="center"/>
    </xf>
    <xf numFmtId="2" fontId="1" fillId="3" borderId="10" xfId="0" applyNumberFormat="1" applyFont="1" applyFill="1" applyBorder="1" applyAlignment="1">
      <alignment horizontal="center"/>
    </xf>
    <xf numFmtId="0" fontId="20" fillId="0" borderId="0" xfId="0" applyFont="1"/>
    <xf numFmtId="0" fontId="1" fillId="10" borderId="0" xfId="0" applyFont="1" applyFill="1" applyAlignment="1">
      <alignment horizontal="center"/>
    </xf>
    <xf numFmtId="2" fontId="1" fillId="0" borderId="0" xfId="0" applyNumberFormat="1" applyFont="1" applyAlignment="1">
      <alignment horizontal="center"/>
    </xf>
    <xf numFmtId="0" fontId="1" fillId="17" borderId="0" xfId="0" applyFont="1" applyFill="1" applyAlignment="1">
      <alignment horizontal="center"/>
    </xf>
    <xf numFmtId="164" fontId="1" fillId="17" borderId="0" xfId="0" applyNumberFormat="1" applyFont="1" applyFill="1" applyAlignment="1">
      <alignment horizontal="center"/>
    </xf>
    <xf numFmtId="0" fontId="1" fillId="0" borderId="12" xfId="0" applyFont="1" applyBorder="1" applyAlignment="1">
      <alignment horizontal="center"/>
    </xf>
    <xf numFmtId="0" fontId="1" fillId="0" borderId="35" xfId="0" applyFont="1" applyBorder="1" applyAlignment="1">
      <alignment horizontal="center"/>
    </xf>
    <xf numFmtId="0" fontId="2" fillId="11" borderId="15" xfId="0" applyFont="1" applyFill="1" applyBorder="1"/>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26" fillId="0" borderId="23" xfId="0" applyFont="1" applyBorder="1" applyAlignment="1">
      <alignment horizontal="center"/>
    </xf>
    <xf numFmtId="0" fontId="27" fillId="13" borderId="24" xfId="0" applyFont="1" applyFill="1" applyBorder="1" applyAlignment="1">
      <alignment horizontal="center" vertical="center" readingOrder="2"/>
    </xf>
    <xf numFmtId="0" fontId="26" fillId="0" borderId="23" xfId="0" applyFont="1" applyBorder="1" applyAlignment="1">
      <alignment horizontal="center" vertical="center" readingOrder="2"/>
    </xf>
    <xf numFmtId="0" fontId="15" fillId="0" borderId="23" xfId="0" applyFont="1" applyBorder="1" applyAlignment="1">
      <alignment horizontal="center"/>
    </xf>
    <xf numFmtId="0" fontId="15" fillId="0" borderId="22" xfId="0" applyFont="1" applyBorder="1" applyAlignment="1">
      <alignment horizontal="center"/>
    </xf>
    <xf numFmtId="0" fontId="15" fillId="0" borderId="24" xfId="0" applyFont="1" applyBorder="1" applyAlignment="1">
      <alignment horizontal="center"/>
    </xf>
    <xf numFmtId="49" fontId="26" fillId="0" borderId="25" xfId="0" applyNumberFormat="1" applyFont="1" applyBorder="1" applyAlignment="1">
      <alignment horizontal="center" wrapText="1"/>
    </xf>
    <xf numFmtId="0" fontId="26" fillId="0" borderId="26" xfId="0" applyFont="1" applyBorder="1" applyAlignment="1">
      <alignment horizontal="center" vertical="center" readingOrder="2"/>
    </xf>
    <xf numFmtId="0" fontId="24" fillId="2" borderId="10" xfId="0" applyFont="1" applyFill="1" applyBorder="1" applyAlignment="1">
      <alignment horizontal="center" vertical="center" readingOrder="2"/>
    </xf>
    <xf numFmtId="0" fontId="35" fillId="0" borderId="0" xfId="0" applyFont="1"/>
    <xf numFmtId="0" fontId="1" fillId="18" borderId="0" xfId="0" applyFont="1" applyFill="1"/>
    <xf numFmtId="0" fontId="1" fillId="0" borderId="12" xfId="0" applyFont="1" applyBorder="1"/>
    <xf numFmtId="0" fontId="2" fillId="0" borderId="12" xfId="0" applyFont="1" applyBorder="1"/>
    <xf numFmtId="0" fontId="3" fillId="0" borderId="0" xfId="0" applyFont="1"/>
    <xf numFmtId="0" fontId="2" fillId="0" borderId="16" xfId="0"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1" fillId="11" borderId="0" xfId="0" applyFont="1" applyFill="1"/>
    <xf numFmtId="0" fontId="1" fillId="17" borderId="0" xfId="0" applyFont="1" applyFill="1"/>
    <xf numFmtId="0" fontId="2" fillId="9" borderId="12" xfId="0" applyFont="1" applyFill="1" applyBorder="1"/>
    <xf numFmtId="0" fontId="2" fillId="0" borderId="0" xfId="0"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9" xfId="0" applyFont="1" applyBorder="1" applyAlignment="1">
      <alignment horizontal="center"/>
    </xf>
    <xf numFmtId="0" fontId="1" fillId="0" borderId="20" xfId="0" applyFont="1" applyBorder="1" applyAlignment="1">
      <alignment horizont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10" xfId="0" applyFont="1" applyBorder="1" applyAlignment="1">
      <alignment horizontal="center"/>
    </xf>
    <xf numFmtId="0" fontId="15" fillId="0" borderId="19" xfId="0" applyFont="1" applyBorder="1" applyAlignment="1">
      <alignment horizontal="center" vertical="center"/>
    </xf>
    <xf numFmtId="0" fontId="15" fillId="0" borderId="20" xfId="0" applyFont="1" applyBorder="1" applyAlignment="1">
      <alignment horizontal="center" vertical="center"/>
    </xf>
    <xf numFmtId="0" fontId="1" fillId="0" borderId="10" xfId="0" applyFont="1" applyBorder="1" applyAlignment="1">
      <alignment horizontal="center" wrapText="1"/>
    </xf>
    <xf numFmtId="0" fontId="1" fillId="2" borderId="0" xfId="0" applyFont="1" applyFill="1" applyAlignment="1">
      <alignment horizontal="center"/>
    </xf>
    <xf numFmtId="0" fontId="1" fillId="4" borderId="0" xfId="0" applyFont="1" applyFill="1" applyAlignment="1">
      <alignment horizontal="center"/>
    </xf>
    <xf numFmtId="0" fontId="1" fillId="8" borderId="0" xfId="0" applyFont="1" applyFill="1" applyAlignment="1">
      <alignment horizontal="right" wrapText="1"/>
    </xf>
    <xf numFmtId="0" fontId="1" fillId="5" borderId="19" xfId="0" applyFont="1" applyFill="1" applyBorder="1" applyAlignment="1">
      <alignment horizontal="center" vertical="center"/>
    </xf>
    <xf numFmtId="0" fontId="1" fillId="5" borderId="20" xfId="0" applyFont="1" applyFill="1" applyBorder="1" applyAlignment="1">
      <alignment horizontal="center" vertical="center"/>
    </xf>
    <xf numFmtId="0" fontId="2" fillId="0" borderId="13" xfId="0" applyFont="1" applyBorder="1" applyAlignment="1">
      <alignment horizontal="center"/>
    </xf>
    <xf numFmtId="0" fontId="2" fillId="0" borderId="15" xfId="0" applyFont="1" applyBorder="1" applyAlignment="1">
      <alignment horizontal="center"/>
    </xf>
    <xf numFmtId="0" fontId="2" fillId="0" borderId="14" xfId="0" applyFont="1" applyBorder="1" applyAlignment="1">
      <alignment horizontal="center"/>
    </xf>
    <xf numFmtId="0" fontId="15" fillId="4" borderId="0" xfId="0" applyFont="1" applyFill="1" applyAlignment="1">
      <alignment horizontal="center"/>
    </xf>
    <xf numFmtId="0" fontId="2" fillId="0" borderId="2" xfId="0" applyFont="1" applyBorder="1" applyAlignment="1">
      <alignment horizontal="center"/>
    </xf>
    <xf numFmtId="0" fontId="2" fillId="0" borderId="4" xfId="0" applyFont="1" applyBorder="1" applyAlignment="1">
      <alignment horizontal="center"/>
    </xf>
    <xf numFmtId="0" fontId="1" fillId="0" borderId="13" xfId="0" applyFont="1" applyBorder="1" applyAlignment="1">
      <alignment horizontal="center"/>
    </xf>
    <xf numFmtId="0" fontId="1" fillId="0" borderId="14" xfId="0" applyFont="1" applyBorder="1" applyAlignment="1">
      <alignment horizontal="center"/>
    </xf>
    <xf numFmtId="0" fontId="28" fillId="0" borderId="2" xfId="0" applyFont="1" applyBorder="1" applyAlignment="1">
      <alignment horizontal="center"/>
    </xf>
    <xf numFmtId="0" fontId="28" fillId="0" borderId="4" xfId="0" applyFont="1" applyBorder="1" applyAlignment="1">
      <alignment horizontal="center"/>
    </xf>
    <xf numFmtId="0" fontId="2" fillId="0" borderId="5" xfId="0" applyFont="1" applyBorder="1" applyAlignment="1">
      <alignment horizontal="center"/>
    </xf>
    <xf numFmtId="0" fontId="2" fillId="0" borderId="6" xfId="0" applyFont="1" applyBorder="1" applyAlignment="1">
      <alignment horizontal="center"/>
    </xf>
    <xf numFmtId="14" fontId="2" fillId="2" borderId="0" xfId="0" applyNumberFormat="1" applyFont="1" applyFill="1"/>
    <xf numFmtId="14" fontId="2" fillId="2" borderId="0" xfId="0" applyNumberFormat="1" applyFont="1" applyFill="1" applyAlignment="1">
      <alignment horizontal="left"/>
    </xf>
    <xf numFmtId="0" fontId="24" fillId="0" borderId="0" xfId="0" applyFont="1"/>
  </cellXfs>
  <cellStyles count="1">
    <cellStyle name="Normal" xfId="0" builtinId="0"/>
  </cellStyles>
  <dxfs count="0"/>
  <tableStyles count="0" defaultTableStyle="TableStyleMedium2" defaultPivotStyle="PivotStyleLight16"/>
  <colors>
    <mruColors>
      <color rgb="FFFF8AD8"/>
      <color rgb="FF73FB79"/>
      <color rgb="FFFFFD78"/>
      <color rgb="FFD88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0.png"/><Relationship Id="rId7" Type="http://schemas.openxmlformats.org/officeDocument/2006/relationships/image" Target="../media/image34.png"/><Relationship Id="rId2" Type="http://schemas.openxmlformats.org/officeDocument/2006/relationships/image" Target="../media/image29.png"/><Relationship Id="rId1" Type="http://schemas.openxmlformats.org/officeDocument/2006/relationships/image" Target="../media/image28.png"/><Relationship Id="rId6" Type="http://schemas.openxmlformats.org/officeDocument/2006/relationships/image" Target="../media/image33.png"/><Relationship Id="rId5" Type="http://schemas.openxmlformats.org/officeDocument/2006/relationships/image" Target="../media/image32.png"/><Relationship Id="rId4" Type="http://schemas.openxmlformats.org/officeDocument/2006/relationships/image" Target="../media/image3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jpeg"/><Relationship Id="rId2" Type="http://schemas.openxmlformats.org/officeDocument/2006/relationships/image" Target="../media/image4.jpeg"/><Relationship Id="rId1" Type="http://schemas.openxmlformats.org/officeDocument/2006/relationships/image" Target="../media/image3.jpeg"/><Relationship Id="rId4" Type="http://schemas.openxmlformats.org/officeDocument/2006/relationships/image" Target="../media/image6.jpe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5.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3" Type="http://schemas.openxmlformats.org/officeDocument/2006/relationships/image" Target="../media/image14.png"/><Relationship Id="rId2" Type="http://schemas.openxmlformats.org/officeDocument/2006/relationships/image" Target="../media/image13.png"/><Relationship Id="rId1" Type="http://schemas.openxmlformats.org/officeDocument/2006/relationships/image" Target="../media/image12.png"/><Relationship Id="rId5" Type="http://schemas.openxmlformats.org/officeDocument/2006/relationships/image" Target="../media/image16.png"/><Relationship Id="rId4" Type="http://schemas.openxmlformats.org/officeDocument/2006/relationships/image" Target="../media/image15.png"/></Relationships>
</file>

<file path=xl/drawings/_rels/drawing7.xml.rels><?xml version="1.0" encoding="UTF-8" standalone="yes"?>
<Relationships xmlns="http://schemas.openxmlformats.org/package/2006/relationships"><Relationship Id="rId3" Type="http://schemas.openxmlformats.org/officeDocument/2006/relationships/image" Target="../media/image19.png"/><Relationship Id="rId2" Type="http://schemas.openxmlformats.org/officeDocument/2006/relationships/image" Target="../media/image18.png"/><Relationship Id="rId1" Type="http://schemas.openxmlformats.org/officeDocument/2006/relationships/image" Target="../media/image17.png"/><Relationship Id="rId4" Type="http://schemas.openxmlformats.org/officeDocument/2006/relationships/image" Target="../media/image20.png"/></Relationships>
</file>

<file path=xl/drawings/_rels/drawing8.xml.rels><?xml version="1.0" encoding="UTF-8" standalone="yes"?>
<Relationships xmlns="http://schemas.openxmlformats.org/package/2006/relationships"><Relationship Id="rId1" Type="http://schemas.openxmlformats.org/officeDocument/2006/relationships/image" Target="../media/image21.png"/></Relationships>
</file>

<file path=xl/drawings/_rels/drawing9.xml.rels><?xml version="1.0" encoding="UTF-8" standalone="yes"?>
<Relationships xmlns="http://schemas.openxmlformats.org/package/2006/relationships"><Relationship Id="rId3" Type="http://schemas.openxmlformats.org/officeDocument/2006/relationships/image" Target="../media/image24.png"/><Relationship Id="rId2" Type="http://schemas.openxmlformats.org/officeDocument/2006/relationships/image" Target="../media/image23.png"/><Relationship Id="rId1" Type="http://schemas.openxmlformats.org/officeDocument/2006/relationships/image" Target="../media/image22.jpeg"/><Relationship Id="rId6" Type="http://schemas.openxmlformats.org/officeDocument/2006/relationships/image" Target="../media/image27.png"/><Relationship Id="rId5" Type="http://schemas.openxmlformats.org/officeDocument/2006/relationships/image" Target="../media/image26.png"/><Relationship Id="rId4" Type="http://schemas.openxmlformats.org/officeDocument/2006/relationships/image" Target="../media/image25.png"/></Relationships>
</file>

<file path=xl/drawings/drawing1.xml><?xml version="1.0" encoding="utf-8"?>
<xdr:wsDr xmlns:xdr="http://schemas.openxmlformats.org/drawingml/2006/spreadsheetDrawing" xmlns:a="http://schemas.openxmlformats.org/drawingml/2006/main">
  <xdr:twoCellAnchor>
    <xdr:from>
      <xdr:col>6</xdr:col>
      <xdr:colOff>397898</xdr:colOff>
      <xdr:row>33</xdr:row>
      <xdr:rowOff>16348</xdr:rowOff>
    </xdr:from>
    <xdr:to>
      <xdr:col>6</xdr:col>
      <xdr:colOff>403349</xdr:colOff>
      <xdr:row>40</xdr:row>
      <xdr:rowOff>49051</xdr:rowOff>
    </xdr:to>
    <xdr:cxnSp macro="">
      <xdr:nvCxnSpPr>
        <xdr:cNvPr id="3" name="Straight Arrow Connector 2">
          <a:extLst>
            <a:ext uri="{FF2B5EF4-FFF2-40B4-BE49-F238E27FC236}">
              <a16:creationId xmlns:a16="http://schemas.microsoft.com/office/drawing/2014/main" id="{49C4CF2B-89FD-34A3-1B25-0BE4EE3EA5E9}"/>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1</xdr:colOff>
      <xdr:row>38</xdr:row>
      <xdr:rowOff>103563</xdr:rowOff>
    </xdr:from>
    <xdr:to>
      <xdr:col>6</xdr:col>
      <xdr:colOff>779443</xdr:colOff>
      <xdr:row>38</xdr:row>
      <xdr:rowOff>109013</xdr:rowOff>
    </xdr:to>
    <xdr:cxnSp macro="">
      <xdr:nvCxnSpPr>
        <xdr:cNvPr id="4" name="Straight Arrow Connector 3">
          <a:extLst>
            <a:ext uri="{FF2B5EF4-FFF2-40B4-BE49-F238E27FC236}">
              <a16:creationId xmlns:a16="http://schemas.microsoft.com/office/drawing/2014/main" id="{58D0BEC2-65F5-0EAA-8B27-65AE1CB25FAF}"/>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397898</xdr:colOff>
      <xdr:row>33</xdr:row>
      <xdr:rowOff>16348</xdr:rowOff>
    </xdr:from>
    <xdr:to>
      <xdr:col>2</xdr:col>
      <xdr:colOff>403349</xdr:colOff>
      <xdr:row>40</xdr:row>
      <xdr:rowOff>49051</xdr:rowOff>
    </xdr:to>
    <xdr:cxnSp macro="">
      <xdr:nvCxnSpPr>
        <xdr:cNvPr id="9" name="Straight Arrow Connector 8">
          <a:extLst>
            <a:ext uri="{FF2B5EF4-FFF2-40B4-BE49-F238E27FC236}">
              <a16:creationId xmlns:a16="http://schemas.microsoft.com/office/drawing/2014/main" id="{D009B066-4083-734E-A559-C389004591CD}"/>
            </a:ext>
          </a:extLst>
        </xdr:cNvPr>
        <xdr:cNvCxnSpPr/>
      </xdr:nvCxnSpPr>
      <xdr:spPr>
        <a:xfrm flipH="1" flipV="1">
          <a:off x="13478640815" y="4251498"/>
          <a:ext cx="5451" cy="144442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xdr:colOff>
      <xdr:row>38</xdr:row>
      <xdr:rowOff>103563</xdr:rowOff>
    </xdr:from>
    <xdr:to>
      <xdr:col>2</xdr:col>
      <xdr:colOff>779443</xdr:colOff>
      <xdr:row>38</xdr:row>
      <xdr:rowOff>109013</xdr:rowOff>
    </xdr:to>
    <xdr:cxnSp macro="">
      <xdr:nvCxnSpPr>
        <xdr:cNvPr id="10" name="Straight Arrow Connector 9">
          <a:extLst>
            <a:ext uri="{FF2B5EF4-FFF2-40B4-BE49-F238E27FC236}">
              <a16:creationId xmlns:a16="http://schemas.microsoft.com/office/drawing/2014/main" id="{0CEAF44C-86A5-6340-AF66-63E0BD695364}"/>
            </a:ext>
          </a:extLst>
        </xdr:cNvPr>
        <xdr:cNvCxnSpPr/>
      </xdr:nvCxnSpPr>
      <xdr:spPr>
        <a:xfrm flipV="1">
          <a:off x="13478264721" y="5347082"/>
          <a:ext cx="1602489"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326081</xdr:colOff>
      <xdr:row>34</xdr:row>
      <xdr:rowOff>17162</xdr:rowOff>
    </xdr:from>
    <xdr:to>
      <xdr:col>6</xdr:col>
      <xdr:colOff>473675</xdr:colOff>
      <xdr:row>34</xdr:row>
      <xdr:rowOff>178487</xdr:rowOff>
    </xdr:to>
    <xdr:sp macro="" textlink="">
      <xdr:nvSpPr>
        <xdr:cNvPr id="2" name="Oval 1">
          <a:extLst>
            <a:ext uri="{FF2B5EF4-FFF2-40B4-BE49-F238E27FC236}">
              <a16:creationId xmlns:a16="http://schemas.microsoft.com/office/drawing/2014/main" id="{EDE6E4FC-536A-35B6-FCD1-DA74802CB294}"/>
            </a:ext>
          </a:extLst>
        </xdr:cNvPr>
        <xdr:cNvSpPr/>
      </xdr:nvSpPr>
      <xdr:spPr>
        <a:xfrm>
          <a:off x="13547673514" y="4472459"/>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302052</xdr:colOff>
      <xdr:row>38</xdr:row>
      <xdr:rowOff>20595</xdr:rowOff>
    </xdr:from>
    <xdr:to>
      <xdr:col>5</xdr:col>
      <xdr:colOff>449646</xdr:colOff>
      <xdr:row>38</xdr:row>
      <xdr:rowOff>181920</xdr:rowOff>
    </xdr:to>
    <xdr:sp macro="" textlink="">
      <xdr:nvSpPr>
        <xdr:cNvPr id="5" name="Oval 4">
          <a:extLst>
            <a:ext uri="{FF2B5EF4-FFF2-40B4-BE49-F238E27FC236}">
              <a16:creationId xmlns:a16="http://schemas.microsoft.com/office/drawing/2014/main" id="{C05A4DAC-5C41-0430-D8F8-77716F79902E}"/>
            </a:ext>
          </a:extLst>
        </xdr:cNvPr>
        <xdr:cNvSpPr/>
      </xdr:nvSpPr>
      <xdr:spPr>
        <a:xfrm>
          <a:off x="13548524759" y="5285946"/>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428031</xdr:colOff>
      <xdr:row>34</xdr:row>
      <xdr:rowOff>97825</xdr:rowOff>
    </xdr:from>
    <xdr:to>
      <xdr:col>6</xdr:col>
      <xdr:colOff>326081</xdr:colOff>
      <xdr:row>38</xdr:row>
      <xdr:rowOff>44220</xdr:rowOff>
    </xdr:to>
    <xdr:cxnSp macro="">
      <xdr:nvCxnSpPr>
        <xdr:cNvPr id="7" name="Straight Connector 6">
          <a:extLst>
            <a:ext uri="{FF2B5EF4-FFF2-40B4-BE49-F238E27FC236}">
              <a16:creationId xmlns:a16="http://schemas.microsoft.com/office/drawing/2014/main" id="{30A207EE-35B1-0B36-5F2C-F8827A21D763}"/>
            </a:ext>
          </a:extLst>
        </xdr:cNvPr>
        <xdr:cNvCxnSpPr>
          <a:stCxn id="2" idx="6"/>
          <a:endCxn id="5" idx="1"/>
        </xdr:cNvCxnSpPr>
      </xdr:nvCxnSpPr>
      <xdr:spPr>
        <a:xfrm>
          <a:off x="13547821108" y="4553122"/>
          <a:ext cx="725266" cy="75644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281459</xdr:colOff>
      <xdr:row>34</xdr:row>
      <xdr:rowOff>102973</xdr:rowOff>
    </xdr:from>
    <xdr:to>
      <xdr:col>2</xdr:col>
      <xdr:colOff>405027</xdr:colOff>
      <xdr:row>38</xdr:row>
      <xdr:rowOff>109838</xdr:rowOff>
    </xdr:to>
    <xdr:sp macro="" textlink="">
      <xdr:nvSpPr>
        <xdr:cNvPr id="13" name="Freeform 12">
          <a:extLst>
            <a:ext uri="{FF2B5EF4-FFF2-40B4-BE49-F238E27FC236}">
              <a16:creationId xmlns:a16="http://schemas.microsoft.com/office/drawing/2014/main" id="{8B526E5A-8880-9C4B-6FCC-DF21E398E9D2}"/>
            </a:ext>
          </a:extLst>
        </xdr:cNvPr>
        <xdr:cNvSpPr/>
      </xdr:nvSpPr>
      <xdr:spPr>
        <a:xfrm>
          <a:off x="13551051027" y="4558270"/>
          <a:ext cx="950784" cy="816919"/>
        </a:xfrm>
        <a:custGeom>
          <a:avLst/>
          <a:gdLst>
            <a:gd name="connsiteX0" fmla="*/ 0 w 950784"/>
            <a:gd name="connsiteY0" fmla="*/ 0 h 816919"/>
            <a:gd name="connsiteX1" fmla="*/ 607541 w 950784"/>
            <a:gd name="connsiteY1" fmla="*/ 281460 h 816919"/>
            <a:gd name="connsiteX2" fmla="*/ 950784 w 950784"/>
            <a:gd name="connsiteY2" fmla="*/ 816919 h 816919"/>
          </a:gdLst>
          <a:ahLst/>
          <a:cxnLst>
            <a:cxn ang="0">
              <a:pos x="connsiteX0" y="connsiteY0"/>
            </a:cxn>
            <a:cxn ang="0">
              <a:pos x="connsiteX1" y="connsiteY1"/>
            </a:cxn>
            <a:cxn ang="0">
              <a:pos x="connsiteX2" y="connsiteY2"/>
            </a:cxn>
          </a:cxnLst>
          <a:rect l="l" t="t" r="r" b="b"/>
          <a:pathLst>
            <a:path w="950784" h="816919">
              <a:moveTo>
                <a:pt x="0" y="0"/>
              </a:moveTo>
              <a:cubicBezTo>
                <a:pt x="224538" y="72653"/>
                <a:pt x="449077" y="145307"/>
                <a:pt x="607541" y="281460"/>
              </a:cubicBezTo>
              <a:cubicBezTo>
                <a:pt x="766005" y="417613"/>
                <a:pt x="858394" y="617266"/>
                <a:pt x="950784" y="816919"/>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339811</xdr:colOff>
      <xdr:row>34</xdr:row>
      <xdr:rowOff>24028</xdr:rowOff>
    </xdr:from>
    <xdr:to>
      <xdr:col>2</xdr:col>
      <xdr:colOff>487405</xdr:colOff>
      <xdr:row>34</xdr:row>
      <xdr:rowOff>185353</xdr:rowOff>
    </xdr:to>
    <xdr:sp macro="" textlink="">
      <xdr:nvSpPr>
        <xdr:cNvPr id="15" name="Oval 14">
          <a:extLst>
            <a:ext uri="{FF2B5EF4-FFF2-40B4-BE49-F238E27FC236}">
              <a16:creationId xmlns:a16="http://schemas.microsoft.com/office/drawing/2014/main" id="{46CEEB7F-8818-0EFF-AE80-31BB912D7E34}"/>
            </a:ext>
          </a:extLst>
        </xdr:cNvPr>
        <xdr:cNvSpPr/>
      </xdr:nvSpPr>
      <xdr:spPr>
        <a:xfrm>
          <a:off x="13550968649" y="4479325"/>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212811</xdr:colOff>
      <xdr:row>38</xdr:row>
      <xdr:rowOff>17162</xdr:rowOff>
    </xdr:from>
    <xdr:to>
      <xdr:col>1</xdr:col>
      <xdr:colOff>360405</xdr:colOff>
      <xdr:row>38</xdr:row>
      <xdr:rowOff>178487</xdr:rowOff>
    </xdr:to>
    <xdr:sp macro="" textlink="">
      <xdr:nvSpPr>
        <xdr:cNvPr id="16" name="Oval 15">
          <a:extLst>
            <a:ext uri="{FF2B5EF4-FFF2-40B4-BE49-F238E27FC236}">
              <a16:creationId xmlns:a16="http://schemas.microsoft.com/office/drawing/2014/main" id="{DB5AF268-CF8A-B3B4-B21B-DEAB5D2DEE45}"/>
            </a:ext>
          </a:extLst>
        </xdr:cNvPr>
        <xdr:cNvSpPr/>
      </xdr:nvSpPr>
      <xdr:spPr>
        <a:xfrm>
          <a:off x="13551922865" y="5282513"/>
          <a:ext cx="147594" cy="1613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365436</xdr:colOff>
      <xdr:row>62</xdr:row>
      <xdr:rowOff>198818</xdr:rowOff>
    </xdr:from>
    <xdr:to>
      <xdr:col>2</xdr:col>
      <xdr:colOff>370887</xdr:colOff>
      <xdr:row>70</xdr:row>
      <xdr:rowOff>28646</xdr:rowOff>
    </xdr:to>
    <xdr:cxnSp macro="">
      <xdr:nvCxnSpPr>
        <xdr:cNvPr id="17" name="Straight Arrow Connector 16">
          <a:extLst>
            <a:ext uri="{FF2B5EF4-FFF2-40B4-BE49-F238E27FC236}">
              <a16:creationId xmlns:a16="http://schemas.microsoft.com/office/drawing/2014/main" id="{4B734996-C475-5D4B-8106-6C0FAB7394F3}"/>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68</xdr:row>
      <xdr:rowOff>83157</xdr:rowOff>
    </xdr:from>
    <xdr:to>
      <xdr:col>2</xdr:col>
      <xdr:colOff>746981</xdr:colOff>
      <xdr:row>68</xdr:row>
      <xdr:rowOff>88607</xdr:rowOff>
    </xdr:to>
    <xdr:cxnSp macro="">
      <xdr:nvCxnSpPr>
        <xdr:cNvPr id="18" name="Straight Arrow Connector 17">
          <a:extLst>
            <a:ext uri="{FF2B5EF4-FFF2-40B4-BE49-F238E27FC236}">
              <a16:creationId xmlns:a16="http://schemas.microsoft.com/office/drawing/2014/main" id="{1D6F727D-DCEA-494D-8FC2-2CC46A0D75FD}"/>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202577</xdr:colOff>
      <xdr:row>63</xdr:row>
      <xdr:rowOff>58448</xdr:rowOff>
    </xdr:from>
    <xdr:to>
      <xdr:col>2</xdr:col>
      <xdr:colOff>377348</xdr:colOff>
      <xdr:row>68</xdr:row>
      <xdr:rowOff>93322</xdr:rowOff>
    </xdr:to>
    <xdr:sp macro="" textlink="">
      <xdr:nvSpPr>
        <xdr:cNvPr id="19" name="Freeform 18">
          <a:extLst>
            <a:ext uri="{FF2B5EF4-FFF2-40B4-BE49-F238E27FC236}">
              <a16:creationId xmlns:a16="http://schemas.microsoft.com/office/drawing/2014/main" id="{567B6079-252D-9CC6-6715-B8AB93F0770A}"/>
            </a:ext>
          </a:extLst>
        </xdr:cNvPr>
        <xdr:cNvSpPr/>
      </xdr:nvSpPr>
      <xdr:spPr>
        <a:xfrm>
          <a:off x="13493052109" y="8984966"/>
          <a:ext cx="998445" cy="1049251"/>
        </a:xfrm>
        <a:custGeom>
          <a:avLst/>
          <a:gdLst>
            <a:gd name="connsiteX0" fmla="*/ 0 w 998445"/>
            <a:gd name="connsiteY0" fmla="*/ 554235 h 1049251"/>
            <a:gd name="connsiteX1" fmla="*/ 507188 w 998445"/>
            <a:gd name="connsiteY1" fmla="*/ 128197 h 1049251"/>
            <a:gd name="connsiteX2" fmla="*/ 981917 w 998445"/>
            <a:gd name="connsiteY2" fmla="*/ 71392 h 1049251"/>
            <a:gd name="connsiteX3" fmla="*/ 843961 w 998445"/>
            <a:gd name="connsiteY3" fmla="*/ 1049251 h 1049251"/>
          </a:gdLst>
          <a:ahLst/>
          <a:cxnLst>
            <a:cxn ang="0">
              <a:pos x="connsiteX0" y="connsiteY0"/>
            </a:cxn>
            <a:cxn ang="0">
              <a:pos x="connsiteX1" y="connsiteY1"/>
            </a:cxn>
            <a:cxn ang="0">
              <a:pos x="connsiteX2" y="connsiteY2"/>
            </a:cxn>
            <a:cxn ang="0">
              <a:pos x="connsiteX3" y="connsiteY3"/>
            </a:cxn>
          </a:cxnLst>
          <a:rect l="l" t="t" r="r" b="b"/>
          <a:pathLst>
            <a:path w="998445" h="1049251">
              <a:moveTo>
                <a:pt x="0" y="554235"/>
              </a:moveTo>
              <a:cubicBezTo>
                <a:pt x="171767" y="381453"/>
                <a:pt x="343535" y="208671"/>
                <a:pt x="507188" y="128197"/>
              </a:cubicBezTo>
              <a:cubicBezTo>
                <a:pt x="670841" y="47723"/>
                <a:pt x="925788" y="-82117"/>
                <a:pt x="981917" y="71392"/>
              </a:cubicBezTo>
              <a:cubicBezTo>
                <a:pt x="1038046" y="224901"/>
                <a:pt x="941003" y="637076"/>
                <a:pt x="843961" y="1049251"/>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365436</xdr:colOff>
      <xdr:row>62</xdr:row>
      <xdr:rowOff>198818</xdr:rowOff>
    </xdr:from>
    <xdr:to>
      <xdr:col>6</xdr:col>
      <xdr:colOff>370887</xdr:colOff>
      <xdr:row>70</xdr:row>
      <xdr:rowOff>28646</xdr:rowOff>
    </xdr:to>
    <xdr:cxnSp macro="">
      <xdr:nvCxnSpPr>
        <xdr:cNvPr id="20" name="Straight Arrow Connector 19">
          <a:extLst>
            <a:ext uri="{FF2B5EF4-FFF2-40B4-BE49-F238E27FC236}">
              <a16:creationId xmlns:a16="http://schemas.microsoft.com/office/drawing/2014/main" id="{E8ADAB3F-93A5-2D48-9966-F82DFCA82956}"/>
            </a:ext>
          </a:extLst>
        </xdr:cNvPr>
        <xdr:cNvCxnSpPr/>
      </xdr:nvCxnSpPr>
      <xdr:spPr>
        <a:xfrm flipH="1" flipV="1">
          <a:off x="13493058570"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4</xdr:col>
      <xdr:colOff>791213</xdr:colOff>
      <xdr:row>68</xdr:row>
      <xdr:rowOff>83157</xdr:rowOff>
    </xdr:from>
    <xdr:to>
      <xdr:col>6</xdr:col>
      <xdr:colOff>746981</xdr:colOff>
      <xdr:row>68</xdr:row>
      <xdr:rowOff>88607</xdr:rowOff>
    </xdr:to>
    <xdr:cxnSp macro="">
      <xdr:nvCxnSpPr>
        <xdr:cNvPr id="21" name="Straight Arrow Connector 20">
          <a:extLst>
            <a:ext uri="{FF2B5EF4-FFF2-40B4-BE49-F238E27FC236}">
              <a16:creationId xmlns:a16="http://schemas.microsoft.com/office/drawing/2014/main" id="{7E55F7CF-FE7C-A54D-95EA-73E208B3AD2E}"/>
            </a:ext>
          </a:extLst>
        </xdr:cNvPr>
        <xdr:cNvCxnSpPr/>
      </xdr:nvCxnSpPr>
      <xdr:spPr>
        <a:xfrm flipV="1">
          <a:off x="13492682476" y="10024052"/>
          <a:ext cx="1603116"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5</xdr:col>
      <xdr:colOff>223162</xdr:colOff>
      <xdr:row>64</xdr:row>
      <xdr:rowOff>60863</xdr:rowOff>
    </xdr:from>
    <xdr:to>
      <xdr:col>6</xdr:col>
      <xdr:colOff>361118</xdr:colOff>
      <xdr:row>68</xdr:row>
      <xdr:rowOff>89265</xdr:rowOff>
    </xdr:to>
    <xdr:cxnSp macro="">
      <xdr:nvCxnSpPr>
        <xdr:cNvPr id="24" name="Straight Connector 23">
          <a:extLst>
            <a:ext uri="{FF2B5EF4-FFF2-40B4-BE49-F238E27FC236}">
              <a16:creationId xmlns:a16="http://schemas.microsoft.com/office/drawing/2014/main" id="{AE6D6268-0B7E-1216-2734-8456B01E89A2}"/>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308369</xdr:colOff>
      <xdr:row>62</xdr:row>
      <xdr:rowOff>178531</xdr:rowOff>
    </xdr:from>
    <xdr:to>
      <xdr:col>5</xdr:col>
      <xdr:colOff>559935</xdr:colOff>
      <xdr:row>64</xdr:row>
      <xdr:rowOff>56805</xdr:rowOff>
    </xdr:to>
    <xdr:sp macro="" textlink="">
      <xdr:nvSpPr>
        <xdr:cNvPr id="27" name="Oval 26">
          <a:extLst>
            <a:ext uri="{FF2B5EF4-FFF2-40B4-BE49-F238E27FC236}">
              <a16:creationId xmlns:a16="http://schemas.microsoft.com/office/drawing/2014/main" id="{566542A6-E32A-2DBB-33D9-CEE4A8D47654}"/>
            </a:ext>
          </a:extLst>
        </xdr:cNvPr>
        <xdr:cNvSpPr/>
      </xdr:nvSpPr>
      <xdr:spPr>
        <a:xfrm>
          <a:off x="13490398499" y="8902173"/>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N</a:t>
          </a:r>
        </a:p>
      </xdr:txBody>
    </xdr:sp>
    <xdr:clientData/>
  </xdr:twoCellAnchor>
  <xdr:twoCellAnchor>
    <xdr:from>
      <xdr:col>11</xdr:col>
      <xdr:colOff>365436</xdr:colOff>
      <xdr:row>62</xdr:row>
      <xdr:rowOff>198818</xdr:rowOff>
    </xdr:from>
    <xdr:to>
      <xdr:col>11</xdr:col>
      <xdr:colOff>370887</xdr:colOff>
      <xdr:row>70</xdr:row>
      <xdr:rowOff>28646</xdr:rowOff>
    </xdr:to>
    <xdr:cxnSp macro="">
      <xdr:nvCxnSpPr>
        <xdr:cNvPr id="28" name="Straight Arrow Connector 27">
          <a:extLst>
            <a:ext uri="{FF2B5EF4-FFF2-40B4-BE49-F238E27FC236}">
              <a16:creationId xmlns:a16="http://schemas.microsoft.com/office/drawing/2014/main" id="{FF894976-8B13-1A46-9061-B0D46CF7F0D7}"/>
            </a:ext>
          </a:extLst>
        </xdr:cNvPr>
        <xdr:cNvCxnSpPr/>
      </xdr:nvCxnSpPr>
      <xdr:spPr>
        <a:xfrm flipH="1" flipV="1">
          <a:off x="13489763873" y="8922460"/>
          <a:ext cx="5451" cy="145283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9</xdr:col>
      <xdr:colOff>791213</xdr:colOff>
      <xdr:row>68</xdr:row>
      <xdr:rowOff>83157</xdr:rowOff>
    </xdr:from>
    <xdr:to>
      <xdr:col>11</xdr:col>
      <xdr:colOff>746981</xdr:colOff>
      <xdr:row>68</xdr:row>
      <xdr:rowOff>88607</xdr:rowOff>
    </xdr:to>
    <xdr:cxnSp macro="">
      <xdr:nvCxnSpPr>
        <xdr:cNvPr id="29" name="Straight Arrow Connector 28">
          <a:extLst>
            <a:ext uri="{FF2B5EF4-FFF2-40B4-BE49-F238E27FC236}">
              <a16:creationId xmlns:a16="http://schemas.microsoft.com/office/drawing/2014/main" id="{B2544F99-159A-3048-9227-A8DF533F3DB0}"/>
            </a:ext>
          </a:extLst>
        </xdr:cNvPr>
        <xdr:cNvCxnSpPr/>
      </xdr:nvCxnSpPr>
      <xdr:spPr>
        <a:xfrm flipV="1">
          <a:off x="13489387779" y="10024052"/>
          <a:ext cx="1603117"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10</xdr:col>
      <xdr:colOff>223162</xdr:colOff>
      <xdr:row>64</xdr:row>
      <xdr:rowOff>60863</xdr:rowOff>
    </xdr:from>
    <xdr:to>
      <xdr:col>11</xdr:col>
      <xdr:colOff>361118</xdr:colOff>
      <xdr:row>68</xdr:row>
      <xdr:rowOff>89265</xdr:rowOff>
    </xdr:to>
    <xdr:cxnSp macro="">
      <xdr:nvCxnSpPr>
        <xdr:cNvPr id="30" name="Straight Connector 29">
          <a:extLst>
            <a:ext uri="{FF2B5EF4-FFF2-40B4-BE49-F238E27FC236}">
              <a16:creationId xmlns:a16="http://schemas.microsoft.com/office/drawing/2014/main" id="{E4E4D8E7-E747-7D4A-B24D-8767A81106BD}"/>
            </a:ext>
          </a:extLst>
        </xdr:cNvPr>
        <xdr:cNvCxnSpPr/>
      </xdr:nvCxnSpPr>
      <xdr:spPr>
        <a:xfrm>
          <a:off x="13489773642" y="9190256"/>
          <a:ext cx="961630" cy="83990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677602</xdr:colOff>
      <xdr:row>65</xdr:row>
      <xdr:rowOff>56806</xdr:rowOff>
    </xdr:from>
    <xdr:to>
      <xdr:col>11</xdr:col>
      <xdr:colOff>105494</xdr:colOff>
      <xdr:row>66</xdr:row>
      <xdr:rowOff>137955</xdr:rowOff>
    </xdr:to>
    <xdr:sp macro="" textlink="">
      <xdr:nvSpPr>
        <xdr:cNvPr id="31" name="Oval 30">
          <a:extLst>
            <a:ext uri="{FF2B5EF4-FFF2-40B4-BE49-F238E27FC236}">
              <a16:creationId xmlns:a16="http://schemas.microsoft.com/office/drawing/2014/main" id="{BFB28C12-688B-0E40-9692-5E8F84DB89C5}"/>
            </a:ext>
          </a:extLst>
        </xdr:cNvPr>
        <xdr:cNvSpPr/>
      </xdr:nvSpPr>
      <xdr:spPr>
        <a:xfrm>
          <a:off x="13485910896" y="9389074"/>
          <a:ext cx="251566" cy="2840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R</a:t>
          </a:r>
        </a:p>
      </xdr:txBody>
    </xdr:sp>
    <xdr:clientData/>
  </xdr:twoCellAnchor>
  <xdr:twoCellAnchor>
    <xdr:from>
      <xdr:col>2</xdr:col>
      <xdr:colOff>365436</xdr:colOff>
      <xdr:row>75</xdr:row>
      <xdr:rowOff>198818</xdr:rowOff>
    </xdr:from>
    <xdr:to>
      <xdr:col>2</xdr:col>
      <xdr:colOff>370887</xdr:colOff>
      <xdr:row>83</xdr:row>
      <xdr:rowOff>28646</xdr:rowOff>
    </xdr:to>
    <xdr:cxnSp macro="">
      <xdr:nvCxnSpPr>
        <xdr:cNvPr id="32" name="Straight Arrow Connector 31">
          <a:extLst>
            <a:ext uri="{FF2B5EF4-FFF2-40B4-BE49-F238E27FC236}">
              <a16:creationId xmlns:a16="http://schemas.microsoft.com/office/drawing/2014/main" id="{3E2AA483-9EBE-B243-9AB9-C986019524C2}"/>
            </a:ext>
          </a:extLst>
        </xdr:cNvPr>
        <xdr:cNvCxnSpPr/>
      </xdr:nvCxnSpPr>
      <xdr:spPr>
        <a:xfrm flipH="1" flipV="1">
          <a:off x="13501422446" y="9013064"/>
          <a:ext cx="5451" cy="146968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791213</xdr:colOff>
      <xdr:row>81</xdr:row>
      <xdr:rowOff>83157</xdr:rowOff>
    </xdr:from>
    <xdr:to>
      <xdr:col>2</xdr:col>
      <xdr:colOff>746981</xdr:colOff>
      <xdr:row>81</xdr:row>
      <xdr:rowOff>88607</xdr:rowOff>
    </xdr:to>
    <xdr:cxnSp macro="">
      <xdr:nvCxnSpPr>
        <xdr:cNvPr id="33" name="Straight Arrow Connector 32">
          <a:extLst>
            <a:ext uri="{FF2B5EF4-FFF2-40B4-BE49-F238E27FC236}">
              <a16:creationId xmlns:a16="http://schemas.microsoft.com/office/drawing/2014/main" id="{39A7AF8F-AA17-3F47-859E-0A2C9A6E1E7C}"/>
            </a:ext>
          </a:extLst>
        </xdr:cNvPr>
        <xdr:cNvCxnSpPr/>
      </xdr:nvCxnSpPr>
      <xdr:spPr>
        <a:xfrm flipV="1">
          <a:off x="13501046352" y="10127297"/>
          <a:ext cx="1604540" cy="54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223162</xdr:colOff>
      <xdr:row>77</xdr:row>
      <xdr:rowOff>60863</xdr:rowOff>
    </xdr:from>
    <xdr:to>
      <xdr:col>2</xdr:col>
      <xdr:colOff>361118</xdr:colOff>
      <xdr:row>81</xdr:row>
      <xdr:rowOff>89265</xdr:rowOff>
    </xdr:to>
    <xdr:cxnSp macro="">
      <xdr:nvCxnSpPr>
        <xdr:cNvPr id="34" name="Straight Connector 33">
          <a:extLst>
            <a:ext uri="{FF2B5EF4-FFF2-40B4-BE49-F238E27FC236}">
              <a16:creationId xmlns:a16="http://schemas.microsoft.com/office/drawing/2014/main" id="{C586C17F-D442-B844-B6E4-542E7DED264B}"/>
            </a:ext>
          </a:extLst>
        </xdr:cNvPr>
        <xdr:cNvCxnSpPr/>
      </xdr:nvCxnSpPr>
      <xdr:spPr>
        <a:xfrm>
          <a:off x="13501432215" y="9285074"/>
          <a:ext cx="962342" cy="848331"/>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768076</xdr:colOff>
      <xdr:row>79</xdr:row>
      <xdr:rowOff>38498</xdr:rowOff>
    </xdr:from>
    <xdr:to>
      <xdr:col>2</xdr:col>
      <xdr:colOff>195256</xdr:colOff>
      <xdr:row>80</xdr:row>
      <xdr:rowOff>121753</xdr:rowOff>
    </xdr:to>
    <xdr:sp macro="" textlink="">
      <xdr:nvSpPr>
        <xdr:cNvPr id="35" name="Oval 34">
          <a:extLst>
            <a:ext uri="{FF2B5EF4-FFF2-40B4-BE49-F238E27FC236}">
              <a16:creationId xmlns:a16="http://schemas.microsoft.com/office/drawing/2014/main" id="{3D3B2A92-197C-AC41-A0C5-B286D0532160}"/>
            </a:ext>
          </a:extLst>
        </xdr:cNvPr>
        <xdr:cNvSpPr/>
      </xdr:nvSpPr>
      <xdr:spPr>
        <a:xfrm>
          <a:off x="13523145744" y="16167498"/>
          <a:ext cx="252680" cy="28645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baseline="0"/>
            <a:t>S</a:t>
          </a:r>
          <a:endParaRPr lang="en-US" sz="1100"/>
        </a:p>
      </xdr:txBody>
    </xdr:sp>
    <xdr:clientData/>
  </xdr:twoCellAnchor>
  <xdr:twoCellAnchor>
    <xdr:from>
      <xdr:col>3</xdr:col>
      <xdr:colOff>416869</xdr:colOff>
      <xdr:row>136</xdr:row>
      <xdr:rowOff>38778</xdr:rowOff>
    </xdr:from>
    <xdr:to>
      <xdr:col>3</xdr:col>
      <xdr:colOff>433027</xdr:colOff>
      <xdr:row>146</xdr:row>
      <xdr:rowOff>161577</xdr:rowOff>
    </xdr:to>
    <xdr:cxnSp macro="">
      <xdr:nvCxnSpPr>
        <xdr:cNvPr id="57" name="Straight Arrow Connector 56">
          <a:extLst>
            <a:ext uri="{FF2B5EF4-FFF2-40B4-BE49-F238E27FC236}">
              <a16:creationId xmlns:a16="http://schemas.microsoft.com/office/drawing/2014/main" id="{1BD856AE-C147-C341-9AD6-EC98C6B1FC28}"/>
            </a:ext>
          </a:extLst>
        </xdr:cNvPr>
        <xdr:cNvCxnSpPr/>
      </xdr:nvCxnSpPr>
      <xdr:spPr>
        <a:xfrm flipV="1">
          <a:off x="13494965064" y="18565267"/>
          <a:ext cx="16158" cy="215867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144</xdr:row>
      <xdr:rowOff>106641</xdr:rowOff>
    </xdr:from>
    <xdr:to>
      <xdr:col>3</xdr:col>
      <xdr:colOff>756183</xdr:colOff>
      <xdr:row>144</xdr:row>
      <xdr:rowOff>109872</xdr:rowOff>
    </xdr:to>
    <xdr:cxnSp macro="">
      <xdr:nvCxnSpPr>
        <xdr:cNvPr id="58" name="Straight Arrow Connector 57">
          <a:extLst>
            <a:ext uri="{FF2B5EF4-FFF2-40B4-BE49-F238E27FC236}">
              <a16:creationId xmlns:a16="http://schemas.microsoft.com/office/drawing/2014/main" id="{F74FCCA7-7CA9-1E4B-8F34-BD1C4CAB5A48}"/>
            </a:ext>
          </a:extLst>
        </xdr:cNvPr>
        <xdr:cNvCxnSpPr/>
      </xdr:nvCxnSpPr>
      <xdr:spPr>
        <a:xfrm>
          <a:off x="13494641908" y="20261832"/>
          <a:ext cx="2329949"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138</xdr:row>
      <xdr:rowOff>6464</xdr:rowOff>
    </xdr:from>
    <xdr:to>
      <xdr:col>3</xdr:col>
      <xdr:colOff>507354</xdr:colOff>
      <xdr:row>139</xdr:row>
      <xdr:rowOff>12927</xdr:rowOff>
    </xdr:to>
    <xdr:sp macro="" textlink="">
      <xdr:nvSpPr>
        <xdr:cNvPr id="59" name="Oval 58">
          <a:extLst>
            <a:ext uri="{FF2B5EF4-FFF2-40B4-BE49-F238E27FC236}">
              <a16:creationId xmlns:a16="http://schemas.microsoft.com/office/drawing/2014/main" id="{D447A0B6-FE95-AE49-B2BC-9F962B09E2E1}"/>
            </a:ext>
          </a:extLst>
        </xdr:cNvPr>
        <xdr:cNvSpPr/>
      </xdr:nvSpPr>
      <xdr:spPr>
        <a:xfrm>
          <a:off x="13494890737" y="18940128"/>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138</xdr:row>
      <xdr:rowOff>43691</xdr:rowOff>
    </xdr:from>
    <xdr:ext cx="876984"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D4499E40-EE1F-AC47-90BD-591F33DE8178}"/>
                </a:ext>
              </a:extLst>
            </xdr:cNvPr>
            <xdr:cNvSpPr txBox="1"/>
          </xdr:nvSpPr>
          <xdr:spPr>
            <a:xfrm>
              <a:off x="13494291667" y="189773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139</xdr:row>
      <xdr:rowOff>88932</xdr:rowOff>
    </xdr:from>
    <xdr:ext cx="87698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6990B203-FE27-D241-A6D8-A26F70D9B5A5}"/>
                </a:ext>
              </a:extLst>
            </xdr:cNvPr>
            <xdr:cNvSpPr txBox="1"/>
          </xdr:nvSpPr>
          <xdr:spPr>
            <a:xfrm>
              <a:off x="13494298130" y="1922618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144</xdr:row>
      <xdr:rowOff>121248</xdr:rowOff>
    </xdr:from>
    <xdr:ext cx="87698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C9E6BF7-B54E-944A-B5BD-84AC5386ECA8}"/>
                </a:ext>
              </a:extLst>
            </xdr:cNvPr>
            <xdr:cNvSpPr txBox="1"/>
          </xdr:nvSpPr>
          <xdr:spPr>
            <a:xfrm>
              <a:off x="13495138334" y="2027643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139</xdr:row>
      <xdr:rowOff>48474</xdr:rowOff>
    </xdr:from>
    <xdr:to>
      <xdr:col>2</xdr:col>
      <xdr:colOff>710942</xdr:colOff>
      <xdr:row>140</xdr:row>
      <xdr:rowOff>54937</xdr:rowOff>
    </xdr:to>
    <xdr:sp macro="" textlink="">
      <xdr:nvSpPr>
        <xdr:cNvPr id="63" name="Oval 62">
          <a:extLst>
            <a:ext uri="{FF2B5EF4-FFF2-40B4-BE49-F238E27FC236}">
              <a16:creationId xmlns:a16="http://schemas.microsoft.com/office/drawing/2014/main" id="{72842BF5-4063-0E40-AB8C-05497494CCBB}"/>
            </a:ext>
          </a:extLst>
        </xdr:cNvPr>
        <xdr:cNvSpPr/>
      </xdr:nvSpPr>
      <xdr:spPr>
        <a:xfrm>
          <a:off x="13495511195" y="19185726"/>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141</xdr:row>
      <xdr:rowOff>17838</xdr:rowOff>
    </xdr:from>
    <xdr:ext cx="876984"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7DFD02C1-407E-9B44-AA72-CF28D0418803}"/>
                </a:ext>
              </a:extLst>
            </xdr:cNvPr>
            <xdr:cNvSpPr txBox="1"/>
          </xdr:nvSpPr>
          <xdr:spPr>
            <a:xfrm>
              <a:off x="13494291667" y="1956226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140</xdr:row>
      <xdr:rowOff>200357</xdr:rowOff>
    </xdr:from>
    <xdr:to>
      <xdr:col>2</xdr:col>
      <xdr:colOff>232672</xdr:colOff>
      <xdr:row>142</xdr:row>
      <xdr:rowOff>3233</xdr:rowOff>
    </xdr:to>
    <xdr:sp macro="" textlink="">
      <xdr:nvSpPr>
        <xdr:cNvPr id="65" name="Oval 64">
          <a:extLst>
            <a:ext uri="{FF2B5EF4-FFF2-40B4-BE49-F238E27FC236}">
              <a16:creationId xmlns:a16="http://schemas.microsoft.com/office/drawing/2014/main" id="{6476A66D-8F2F-3041-B4E1-CA1A8FB9A824}"/>
            </a:ext>
          </a:extLst>
        </xdr:cNvPr>
        <xdr:cNvSpPr/>
      </xdr:nvSpPr>
      <xdr:spPr>
        <a:xfrm>
          <a:off x="13495989465" y="19541197"/>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144</xdr:row>
      <xdr:rowOff>114785</xdr:rowOff>
    </xdr:from>
    <xdr:ext cx="876984"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F8E6295D-EABE-CE41-97F8-B834A0E40F8B}"/>
                </a:ext>
              </a:extLst>
            </xdr:cNvPr>
            <xdr:cNvSpPr txBox="1"/>
          </xdr:nvSpPr>
          <xdr:spPr>
            <a:xfrm>
              <a:off x="13495652151" y="2026997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144</xdr:row>
      <xdr:rowOff>121249</xdr:rowOff>
    </xdr:from>
    <xdr:ext cx="876984" cy="172227"/>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67" name="TextBox 66">
              <a:extLst>
                <a:ext uri="{FF2B5EF4-FFF2-40B4-BE49-F238E27FC236}">
                  <a16:creationId xmlns:a16="http://schemas.microsoft.com/office/drawing/2014/main" id="{FF4DFE6E-7497-B54C-A387-35BC4510F42B}"/>
                </a:ext>
              </a:extLst>
            </xdr:cNvPr>
            <xdr:cNvSpPr txBox="1"/>
          </xdr:nvSpPr>
          <xdr:spPr>
            <a:xfrm>
              <a:off x="13495955917" y="20276440"/>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143</xdr:row>
      <xdr:rowOff>142189</xdr:rowOff>
    </xdr:from>
    <xdr:to>
      <xdr:col>1</xdr:col>
      <xdr:colOff>733562</xdr:colOff>
      <xdr:row>144</xdr:row>
      <xdr:rowOff>148652</xdr:rowOff>
    </xdr:to>
    <xdr:sp macro="" textlink="">
      <xdr:nvSpPr>
        <xdr:cNvPr id="68" name="Oval 67">
          <a:extLst>
            <a:ext uri="{FF2B5EF4-FFF2-40B4-BE49-F238E27FC236}">
              <a16:creationId xmlns:a16="http://schemas.microsoft.com/office/drawing/2014/main" id="{8B201702-9658-2043-BAD4-ED17F0FDC313}"/>
            </a:ext>
          </a:extLst>
        </xdr:cNvPr>
        <xdr:cNvSpPr/>
      </xdr:nvSpPr>
      <xdr:spPr>
        <a:xfrm>
          <a:off x="13496312621" y="20093792"/>
          <a:ext cx="174504" cy="21005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138</xdr:row>
      <xdr:rowOff>119568</xdr:rowOff>
    </xdr:from>
    <xdr:to>
      <xdr:col>3</xdr:col>
      <xdr:colOff>345775</xdr:colOff>
      <xdr:row>139</xdr:row>
      <xdr:rowOff>153500</xdr:rowOff>
    </xdr:to>
    <xdr:cxnSp macro="">
      <xdr:nvCxnSpPr>
        <xdr:cNvPr id="69" name="Straight Connector 68">
          <a:extLst>
            <a:ext uri="{FF2B5EF4-FFF2-40B4-BE49-F238E27FC236}">
              <a16:creationId xmlns:a16="http://schemas.microsoft.com/office/drawing/2014/main" id="{12BD2087-6AA5-F548-A395-D32E505E680D}"/>
            </a:ext>
          </a:extLst>
        </xdr:cNvPr>
        <xdr:cNvCxnSpPr>
          <a:endCxn id="63" idx="2"/>
        </xdr:cNvCxnSpPr>
      </xdr:nvCxnSpPr>
      <xdr:spPr>
        <a:xfrm>
          <a:off x="13495052316" y="19053232"/>
          <a:ext cx="458879" cy="23752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140</xdr:row>
      <xdr:rowOff>9695</xdr:rowOff>
    </xdr:from>
    <xdr:to>
      <xdr:col>2</xdr:col>
      <xdr:colOff>539668</xdr:colOff>
      <xdr:row>141</xdr:row>
      <xdr:rowOff>101796</xdr:rowOff>
    </xdr:to>
    <xdr:cxnSp macro="">
      <xdr:nvCxnSpPr>
        <xdr:cNvPr id="70" name="Straight Connector 69">
          <a:extLst>
            <a:ext uri="{FF2B5EF4-FFF2-40B4-BE49-F238E27FC236}">
              <a16:creationId xmlns:a16="http://schemas.microsoft.com/office/drawing/2014/main" id="{E8D7F3DB-E5B9-344E-A839-CC0F3AA21603}"/>
            </a:ext>
          </a:extLst>
        </xdr:cNvPr>
        <xdr:cNvCxnSpPr>
          <a:endCxn id="65" idx="2"/>
        </xdr:cNvCxnSpPr>
      </xdr:nvCxnSpPr>
      <xdr:spPr>
        <a:xfrm>
          <a:off x="13495682469" y="19350535"/>
          <a:ext cx="306996" cy="2956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142</xdr:row>
      <xdr:rowOff>1</xdr:rowOff>
    </xdr:from>
    <xdr:to>
      <xdr:col>2</xdr:col>
      <xdr:colOff>109871</xdr:colOff>
      <xdr:row>144</xdr:row>
      <xdr:rowOff>43627</xdr:rowOff>
    </xdr:to>
    <xdr:cxnSp macro="">
      <xdr:nvCxnSpPr>
        <xdr:cNvPr id="71" name="Straight Connector 70">
          <a:extLst>
            <a:ext uri="{FF2B5EF4-FFF2-40B4-BE49-F238E27FC236}">
              <a16:creationId xmlns:a16="http://schemas.microsoft.com/office/drawing/2014/main" id="{8E83DE0E-05F7-2841-BF35-A3436859081C}"/>
            </a:ext>
          </a:extLst>
        </xdr:cNvPr>
        <xdr:cNvCxnSpPr>
          <a:endCxn id="68" idx="2"/>
        </xdr:cNvCxnSpPr>
      </xdr:nvCxnSpPr>
      <xdr:spPr>
        <a:xfrm>
          <a:off x="13496112266" y="19748016"/>
          <a:ext cx="200355" cy="45080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58168</xdr:colOff>
      <xdr:row>139</xdr:row>
      <xdr:rowOff>164810</xdr:rowOff>
    </xdr:from>
    <xdr:to>
      <xdr:col>2</xdr:col>
      <xdr:colOff>232672</xdr:colOff>
      <xdr:row>140</xdr:row>
      <xdr:rowOff>171273</xdr:rowOff>
    </xdr:to>
    <xdr:sp macro="" textlink="">
      <xdr:nvSpPr>
        <xdr:cNvPr id="72" name="Oval 71">
          <a:extLst>
            <a:ext uri="{FF2B5EF4-FFF2-40B4-BE49-F238E27FC236}">
              <a16:creationId xmlns:a16="http://schemas.microsoft.com/office/drawing/2014/main" id="{CE3F50BD-08DA-D958-9114-74F02835AA1B}"/>
            </a:ext>
          </a:extLst>
        </xdr:cNvPr>
        <xdr:cNvSpPr/>
      </xdr:nvSpPr>
      <xdr:spPr>
        <a:xfrm>
          <a:off x="13499285648" y="23984581"/>
          <a:ext cx="174504" cy="210051"/>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151</xdr:row>
      <xdr:rowOff>38778</xdr:rowOff>
    </xdr:from>
    <xdr:to>
      <xdr:col>3</xdr:col>
      <xdr:colOff>433027</xdr:colOff>
      <xdr:row>161</xdr:row>
      <xdr:rowOff>161577</xdr:rowOff>
    </xdr:to>
    <xdr:cxnSp macro="">
      <xdr:nvCxnSpPr>
        <xdr:cNvPr id="73" name="Straight Arrow Connector 72">
          <a:extLst>
            <a:ext uri="{FF2B5EF4-FFF2-40B4-BE49-F238E27FC236}">
              <a16:creationId xmlns:a16="http://schemas.microsoft.com/office/drawing/2014/main" id="{B7CA535A-2CC2-E948-99E1-637F74BD7153}"/>
            </a:ext>
          </a:extLst>
        </xdr:cNvPr>
        <xdr:cNvCxnSpPr/>
      </xdr:nvCxnSpPr>
      <xdr:spPr>
        <a:xfrm flipV="1">
          <a:off x="13528095152" y="23254818"/>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159</xdr:row>
      <xdr:rowOff>106641</xdr:rowOff>
    </xdr:from>
    <xdr:to>
      <xdr:col>3</xdr:col>
      <xdr:colOff>756183</xdr:colOff>
      <xdr:row>159</xdr:row>
      <xdr:rowOff>109872</xdr:rowOff>
    </xdr:to>
    <xdr:cxnSp macro="">
      <xdr:nvCxnSpPr>
        <xdr:cNvPr id="74" name="Straight Arrow Connector 73">
          <a:extLst>
            <a:ext uri="{FF2B5EF4-FFF2-40B4-BE49-F238E27FC236}">
              <a16:creationId xmlns:a16="http://schemas.microsoft.com/office/drawing/2014/main" id="{34688657-DB1F-5946-B10F-738290464D17}"/>
            </a:ext>
          </a:extLst>
        </xdr:cNvPr>
        <xdr:cNvCxnSpPr/>
      </xdr:nvCxnSpPr>
      <xdr:spPr>
        <a:xfrm>
          <a:off x="13527771996" y="2493771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153</xdr:row>
      <xdr:rowOff>6464</xdr:rowOff>
    </xdr:from>
    <xdr:to>
      <xdr:col>3</xdr:col>
      <xdr:colOff>507354</xdr:colOff>
      <xdr:row>154</xdr:row>
      <xdr:rowOff>12927</xdr:rowOff>
    </xdr:to>
    <xdr:sp macro="" textlink="">
      <xdr:nvSpPr>
        <xdr:cNvPr id="75" name="Oval 74">
          <a:extLst>
            <a:ext uri="{FF2B5EF4-FFF2-40B4-BE49-F238E27FC236}">
              <a16:creationId xmlns:a16="http://schemas.microsoft.com/office/drawing/2014/main" id="{3265400B-DB92-4145-B8BE-802EC62B68CB}"/>
            </a:ext>
          </a:extLst>
        </xdr:cNvPr>
        <xdr:cNvSpPr/>
      </xdr:nvSpPr>
      <xdr:spPr>
        <a:xfrm>
          <a:off x="13528020825" y="23626262"/>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153</xdr:row>
      <xdr:rowOff>43691</xdr:rowOff>
    </xdr:from>
    <xdr:ext cx="87698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011AEED-30AD-3247-80FF-82F547C1D7B3}"/>
                </a:ext>
              </a:extLst>
            </xdr:cNvPr>
            <xdr:cNvSpPr txBox="1"/>
          </xdr:nvSpPr>
          <xdr:spPr>
            <a:xfrm>
              <a:off x="13527421755" y="2366348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154</xdr:row>
      <xdr:rowOff>88932</xdr:rowOff>
    </xdr:from>
    <xdr:ext cx="876984"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3DC36C3A-CA9F-9C44-AF94-F80033774CDB}"/>
                </a:ext>
              </a:extLst>
            </xdr:cNvPr>
            <xdr:cNvSpPr txBox="1"/>
          </xdr:nvSpPr>
          <xdr:spPr>
            <a:xfrm>
              <a:off x="13527428218" y="2391060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159</xdr:row>
      <xdr:rowOff>121248</xdr:rowOff>
    </xdr:from>
    <xdr:ext cx="876984"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9CB81C48-D87F-1442-A21B-8559A955E908}"/>
                </a:ext>
              </a:extLst>
            </xdr:cNvPr>
            <xdr:cNvSpPr txBox="1"/>
          </xdr:nvSpPr>
          <xdr:spPr>
            <a:xfrm>
              <a:off x="13528270243" y="2495231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154</xdr:row>
      <xdr:rowOff>48474</xdr:rowOff>
    </xdr:from>
    <xdr:to>
      <xdr:col>2</xdr:col>
      <xdr:colOff>710942</xdr:colOff>
      <xdr:row>155</xdr:row>
      <xdr:rowOff>54937</xdr:rowOff>
    </xdr:to>
    <xdr:sp macro="" textlink="">
      <xdr:nvSpPr>
        <xdr:cNvPr id="79" name="Oval 78">
          <a:extLst>
            <a:ext uri="{FF2B5EF4-FFF2-40B4-BE49-F238E27FC236}">
              <a16:creationId xmlns:a16="http://schemas.microsoft.com/office/drawing/2014/main" id="{C8C9A801-F14F-4142-8E5B-E85583B85FC3}"/>
            </a:ext>
          </a:extLst>
        </xdr:cNvPr>
        <xdr:cNvSpPr/>
      </xdr:nvSpPr>
      <xdr:spPr>
        <a:xfrm>
          <a:off x="13528643104" y="23870150"/>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156</xdr:row>
      <xdr:rowOff>17838</xdr:rowOff>
    </xdr:from>
    <xdr:ext cx="876984"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1F50B10-199B-F94F-9BC3-2F61745BF02C}"/>
                </a:ext>
              </a:extLst>
            </xdr:cNvPr>
            <xdr:cNvSpPr txBox="1"/>
          </xdr:nvSpPr>
          <xdr:spPr>
            <a:xfrm>
              <a:off x="13527421755" y="24243272"/>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155</xdr:row>
      <xdr:rowOff>200357</xdr:rowOff>
    </xdr:from>
    <xdr:to>
      <xdr:col>2</xdr:col>
      <xdr:colOff>232672</xdr:colOff>
      <xdr:row>157</xdr:row>
      <xdr:rowOff>3233</xdr:rowOff>
    </xdr:to>
    <xdr:sp macro="" textlink="">
      <xdr:nvSpPr>
        <xdr:cNvPr id="81" name="Oval 80">
          <a:extLst>
            <a:ext uri="{FF2B5EF4-FFF2-40B4-BE49-F238E27FC236}">
              <a16:creationId xmlns:a16="http://schemas.microsoft.com/office/drawing/2014/main" id="{9C3B9A32-C1F7-CA4B-AA01-9B20A5146216}"/>
            </a:ext>
          </a:extLst>
        </xdr:cNvPr>
        <xdr:cNvSpPr/>
      </xdr:nvSpPr>
      <xdr:spPr>
        <a:xfrm>
          <a:off x="13529121374" y="24223912"/>
          <a:ext cx="174504" cy="20663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159</xdr:row>
      <xdr:rowOff>114785</xdr:rowOff>
    </xdr:from>
    <xdr:ext cx="876984"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D36108B1-162C-EC46-993B-B0525EC8A3AD}"/>
                </a:ext>
              </a:extLst>
            </xdr:cNvPr>
            <xdr:cNvSpPr txBox="1"/>
          </xdr:nvSpPr>
          <xdr:spPr>
            <a:xfrm>
              <a:off x="13528785881" y="249458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159</xdr:row>
      <xdr:rowOff>121249</xdr:rowOff>
    </xdr:from>
    <xdr:ext cx="876984"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2EF8391E-4B3F-DD41-9BC5-25B2F32C2FEB}"/>
                </a:ext>
              </a:extLst>
            </xdr:cNvPr>
            <xdr:cNvSpPr txBox="1"/>
          </xdr:nvSpPr>
          <xdr:spPr>
            <a:xfrm>
              <a:off x="13529089647" y="2495231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158</xdr:row>
      <xdr:rowOff>142189</xdr:rowOff>
    </xdr:from>
    <xdr:to>
      <xdr:col>1</xdr:col>
      <xdr:colOff>733562</xdr:colOff>
      <xdr:row>159</xdr:row>
      <xdr:rowOff>148652</xdr:rowOff>
    </xdr:to>
    <xdr:sp macro="" textlink="">
      <xdr:nvSpPr>
        <xdr:cNvPr id="84" name="Oval 83">
          <a:extLst>
            <a:ext uri="{FF2B5EF4-FFF2-40B4-BE49-F238E27FC236}">
              <a16:creationId xmlns:a16="http://schemas.microsoft.com/office/drawing/2014/main" id="{0D4AB94D-ED81-CC46-BF22-676A80B9CA23}"/>
            </a:ext>
          </a:extLst>
        </xdr:cNvPr>
        <xdr:cNvSpPr/>
      </xdr:nvSpPr>
      <xdr:spPr>
        <a:xfrm>
          <a:off x="13529446351" y="24771380"/>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153</xdr:row>
      <xdr:rowOff>119568</xdr:rowOff>
    </xdr:from>
    <xdr:to>
      <xdr:col>3</xdr:col>
      <xdr:colOff>345775</xdr:colOff>
      <xdr:row>154</xdr:row>
      <xdr:rowOff>153500</xdr:rowOff>
    </xdr:to>
    <xdr:cxnSp macro="">
      <xdr:nvCxnSpPr>
        <xdr:cNvPr id="85" name="Straight Connector 84">
          <a:extLst>
            <a:ext uri="{FF2B5EF4-FFF2-40B4-BE49-F238E27FC236}">
              <a16:creationId xmlns:a16="http://schemas.microsoft.com/office/drawing/2014/main" id="{887D3EDB-787E-7349-858F-6B9373D65AD3}"/>
            </a:ext>
          </a:extLst>
        </xdr:cNvPr>
        <xdr:cNvCxnSpPr>
          <a:endCxn id="79" idx="2"/>
        </xdr:cNvCxnSpPr>
      </xdr:nvCxnSpPr>
      <xdr:spPr>
        <a:xfrm>
          <a:off x="13528182404" y="23739366"/>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155</xdr:row>
      <xdr:rowOff>9695</xdr:rowOff>
    </xdr:from>
    <xdr:to>
      <xdr:col>2</xdr:col>
      <xdr:colOff>539668</xdr:colOff>
      <xdr:row>156</xdr:row>
      <xdr:rowOff>101796</xdr:rowOff>
    </xdr:to>
    <xdr:cxnSp macro="">
      <xdr:nvCxnSpPr>
        <xdr:cNvPr id="86" name="Straight Connector 85">
          <a:extLst>
            <a:ext uri="{FF2B5EF4-FFF2-40B4-BE49-F238E27FC236}">
              <a16:creationId xmlns:a16="http://schemas.microsoft.com/office/drawing/2014/main" id="{47D76D39-DCFD-A048-AD1F-F5C3D32B0028}"/>
            </a:ext>
          </a:extLst>
        </xdr:cNvPr>
        <xdr:cNvCxnSpPr>
          <a:endCxn id="81" idx="2"/>
        </xdr:cNvCxnSpPr>
      </xdr:nvCxnSpPr>
      <xdr:spPr>
        <a:xfrm>
          <a:off x="13528814378" y="24033250"/>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157</xdr:row>
      <xdr:rowOff>1</xdr:rowOff>
    </xdr:from>
    <xdr:to>
      <xdr:col>2</xdr:col>
      <xdr:colOff>109871</xdr:colOff>
      <xdr:row>159</xdr:row>
      <xdr:rowOff>43627</xdr:rowOff>
    </xdr:to>
    <xdr:cxnSp macro="">
      <xdr:nvCxnSpPr>
        <xdr:cNvPr id="87" name="Straight Connector 86">
          <a:extLst>
            <a:ext uri="{FF2B5EF4-FFF2-40B4-BE49-F238E27FC236}">
              <a16:creationId xmlns:a16="http://schemas.microsoft.com/office/drawing/2014/main" id="{F65AF5E2-8CC3-D848-A5DC-1FFE16A37DC4}"/>
            </a:ext>
          </a:extLst>
        </xdr:cNvPr>
        <xdr:cNvCxnSpPr>
          <a:endCxn id="84" idx="2"/>
        </xdr:cNvCxnSpPr>
      </xdr:nvCxnSpPr>
      <xdr:spPr>
        <a:xfrm>
          <a:off x="13529244175" y="24427313"/>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527994</xdr:colOff>
      <xdr:row>155</xdr:row>
      <xdr:rowOff>172150</xdr:rowOff>
    </xdr:from>
    <xdr:to>
      <xdr:col>2</xdr:col>
      <xdr:colOff>702498</xdr:colOff>
      <xdr:row>156</xdr:row>
      <xdr:rowOff>178613</xdr:rowOff>
    </xdr:to>
    <xdr:sp macro="" textlink="">
      <xdr:nvSpPr>
        <xdr:cNvPr id="88" name="Oval 87">
          <a:extLst>
            <a:ext uri="{FF2B5EF4-FFF2-40B4-BE49-F238E27FC236}">
              <a16:creationId xmlns:a16="http://schemas.microsoft.com/office/drawing/2014/main" id="{7FA08408-B4B5-9E4A-9B96-E724FB77C1D0}"/>
            </a:ext>
          </a:extLst>
        </xdr:cNvPr>
        <xdr:cNvSpPr/>
      </xdr:nvSpPr>
      <xdr:spPr>
        <a:xfrm>
          <a:off x="13528651548" y="27223884"/>
          <a:ext cx="174504" cy="208342"/>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t>
          </a:r>
        </a:p>
      </xdr:txBody>
    </xdr:sp>
    <xdr:clientData/>
  </xdr:twoCellAnchor>
  <xdr:twoCellAnchor>
    <xdr:from>
      <xdr:col>3</xdr:col>
      <xdr:colOff>416869</xdr:colOff>
      <xdr:row>167</xdr:row>
      <xdr:rowOff>38778</xdr:rowOff>
    </xdr:from>
    <xdr:to>
      <xdr:col>3</xdr:col>
      <xdr:colOff>433027</xdr:colOff>
      <xdr:row>177</xdr:row>
      <xdr:rowOff>161577</xdr:rowOff>
    </xdr:to>
    <xdr:cxnSp macro="">
      <xdr:nvCxnSpPr>
        <xdr:cNvPr id="89" name="Straight Arrow Connector 88">
          <a:extLst>
            <a:ext uri="{FF2B5EF4-FFF2-40B4-BE49-F238E27FC236}">
              <a16:creationId xmlns:a16="http://schemas.microsoft.com/office/drawing/2014/main" id="{E1FA7E9A-0DA1-614F-A1CD-EF9862A92B39}"/>
            </a:ext>
          </a:extLst>
        </xdr:cNvPr>
        <xdr:cNvCxnSpPr/>
      </xdr:nvCxnSpPr>
      <xdr:spPr>
        <a:xfrm flipV="1">
          <a:off x="13528095152" y="26282998"/>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175</xdr:row>
      <xdr:rowOff>106641</xdr:rowOff>
    </xdr:from>
    <xdr:to>
      <xdr:col>3</xdr:col>
      <xdr:colOff>756183</xdr:colOff>
      <xdr:row>175</xdr:row>
      <xdr:rowOff>109872</xdr:rowOff>
    </xdr:to>
    <xdr:cxnSp macro="">
      <xdr:nvCxnSpPr>
        <xdr:cNvPr id="90" name="Straight Arrow Connector 89">
          <a:extLst>
            <a:ext uri="{FF2B5EF4-FFF2-40B4-BE49-F238E27FC236}">
              <a16:creationId xmlns:a16="http://schemas.microsoft.com/office/drawing/2014/main" id="{8A5DFF76-8BF3-9941-B8BC-3DD0AE2F2B0E}"/>
            </a:ext>
          </a:extLst>
        </xdr:cNvPr>
        <xdr:cNvCxnSpPr/>
      </xdr:nvCxnSpPr>
      <xdr:spPr>
        <a:xfrm>
          <a:off x="13527771996" y="27965890"/>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169</xdr:row>
      <xdr:rowOff>6464</xdr:rowOff>
    </xdr:from>
    <xdr:to>
      <xdr:col>3</xdr:col>
      <xdr:colOff>507354</xdr:colOff>
      <xdr:row>170</xdr:row>
      <xdr:rowOff>12927</xdr:rowOff>
    </xdr:to>
    <xdr:sp macro="" textlink="">
      <xdr:nvSpPr>
        <xdr:cNvPr id="91" name="Oval 90">
          <a:extLst>
            <a:ext uri="{FF2B5EF4-FFF2-40B4-BE49-F238E27FC236}">
              <a16:creationId xmlns:a16="http://schemas.microsoft.com/office/drawing/2014/main" id="{C274630C-10B3-9C4D-84E4-3A4BA42F11F4}"/>
            </a:ext>
          </a:extLst>
        </xdr:cNvPr>
        <xdr:cNvSpPr/>
      </xdr:nvSpPr>
      <xdr:spPr>
        <a:xfrm>
          <a:off x="13528020825" y="26654441"/>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169</xdr:row>
      <xdr:rowOff>43691</xdr:rowOff>
    </xdr:from>
    <xdr:ext cx="876984"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62838F51-2031-564A-B0BA-8C4174D257F7}"/>
                </a:ext>
              </a:extLst>
            </xdr:cNvPr>
            <xdr:cNvSpPr txBox="1"/>
          </xdr:nvSpPr>
          <xdr:spPr>
            <a:xfrm>
              <a:off x="13527421755" y="2669166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170</xdr:row>
      <xdr:rowOff>88932</xdr:rowOff>
    </xdr:from>
    <xdr:ext cx="876984"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206A7899-01D4-2046-AF35-66F191A8EF52}"/>
                </a:ext>
              </a:extLst>
            </xdr:cNvPr>
            <xdr:cNvSpPr txBox="1"/>
          </xdr:nvSpPr>
          <xdr:spPr>
            <a:xfrm>
              <a:off x="13527428218" y="2693878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175</xdr:row>
      <xdr:rowOff>121248</xdr:rowOff>
    </xdr:from>
    <xdr:ext cx="876984"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35E61ED8-A3E1-FA4F-A092-7440F8A53F3D}"/>
                </a:ext>
              </a:extLst>
            </xdr:cNvPr>
            <xdr:cNvSpPr txBox="1"/>
          </xdr:nvSpPr>
          <xdr:spPr>
            <a:xfrm>
              <a:off x="13528270243" y="27980497"/>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170</xdr:row>
      <xdr:rowOff>48474</xdr:rowOff>
    </xdr:from>
    <xdr:to>
      <xdr:col>2</xdr:col>
      <xdr:colOff>710942</xdr:colOff>
      <xdr:row>171</xdr:row>
      <xdr:rowOff>54937</xdr:rowOff>
    </xdr:to>
    <xdr:sp macro="" textlink="">
      <xdr:nvSpPr>
        <xdr:cNvPr id="95" name="Oval 94">
          <a:extLst>
            <a:ext uri="{FF2B5EF4-FFF2-40B4-BE49-F238E27FC236}">
              <a16:creationId xmlns:a16="http://schemas.microsoft.com/office/drawing/2014/main" id="{BC767B54-D1F3-DF43-A724-CF18A22B4E38}"/>
            </a:ext>
          </a:extLst>
        </xdr:cNvPr>
        <xdr:cNvSpPr/>
      </xdr:nvSpPr>
      <xdr:spPr>
        <a:xfrm>
          <a:off x="13528643104" y="2689832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172</xdr:row>
      <xdr:rowOff>17838</xdr:rowOff>
    </xdr:from>
    <xdr:ext cx="87698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E43851DA-2EC8-7841-AE10-70DB198A0C03}"/>
                </a:ext>
              </a:extLst>
            </xdr:cNvPr>
            <xdr:cNvSpPr txBox="1"/>
          </xdr:nvSpPr>
          <xdr:spPr>
            <a:xfrm>
              <a:off x="13527421755" y="2727145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171</xdr:row>
      <xdr:rowOff>200357</xdr:rowOff>
    </xdr:from>
    <xdr:to>
      <xdr:col>2</xdr:col>
      <xdr:colOff>232672</xdr:colOff>
      <xdr:row>173</xdr:row>
      <xdr:rowOff>3233</xdr:rowOff>
    </xdr:to>
    <xdr:sp macro="" textlink="">
      <xdr:nvSpPr>
        <xdr:cNvPr id="97" name="Oval 96">
          <a:extLst>
            <a:ext uri="{FF2B5EF4-FFF2-40B4-BE49-F238E27FC236}">
              <a16:creationId xmlns:a16="http://schemas.microsoft.com/office/drawing/2014/main" id="{900B1D2C-EC67-FB4C-A6D4-5AD92A1C1EA6}"/>
            </a:ext>
          </a:extLst>
        </xdr:cNvPr>
        <xdr:cNvSpPr/>
      </xdr:nvSpPr>
      <xdr:spPr>
        <a:xfrm>
          <a:off x="13529121374" y="27252091"/>
          <a:ext cx="174504" cy="206633"/>
        </a:xfrm>
        <a:prstGeom prst="ellipse">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175</xdr:row>
      <xdr:rowOff>114785</xdr:rowOff>
    </xdr:from>
    <xdr:ext cx="876984"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3C36B81D-FF81-794E-8BDC-CF294EB99EE5}"/>
                </a:ext>
              </a:extLst>
            </xdr:cNvPr>
            <xdr:cNvSpPr txBox="1"/>
          </xdr:nvSpPr>
          <xdr:spPr>
            <a:xfrm>
              <a:off x="13528785881" y="27974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175</xdr:row>
      <xdr:rowOff>121249</xdr:rowOff>
    </xdr:from>
    <xdr:ext cx="87698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8B4F288A-384A-D944-8814-49946826B4CA}"/>
                </a:ext>
              </a:extLst>
            </xdr:cNvPr>
            <xdr:cNvSpPr txBox="1"/>
          </xdr:nvSpPr>
          <xdr:spPr>
            <a:xfrm>
              <a:off x="13529089647" y="2798049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174</xdr:row>
      <xdr:rowOff>142189</xdr:rowOff>
    </xdr:from>
    <xdr:to>
      <xdr:col>1</xdr:col>
      <xdr:colOff>733562</xdr:colOff>
      <xdr:row>175</xdr:row>
      <xdr:rowOff>148652</xdr:rowOff>
    </xdr:to>
    <xdr:sp macro="" textlink="">
      <xdr:nvSpPr>
        <xdr:cNvPr id="100" name="Oval 99">
          <a:extLst>
            <a:ext uri="{FF2B5EF4-FFF2-40B4-BE49-F238E27FC236}">
              <a16:creationId xmlns:a16="http://schemas.microsoft.com/office/drawing/2014/main" id="{7EA0E3FC-5B61-9F4E-8A10-021DD57AF188}"/>
            </a:ext>
          </a:extLst>
        </xdr:cNvPr>
        <xdr:cNvSpPr/>
      </xdr:nvSpPr>
      <xdr:spPr>
        <a:xfrm>
          <a:off x="13529446351" y="27799559"/>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169</xdr:row>
      <xdr:rowOff>119568</xdr:rowOff>
    </xdr:from>
    <xdr:to>
      <xdr:col>3</xdr:col>
      <xdr:colOff>345775</xdr:colOff>
      <xdr:row>170</xdr:row>
      <xdr:rowOff>153500</xdr:rowOff>
    </xdr:to>
    <xdr:cxnSp macro="">
      <xdr:nvCxnSpPr>
        <xdr:cNvPr id="101" name="Straight Connector 100">
          <a:extLst>
            <a:ext uri="{FF2B5EF4-FFF2-40B4-BE49-F238E27FC236}">
              <a16:creationId xmlns:a16="http://schemas.microsoft.com/office/drawing/2014/main" id="{F300422F-B032-F541-A9B1-71ED05B0E07C}"/>
            </a:ext>
          </a:extLst>
        </xdr:cNvPr>
        <xdr:cNvCxnSpPr>
          <a:endCxn id="95" idx="2"/>
        </xdr:cNvCxnSpPr>
      </xdr:nvCxnSpPr>
      <xdr:spPr>
        <a:xfrm>
          <a:off x="13528182404" y="26767545"/>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171</xdr:row>
      <xdr:rowOff>9695</xdr:rowOff>
    </xdr:from>
    <xdr:to>
      <xdr:col>2</xdr:col>
      <xdr:colOff>539668</xdr:colOff>
      <xdr:row>172</xdr:row>
      <xdr:rowOff>101796</xdr:rowOff>
    </xdr:to>
    <xdr:cxnSp macro="">
      <xdr:nvCxnSpPr>
        <xdr:cNvPr id="102" name="Straight Connector 101">
          <a:extLst>
            <a:ext uri="{FF2B5EF4-FFF2-40B4-BE49-F238E27FC236}">
              <a16:creationId xmlns:a16="http://schemas.microsoft.com/office/drawing/2014/main" id="{19833C2F-17BB-EE40-BE1E-7CC7D9F65595}"/>
            </a:ext>
          </a:extLst>
        </xdr:cNvPr>
        <xdr:cNvCxnSpPr>
          <a:endCxn id="97" idx="2"/>
        </xdr:cNvCxnSpPr>
      </xdr:nvCxnSpPr>
      <xdr:spPr>
        <a:xfrm>
          <a:off x="13528814378" y="27061429"/>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173</xdr:row>
      <xdr:rowOff>1</xdr:rowOff>
    </xdr:from>
    <xdr:to>
      <xdr:col>2</xdr:col>
      <xdr:colOff>109871</xdr:colOff>
      <xdr:row>175</xdr:row>
      <xdr:rowOff>43627</xdr:rowOff>
    </xdr:to>
    <xdr:cxnSp macro="">
      <xdr:nvCxnSpPr>
        <xdr:cNvPr id="103" name="Straight Connector 102">
          <a:extLst>
            <a:ext uri="{FF2B5EF4-FFF2-40B4-BE49-F238E27FC236}">
              <a16:creationId xmlns:a16="http://schemas.microsoft.com/office/drawing/2014/main" id="{E4D8B037-17F2-564B-8384-EF4A0B4EDAFD}"/>
            </a:ext>
          </a:extLst>
        </xdr:cNvPr>
        <xdr:cNvCxnSpPr>
          <a:endCxn id="100" idx="2"/>
        </xdr:cNvCxnSpPr>
      </xdr:nvCxnSpPr>
      <xdr:spPr>
        <a:xfrm>
          <a:off x="13529244175" y="27455492"/>
          <a:ext cx="202176" cy="44738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2</xdr:colOff>
      <xdr:row>169</xdr:row>
      <xdr:rowOff>84422</xdr:rowOff>
    </xdr:from>
    <xdr:to>
      <xdr:col>4</xdr:col>
      <xdr:colOff>102775</xdr:colOff>
      <xdr:row>172</xdr:row>
      <xdr:rowOff>139479</xdr:rowOff>
    </xdr:to>
    <xdr:sp macro="" textlink="">
      <xdr:nvSpPr>
        <xdr:cNvPr id="105" name="Left Brace 104">
          <a:extLst>
            <a:ext uri="{FF2B5EF4-FFF2-40B4-BE49-F238E27FC236}">
              <a16:creationId xmlns:a16="http://schemas.microsoft.com/office/drawing/2014/main" id="{697C1F5E-97AF-01C1-33B9-0A5DDA4D1DD1}"/>
            </a:ext>
          </a:extLst>
        </xdr:cNvPr>
        <xdr:cNvSpPr/>
      </xdr:nvSpPr>
      <xdr:spPr>
        <a:xfrm>
          <a:off x="13527599537" y="29962457"/>
          <a:ext cx="102773" cy="66069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128468</xdr:colOff>
      <xdr:row>170</xdr:row>
      <xdr:rowOff>97048</xdr:rowOff>
    </xdr:from>
    <xdr:ext cx="1303034"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=150−40=110</m:t>
                    </m:r>
                  </m:oMath>
                </m:oMathPara>
              </a14:m>
              <a:endParaRPr lang="en-US" sz="1100"/>
            </a:p>
          </xdr:txBody>
        </xdr:sp>
      </mc:Choice>
      <mc:Fallback xmlns="">
        <xdr:sp macro="" textlink="">
          <xdr:nvSpPr>
            <xdr:cNvPr id="106" name="TextBox 105">
              <a:extLst>
                <a:ext uri="{FF2B5EF4-FFF2-40B4-BE49-F238E27FC236}">
                  <a16:creationId xmlns:a16="http://schemas.microsoft.com/office/drawing/2014/main" id="{C14EBF32-F093-4246-3CB6-9198D0393154}"/>
                </a:ext>
              </a:extLst>
            </xdr:cNvPr>
            <xdr:cNvSpPr txBox="1"/>
          </xdr:nvSpPr>
          <xdr:spPr>
            <a:xfrm>
              <a:off x="13526270810" y="30176961"/>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=150−40=110</a:t>
              </a:r>
              <a:endParaRPr lang="en-US" sz="1100"/>
            </a:p>
          </xdr:txBody>
        </xdr:sp>
      </mc:Fallback>
    </mc:AlternateContent>
    <xdr:clientData/>
  </xdr:oneCellAnchor>
  <xdr:oneCellAnchor>
    <xdr:from>
      <xdr:col>4</xdr:col>
      <xdr:colOff>715752</xdr:colOff>
      <xdr:row>180</xdr:row>
      <xdr:rowOff>185140</xdr:rowOff>
    </xdr:from>
    <xdr:ext cx="2059610" cy="350032"/>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𝑐</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𝑐</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150−40</m:t>
                        </m:r>
                      </m:num>
                      <m:den>
                        <m:r>
                          <a:rPr lang="en-US" sz="1100" b="0" i="1">
                            <a:latin typeface="Cambria Math" panose="02040503050406030204" pitchFamily="18" charset="0"/>
                          </a:rPr>
                          <m:t>160</m:t>
                        </m:r>
                      </m:den>
                    </m:f>
                    <m:r>
                      <a:rPr lang="en-US" sz="1100" b="0" i="1">
                        <a:latin typeface="Cambria Math" panose="02040503050406030204" pitchFamily="18" charset="0"/>
                      </a:rPr>
                      <m:t>=</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62905487-C076-E5D6-B4C5-ED7043CF1C80}"/>
                </a:ext>
              </a:extLst>
            </xdr:cNvPr>
            <xdr:cNvSpPr txBox="1"/>
          </xdr:nvSpPr>
          <xdr:spPr>
            <a:xfrm>
              <a:off x="13524926950" y="32283839"/>
              <a:ext cx="2059610" cy="3500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𝑌_𝑀𝑎𝑥−𝑌_𝑐</a:t>
              </a:r>
              <a:r>
                <a:rPr lang="he-IL" sz="1100" b="0" i="0">
                  <a:latin typeface="Cambria Math" panose="02040503050406030204" pitchFamily="18" charset="0"/>
                </a:rPr>
                <a:t>)/</a:t>
              </a:r>
              <a:r>
                <a:rPr lang="en-US" sz="1100" b="0" i="0">
                  <a:latin typeface="Cambria Math" panose="02040503050406030204" pitchFamily="18" charset="0"/>
                </a:rPr>
                <a:t>𝑋_𝑐</a:t>
              </a:r>
              <a:r>
                <a:rPr lang="he-IL" sz="1100" b="0" i="0">
                  <a:latin typeface="Cambria Math" panose="02040503050406030204" pitchFamily="18" charset="0"/>
                </a:rPr>
                <a:t> </a:t>
              </a:r>
              <a:r>
                <a:rPr lang="en-US" sz="1100" b="0" i="0">
                  <a:latin typeface="Cambria Math" panose="02040503050406030204" pitchFamily="18" charset="0"/>
                </a:rPr>
                <a:t>=(150−40)/160=</a:t>
              </a:r>
              <a:endParaRPr lang="en-US" sz="1100"/>
            </a:p>
          </xdr:txBody>
        </xdr:sp>
      </mc:Fallback>
    </mc:AlternateContent>
    <xdr:clientData/>
  </xdr:oneCellAnchor>
  <xdr:oneCellAnchor>
    <xdr:from>
      <xdr:col>3</xdr:col>
      <xdr:colOff>223902</xdr:colOff>
      <xdr:row>186</xdr:row>
      <xdr:rowOff>5285</xdr:rowOff>
    </xdr:from>
    <xdr:ext cx="21807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=150−100=50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72351D49-B807-F72C-F156-D96FCA1CB1B2}"/>
                </a:ext>
              </a:extLst>
            </xdr:cNvPr>
            <xdr:cNvSpPr txBox="1"/>
          </xdr:nvSpPr>
          <xdr:spPr>
            <a:xfrm>
              <a:off x="13526123539" y="33315256"/>
              <a:ext cx="21807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𝑌_𝑀𝑎𝑥−𝑌_𝐵=150−100=50</a:t>
              </a:r>
              <a:endParaRPr lang="en-US" sz="1100"/>
            </a:p>
          </xdr:txBody>
        </xdr:sp>
      </mc:Fallback>
    </mc:AlternateContent>
    <xdr:clientData/>
  </xdr:oneCellAnchor>
  <xdr:oneCellAnchor>
    <xdr:from>
      <xdr:col>3</xdr:col>
      <xdr:colOff>396417</xdr:colOff>
      <xdr:row>187</xdr:row>
      <xdr:rowOff>159446</xdr:rowOff>
    </xdr:from>
    <xdr:ext cx="2059610" cy="349135"/>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09" name="TextBox 108">
              <a:extLst>
                <a:ext uri="{FF2B5EF4-FFF2-40B4-BE49-F238E27FC236}">
                  <a16:creationId xmlns:a16="http://schemas.microsoft.com/office/drawing/2014/main" id="{DA3F4885-72D6-4114-781D-B5D84759ABE6}"/>
                </a:ext>
              </a:extLst>
            </xdr:cNvPr>
            <xdr:cNvSpPr txBox="1"/>
          </xdr:nvSpPr>
          <xdr:spPr>
            <a:xfrm>
              <a:off x="13526072152" y="33671296"/>
              <a:ext cx="2059610" cy="3491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𝑌_𝑀𝑎𝑥−𝑌_𝐵</a:t>
              </a:r>
              <a:r>
                <a:rPr lang="he-IL" sz="1100" b="0" i="0">
                  <a:latin typeface="Cambria Math" panose="02040503050406030204" pitchFamily="18" charset="0"/>
                </a:rPr>
                <a:t>)/</a:t>
              </a:r>
              <a:r>
                <a:rPr lang="en-US" sz="1100" b="0" i="0">
                  <a:latin typeface="Cambria Math" panose="02040503050406030204" pitchFamily="18" charset="0"/>
                </a:rPr>
                <a:t>𝑋_𝐵</a:t>
              </a:r>
              <a:r>
                <a:rPr lang="he-IL" sz="1100" b="0" i="0">
                  <a:latin typeface="Cambria Math" panose="02040503050406030204" pitchFamily="18" charset="0"/>
                </a:rPr>
                <a:t> </a:t>
              </a:r>
              <a:r>
                <a:rPr lang="en-US" sz="1100" b="0" i="0">
                  <a:latin typeface="Cambria Math" panose="02040503050406030204" pitchFamily="18" charset="0"/>
                </a:rPr>
                <a:t>=(150−100)/100=</a:t>
              </a:r>
              <a:endParaRPr lang="en-US" sz="1100"/>
            </a:p>
          </xdr:txBody>
        </xdr:sp>
      </mc:Fallback>
    </mc:AlternateContent>
    <xdr:clientData/>
  </xdr:oneCellAnchor>
  <xdr:twoCellAnchor>
    <xdr:from>
      <xdr:col>3</xdr:col>
      <xdr:colOff>416869</xdr:colOff>
      <xdr:row>196</xdr:row>
      <xdr:rowOff>38778</xdr:rowOff>
    </xdr:from>
    <xdr:to>
      <xdr:col>3</xdr:col>
      <xdr:colOff>433027</xdr:colOff>
      <xdr:row>206</xdr:row>
      <xdr:rowOff>161577</xdr:rowOff>
    </xdr:to>
    <xdr:cxnSp macro="">
      <xdr:nvCxnSpPr>
        <xdr:cNvPr id="110" name="Straight Arrow Connector 109">
          <a:extLst>
            <a:ext uri="{FF2B5EF4-FFF2-40B4-BE49-F238E27FC236}">
              <a16:creationId xmlns:a16="http://schemas.microsoft.com/office/drawing/2014/main" id="{7739E64F-1DCF-6446-BB22-A63FE14B7A73}"/>
            </a:ext>
          </a:extLst>
        </xdr:cNvPr>
        <xdr:cNvCxnSpPr/>
      </xdr:nvCxnSpPr>
      <xdr:spPr>
        <a:xfrm flipV="1">
          <a:off x="13528095152" y="29513055"/>
          <a:ext cx="16158" cy="214158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74326</xdr:colOff>
      <xdr:row>204</xdr:row>
      <xdr:rowOff>106641</xdr:rowOff>
    </xdr:from>
    <xdr:to>
      <xdr:col>3</xdr:col>
      <xdr:colOff>756183</xdr:colOff>
      <xdr:row>204</xdr:row>
      <xdr:rowOff>109872</xdr:rowOff>
    </xdr:to>
    <xdr:cxnSp macro="">
      <xdr:nvCxnSpPr>
        <xdr:cNvPr id="111" name="Straight Arrow Connector 110">
          <a:extLst>
            <a:ext uri="{FF2B5EF4-FFF2-40B4-BE49-F238E27FC236}">
              <a16:creationId xmlns:a16="http://schemas.microsoft.com/office/drawing/2014/main" id="{62078243-3D03-4F44-88B3-6CFBC8E6A099}"/>
            </a:ext>
          </a:extLst>
        </xdr:cNvPr>
        <xdr:cNvCxnSpPr/>
      </xdr:nvCxnSpPr>
      <xdr:spPr>
        <a:xfrm>
          <a:off x="13527771996" y="3119594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332850</xdr:colOff>
      <xdr:row>198</xdr:row>
      <xdr:rowOff>6464</xdr:rowOff>
    </xdr:from>
    <xdr:to>
      <xdr:col>3</xdr:col>
      <xdr:colOff>507354</xdr:colOff>
      <xdr:row>199</xdr:row>
      <xdr:rowOff>12927</xdr:rowOff>
    </xdr:to>
    <xdr:sp macro="" textlink="">
      <xdr:nvSpPr>
        <xdr:cNvPr id="112" name="Oval 111">
          <a:extLst>
            <a:ext uri="{FF2B5EF4-FFF2-40B4-BE49-F238E27FC236}">
              <a16:creationId xmlns:a16="http://schemas.microsoft.com/office/drawing/2014/main" id="{121BF91D-592C-1A4B-9304-B92281A8944F}"/>
            </a:ext>
          </a:extLst>
        </xdr:cNvPr>
        <xdr:cNvSpPr/>
      </xdr:nvSpPr>
      <xdr:spPr>
        <a:xfrm>
          <a:off x="13528020825" y="29884499"/>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3</xdr:col>
      <xdr:colOff>229440</xdr:colOff>
      <xdr:row>198</xdr:row>
      <xdr:rowOff>43691</xdr:rowOff>
    </xdr:from>
    <xdr:ext cx="876984"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D4921431-3084-3C4C-833A-37A3B21E589E}"/>
                </a:ext>
              </a:extLst>
            </xdr:cNvPr>
            <xdr:cNvSpPr txBox="1"/>
          </xdr:nvSpPr>
          <xdr:spPr>
            <a:xfrm>
              <a:off x="13527421755" y="29921726"/>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3</xdr:col>
      <xdr:colOff>222977</xdr:colOff>
      <xdr:row>199</xdr:row>
      <xdr:rowOff>88932</xdr:rowOff>
    </xdr:from>
    <xdr:ext cx="876984"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CD20CFE3-31E8-A748-B965-4D957C33D1F9}"/>
                </a:ext>
              </a:extLst>
            </xdr:cNvPr>
            <xdr:cNvSpPr txBox="1"/>
          </xdr:nvSpPr>
          <xdr:spPr>
            <a:xfrm>
              <a:off x="13527428218" y="3016884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2</xdr:col>
      <xdr:colOff>206819</xdr:colOff>
      <xdr:row>204</xdr:row>
      <xdr:rowOff>121248</xdr:rowOff>
    </xdr:from>
    <xdr:ext cx="876984" cy="172227"/>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AD61DDA4-5987-AA43-9140-CACA40D9D331}"/>
                </a:ext>
              </a:extLst>
            </xdr:cNvPr>
            <xdr:cNvSpPr txBox="1"/>
          </xdr:nvSpPr>
          <xdr:spPr>
            <a:xfrm>
              <a:off x="13528270243" y="3121055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2</xdr:col>
      <xdr:colOff>536438</xdr:colOff>
      <xdr:row>199</xdr:row>
      <xdr:rowOff>48474</xdr:rowOff>
    </xdr:from>
    <xdr:to>
      <xdr:col>2</xdr:col>
      <xdr:colOff>710942</xdr:colOff>
      <xdr:row>200</xdr:row>
      <xdr:rowOff>54937</xdr:rowOff>
    </xdr:to>
    <xdr:sp macro="" textlink="">
      <xdr:nvSpPr>
        <xdr:cNvPr id="116" name="Oval 115">
          <a:extLst>
            <a:ext uri="{FF2B5EF4-FFF2-40B4-BE49-F238E27FC236}">
              <a16:creationId xmlns:a16="http://schemas.microsoft.com/office/drawing/2014/main" id="{BEA0CA49-8EC6-6240-A27B-D80AC15D7774}"/>
            </a:ext>
          </a:extLst>
        </xdr:cNvPr>
        <xdr:cNvSpPr/>
      </xdr:nvSpPr>
      <xdr:spPr>
        <a:xfrm>
          <a:off x="13528643104" y="3012838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229440</xdr:colOff>
      <xdr:row>201</xdr:row>
      <xdr:rowOff>17838</xdr:rowOff>
    </xdr:from>
    <xdr:ext cx="876984"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6DF14656-8B9C-B34E-A0B8-E776A659A41E}"/>
                </a:ext>
              </a:extLst>
            </xdr:cNvPr>
            <xdr:cNvSpPr txBox="1"/>
          </xdr:nvSpPr>
          <xdr:spPr>
            <a:xfrm>
              <a:off x="13527421755" y="30501509"/>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2</xdr:col>
      <xdr:colOff>58168</xdr:colOff>
      <xdr:row>200</xdr:row>
      <xdr:rowOff>200357</xdr:rowOff>
    </xdr:from>
    <xdr:to>
      <xdr:col>2</xdr:col>
      <xdr:colOff>232672</xdr:colOff>
      <xdr:row>202</xdr:row>
      <xdr:rowOff>3233</xdr:rowOff>
    </xdr:to>
    <xdr:sp macro="" textlink="">
      <xdr:nvSpPr>
        <xdr:cNvPr id="118" name="Oval 117">
          <a:extLst>
            <a:ext uri="{FF2B5EF4-FFF2-40B4-BE49-F238E27FC236}">
              <a16:creationId xmlns:a16="http://schemas.microsoft.com/office/drawing/2014/main" id="{929DDEE8-F092-354E-865F-777F5FC08839}"/>
            </a:ext>
          </a:extLst>
        </xdr:cNvPr>
        <xdr:cNvSpPr/>
      </xdr:nvSpPr>
      <xdr:spPr>
        <a:xfrm>
          <a:off x="13529121374" y="3048214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xdr:col>
      <xdr:colOff>517048</xdr:colOff>
      <xdr:row>204</xdr:row>
      <xdr:rowOff>114785</xdr:rowOff>
    </xdr:from>
    <xdr:ext cx="876984"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CA856BB0-358C-2643-91E6-0995785999C0}"/>
                </a:ext>
              </a:extLst>
            </xdr:cNvPr>
            <xdr:cNvSpPr txBox="1"/>
          </xdr:nvSpPr>
          <xdr:spPr>
            <a:xfrm>
              <a:off x="13528785881" y="3120409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1</xdr:col>
      <xdr:colOff>213282</xdr:colOff>
      <xdr:row>204</xdr:row>
      <xdr:rowOff>121249</xdr:rowOff>
    </xdr:from>
    <xdr:ext cx="876984" cy="172227"/>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20" name="TextBox 119">
              <a:extLst>
                <a:ext uri="{FF2B5EF4-FFF2-40B4-BE49-F238E27FC236}">
                  <a16:creationId xmlns:a16="http://schemas.microsoft.com/office/drawing/2014/main" id="{30FE6468-C789-424B-802E-09FC0196EE5E}"/>
                </a:ext>
              </a:extLst>
            </xdr:cNvPr>
            <xdr:cNvSpPr txBox="1"/>
          </xdr:nvSpPr>
          <xdr:spPr>
            <a:xfrm>
              <a:off x="13529089647" y="3121055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1</xdr:col>
      <xdr:colOff>559058</xdr:colOff>
      <xdr:row>203</xdr:row>
      <xdr:rowOff>142189</xdr:rowOff>
    </xdr:from>
    <xdr:to>
      <xdr:col>1</xdr:col>
      <xdr:colOff>733562</xdr:colOff>
      <xdr:row>204</xdr:row>
      <xdr:rowOff>148652</xdr:rowOff>
    </xdr:to>
    <xdr:sp macro="" textlink="">
      <xdr:nvSpPr>
        <xdr:cNvPr id="121" name="Oval 120">
          <a:extLst>
            <a:ext uri="{FF2B5EF4-FFF2-40B4-BE49-F238E27FC236}">
              <a16:creationId xmlns:a16="http://schemas.microsoft.com/office/drawing/2014/main" id="{CA62DA52-453B-F442-A6A0-B436D2451AD9}"/>
            </a:ext>
          </a:extLst>
        </xdr:cNvPr>
        <xdr:cNvSpPr/>
      </xdr:nvSpPr>
      <xdr:spPr>
        <a:xfrm>
          <a:off x="13529446351" y="3102961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2</xdr:col>
      <xdr:colOff>710942</xdr:colOff>
      <xdr:row>198</xdr:row>
      <xdr:rowOff>119568</xdr:rowOff>
    </xdr:from>
    <xdr:to>
      <xdr:col>3</xdr:col>
      <xdr:colOff>345775</xdr:colOff>
      <xdr:row>199</xdr:row>
      <xdr:rowOff>153500</xdr:rowOff>
    </xdr:to>
    <xdr:cxnSp macro="">
      <xdr:nvCxnSpPr>
        <xdr:cNvPr id="122" name="Straight Connector 121">
          <a:extLst>
            <a:ext uri="{FF2B5EF4-FFF2-40B4-BE49-F238E27FC236}">
              <a16:creationId xmlns:a16="http://schemas.microsoft.com/office/drawing/2014/main" id="{98543926-E2C2-2845-9776-965E23C15639}"/>
            </a:ext>
          </a:extLst>
        </xdr:cNvPr>
        <xdr:cNvCxnSpPr>
          <a:endCxn id="116" idx="2"/>
        </xdr:cNvCxnSpPr>
      </xdr:nvCxnSpPr>
      <xdr:spPr>
        <a:xfrm>
          <a:off x="13528182404" y="29997603"/>
          <a:ext cx="460700" cy="23581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232672</xdr:colOff>
      <xdr:row>200</xdr:row>
      <xdr:rowOff>9695</xdr:rowOff>
    </xdr:from>
    <xdr:to>
      <xdr:col>2</xdr:col>
      <xdr:colOff>539668</xdr:colOff>
      <xdr:row>201</xdr:row>
      <xdr:rowOff>101796</xdr:rowOff>
    </xdr:to>
    <xdr:cxnSp macro="">
      <xdr:nvCxnSpPr>
        <xdr:cNvPr id="123" name="Straight Connector 122">
          <a:extLst>
            <a:ext uri="{FF2B5EF4-FFF2-40B4-BE49-F238E27FC236}">
              <a16:creationId xmlns:a16="http://schemas.microsoft.com/office/drawing/2014/main" id="{42878B9B-8EDD-C541-90D2-FC411F77CBC7}"/>
            </a:ext>
          </a:extLst>
        </xdr:cNvPr>
        <xdr:cNvCxnSpPr>
          <a:endCxn id="118" idx="2"/>
        </xdr:cNvCxnSpPr>
      </xdr:nvCxnSpPr>
      <xdr:spPr>
        <a:xfrm>
          <a:off x="13528814378" y="30291487"/>
          <a:ext cx="306996" cy="2939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733562</xdr:colOff>
      <xdr:row>202</xdr:row>
      <xdr:rowOff>1</xdr:rowOff>
    </xdr:from>
    <xdr:to>
      <xdr:col>2</xdr:col>
      <xdr:colOff>109871</xdr:colOff>
      <xdr:row>204</xdr:row>
      <xdr:rowOff>43627</xdr:rowOff>
    </xdr:to>
    <xdr:cxnSp macro="">
      <xdr:nvCxnSpPr>
        <xdr:cNvPr id="124" name="Straight Connector 123">
          <a:extLst>
            <a:ext uri="{FF2B5EF4-FFF2-40B4-BE49-F238E27FC236}">
              <a16:creationId xmlns:a16="http://schemas.microsoft.com/office/drawing/2014/main" id="{76E65EEC-71B6-804C-9EB0-AB38307BD8CB}"/>
            </a:ext>
          </a:extLst>
        </xdr:cNvPr>
        <xdr:cNvCxnSpPr>
          <a:endCxn id="121" idx="2"/>
        </xdr:cNvCxnSpPr>
      </xdr:nvCxnSpPr>
      <xdr:spPr>
        <a:xfrm>
          <a:off x="13529244175" y="3068555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623987</xdr:colOff>
      <xdr:row>205</xdr:row>
      <xdr:rowOff>121126</xdr:rowOff>
    </xdr:from>
    <xdr:to>
      <xdr:col>2</xdr:col>
      <xdr:colOff>686388</xdr:colOff>
      <xdr:row>206</xdr:row>
      <xdr:rowOff>40375</xdr:rowOff>
    </xdr:to>
    <xdr:sp macro="" textlink="">
      <xdr:nvSpPr>
        <xdr:cNvPr id="125" name="Left Brace 124">
          <a:extLst>
            <a:ext uri="{FF2B5EF4-FFF2-40B4-BE49-F238E27FC236}">
              <a16:creationId xmlns:a16="http://schemas.microsoft.com/office/drawing/2014/main" id="{5AFD80E5-0A1C-4348-9728-E55BDD18092C}"/>
            </a:ext>
          </a:extLst>
        </xdr:cNvPr>
        <xdr:cNvSpPr/>
      </xdr:nvSpPr>
      <xdr:spPr>
        <a:xfrm rot="16200000">
          <a:off x="13529051228" y="36883221"/>
          <a:ext cx="121127" cy="888268"/>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275289</xdr:colOff>
      <xdr:row>206</xdr:row>
      <xdr:rowOff>108059</xdr:rowOff>
    </xdr:from>
    <xdr:ext cx="1303034" cy="172227"/>
    <mc:AlternateContent xmlns:mc="http://schemas.openxmlformats.org/markup-compatibility/2006" xmlns:a14="http://schemas.microsoft.com/office/drawing/2010/main">
      <mc:Choice Requires="a14">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170</m:t>
                    </m:r>
                    <m:r>
                      <a:rPr lang="en-US" sz="1100" b="0" i="1">
                        <a:latin typeface="Cambria Math" panose="02040503050406030204" pitchFamily="18" charset="0"/>
                        <a:ea typeface="Cambria Math" panose="02040503050406030204" pitchFamily="18" charset="0"/>
                      </a:rPr>
                      <m:t>−</m:t>
                    </m:r>
                    <m:r>
                      <a:rPr lang="he-IL" sz="1100" b="0" i="1">
                        <a:latin typeface="Cambria Math" panose="02040503050406030204" pitchFamily="18" charset="0"/>
                        <a:ea typeface="Cambria Math" panose="02040503050406030204" pitchFamily="18" charset="0"/>
                      </a:rPr>
                      <m:t>100=70</m:t>
                    </m:r>
                  </m:oMath>
                </m:oMathPara>
              </a14:m>
              <a:endParaRPr lang="en-US" sz="1100"/>
            </a:p>
          </xdr:txBody>
        </xdr:sp>
      </mc:Choice>
      <mc:Fallback xmlns="">
        <xdr:sp macro="" textlink="">
          <xdr:nvSpPr>
            <xdr:cNvPr id="126" name="TextBox 125">
              <a:extLst>
                <a:ext uri="{FF2B5EF4-FFF2-40B4-BE49-F238E27FC236}">
                  <a16:creationId xmlns:a16="http://schemas.microsoft.com/office/drawing/2014/main" id="{9CB059B9-CBE8-3E43-B299-410BC80D7DD2}"/>
                </a:ext>
              </a:extLst>
            </xdr:cNvPr>
            <xdr:cNvSpPr txBox="1"/>
          </xdr:nvSpPr>
          <xdr:spPr>
            <a:xfrm>
              <a:off x="13528601590" y="37455602"/>
              <a:ext cx="130303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170</a:t>
              </a:r>
              <a:r>
                <a:rPr lang="en-US" sz="1100" b="0" i="0">
                  <a:latin typeface="Cambria Math" panose="02040503050406030204" pitchFamily="18" charset="0"/>
                  <a:ea typeface="Cambria Math" panose="02040503050406030204" pitchFamily="18" charset="0"/>
                </a:rPr>
                <a:t>−</a:t>
              </a:r>
              <a:r>
                <a:rPr lang="he-IL" sz="1100" b="0" i="0">
                  <a:latin typeface="Cambria Math" panose="02040503050406030204" pitchFamily="18" charset="0"/>
                  <a:ea typeface="Cambria Math" panose="02040503050406030204" pitchFamily="18" charset="0"/>
                </a:rPr>
                <a:t>100=70</a:t>
              </a:r>
              <a:endParaRPr lang="en-US" sz="1100"/>
            </a:p>
          </xdr:txBody>
        </xdr:sp>
      </mc:Fallback>
    </mc:AlternateContent>
    <xdr:clientData/>
  </xdr:oneCellAnchor>
  <xdr:oneCellAnchor>
    <xdr:from>
      <xdr:col>5</xdr:col>
      <xdr:colOff>568930</xdr:colOff>
      <xdr:row>210</xdr:row>
      <xdr:rowOff>133754</xdr:rowOff>
    </xdr:from>
    <xdr:ext cx="1633830" cy="345672"/>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170−100</m:t>
                        </m:r>
                      </m:num>
                      <m:den>
                        <m:r>
                          <a:rPr lang="en-US" sz="1100" b="0" i="1">
                            <a:latin typeface="Cambria Math" panose="02040503050406030204" pitchFamily="18" charset="0"/>
                          </a:rPr>
                          <m:t>100</m:t>
                        </m:r>
                      </m:den>
                    </m:f>
                    <m:r>
                      <a:rPr lang="en-US" sz="1100" b="0" i="1">
                        <a:latin typeface="Cambria Math" panose="02040503050406030204" pitchFamily="18" charset="0"/>
                      </a:rPr>
                      <m:t>=</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97229F65-156E-3DAA-27D1-EB5BD1E4D2AB}"/>
                </a:ext>
              </a:extLst>
            </xdr:cNvPr>
            <xdr:cNvSpPr txBox="1"/>
          </xdr:nvSpPr>
          <xdr:spPr>
            <a:xfrm>
              <a:off x="13524673685" y="38288812"/>
              <a:ext cx="1633830"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𝑋_𝑀𝑎𝑥−𝑋_𝐵</a:t>
              </a:r>
              <a:r>
                <a:rPr lang="he-IL" sz="1100" b="0" i="0">
                  <a:latin typeface="Cambria Math" panose="02040503050406030204" pitchFamily="18" charset="0"/>
                </a:rPr>
                <a:t>)/</a:t>
              </a:r>
              <a:r>
                <a:rPr lang="en-US" sz="1100" b="0" i="0">
                  <a:latin typeface="Cambria Math" panose="02040503050406030204" pitchFamily="18" charset="0"/>
                </a:rPr>
                <a:t>𝑌_𝐵</a:t>
              </a:r>
              <a:r>
                <a:rPr lang="he-IL" sz="1100" b="0" i="0">
                  <a:latin typeface="Cambria Math" panose="02040503050406030204" pitchFamily="18" charset="0"/>
                </a:rPr>
                <a:t> </a:t>
              </a:r>
              <a:r>
                <a:rPr lang="en-US" sz="1100" b="0" i="0">
                  <a:latin typeface="Cambria Math" panose="02040503050406030204" pitchFamily="18" charset="0"/>
                </a:rPr>
                <a:t>=(170−100)/100=</a:t>
              </a:r>
              <a:endParaRPr lang="en-US" sz="1100"/>
            </a:p>
          </xdr:txBody>
        </xdr:sp>
      </mc:Fallback>
    </mc:AlternateContent>
    <xdr:clientData/>
  </xdr:oneCellAnchor>
  <xdr:twoCellAnchor>
    <xdr:from>
      <xdr:col>4</xdr:col>
      <xdr:colOff>416869</xdr:colOff>
      <xdr:row>221</xdr:row>
      <xdr:rowOff>38778</xdr:rowOff>
    </xdr:from>
    <xdr:to>
      <xdr:col>4</xdr:col>
      <xdr:colOff>433027</xdr:colOff>
      <xdr:row>231</xdr:row>
      <xdr:rowOff>161577</xdr:rowOff>
    </xdr:to>
    <xdr:cxnSp macro="">
      <xdr:nvCxnSpPr>
        <xdr:cNvPr id="128" name="Straight Arrow Connector 127">
          <a:extLst>
            <a:ext uri="{FF2B5EF4-FFF2-40B4-BE49-F238E27FC236}">
              <a16:creationId xmlns:a16="http://schemas.microsoft.com/office/drawing/2014/main" id="{1B1F0566-9B0B-4C4A-96C4-4BC1B12F9D8A}"/>
            </a:ext>
          </a:extLst>
        </xdr:cNvPr>
        <xdr:cNvCxnSpPr/>
      </xdr:nvCxnSpPr>
      <xdr:spPr>
        <a:xfrm flipV="1">
          <a:off x="13528095152" y="35367535"/>
          <a:ext cx="16158" cy="214158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74326</xdr:colOff>
      <xdr:row>229</xdr:row>
      <xdr:rowOff>106641</xdr:rowOff>
    </xdr:from>
    <xdr:to>
      <xdr:col>4</xdr:col>
      <xdr:colOff>756183</xdr:colOff>
      <xdr:row>229</xdr:row>
      <xdr:rowOff>109872</xdr:rowOff>
    </xdr:to>
    <xdr:cxnSp macro="">
      <xdr:nvCxnSpPr>
        <xdr:cNvPr id="129" name="Straight Arrow Connector 128">
          <a:extLst>
            <a:ext uri="{FF2B5EF4-FFF2-40B4-BE49-F238E27FC236}">
              <a16:creationId xmlns:a16="http://schemas.microsoft.com/office/drawing/2014/main" id="{D3171A92-DA8F-8249-ADA6-8B645D99E053}"/>
            </a:ext>
          </a:extLst>
        </xdr:cNvPr>
        <xdr:cNvCxnSpPr/>
      </xdr:nvCxnSpPr>
      <xdr:spPr>
        <a:xfrm>
          <a:off x="13527771996" y="37050427"/>
          <a:ext cx="2333591" cy="32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332850</xdr:colOff>
      <xdr:row>223</xdr:row>
      <xdr:rowOff>6464</xdr:rowOff>
    </xdr:from>
    <xdr:to>
      <xdr:col>4</xdr:col>
      <xdr:colOff>507354</xdr:colOff>
      <xdr:row>224</xdr:row>
      <xdr:rowOff>12927</xdr:rowOff>
    </xdr:to>
    <xdr:sp macro="" textlink="">
      <xdr:nvSpPr>
        <xdr:cNvPr id="130" name="Oval 129">
          <a:extLst>
            <a:ext uri="{FF2B5EF4-FFF2-40B4-BE49-F238E27FC236}">
              <a16:creationId xmlns:a16="http://schemas.microsoft.com/office/drawing/2014/main" id="{83E5EE6D-3820-E34E-8B4B-DAA1DD4F01DE}"/>
            </a:ext>
          </a:extLst>
        </xdr:cNvPr>
        <xdr:cNvSpPr/>
      </xdr:nvSpPr>
      <xdr:spPr>
        <a:xfrm>
          <a:off x="13528020825" y="35738978"/>
          <a:ext cx="174504" cy="20834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229440</xdr:colOff>
      <xdr:row>223</xdr:row>
      <xdr:rowOff>43691</xdr:rowOff>
    </xdr:from>
    <xdr:ext cx="876984"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31" name="TextBox 130">
              <a:extLst>
                <a:ext uri="{FF2B5EF4-FFF2-40B4-BE49-F238E27FC236}">
                  <a16:creationId xmlns:a16="http://schemas.microsoft.com/office/drawing/2014/main" id="{177331E5-CCB2-9F4D-9C17-5C136CEC9D8E}"/>
                </a:ext>
              </a:extLst>
            </xdr:cNvPr>
            <xdr:cNvSpPr txBox="1"/>
          </xdr:nvSpPr>
          <xdr:spPr>
            <a:xfrm>
              <a:off x="13527421755" y="3577620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oneCellAnchor>
    <xdr:from>
      <xdr:col>4</xdr:col>
      <xdr:colOff>222977</xdr:colOff>
      <xdr:row>224</xdr:row>
      <xdr:rowOff>88932</xdr:rowOff>
    </xdr:from>
    <xdr:ext cx="876984" cy="172227"/>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E08C50E1-E393-774D-998F-91021D05E2EF}"/>
                </a:ext>
              </a:extLst>
            </xdr:cNvPr>
            <xdr:cNvSpPr txBox="1"/>
          </xdr:nvSpPr>
          <xdr:spPr>
            <a:xfrm>
              <a:off x="13527428218" y="3602332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206819</xdr:colOff>
      <xdr:row>229</xdr:row>
      <xdr:rowOff>121248</xdr:rowOff>
    </xdr:from>
    <xdr:ext cx="876984"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353C01C4-4A89-E846-907D-B299E46D1E1F}"/>
                </a:ext>
              </a:extLst>
            </xdr:cNvPr>
            <xdr:cNvSpPr txBox="1"/>
          </xdr:nvSpPr>
          <xdr:spPr>
            <a:xfrm>
              <a:off x="13528270243" y="37065034"/>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536438</xdr:colOff>
      <xdr:row>224</xdr:row>
      <xdr:rowOff>48474</xdr:rowOff>
    </xdr:from>
    <xdr:to>
      <xdr:col>3</xdr:col>
      <xdr:colOff>710942</xdr:colOff>
      <xdr:row>225</xdr:row>
      <xdr:rowOff>54937</xdr:rowOff>
    </xdr:to>
    <xdr:sp macro="" textlink="">
      <xdr:nvSpPr>
        <xdr:cNvPr id="134" name="Oval 133">
          <a:extLst>
            <a:ext uri="{FF2B5EF4-FFF2-40B4-BE49-F238E27FC236}">
              <a16:creationId xmlns:a16="http://schemas.microsoft.com/office/drawing/2014/main" id="{941D1967-7F6C-2340-95AE-94F0BB037D40}"/>
            </a:ext>
          </a:extLst>
        </xdr:cNvPr>
        <xdr:cNvSpPr/>
      </xdr:nvSpPr>
      <xdr:spPr>
        <a:xfrm>
          <a:off x="13528643104" y="35982867"/>
          <a:ext cx="174504" cy="208342"/>
        </a:xfrm>
        <a:prstGeom prst="ellipse">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229440</xdr:colOff>
      <xdr:row>226</xdr:row>
      <xdr:rowOff>17838</xdr:rowOff>
    </xdr:from>
    <xdr:ext cx="876984"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452E4A0B-D935-3244-AA94-EB42A45A2033}"/>
                </a:ext>
              </a:extLst>
            </xdr:cNvPr>
            <xdr:cNvSpPr txBox="1"/>
          </xdr:nvSpPr>
          <xdr:spPr>
            <a:xfrm>
              <a:off x="13527421755" y="36355988"/>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58168</xdr:colOff>
      <xdr:row>225</xdr:row>
      <xdr:rowOff>200357</xdr:rowOff>
    </xdr:from>
    <xdr:to>
      <xdr:col>3</xdr:col>
      <xdr:colOff>232672</xdr:colOff>
      <xdr:row>227</xdr:row>
      <xdr:rowOff>3233</xdr:rowOff>
    </xdr:to>
    <xdr:sp macro="" textlink="">
      <xdr:nvSpPr>
        <xdr:cNvPr id="136" name="Oval 135">
          <a:extLst>
            <a:ext uri="{FF2B5EF4-FFF2-40B4-BE49-F238E27FC236}">
              <a16:creationId xmlns:a16="http://schemas.microsoft.com/office/drawing/2014/main" id="{38A027DB-5C16-404C-8691-7FF655919D4F}"/>
            </a:ext>
          </a:extLst>
        </xdr:cNvPr>
        <xdr:cNvSpPr/>
      </xdr:nvSpPr>
      <xdr:spPr>
        <a:xfrm>
          <a:off x="13529121374" y="36336629"/>
          <a:ext cx="174504" cy="206633"/>
        </a:xfrm>
        <a:prstGeom prst="ellipse">
          <a:avLst/>
        </a:prstGeom>
        <a:solidFill>
          <a:srgbClr val="0070C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517048</xdr:colOff>
      <xdr:row>229</xdr:row>
      <xdr:rowOff>114785</xdr:rowOff>
    </xdr:from>
    <xdr:ext cx="876984"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27809397-54D0-B741-BA54-F68E4EC50E47}"/>
                </a:ext>
              </a:extLst>
            </xdr:cNvPr>
            <xdr:cNvSpPr txBox="1"/>
          </xdr:nvSpPr>
          <xdr:spPr>
            <a:xfrm>
              <a:off x="13528785881" y="37058571"/>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213282</xdr:colOff>
      <xdr:row>229</xdr:row>
      <xdr:rowOff>121249</xdr:rowOff>
    </xdr:from>
    <xdr:ext cx="876984"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BC6439FE-210E-6A49-A67C-A8CCAB11416B}"/>
                </a:ext>
              </a:extLst>
            </xdr:cNvPr>
            <xdr:cNvSpPr txBox="1"/>
          </xdr:nvSpPr>
          <xdr:spPr>
            <a:xfrm>
              <a:off x="13529089647" y="37065035"/>
              <a:ext cx="87698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2</xdr:col>
      <xdr:colOff>559058</xdr:colOff>
      <xdr:row>228</xdr:row>
      <xdr:rowOff>142189</xdr:rowOff>
    </xdr:from>
    <xdr:to>
      <xdr:col>2</xdr:col>
      <xdr:colOff>733562</xdr:colOff>
      <xdr:row>229</xdr:row>
      <xdr:rowOff>148652</xdr:rowOff>
    </xdr:to>
    <xdr:sp macro="" textlink="">
      <xdr:nvSpPr>
        <xdr:cNvPr id="139" name="Oval 138">
          <a:extLst>
            <a:ext uri="{FF2B5EF4-FFF2-40B4-BE49-F238E27FC236}">
              <a16:creationId xmlns:a16="http://schemas.microsoft.com/office/drawing/2014/main" id="{F96D1B81-ECC0-D343-9F05-D059DD073845}"/>
            </a:ext>
          </a:extLst>
        </xdr:cNvPr>
        <xdr:cNvSpPr/>
      </xdr:nvSpPr>
      <xdr:spPr>
        <a:xfrm>
          <a:off x="13529446351" y="36884097"/>
          <a:ext cx="174504" cy="208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710942</xdr:colOff>
      <xdr:row>223</xdr:row>
      <xdr:rowOff>119568</xdr:rowOff>
    </xdr:from>
    <xdr:to>
      <xdr:col>4</xdr:col>
      <xdr:colOff>345775</xdr:colOff>
      <xdr:row>224</xdr:row>
      <xdr:rowOff>153500</xdr:rowOff>
    </xdr:to>
    <xdr:cxnSp macro="">
      <xdr:nvCxnSpPr>
        <xdr:cNvPr id="140" name="Straight Connector 139">
          <a:extLst>
            <a:ext uri="{FF2B5EF4-FFF2-40B4-BE49-F238E27FC236}">
              <a16:creationId xmlns:a16="http://schemas.microsoft.com/office/drawing/2014/main" id="{71D65241-9130-8D4C-BF9B-9109C45C1F54}"/>
            </a:ext>
          </a:extLst>
        </xdr:cNvPr>
        <xdr:cNvCxnSpPr>
          <a:endCxn id="134" idx="2"/>
        </xdr:cNvCxnSpPr>
      </xdr:nvCxnSpPr>
      <xdr:spPr>
        <a:xfrm>
          <a:off x="13528182404" y="35852082"/>
          <a:ext cx="460700" cy="2358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232672</xdr:colOff>
      <xdr:row>225</xdr:row>
      <xdr:rowOff>9695</xdr:rowOff>
    </xdr:from>
    <xdr:to>
      <xdr:col>3</xdr:col>
      <xdr:colOff>539668</xdr:colOff>
      <xdr:row>226</xdr:row>
      <xdr:rowOff>101796</xdr:rowOff>
    </xdr:to>
    <xdr:cxnSp macro="">
      <xdr:nvCxnSpPr>
        <xdr:cNvPr id="141" name="Straight Connector 140">
          <a:extLst>
            <a:ext uri="{FF2B5EF4-FFF2-40B4-BE49-F238E27FC236}">
              <a16:creationId xmlns:a16="http://schemas.microsoft.com/office/drawing/2014/main" id="{17006433-7874-6D41-A9E1-FB84505AB668}"/>
            </a:ext>
          </a:extLst>
        </xdr:cNvPr>
        <xdr:cNvCxnSpPr>
          <a:endCxn id="136" idx="2"/>
        </xdr:cNvCxnSpPr>
      </xdr:nvCxnSpPr>
      <xdr:spPr>
        <a:xfrm>
          <a:off x="13528814378" y="36145967"/>
          <a:ext cx="306996" cy="29397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2</xdr:col>
      <xdr:colOff>733562</xdr:colOff>
      <xdr:row>227</xdr:row>
      <xdr:rowOff>1</xdr:rowOff>
    </xdr:from>
    <xdr:to>
      <xdr:col>3</xdr:col>
      <xdr:colOff>109871</xdr:colOff>
      <xdr:row>229</xdr:row>
      <xdr:rowOff>43627</xdr:rowOff>
    </xdr:to>
    <xdr:cxnSp macro="">
      <xdr:nvCxnSpPr>
        <xdr:cNvPr id="142" name="Straight Connector 141">
          <a:extLst>
            <a:ext uri="{FF2B5EF4-FFF2-40B4-BE49-F238E27FC236}">
              <a16:creationId xmlns:a16="http://schemas.microsoft.com/office/drawing/2014/main" id="{707EC0A7-6A4F-3947-B6F1-312DB278FD85}"/>
            </a:ext>
          </a:extLst>
        </xdr:cNvPr>
        <xdr:cNvCxnSpPr>
          <a:endCxn id="139" idx="2"/>
        </xdr:cNvCxnSpPr>
      </xdr:nvCxnSpPr>
      <xdr:spPr>
        <a:xfrm>
          <a:off x="13529244175" y="36540030"/>
          <a:ext cx="202176" cy="44738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645311</xdr:colOff>
      <xdr:row>225</xdr:row>
      <xdr:rowOff>80751</xdr:rowOff>
    </xdr:from>
    <xdr:to>
      <xdr:col>3</xdr:col>
      <xdr:colOff>649682</xdr:colOff>
      <xdr:row>229</xdr:row>
      <xdr:rowOff>121248</xdr:rowOff>
    </xdr:to>
    <xdr:cxnSp macro="">
      <xdr:nvCxnSpPr>
        <xdr:cNvPr id="146" name="Straight Connector 145">
          <a:extLst>
            <a:ext uri="{FF2B5EF4-FFF2-40B4-BE49-F238E27FC236}">
              <a16:creationId xmlns:a16="http://schemas.microsoft.com/office/drawing/2014/main" id="{110E99E0-60E9-E079-2F17-FBCEDFA8165D}"/>
            </a:ext>
          </a:extLst>
        </xdr:cNvPr>
        <xdr:cNvCxnSpPr>
          <a:stCxn id="133" idx="0"/>
        </xdr:cNvCxnSpPr>
      </xdr:nvCxnSpPr>
      <xdr:spPr>
        <a:xfrm flipH="1" flipV="1">
          <a:off x="13527878497" y="40254595"/>
          <a:ext cx="4371" cy="84801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734104</xdr:colOff>
      <xdr:row>224</xdr:row>
      <xdr:rowOff>187197</xdr:rowOff>
    </xdr:from>
    <xdr:to>
      <xdr:col>4</xdr:col>
      <xdr:colOff>418439</xdr:colOff>
      <xdr:row>224</xdr:row>
      <xdr:rowOff>194538</xdr:rowOff>
    </xdr:to>
    <xdr:cxnSp macro="">
      <xdr:nvCxnSpPr>
        <xdr:cNvPr id="147" name="Straight Connector 146">
          <a:extLst>
            <a:ext uri="{FF2B5EF4-FFF2-40B4-BE49-F238E27FC236}">
              <a16:creationId xmlns:a16="http://schemas.microsoft.com/office/drawing/2014/main" id="{D0BF57AE-F909-9FE5-574B-40DFCB6BDD64}"/>
            </a:ext>
          </a:extLst>
        </xdr:cNvPr>
        <xdr:cNvCxnSpPr/>
      </xdr:nvCxnSpPr>
      <xdr:spPr>
        <a:xfrm>
          <a:off x="13527283873" y="40159162"/>
          <a:ext cx="510202" cy="7341"/>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811185</xdr:colOff>
      <xdr:row>224</xdr:row>
      <xdr:rowOff>176185</xdr:rowOff>
    </xdr:from>
    <xdr:to>
      <xdr:col>5</xdr:col>
      <xdr:colOff>80751</xdr:colOff>
      <xdr:row>226</xdr:row>
      <xdr:rowOff>143150</xdr:rowOff>
    </xdr:to>
    <xdr:sp macro="" textlink="">
      <xdr:nvSpPr>
        <xdr:cNvPr id="150" name="Left Brace 149">
          <a:extLst>
            <a:ext uri="{FF2B5EF4-FFF2-40B4-BE49-F238E27FC236}">
              <a16:creationId xmlns:a16="http://schemas.microsoft.com/office/drawing/2014/main" id="{F8428FA6-8B92-1377-4B89-6FE309D289E5}"/>
            </a:ext>
          </a:extLst>
        </xdr:cNvPr>
        <xdr:cNvSpPr/>
      </xdr:nvSpPr>
      <xdr:spPr>
        <a:xfrm>
          <a:off x="13526795694" y="41157543"/>
          <a:ext cx="95433" cy="370723"/>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73410</xdr:colOff>
      <xdr:row>230</xdr:row>
      <xdr:rowOff>82586</xdr:rowOff>
    </xdr:from>
    <xdr:to>
      <xdr:col>3</xdr:col>
      <xdr:colOff>633165</xdr:colOff>
      <xdr:row>230</xdr:row>
      <xdr:rowOff>201878</xdr:rowOff>
    </xdr:to>
    <xdr:sp macro="" textlink="">
      <xdr:nvSpPr>
        <xdr:cNvPr id="151" name="Left Brace 150">
          <a:extLst>
            <a:ext uri="{FF2B5EF4-FFF2-40B4-BE49-F238E27FC236}">
              <a16:creationId xmlns:a16="http://schemas.microsoft.com/office/drawing/2014/main" id="{6274B691-A2EC-EDDA-24D0-16C578D16156}"/>
            </a:ext>
          </a:extLst>
        </xdr:cNvPr>
        <xdr:cNvSpPr/>
      </xdr:nvSpPr>
      <xdr:spPr>
        <a:xfrm rot="16200000">
          <a:off x="13528115246" y="42054984"/>
          <a:ext cx="119292" cy="559755"/>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117455</xdr:colOff>
      <xdr:row>222</xdr:row>
      <xdr:rowOff>97048</xdr:rowOff>
    </xdr:from>
    <xdr:ext cx="2026576" cy="317523"/>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152" name="TextBox 151">
              <a:extLst>
                <a:ext uri="{FF2B5EF4-FFF2-40B4-BE49-F238E27FC236}">
                  <a16:creationId xmlns:a16="http://schemas.microsoft.com/office/drawing/2014/main" id="{A7E26302-1BF1-F0D4-AC03-DFD08097EC66}"/>
                </a:ext>
              </a:extLst>
            </xdr:cNvPr>
            <xdr:cNvSpPr txBox="1"/>
          </xdr:nvSpPr>
          <xdr:spPr>
            <a:xfrm>
              <a:off x="13523080680" y="40674649"/>
              <a:ext cx="2026576"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endParaRPr lang="en-US" sz="1100"/>
            </a:p>
          </xdr:txBody>
        </xdr:sp>
      </mc:Fallback>
    </mc:AlternateContent>
    <xdr:clientData/>
  </xdr:oneCellAnchor>
  <xdr:oneCellAnchor>
    <xdr:from>
      <xdr:col>6</xdr:col>
      <xdr:colOff>627659</xdr:colOff>
      <xdr:row>226</xdr:row>
      <xdr:rowOff>71354</xdr:rowOff>
    </xdr:from>
    <xdr:ext cx="2331228" cy="346762"/>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153" name="TextBox 152">
              <a:extLst>
                <a:ext uri="{FF2B5EF4-FFF2-40B4-BE49-F238E27FC236}">
                  <a16:creationId xmlns:a16="http://schemas.microsoft.com/office/drawing/2014/main" id="{05ABD923-000A-67FE-396D-BD74BB1D9A72}"/>
                </a:ext>
              </a:extLst>
            </xdr:cNvPr>
            <xdr:cNvSpPr txBox="1"/>
          </xdr:nvSpPr>
          <xdr:spPr>
            <a:xfrm>
              <a:off x="13523091691" y="41456470"/>
              <a:ext cx="2331228"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𝑦_𝐵−𝑦_𝐶</a:t>
              </a:r>
              <a:r>
                <a:rPr lang="he-IL" sz="1100" b="0" i="0">
                  <a:latin typeface="Cambria Math" panose="02040503050406030204" pitchFamily="18" charset="0"/>
                </a:rPr>
                <a:t>)/(</a:t>
              </a:r>
              <a:r>
                <a:rPr lang="en-US" sz="1100" b="0" i="0">
                  <a:latin typeface="Cambria Math" panose="02040503050406030204" pitchFamily="18" charset="0"/>
                </a:rPr>
                <a:t>𝑥_𝐵−𝑥_𝐶</a:t>
              </a:r>
              <a:r>
                <a:rPr lang="he-IL" sz="1100" b="0" i="0">
                  <a:latin typeface="Cambria Math" panose="02040503050406030204" pitchFamily="18" charset="0"/>
                </a:rPr>
                <a:t> )</a:t>
              </a:r>
              <a:r>
                <a:rPr lang="en-US" sz="1100" b="0" i="0">
                  <a:latin typeface="Cambria Math" panose="02040503050406030204" pitchFamily="18" charset="0"/>
                </a:rPr>
                <a:t>=(100−40)/(100−160)=60/(−60)=−1</a:t>
              </a:r>
              <a:endParaRPr lang="en-US" sz="1100"/>
            </a:p>
          </xdr:txBody>
        </xdr:sp>
      </mc:Fallback>
    </mc:AlternateContent>
    <xdr:clientData/>
  </xdr:oneCellAnchor>
  <xdr:twoCellAnchor editAs="oneCell">
    <xdr:from>
      <xdr:col>0</xdr:col>
      <xdr:colOff>1</xdr:colOff>
      <xdr:row>236</xdr:row>
      <xdr:rowOff>142595</xdr:rowOff>
    </xdr:from>
    <xdr:to>
      <xdr:col>7</xdr:col>
      <xdr:colOff>625130</xdr:colOff>
      <xdr:row>263</xdr:row>
      <xdr:rowOff>11464</xdr:rowOff>
    </xdr:to>
    <xdr:pic>
      <xdr:nvPicPr>
        <xdr:cNvPr id="154" name="Picture 153">
          <a:extLst>
            <a:ext uri="{FF2B5EF4-FFF2-40B4-BE49-F238E27FC236}">
              <a16:creationId xmlns:a16="http://schemas.microsoft.com/office/drawing/2014/main" id="{D879C945-7929-BA8B-D018-C44576D9D56E}"/>
            </a:ext>
          </a:extLst>
        </xdr:cNvPr>
        <xdr:cNvPicPr>
          <a:picLocks noChangeAspect="1"/>
        </xdr:cNvPicPr>
      </xdr:nvPicPr>
      <xdr:blipFill>
        <a:blip xmlns:r="http://schemas.openxmlformats.org/officeDocument/2006/relationships" r:embed="rId1"/>
        <a:stretch>
          <a:fillRect/>
        </a:stretch>
      </xdr:blipFill>
      <xdr:spPr>
        <a:xfrm>
          <a:off x="13500343817" y="44008841"/>
          <a:ext cx="6395831" cy="5403397"/>
        </a:xfrm>
        <a:prstGeom prst="rect">
          <a:avLst/>
        </a:prstGeom>
      </xdr:spPr>
    </xdr:pic>
    <xdr:clientData/>
  </xdr:twoCellAnchor>
  <xdr:twoCellAnchor>
    <xdr:from>
      <xdr:col>11</xdr:col>
      <xdr:colOff>418876</xdr:colOff>
      <xdr:row>243</xdr:row>
      <xdr:rowOff>53474</xdr:rowOff>
    </xdr:from>
    <xdr:to>
      <xdr:col>11</xdr:col>
      <xdr:colOff>454525</xdr:colOff>
      <xdr:row>256</xdr:row>
      <xdr:rowOff>102491</xdr:rowOff>
    </xdr:to>
    <xdr:cxnSp macro="">
      <xdr:nvCxnSpPr>
        <xdr:cNvPr id="156" name="Straight Arrow Connector 155">
          <a:extLst>
            <a:ext uri="{FF2B5EF4-FFF2-40B4-BE49-F238E27FC236}">
              <a16:creationId xmlns:a16="http://schemas.microsoft.com/office/drawing/2014/main" id="{181DF058-EA38-C55A-B1F8-0430EC124950}"/>
            </a:ext>
          </a:extLst>
        </xdr:cNvPr>
        <xdr:cNvCxnSpPr/>
      </xdr:nvCxnSpPr>
      <xdr:spPr>
        <a:xfrm flipV="1">
          <a:off x="13497216878" y="45354597"/>
          <a:ext cx="35649" cy="271378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8</xdr:col>
      <xdr:colOff>218350</xdr:colOff>
      <xdr:row>254</xdr:row>
      <xdr:rowOff>115860</xdr:rowOff>
    </xdr:from>
    <xdr:to>
      <xdr:col>12</xdr:col>
      <xdr:colOff>4455</xdr:colOff>
      <xdr:row>254</xdr:row>
      <xdr:rowOff>120316</xdr:rowOff>
    </xdr:to>
    <xdr:cxnSp macro="">
      <xdr:nvCxnSpPr>
        <xdr:cNvPr id="157" name="Straight Arrow Connector 156">
          <a:extLst>
            <a:ext uri="{FF2B5EF4-FFF2-40B4-BE49-F238E27FC236}">
              <a16:creationId xmlns:a16="http://schemas.microsoft.com/office/drawing/2014/main" id="{8BCAAA64-7AFE-ABCC-0E84-F76F026FC026}"/>
            </a:ext>
          </a:extLst>
        </xdr:cNvPr>
        <xdr:cNvCxnSpPr/>
      </xdr:nvCxnSpPr>
      <xdr:spPr>
        <a:xfrm>
          <a:off x="13496842562" y="47671790"/>
          <a:ext cx="3083649" cy="4456"/>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11</xdr:col>
      <xdr:colOff>374315</xdr:colOff>
      <xdr:row>244</xdr:row>
      <xdr:rowOff>84667</xdr:rowOff>
    </xdr:from>
    <xdr:to>
      <xdr:col>11</xdr:col>
      <xdr:colOff>472350</xdr:colOff>
      <xdr:row>244</xdr:row>
      <xdr:rowOff>187158</xdr:rowOff>
    </xdr:to>
    <xdr:sp macro="" textlink="">
      <xdr:nvSpPr>
        <xdr:cNvPr id="160" name="Oval 159">
          <a:extLst>
            <a:ext uri="{FF2B5EF4-FFF2-40B4-BE49-F238E27FC236}">
              <a16:creationId xmlns:a16="http://schemas.microsoft.com/office/drawing/2014/main" id="{ADB99827-A04D-315F-612D-5D14D0A80A0C}"/>
            </a:ext>
          </a:extLst>
        </xdr:cNvPr>
        <xdr:cNvSpPr/>
      </xdr:nvSpPr>
      <xdr:spPr>
        <a:xfrm>
          <a:off x="13497199053" y="4559077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512455</xdr:colOff>
      <xdr:row>254</xdr:row>
      <xdr:rowOff>62386</xdr:rowOff>
    </xdr:from>
    <xdr:to>
      <xdr:col>8</xdr:col>
      <xdr:colOff>610490</xdr:colOff>
      <xdr:row>254</xdr:row>
      <xdr:rowOff>164877</xdr:rowOff>
    </xdr:to>
    <xdr:sp macro="" textlink="">
      <xdr:nvSpPr>
        <xdr:cNvPr id="165" name="Oval 164">
          <a:extLst>
            <a:ext uri="{FF2B5EF4-FFF2-40B4-BE49-F238E27FC236}">
              <a16:creationId xmlns:a16="http://schemas.microsoft.com/office/drawing/2014/main" id="{6BB7C71C-D786-D504-959C-7A1ADFA9FF60}"/>
            </a:ext>
          </a:extLst>
        </xdr:cNvPr>
        <xdr:cNvSpPr/>
      </xdr:nvSpPr>
      <xdr:spPr>
        <a:xfrm>
          <a:off x="13499534071" y="47618316"/>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739718</xdr:colOff>
      <xdr:row>252</xdr:row>
      <xdr:rowOff>147054</xdr:rowOff>
    </xdr:from>
    <xdr:to>
      <xdr:col>9</xdr:col>
      <xdr:colOff>13367</xdr:colOff>
      <xdr:row>253</xdr:row>
      <xdr:rowOff>44563</xdr:rowOff>
    </xdr:to>
    <xdr:sp macro="" textlink="">
      <xdr:nvSpPr>
        <xdr:cNvPr id="166" name="Oval 165">
          <a:extLst>
            <a:ext uri="{FF2B5EF4-FFF2-40B4-BE49-F238E27FC236}">
              <a16:creationId xmlns:a16="http://schemas.microsoft.com/office/drawing/2014/main" id="{6758C27B-3BBD-350C-681C-C305EDB9625E}"/>
            </a:ext>
          </a:extLst>
        </xdr:cNvPr>
        <xdr:cNvSpPr/>
      </xdr:nvSpPr>
      <xdr:spPr>
        <a:xfrm>
          <a:off x="13499306808" y="4729301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378772</xdr:colOff>
      <xdr:row>249</xdr:row>
      <xdr:rowOff>155964</xdr:rowOff>
    </xdr:from>
    <xdr:to>
      <xdr:col>9</xdr:col>
      <xdr:colOff>476807</xdr:colOff>
      <xdr:row>250</xdr:row>
      <xdr:rowOff>53473</xdr:rowOff>
    </xdr:to>
    <xdr:sp macro="" textlink="">
      <xdr:nvSpPr>
        <xdr:cNvPr id="167" name="Oval 166">
          <a:extLst>
            <a:ext uri="{FF2B5EF4-FFF2-40B4-BE49-F238E27FC236}">
              <a16:creationId xmlns:a16="http://schemas.microsoft.com/office/drawing/2014/main" id="{BE90DD06-A1B3-2506-F59F-A4DD35494A62}"/>
            </a:ext>
          </a:extLst>
        </xdr:cNvPr>
        <xdr:cNvSpPr/>
      </xdr:nvSpPr>
      <xdr:spPr>
        <a:xfrm>
          <a:off x="13498843368" y="46686982"/>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138140</xdr:colOff>
      <xdr:row>247</xdr:row>
      <xdr:rowOff>40106</xdr:rowOff>
    </xdr:from>
    <xdr:to>
      <xdr:col>10</xdr:col>
      <xdr:colOff>236175</xdr:colOff>
      <xdr:row>247</xdr:row>
      <xdr:rowOff>142597</xdr:rowOff>
    </xdr:to>
    <xdr:sp macro="" textlink="">
      <xdr:nvSpPr>
        <xdr:cNvPr id="168" name="Oval 167">
          <a:extLst>
            <a:ext uri="{FF2B5EF4-FFF2-40B4-BE49-F238E27FC236}">
              <a16:creationId xmlns:a16="http://schemas.microsoft.com/office/drawing/2014/main" id="{3E3FC082-176F-BE71-729A-1DAC7908053E}"/>
            </a:ext>
          </a:extLst>
        </xdr:cNvPr>
        <xdr:cNvSpPr/>
      </xdr:nvSpPr>
      <xdr:spPr>
        <a:xfrm>
          <a:off x="13498259614" y="46161159"/>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632772</xdr:colOff>
      <xdr:row>245</xdr:row>
      <xdr:rowOff>102492</xdr:rowOff>
    </xdr:from>
    <xdr:to>
      <xdr:col>10</xdr:col>
      <xdr:colOff>730807</xdr:colOff>
      <xdr:row>246</xdr:row>
      <xdr:rowOff>1</xdr:rowOff>
    </xdr:to>
    <xdr:sp macro="" textlink="">
      <xdr:nvSpPr>
        <xdr:cNvPr id="169" name="Oval 168">
          <a:extLst>
            <a:ext uri="{FF2B5EF4-FFF2-40B4-BE49-F238E27FC236}">
              <a16:creationId xmlns:a16="http://schemas.microsoft.com/office/drawing/2014/main" id="{02B6CA9C-FA35-D6A0-3E01-A7BB7CD5AA39}"/>
            </a:ext>
          </a:extLst>
        </xdr:cNvPr>
        <xdr:cNvSpPr/>
      </xdr:nvSpPr>
      <xdr:spPr>
        <a:xfrm>
          <a:off x="13497764982" y="45813580"/>
          <a:ext cx="98035" cy="10249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10</xdr:col>
      <xdr:colOff>716450</xdr:colOff>
      <xdr:row>244</xdr:row>
      <xdr:rowOff>172149</xdr:rowOff>
    </xdr:from>
    <xdr:to>
      <xdr:col>11</xdr:col>
      <xdr:colOff>388672</xdr:colOff>
      <xdr:row>245</xdr:row>
      <xdr:rowOff>189974</xdr:rowOff>
    </xdr:to>
    <xdr:cxnSp macro="">
      <xdr:nvCxnSpPr>
        <xdr:cNvPr id="172" name="Straight Connector 171">
          <a:extLst>
            <a:ext uri="{FF2B5EF4-FFF2-40B4-BE49-F238E27FC236}">
              <a16:creationId xmlns:a16="http://schemas.microsoft.com/office/drawing/2014/main" id="{C13DEBBC-733D-5219-29D8-B452CF2D0A46}"/>
            </a:ext>
          </a:extLst>
        </xdr:cNvPr>
        <xdr:cNvCxnSpPr>
          <a:stCxn id="160" idx="5"/>
          <a:endCxn id="169" idx="3"/>
        </xdr:cNvCxnSpPr>
      </xdr:nvCxnSpPr>
      <xdr:spPr>
        <a:xfrm>
          <a:off x="13497282731" y="45678254"/>
          <a:ext cx="496608" cy="22280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236175</xdr:colOff>
      <xdr:row>245</xdr:row>
      <xdr:rowOff>172148</xdr:rowOff>
    </xdr:from>
    <xdr:to>
      <xdr:col>10</xdr:col>
      <xdr:colOff>633759</xdr:colOff>
      <xdr:row>247</xdr:row>
      <xdr:rowOff>91352</xdr:rowOff>
    </xdr:to>
    <xdr:cxnSp macro="">
      <xdr:nvCxnSpPr>
        <xdr:cNvPr id="173" name="Straight Connector 172">
          <a:extLst>
            <a:ext uri="{FF2B5EF4-FFF2-40B4-BE49-F238E27FC236}">
              <a16:creationId xmlns:a16="http://schemas.microsoft.com/office/drawing/2014/main" id="{691ACD73-712A-73D3-65E1-A424A1624D69}"/>
            </a:ext>
          </a:extLst>
        </xdr:cNvPr>
        <xdr:cNvCxnSpPr>
          <a:endCxn id="168" idx="2"/>
        </xdr:cNvCxnSpPr>
      </xdr:nvCxnSpPr>
      <xdr:spPr>
        <a:xfrm>
          <a:off x="13497862030" y="45883236"/>
          <a:ext cx="397584" cy="329169"/>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462450</xdr:colOff>
      <xdr:row>247</xdr:row>
      <xdr:rowOff>83025</xdr:rowOff>
    </xdr:from>
    <xdr:to>
      <xdr:col>10</xdr:col>
      <xdr:colOff>161408</xdr:colOff>
      <xdr:row>250</xdr:row>
      <xdr:rowOff>38464</xdr:rowOff>
    </xdr:to>
    <xdr:cxnSp macro="">
      <xdr:nvCxnSpPr>
        <xdr:cNvPr id="175" name="Straight Connector 174">
          <a:extLst>
            <a:ext uri="{FF2B5EF4-FFF2-40B4-BE49-F238E27FC236}">
              <a16:creationId xmlns:a16="http://schemas.microsoft.com/office/drawing/2014/main" id="{FCA034C3-DD0B-E306-A974-3A267628665F}"/>
            </a:ext>
          </a:extLst>
        </xdr:cNvPr>
        <xdr:cNvCxnSpPr>
          <a:endCxn id="167" idx="3"/>
        </xdr:cNvCxnSpPr>
      </xdr:nvCxnSpPr>
      <xdr:spPr>
        <a:xfrm>
          <a:off x="13498334381" y="46204078"/>
          <a:ext cx="523344" cy="57038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819929</xdr:colOff>
      <xdr:row>249</xdr:row>
      <xdr:rowOff>181060</xdr:rowOff>
    </xdr:from>
    <xdr:to>
      <xdr:col>9</xdr:col>
      <xdr:colOff>442144</xdr:colOff>
      <xdr:row>252</xdr:row>
      <xdr:rowOff>155965</xdr:rowOff>
    </xdr:to>
    <xdr:cxnSp macro="">
      <xdr:nvCxnSpPr>
        <xdr:cNvPr id="177" name="Straight Connector 176">
          <a:extLst>
            <a:ext uri="{FF2B5EF4-FFF2-40B4-BE49-F238E27FC236}">
              <a16:creationId xmlns:a16="http://schemas.microsoft.com/office/drawing/2014/main" id="{0B10DD4C-EB9A-B238-09AA-A933FFAA7DA7}"/>
            </a:ext>
          </a:extLst>
        </xdr:cNvPr>
        <xdr:cNvCxnSpPr/>
      </xdr:nvCxnSpPr>
      <xdr:spPr>
        <a:xfrm>
          <a:off x="13498878031" y="46712078"/>
          <a:ext cx="446601" cy="58985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596133</xdr:colOff>
      <xdr:row>252</xdr:row>
      <xdr:rowOff>140955</xdr:rowOff>
    </xdr:from>
    <xdr:to>
      <xdr:col>8</xdr:col>
      <xdr:colOff>798635</xdr:colOff>
      <xdr:row>254</xdr:row>
      <xdr:rowOff>77395</xdr:rowOff>
    </xdr:to>
    <xdr:cxnSp macro="">
      <xdr:nvCxnSpPr>
        <xdr:cNvPr id="179" name="Straight Connector 178">
          <a:extLst>
            <a:ext uri="{FF2B5EF4-FFF2-40B4-BE49-F238E27FC236}">
              <a16:creationId xmlns:a16="http://schemas.microsoft.com/office/drawing/2014/main" id="{815D2224-7E0E-BE86-40EC-0AB6526324E7}"/>
            </a:ext>
          </a:extLst>
        </xdr:cNvPr>
        <xdr:cNvCxnSpPr>
          <a:endCxn id="165" idx="1"/>
        </xdr:cNvCxnSpPr>
      </xdr:nvCxnSpPr>
      <xdr:spPr>
        <a:xfrm>
          <a:off x="13499345926" y="47286920"/>
          <a:ext cx="202502" cy="34640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160423</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200</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00A1DD75-C5FB-358D-B48B-B9E39ED868FB}"/>
                </a:ext>
              </a:extLst>
            </xdr:cNvPr>
            <xdr:cNvSpPr txBox="1"/>
          </xdr:nvSpPr>
          <xdr:spPr>
            <a:xfrm>
              <a:off x="13499221909"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200</a:t>
              </a:r>
              <a:endParaRPr lang="en-US" sz="1100"/>
            </a:p>
          </xdr:txBody>
        </xdr:sp>
      </mc:Fallback>
    </mc:AlternateContent>
    <xdr:clientData/>
  </xdr:oneCellAnchor>
  <xdr:oneCellAnchor>
    <xdr:from>
      <xdr:col>8</xdr:col>
      <xdr:colOff>427791</xdr:colOff>
      <xdr:row>254</xdr:row>
      <xdr:rowOff>151063</xdr:rowOff>
    </xdr:from>
    <xdr:ext cx="762229" cy="140872"/>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180</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E1473B39-73CC-D970-B41E-964BCC564C1C}"/>
                </a:ext>
              </a:extLst>
            </xdr:cNvPr>
            <xdr:cNvSpPr txBox="1"/>
          </xdr:nvSpPr>
          <xdr:spPr>
            <a:xfrm>
              <a:off x="13498954541" y="47706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180</a:t>
              </a:r>
              <a:endParaRPr lang="en-US" sz="1100"/>
            </a:p>
          </xdr:txBody>
        </xdr:sp>
      </mc:Fallback>
    </mc:AlternateContent>
    <xdr:clientData/>
  </xdr:oneCellAnchor>
  <xdr:oneCellAnchor>
    <xdr:from>
      <xdr:col>11</xdr:col>
      <xdr:colOff>169323</xdr:colOff>
      <xdr:row>252</xdr:row>
      <xdr:rowOff>124326</xdr:rowOff>
    </xdr:from>
    <xdr:ext cx="762229" cy="140872"/>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40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F221D746-CD1E-960F-219F-EBD8D82FD8F2}"/>
                </a:ext>
              </a:extLst>
            </xdr:cNvPr>
            <xdr:cNvSpPr txBox="1"/>
          </xdr:nvSpPr>
          <xdr:spPr>
            <a:xfrm>
              <a:off x="13496739851" y="47270291"/>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40</a:t>
              </a:r>
              <a:endParaRPr lang="en-US" sz="1100"/>
            </a:p>
          </xdr:txBody>
        </xdr:sp>
      </mc:Fallback>
    </mc:AlternateContent>
    <xdr:clientData/>
  </xdr:oneCellAnchor>
  <xdr:oneCellAnchor>
    <xdr:from>
      <xdr:col>9</xdr:col>
      <xdr:colOff>4686</xdr:colOff>
      <xdr:row>254</xdr:row>
      <xdr:rowOff>155519</xdr:rowOff>
    </xdr:from>
    <xdr:ext cx="762229" cy="140872"/>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150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85825F50-CE0B-C84A-8413-D93FDD23C1AD}"/>
                </a:ext>
              </a:extLst>
            </xdr:cNvPr>
            <xdr:cNvSpPr txBox="1"/>
          </xdr:nvSpPr>
          <xdr:spPr>
            <a:xfrm>
              <a:off x="13498553260" y="47711449"/>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150</a:t>
              </a:r>
              <a:endParaRPr lang="en-US" sz="1100"/>
            </a:p>
          </xdr:txBody>
        </xdr:sp>
      </mc:Fallback>
    </mc:AlternateContent>
    <xdr:clientData/>
  </xdr:oneCellAnchor>
  <xdr:oneCellAnchor>
    <xdr:from>
      <xdr:col>11</xdr:col>
      <xdr:colOff>182920</xdr:colOff>
      <xdr:row>249</xdr:row>
      <xdr:rowOff>159975</xdr:rowOff>
    </xdr:from>
    <xdr:ext cx="762229" cy="140872"/>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80</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B3D65F26-48CC-4147-90AE-45489426550D}"/>
                </a:ext>
              </a:extLst>
            </xdr:cNvPr>
            <xdr:cNvSpPr txBox="1"/>
          </xdr:nvSpPr>
          <xdr:spPr>
            <a:xfrm>
              <a:off x="13496726254" y="46690993"/>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80</a:t>
              </a:r>
              <a:endParaRPr lang="en-US" sz="1100"/>
            </a:p>
          </xdr:txBody>
        </xdr:sp>
      </mc:Fallback>
    </mc:AlternateContent>
    <xdr:clientData/>
  </xdr:oneCellAnchor>
  <xdr:oneCellAnchor>
    <xdr:from>
      <xdr:col>9</xdr:col>
      <xdr:colOff>659968</xdr:colOff>
      <xdr:row>254</xdr:row>
      <xdr:rowOff>128782</xdr:rowOff>
    </xdr:from>
    <xdr:ext cx="762229" cy="140872"/>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BF61685E-8597-D043-B445-B9AE06256BE0}"/>
                </a:ext>
              </a:extLst>
            </xdr:cNvPr>
            <xdr:cNvSpPr txBox="1"/>
          </xdr:nvSpPr>
          <xdr:spPr>
            <a:xfrm>
              <a:off x="13497897978" y="47684712"/>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11</xdr:col>
      <xdr:colOff>183161</xdr:colOff>
      <xdr:row>247</xdr:row>
      <xdr:rowOff>30747</xdr:rowOff>
    </xdr:from>
    <xdr:ext cx="762229" cy="140872"/>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110</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6A1580DA-5210-667E-7C22-D3BC0A69D284}"/>
                </a:ext>
              </a:extLst>
            </xdr:cNvPr>
            <xdr:cNvSpPr txBox="1"/>
          </xdr:nvSpPr>
          <xdr:spPr>
            <a:xfrm>
              <a:off x="13496726013" y="46151800"/>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110</a:t>
              </a:r>
              <a:endParaRPr lang="en-US" sz="1100"/>
            </a:p>
          </xdr:txBody>
        </xdr:sp>
      </mc:Fallback>
    </mc:AlternateContent>
    <xdr:clientData/>
  </xdr:oneCellAnchor>
  <xdr:oneCellAnchor>
    <xdr:from>
      <xdr:col>10</xdr:col>
      <xdr:colOff>366091</xdr:colOff>
      <xdr:row>254</xdr:row>
      <xdr:rowOff>133238</xdr:rowOff>
    </xdr:from>
    <xdr:ext cx="762229" cy="1408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60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B1E7F9E7-F4D1-5B4B-B859-7199E2F984A5}"/>
                </a:ext>
              </a:extLst>
            </xdr:cNvPr>
            <xdr:cNvSpPr txBox="1"/>
          </xdr:nvSpPr>
          <xdr:spPr>
            <a:xfrm>
              <a:off x="13497367469" y="47689168"/>
              <a:ext cx="762229"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60</a:t>
              </a:r>
              <a:endParaRPr lang="en-US" sz="1100"/>
            </a:p>
          </xdr:txBody>
        </xdr:sp>
      </mc:Fallback>
    </mc:AlternateContent>
    <xdr:clientData/>
  </xdr:oneCellAnchor>
  <xdr:oneCellAnchor>
    <xdr:from>
      <xdr:col>11</xdr:col>
      <xdr:colOff>232179</xdr:colOff>
      <xdr:row>245</xdr:row>
      <xdr:rowOff>88677</xdr:rowOff>
    </xdr:from>
    <xdr:ext cx="762229" cy="156518"/>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130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74BA3FBB-FBFC-84DB-0884-EDDEB636CA30}"/>
                </a:ext>
              </a:extLst>
            </xdr:cNvPr>
            <xdr:cNvSpPr txBox="1"/>
          </xdr:nvSpPr>
          <xdr:spPr>
            <a:xfrm>
              <a:off x="13531420037" y="45042645"/>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130</a:t>
              </a:r>
              <a:endParaRPr lang="en-US" sz="1100"/>
            </a:p>
          </xdr:txBody>
        </xdr:sp>
      </mc:Fallback>
    </mc:AlternateContent>
    <xdr:clientData/>
  </xdr:oneCellAnchor>
  <xdr:oneCellAnchor>
    <xdr:from>
      <xdr:col>11</xdr:col>
      <xdr:colOff>254460</xdr:colOff>
      <xdr:row>244</xdr:row>
      <xdr:rowOff>48572</xdr:rowOff>
    </xdr:from>
    <xdr:ext cx="762229" cy="156518"/>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140</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37F0294-F0A1-7D90-DDC6-229528740867}"/>
                </a:ext>
              </a:extLst>
            </xdr:cNvPr>
            <xdr:cNvSpPr txBox="1"/>
          </xdr:nvSpPr>
          <xdr:spPr>
            <a:xfrm>
              <a:off x="13531397756" y="44800953"/>
              <a:ext cx="762229"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140</a:t>
              </a:r>
              <a:endParaRPr lang="en-US" sz="1100"/>
            </a:p>
          </xdr:txBody>
        </xdr:sp>
      </mc:Fallback>
    </mc:AlternateContent>
    <xdr:clientData/>
  </xdr:oneCellAnchor>
  <xdr:oneCellAnchor>
    <xdr:from>
      <xdr:col>8</xdr:col>
      <xdr:colOff>22635</xdr:colOff>
      <xdr:row>253</xdr:row>
      <xdr:rowOff>119128</xdr:rowOff>
    </xdr:from>
    <xdr:ext cx="76222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EDB64BAF-3045-F71F-690F-6BF5FAF7AD66}"/>
                </a:ext>
              </a:extLst>
            </xdr:cNvPr>
            <xdr:cNvSpPr txBox="1"/>
          </xdr:nvSpPr>
          <xdr:spPr>
            <a:xfrm>
              <a:off x="13534109105" y="4668579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a:t>
              </a:r>
              <a:endParaRPr lang="en-US" sz="1100"/>
            </a:p>
          </xdr:txBody>
        </xdr:sp>
      </mc:Fallback>
    </mc:AlternateContent>
    <xdr:clientData/>
  </xdr:oneCellAnchor>
  <xdr:oneCellAnchor>
    <xdr:from>
      <xdr:col>8</xdr:col>
      <xdr:colOff>309897</xdr:colOff>
      <xdr:row>251</xdr:row>
      <xdr:rowOff>184645</xdr:rowOff>
    </xdr:from>
    <xdr:ext cx="762229"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𝐵</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60D6A3C2-2C17-1302-6C82-1757783EED81}"/>
                </a:ext>
              </a:extLst>
            </xdr:cNvPr>
            <xdr:cNvSpPr txBox="1"/>
          </xdr:nvSpPr>
          <xdr:spPr>
            <a:xfrm>
              <a:off x="13533821843" y="46348137"/>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𝐵</a:t>
              </a:r>
              <a:endParaRPr lang="en-US" sz="1100"/>
            </a:p>
          </xdr:txBody>
        </xdr:sp>
      </mc:Fallback>
    </mc:AlternateContent>
    <xdr:clientData/>
  </xdr:oneCellAnchor>
  <xdr:oneCellAnchor>
    <xdr:from>
      <xdr:col>8</xdr:col>
      <xdr:colOff>718112</xdr:colOff>
      <xdr:row>248</xdr:row>
      <xdr:rowOff>184645</xdr:rowOff>
    </xdr:from>
    <xdr:ext cx="762229"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𝐶</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F17F6B61-F30B-0E12-CC89-B6B520ECE30D}"/>
                </a:ext>
              </a:extLst>
            </xdr:cNvPr>
            <xdr:cNvSpPr txBox="1"/>
          </xdr:nvSpPr>
          <xdr:spPr>
            <a:xfrm>
              <a:off x="13533413628" y="45743375"/>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𝐶</a:t>
              </a:r>
              <a:endParaRPr lang="en-US" sz="1100"/>
            </a:p>
          </xdr:txBody>
        </xdr:sp>
      </mc:Fallback>
    </mc:AlternateContent>
    <xdr:clientData/>
  </xdr:oneCellAnchor>
  <xdr:oneCellAnchor>
    <xdr:from>
      <xdr:col>9</xdr:col>
      <xdr:colOff>501406</xdr:colOff>
      <xdr:row>246</xdr:row>
      <xdr:rowOff>68732</xdr:rowOff>
    </xdr:from>
    <xdr:ext cx="762229"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03E9DA79-BFB2-9A03-99C6-5E7D0630D704}"/>
                </a:ext>
              </a:extLst>
            </xdr:cNvPr>
            <xdr:cNvSpPr txBox="1"/>
          </xdr:nvSpPr>
          <xdr:spPr>
            <a:xfrm>
              <a:off x="13532803826" y="45224288"/>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10</xdr:col>
      <xdr:colOff>209105</xdr:colOff>
      <xdr:row>244</xdr:row>
      <xdr:rowOff>134248</xdr:rowOff>
    </xdr:from>
    <xdr:ext cx="762229"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𝐸</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E86AD660-F1FF-6161-E8BB-B7D6A55A0255}"/>
                </a:ext>
              </a:extLst>
            </xdr:cNvPr>
            <xdr:cNvSpPr txBox="1"/>
          </xdr:nvSpPr>
          <xdr:spPr>
            <a:xfrm>
              <a:off x="13532269619" y="44886629"/>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𝐸</a:t>
              </a:r>
              <a:endParaRPr lang="en-US" sz="1100"/>
            </a:p>
          </xdr:txBody>
        </xdr:sp>
      </mc:Fallback>
    </mc:AlternateContent>
    <xdr:clientData/>
  </xdr:oneCellAnchor>
  <xdr:oneCellAnchor>
    <xdr:from>
      <xdr:col>11</xdr:col>
      <xdr:colOff>103272</xdr:colOff>
      <xdr:row>243</xdr:row>
      <xdr:rowOff>104009</xdr:rowOff>
    </xdr:from>
    <xdr:ext cx="762229"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𝐹</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20A828B6-7F2F-9AED-0CF7-E7303A1DC066}"/>
                </a:ext>
              </a:extLst>
            </xdr:cNvPr>
            <xdr:cNvSpPr txBox="1"/>
          </xdr:nvSpPr>
          <xdr:spPr>
            <a:xfrm>
              <a:off x="13531548944" y="44654803"/>
              <a:ext cx="76222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𝐹</a:t>
              </a:r>
              <a:endParaRPr lang="en-US" sz="1100"/>
            </a:p>
          </xdr:txBody>
        </xdr:sp>
      </mc:Fallback>
    </mc:AlternateContent>
    <xdr:clientData/>
  </xdr:oneCellAnchor>
  <xdr:twoCellAnchor>
    <xdr:from>
      <xdr:col>2</xdr:col>
      <xdr:colOff>24356</xdr:colOff>
      <xdr:row>34</xdr:row>
      <xdr:rowOff>100904</xdr:rowOff>
    </xdr:from>
    <xdr:to>
      <xdr:col>2</xdr:col>
      <xdr:colOff>339811</xdr:colOff>
      <xdr:row>34</xdr:row>
      <xdr:rowOff>104691</xdr:rowOff>
    </xdr:to>
    <xdr:cxnSp macro="">
      <xdr:nvCxnSpPr>
        <xdr:cNvPr id="8" name="Straight Arrow Connector 7">
          <a:extLst>
            <a:ext uri="{FF2B5EF4-FFF2-40B4-BE49-F238E27FC236}">
              <a16:creationId xmlns:a16="http://schemas.microsoft.com/office/drawing/2014/main" id="{0A99B549-EDD0-F05D-19B1-7796506EF541}"/>
            </a:ext>
          </a:extLst>
        </xdr:cNvPr>
        <xdr:cNvCxnSpPr>
          <a:stCxn id="15" idx="6"/>
        </xdr:cNvCxnSpPr>
      </xdr:nvCxnSpPr>
      <xdr:spPr>
        <a:xfrm flipV="1">
          <a:off x="13508751093" y="5981178"/>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17397</xdr:colOff>
      <xdr:row>34</xdr:row>
      <xdr:rowOff>107863</xdr:rowOff>
    </xdr:from>
    <xdr:to>
      <xdr:col>2</xdr:col>
      <xdr:colOff>24356</xdr:colOff>
      <xdr:row>35</xdr:row>
      <xdr:rowOff>69589</xdr:rowOff>
    </xdr:to>
    <xdr:cxnSp macro="">
      <xdr:nvCxnSpPr>
        <xdr:cNvPr id="12" name="Straight Arrow Connector 11">
          <a:extLst>
            <a:ext uri="{FF2B5EF4-FFF2-40B4-BE49-F238E27FC236}">
              <a16:creationId xmlns:a16="http://schemas.microsoft.com/office/drawing/2014/main" id="{7B0DBB4E-1A3E-A5E9-3F22-E7E185E75753}"/>
            </a:ext>
          </a:extLst>
        </xdr:cNvPr>
        <xdr:cNvCxnSpPr/>
      </xdr:nvCxnSpPr>
      <xdr:spPr>
        <a:xfrm>
          <a:off x="13509066548" y="5988137"/>
          <a:ext cx="6959" cy="16353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254000</xdr:colOff>
      <xdr:row>36</xdr:row>
      <xdr:rowOff>3480</xdr:rowOff>
    </xdr:from>
    <xdr:to>
      <xdr:col>1</xdr:col>
      <xdr:colOff>569455</xdr:colOff>
      <xdr:row>36</xdr:row>
      <xdr:rowOff>7267</xdr:rowOff>
    </xdr:to>
    <xdr:cxnSp macro="">
      <xdr:nvCxnSpPr>
        <xdr:cNvPr id="14" name="Straight Arrow Connector 13">
          <a:extLst>
            <a:ext uri="{FF2B5EF4-FFF2-40B4-BE49-F238E27FC236}">
              <a16:creationId xmlns:a16="http://schemas.microsoft.com/office/drawing/2014/main" id="{A2C10E2B-2D80-98A6-C72D-36187616DA1A}"/>
            </a:ext>
          </a:extLst>
        </xdr:cNvPr>
        <xdr:cNvCxnSpPr/>
      </xdr:nvCxnSpPr>
      <xdr:spPr>
        <a:xfrm flipV="1">
          <a:off x="13509346079" y="6287370"/>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281835</xdr:colOff>
      <xdr:row>36</xdr:row>
      <xdr:rowOff>31316</xdr:rowOff>
    </xdr:from>
    <xdr:to>
      <xdr:col>1</xdr:col>
      <xdr:colOff>292274</xdr:colOff>
      <xdr:row>37</xdr:row>
      <xdr:rowOff>167013</xdr:rowOff>
    </xdr:to>
    <xdr:cxnSp macro="">
      <xdr:nvCxnSpPr>
        <xdr:cNvPr id="22" name="Straight Arrow Connector 21">
          <a:extLst>
            <a:ext uri="{FF2B5EF4-FFF2-40B4-BE49-F238E27FC236}">
              <a16:creationId xmlns:a16="http://schemas.microsoft.com/office/drawing/2014/main" id="{65785B9C-8AD8-C2F1-417E-3D43A2277EAB}"/>
            </a:ext>
          </a:extLst>
        </xdr:cNvPr>
        <xdr:cNvCxnSpPr/>
      </xdr:nvCxnSpPr>
      <xdr:spPr>
        <a:xfrm>
          <a:off x="13509623260" y="6315206"/>
          <a:ext cx="10439" cy="3375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24355</xdr:colOff>
      <xdr:row>34</xdr:row>
      <xdr:rowOff>93945</xdr:rowOff>
    </xdr:from>
    <xdr:to>
      <xdr:col>6</xdr:col>
      <xdr:colOff>339810</xdr:colOff>
      <xdr:row>34</xdr:row>
      <xdr:rowOff>97732</xdr:rowOff>
    </xdr:to>
    <xdr:cxnSp macro="">
      <xdr:nvCxnSpPr>
        <xdr:cNvPr id="36" name="Straight Arrow Connector 35">
          <a:extLst>
            <a:ext uri="{FF2B5EF4-FFF2-40B4-BE49-F238E27FC236}">
              <a16:creationId xmlns:a16="http://schemas.microsoft.com/office/drawing/2014/main" id="{7B7E4372-FDC1-D20B-A2AE-3DA896FF1F0F}"/>
            </a:ext>
          </a:extLst>
        </xdr:cNvPr>
        <xdr:cNvCxnSpPr/>
      </xdr:nvCxnSpPr>
      <xdr:spPr>
        <a:xfrm flipV="1">
          <a:off x="13505452573" y="5974219"/>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20876</xdr:colOff>
      <xdr:row>34</xdr:row>
      <xdr:rowOff>100904</xdr:rowOff>
    </xdr:from>
    <xdr:to>
      <xdr:col>6</xdr:col>
      <xdr:colOff>24355</xdr:colOff>
      <xdr:row>36</xdr:row>
      <xdr:rowOff>6959</xdr:rowOff>
    </xdr:to>
    <xdr:cxnSp macro="">
      <xdr:nvCxnSpPr>
        <xdr:cNvPr id="39" name="Straight Arrow Connector 38">
          <a:extLst>
            <a:ext uri="{FF2B5EF4-FFF2-40B4-BE49-F238E27FC236}">
              <a16:creationId xmlns:a16="http://schemas.microsoft.com/office/drawing/2014/main" id="{EC26F1C1-EF47-D333-C832-B3C771F3A82F}"/>
            </a:ext>
          </a:extLst>
        </xdr:cNvPr>
        <xdr:cNvCxnSpPr/>
      </xdr:nvCxnSpPr>
      <xdr:spPr>
        <a:xfrm>
          <a:off x="13505768028" y="5981178"/>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501040</xdr:colOff>
      <xdr:row>35</xdr:row>
      <xdr:rowOff>187890</xdr:rowOff>
    </xdr:from>
    <xdr:to>
      <xdr:col>5</xdr:col>
      <xdr:colOff>816495</xdr:colOff>
      <xdr:row>35</xdr:row>
      <xdr:rowOff>191677</xdr:rowOff>
    </xdr:to>
    <xdr:cxnSp macro="">
      <xdr:nvCxnSpPr>
        <xdr:cNvPr id="51" name="Straight Arrow Connector 50">
          <a:extLst>
            <a:ext uri="{FF2B5EF4-FFF2-40B4-BE49-F238E27FC236}">
              <a16:creationId xmlns:a16="http://schemas.microsoft.com/office/drawing/2014/main" id="{5C4C23C1-5512-CB16-86AB-1F1D9C991BE0}"/>
            </a:ext>
          </a:extLst>
        </xdr:cNvPr>
        <xdr:cNvCxnSpPr/>
      </xdr:nvCxnSpPr>
      <xdr:spPr>
        <a:xfrm flipV="1">
          <a:off x="13505800518" y="6269972"/>
          <a:ext cx="315455" cy="3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497561</xdr:colOff>
      <xdr:row>35</xdr:row>
      <xdr:rowOff>194849</xdr:rowOff>
    </xdr:from>
    <xdr:to>
      <xdr:col>5</xdr:col>
      <xdr:colOff>501040</xdr:colOff>
      <xdr:row>37</xdr:row>
      <xdr:rowOff>100903</xdr:rowOff>
    </xdr:to>
    <xdr:cxnSp macro="">
      <xdr:nvCxnSpPr>
        <xdr:cNvPr id="54" name="Straight Arrow Connector 53">
          <a:extLst>
            <a:ext uri="{FF2B5EF4-FFF2-40B4-BE49-F238E27FC236}">
              <a16:creationId xmlns:a16="http://schemas.microsoft.com/office/drawing/2014/main" id="{4E709C02-FA14-C02C-DD7A-187CDDAF3815}"/>
            </a:ext>
          </a:extLst>
        </xdr:cNvPr>
        <xdr:cNvCxnSpPr/>
      </xdr:nvCxnSpPr>
      <xdr:spPr>
        <a:xfrm>
          <a:off x="13506115973" y="6276931"/>
          <a:ext cx="3479" cy="30967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12</xdr:col>
      <xdr:colOff>674542</xdr:colOff>
      <xdr:row>107</xdr:row>
      <xdr:rowOff>61062</xdr:rowOff>
    </xdr:from>
    <xdr:to>
      <xdr:col>18</xdr:col>
      <xdr:colOff>212875</xdr:colOff>
      <xdr:row>125</xdr:row>
      <xdr:rowOff>14885</xdr:rowOff>
    </xdr:to>
    <xdr:pic>
      <xdr:nvPicPr>
        <xdr:cNvPr id="6" name="Picture 5">
          <a:extLst>
            <a:ext uri="{FF2B5EF4-FFF2-40B4-BE49-F238E27FC236}">
              <a16:creationId xmlns:a16="http://schemas.microsoft.com/office/drawing/2014/main" id="{833FB18E-5430-0305-C207-04AD0F9F80F3}"/>
            </a:ext>
          </a:extLst>
        </xdr:cNvPr>
        <xdr:cNvPicPr>
          <a:picLocks noChangeAspect="1"/>
        </xdr:cNvPicPr>
      </xdr:nvPicPr>
      <xdr:blipFill>
        <a:blip xmlns:r="http://schemas.openxmlformats.org/officeDocument/2006/relationships" r:embed="rId2"/>
        <a:stretch>
          <a:fillRect/>
        </a:stretch>
      </xdr:blipFill>
      <xdr:spPr>
        <a:xfrm>
          <a:off x="13475659432" y="22018571"/>
          <a:ext cx="4478773" cy="3638219"/>
        </a:xfrm>
        <a:prstGeom prst="rect">
          <a:avLst/>
        </a:prstGeom>
      </xdr:spPr>
    </xdr:pic>
    <xdr:clientData/>
  </xdr:twoCellAnchor>
  <xdr:twoCellAnchor>
    <xdr:from>
      <xdr:col>9</xdr:col>
      <xdr:colOff>199908</xdr:colOff>
      <xdr:row>108</xdr:row>
      <xdr:rowOff>141111</xdr:rowOff>
    </xdr:from>
    <xdr:to>
      <xdr:col>9</xdr:col>
      <xdr:colOff>211667</xdr:colOff>
      <xdr:row>121</xdr:row>
      <xdr:rowOff>66636</xdr:rowOff>
    </xdr:to>
    <xdr:cxnSp macro="">
      <xdr:nvCxnSpPr>
        <xdr:cNvPr id="23" name="Straight Arrow Connector 22">
          <a:extLst>
            <a:ext uri="{FF2B5EF4-FFF2-40B4-BE49-F238E27FC236}">
              <a16:creationId xmlns:a16="http://schemas.microsoft.com/office/drawing/2014/main" id="{E081DB7F-2294-8A07-A14E-4DF0F14BEF15}"/>
            </a:ext>
          </a:extLst>
        </xdr:cNvPr>
        <xdr:cNvCxnSpPr/>
      </xdr:nvCxnSpPr>
      <xdr:spPr>
        <a:xfrm flipV="1">
          <a:off x="13543025216" y="22225000"/>
          <a:ext cx="11759" cy="257527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744754</xdr:colOff>
      <xdr:row>106</xdr:row>
      <xdr:rowOff>193477</xdr:rowOff>
    </xdr:from>
    <xdr:ext cx="2234221"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32FF899D-0400-38C4-5251-E575A3683063}"/>
                </a:ext>
              </a:extLst>
            </xdr:cNvPr>
            <xdr:cNvSpPr txBox="1"/>
          </xdr:nvSpPr>
          <xdr:spPr>
            <a:xfrm>
              <a:off x="13541912044" y="21869712"/>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7</xdr:col>
      <xdr:colOff>732995</xdr:colOff>
      <xdr:row>107</xdr:row>
      <xdr:rowOff>142520</xdr:rowOff>
    </xdr:from>
    <xdr:ext cx="2234221" cy="190758"/>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פתיתים</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2E65C9E5-4705-0C1F-682F-A3C867A963B2}"/>
                </a:ext>
              </a:extLst>
            </xdr:cNvPr>
            <xdr:cNvSpPr txBox="1"/>
          </xdr:nvSpPr>
          <xdr:spPr>
            <a:xfrm>
              <a:off x="13541923803" y="22022582"/>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פתיתים</a:t>
              </a:r>
              <a:endParaRPr lang="en-US" sz="1100"/>
            </a:p>
          </xdr:txBody>
        </xdr:sp>
      </mc:Fallback>
    </mc:AlternateContent>
    <xdr:clientData/>
  </xdr:oneCellAnchor>
  <xdr:twoCellAnchor>
    <xdr:from>
      <xdr:col>5</xdr:col>
      <xdr:colOff>86234</xdr:colOff>
      <xdr:row>118</xdr:row>
      <xdr:rowOff>105833</xdr:rowOff>
    </xdr:from>
    <xdr:to>
      <xdr:col>9</xdr:col>
      <xdr:colOff>803550</xdr:colOff>
      <xdr:row>118</xdr:row>
      <xdr:rowOff>105833</xdr:rowOff>
    </xdr:to>
    <xdr:cxnSp macro="">
      <xdr:nvCxnSpPr>
        <xdr:cNvPr id="48" name="Straight Arrow Connector 47">
          <a:extLst>
            <a:ext uri="{FF2B5EF4-FFF2-40B4-BE49-F238E27FC236}">
              <a16:creationId xmlns:a16="http://schemas.microsoft.com/office/drawing/2014/main" id="{0075617F-FB4C-085F-590F-372D8D58EEA2}"/>
            </a:ext>
          </a:extLst>
        </xdr:cNvPr>
        <xdr:cNvCxnSpPr/>
      </xdr:nvCxnSpPr>
      <xdr:spPr>
        <a:xfrm>
          <a:off x="13542433333" y="24227993"/>
          <a:ext cx="4025587" cy="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3</xdr:col>
      <xdr:colOff>423334</xdr:colOff>
      <xdr:row>117</xdr:row>
      <xdr:rowOff>103324</xdr:rowOff>
    </xdr:from>
    <xdr:ext cx="223422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CB074349-BC2E-54DC-D392-C41E1FBCCF82}"/>
                </a:ext>
              </a:extLst>
            </xdr:cNvPr>
            <xdr:cNvSpPr txBox="1"/>
          </xdr:nvSpPr>
          <xdr:spPr>
            <a:xfrm>
              <a:off x="13545541735" y="24021657"/>
              <a:ext cx="223422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3</xdr:col>
      <xdr:colOff>423334</xdr:colOff>
      <xdr:row>118</xdr:row>
      <xdr:rowOff>99405</xdr:rowOff>
    </xdr:from>
    <xdr:ext cx="2234221" cy="19075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פסטה</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CF99A44-FD3C-460D-116E-DF2993CE80A5}"/>
                </a:ext>
              </a:extLst>
            </xdr:cNvPr>
            <xdr:cNvSpPr txBox="1"/>
          </xdr:nvSpPr>
          <xdr:spPr>
            <a:xfrm>
              <a:off x="13545541735" y="24221565"/>
              <a:ext cx="2234221"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פסטה</a:t>
              </a:r>
              <a:endParaRPr lang="en-US" sz="1100"/>
            </a:p>
          </xdr:txBody>
        </xdr:sp>
      </mc:Fallback>
    </mc:AlternateContent>
    <xdr:clientData/>
  </xdr:oneCellAnchor>
  <xdr:twoCellAnchor>
    <xdr:from>
      <xdr:col>9</xdr:col>
      <xdr:colOff>125432</xdr:colOff>
      <xdr:row>110</xdr:row>
      <xdr:rowOff>31359</xdr:rowOff>
    </xdr:from>
    <xdr:to>
      <xdr:col>9</xdr:col>
      <xdr:colOff>293982</xdr:colOff>
      <xdr:row>111</xdr:row>
      <xdr:rowOff>3921</xdr:rowOff>
    </xdr:to>
    <xdr:sp macro="" textlink="">
      <xdr:nvSpPr>
        <xdr:cNvPr id="148" name="Oval 147">
          <a:extLst>
            <a:ext uri="{FF2B5EF4-FFF2-40B4-BE49-F238E27FC236}">
              <a16:creationId xmlns:a16="http://schemas.microsoft.com/office/drawing/2014/main" id="{4F2ECF4B-90AA-6E80-23B9-37D619190941}"/>
            </a:ext>
          </a:extLst>
        </xdr:cNvPr>
        <xdr:cNvSpPr/>
      </xdr:nvSpPr>
      <xdr:spPr>
        <a:xfrm>
          <a:off x="13542942901" y="22522902"/>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9</xdr:col>
      <xdr:colOff>207748</xdr:colOff>
      <xdr:row>110</xdr:row>
      <xdr:rowOff>32767</xdr:rowOff>
    </xdr:from>
    <xdr:ext cx="1073975"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=150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434794C9-64AB-9C24-3EB9-7F3AAE06146D}"/>
                </a:ext>
              </a:extLst>
            </xdr:cNvPr>
            <xdr:cNvSpPr txBox="1"/>
          </xdr:nvSpPr>
          <xdr:spPr>
            <a:xfrm>
              <a:off x="13541955160" y="22524310"/>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𝑌_𝑀𝐴𝑋=150</a:t>
              </a:r>
              <a:endParaRPr lang="en-US" sz="1100"/>
            </a:p>
          </xdr:txBody>
        </xdr:sp>
      </mc:Fallback>
    </mc:AlternateContent>
    <xdr:clientData/>
  </xdr:oneCellAnchor>
  <xdr:twoCellAnchor>
    <xdr:from>
      <xdr:col>7</xdr:col>
      <xdr:colOff>740836</xdr:colOff>
      <xdr:row>111</xdr:row>
      <xdr:rowOff>145031</xdr:rowOff>
    </xdr:from>
    <xdr:to>
      <xdr:col>8</xdr:col>
      <xdr:colOff>82318</xdr:colOff>
      <xdr:row>112</xdr:row>
      <xdr:rowOff>117592</xdr:rowOff>
    </xdr:to>
    <xdr:sp macro="" textlink="">
      <xdr:nvSpPr>
        <xdr:cNvPr id="155" name="Oval 154">
          <a:extLst>
            <a:ext uri="{FF2B5EF4-FFF2-40B4-BE49-F238E27FC236}">
              <a16:creationId xmlns:a16="http://schemas.microsoft.com/office/drawing/2014/main" id="{FF528613-7EBD-BEA9-C69A-CDCC2A1AC352}"/>
            </a:ext>
          </a:extLst>
        </xdr:cNvPr>
        <xdr:cNvSpPr/>
      </xdr:nvSpPr>
      <xdr:spPr>
        <a:xfrm>
          <a:off x="13543981633" y="2284040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650681</xdr:colOff>
      <xdr:row>111</xdr:row>
      <xdr:rowOff>158199</xdr:rowOff>
    </xdr:from>
    <xdr:ext cx="1073975" cy="17222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8" name="TextBox 157">
              <a:extLst>
                <a:ext uri="{FF2B5EF4-FFF2-40B4-BE49-F238E27FC236}">
                  <a16:creationId xmlns:a16="http://schemas.microsoft.com/office/drawing/2014/main" id="{4FAC1F57-FA42-8C4B-0DC4-DE5AD705A555}"/>
                </a:ext>
              </a:extLst>
            </xdr:cNvPr>
            <xdr:cNvSpPr txBox="1"/>
          </xdr:nvSpPr>
          <xdr:spPr>
            <a:xfrm>
              <a:off x="13542339295" y="22853569"/>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7</xdr:col>
      <xdr:colOff>254786</xdr:colOff>
      <xdr:row>118</xdr:row>
      <xdr:rowOff>138601</xdr:rowOff>
    </xdr:from>
    <xdr:ext cx="1073975"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59" name="TextBox 158">
              <a:extLst>
                <a:ext uri="{FF2B5EF4-FFF2-40B4-BE49-F238E27FC236}">
                  <a16:creationId xmlns:a16="http://schemas.microsoft.com/office/drawing/2014/main" id="{A2CE4ACF-6B3D-2AA9-BDD1-7F9B93AB3732}"/>
                </a:ext>
              </a:extLst>
            </xdr:cNvPr>
            <xdr:cNvSpPr txBox="1"/>
          </xdr:nvSpPr>
          <xdr:spPr>
            <a:xfrm>
              <a:off x="13543562258" y="2426076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7</xdr:col>
      <xdr:colOff>176394</xdr:colOff>
      <xdr:row>114</xdr:row>
      <xdr:rowOff>70556</xdr:rowOff>
    </xdr:from>
    <xdr:to>
      <xdr:col>7</xdr:col>
      <xdr:colOff>344944</xdr:colOff>
      <xdr:row>115</xdr:row>
      <xdr:rowOff>43118</xdr:rowOff>
    </xdr:to>
    <xdr:sp macro="" textlink="">
      <xdr:nvSpPr>
        <xdr:cNvPr id="161" name="Oval 160">
          <a:extLst>
            <a:ext uri="{FF2B5EF4-FFF2-40B4-BE49-F238E27FC236}">
              <a16:creationId xmlns:a16="http://schemas.microsoft.com/office/drawing/2014/main" id="{4346C962-0857-E0A7-C80F-E90A5993C7CC}"/>
            </a:ext>
          </a:extLst>
        </xdr:cNvPr>
        <xdr:cNvSpPr/>
      </xdr:nvSpPr>
      <xdr:spPr>
        <a:xfrm>
          <a:off x="13544546075" y="23377408"/>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533089</xdr:colOff>
      <xdr:row>118</xdr:row>
      <xdr:rowOff>122921</xdr:rowOff>
    </xdr:from>
    <xdr:ext cx="10739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4C9248B5-5D74-2ADC-19DD-E9C83BB68CE0}"/>
                </a:ext>
              </a:extLst>
            </xdr:cNvPr>
            <xdr:cNvSpPr txBox="1"/>
          </xdr:nvSpPr>
          <xdr:spPr>
            <a:xfrm>
              <a:off x="13544111023" y="242450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8</xdr:col>
      <xdr:colOff>642842</xdr:colOff>
      <xdr:row>114</xdr:row>
      <xdr:rowOff>103322</xdr:rowOff>
    </xdr:from>
    <xdr:ext cx="1073975"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AC55392B-9719-DB4A-E425-4A2DC9DBD14A}"/>
                </a:ext>
              </a:extLst>
            </xdr:cNvPr>
            <xdr:cNvSpPr txBox="1"/>
          </xdr:nvSpPr>
          <xdr:spPr>
            <a:xfrm>
              <a:off x="13542347134" y="23410174"/>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148953</xdr:colOff>
      <xdr:row>119</xdr:row>
      <xdr:rowOff>13168</xdr:rowOff>
    </xdr:from>
    <xdr:ext cx="1073975"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170</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9C4B1328-B0F7-2158-6A62-5FDC9D24469A}"/>
                </a:ext>
              </a:extLst>
            </xdr:cNvPr>
            <xdr:cNvSpPr txBox="1"/>
          </xdr:nvSpPr>
          <xdr:spPr>
            <a:xfrm>
              <a:off x="13544495159" y="24339156"/>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170</a:t>
              </a:r>
              <a:endParaRPr lang="en-US" sz="1100"/>
            </a:p>
          </xdr:txBody>
        </xdr:sp>
      </mc:Fallback>
    </mc:AlternateContent>
    <xdr:clientData/>
  </xdr:oneCellAnchor>
  <xdr:twoCellAnchor>
    <xdr:from>
      <xdr:col>6</xdr:col>
      <xdr:colOff>615402</xdr:colOff>
      <xdr:row>118</xdr:row>
      <xdr:rowOff>11761</xdr:rowOff>
    </xdr:from>
    <xdr:to>
      <xdr:col>6</xdr:col>
      <xdr:colOff>783952</xdr:colOff>
      <xdr:row>118</xdr:row>
      <xdr:rowOff>188150</xdr:rowOff>
    </xdr:to>
    <xdr:sp macro="" textlink="">
      <xdr:nvSpPr>
        <xdr:cNvPr id="174" name="Oval 173">
          <a:extLst>
            <a:ext uri="{FF2B5EF4-FFF2-40B4-BE49-F238E27FC236}">
              <a16:creationId xmlns:a16="http://schemas.microsoft.com/office/drawing/2014/main" id="{1C5A5C2F-E002-EDD0-F900-D0141F241133}"/>
            </a:ext>
          </a:extLst>
        </xdr:cNvPr>
        <xdr:cNvSpPr/>
      </xdr:nvSpPr>
      <xdr:spPr>
        <a:xfrm>
          <a:off x="13544934135" y="24133921"/>
          <a:ext cx="168550" cy="1763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125434</xdr:colOff>
      <xdr:row>120</xdr:row>
      <xdr:rowOff>32766</xdr:rowOff>
    </xdr:from>
    <xdr:ext cx="1073975" cy="172227"/>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176" name="TextBox 175">
              <a:extLst>
                <a:ext uri="{FF2B5EF4-FFF2-40B4-BE49-F238E27FC236}">
                  <a16:creationId xmlns:a16="http://schemas.microsoft.com/office/drawing/2014/main" id="{F9F326FD-C08C-6183-9D57-25379D047B46}"/>
                </a:ext>
              </a:extLst>
            </xdr:cNvPr>
            <xdr:cNvSpPr txBox="1"/>
          </xdr:nvSpPr>
          <xdr:spPr>
            <a:xfrm>
              <a:off x="13544518678" y="24562581"/>
              <a:ext cx="10739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twoCellAnchor>
    <xdr:from>
      <xdr:col>8</xdr:col>
      <xdr:colOff>82318</xdr:colOff>
      <xdr:row>110</xdr:row>
      <xdr:rowOff>119554</xdr:rowOff>
    </xdr:from>
    <xdr:to>
      <xdr:col>9</xdr:col>
      <xdr:colOff>125432</xdr:colOff>
      <xdr:row>112</xdr:row>
      <xdr:rowOff>29398</xdr:rowOff>
    </xdr:to>
    <xdr:cxnSp macro="">
      <xdr:nvCxnSpPr>
        <xdr:cNvPr id="180" name="Straight Connector 179">
          <a:extLst>
            <a:ext uri="{FF2B5EF4-FFF2-40B4-BE49-F238E27FC236}">
              <a16:creationId xmlns:a16="http://schemas.microsoft.com/office/drawing/2014/main" id="{367C5D54-9BD5-044C-19AA-F2B6D7547D82}"/>
            </a:ext>
          </a:extLst>
        </xdr:cNvPr>
        <xdr:cNvCxnSpPr>
          <a:stCxn id="148" idx="6"/>
          <a:endCxn id="155" idx="2"/>
        </xdr:cNvCxnSpPr>
      </xdr:nvCxnSpPr>
      <xdr:spPr>
        <a:xfrm>
          <a:off x="13543111451" y="22611097"/>
          <a:ext cx="870182" cy="317499"/>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320260</xdr:colOff>
      <xdr:row>112</xdr:row>
      <xdr:rowOff>91760</xdr:rowOff>
    </xdr:from>
    <xdr:to>
      <xdr:col>7</xdr:col>
      <xdr:colOff>765520</xdr:colOff>
      <xdr:row>114</xdr:row>
      <xdr:rowOff>96388</xdr:rowOff>
    </xdr:to>
    <xdr:cxnSp macro="">
      <xdr:nvCxnSpPr>
        <xdr:cNvPr id="186" name="Straight Connector 185">
          <a:extLst>
            <a:ext uri="{FF2B5EF4-FFF2-40B4-BE49-F238E27FC236}">
              <a16:creationId xmlns:a16="http://schemas.microsoft.com/office/drawing/2014/main" id="{80B0B95B-80C7-0D3E-A9B5-6CCFF0264016}"/>
            </a:ext>
          </a:extLst>
        </xdr:cNvPr>
        <xdr:cNvCxnSpPr>
          <a:stCxn id="155" idx="5"/>
          <a:endCxn id="161" idx="1"/>
        </xdr:cNvCxnSpPr>
      </xdr:nvCxnSpPr>
      <xdr:spPr>
        <a:xfrm>
          <a:off x="13544125499" y="22990958"/>
          <a:ext cx="445260" cy="412282"/>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twoCellAnchor>
    <xdr:from>
      <xdr:col>6</xdr:col>
      <xdr:colOff>759268</xdr:colOff>
      <xdr:row>115</xdr:row>
      <xdr:rowOff>32964</xdr:rowOff>
    </xdr:from>
    <xdr:to>
      <xdr:col>7</xdr:col>
      <xdr:colOff>216755</xdr:colOff>
      <xdr:row>118</xdr:row>
      <xdr:rowOff>37593</xdr:rowOff>
    </xdr:to>
    <xdr:cxnSp macro="">
      <xdr:nvCxnSpPr>
        <xdr:cNvPr id="200" name="Straight Connector 199">
          <a:extLst>
            <a:ext uri="{FF2B5EF4-FFF2-40B4-BE49-F238E27FC236}">
              <a16:creationId xmlns:a16="http://schemas.microsoft.com/office/drawing/2014/main" id="{2C626D03-27EF-28C1-8868-9E5BA9B5B7CA}"/>
            </a:ext>
          </a:extLst>
        </xdr:cNvPr>
        <xdr:cNvCxnSpPr>
          <a:endCxn id="174" idx="1"/>
        </xdr:cNvCxnSpPr>
      </xdr:nvCxnSpPr>
      <xdr:spPr>
        <a:xfrm>
          <a:off x="13544674264" y="23543643"/>
          <a:ext cx="284555" cy="616110"/>
        </a:xfrm>
        <a:prstGeom prst="line">
          <a:avLst/>
        </a:prstGeom>
        <a:ln w="38100">
          <a:solidFill>
            <a:srgbClr val="FF8AD8"/>
          </a:solidFill>
        </a:ln>
      </xdr:spPr>
      <xdr:style>
        <a:lnRef idx="3">
          <a:schemeClr val="accent2"/>
        </a:lnRef>
        <a:fillRef idx="0">
          <a:schemeClr val="accent2"/>
        </a:fillRef>
        <a:effectRef idx="2">
          <a:schemeClr val="accent2"/>
        </a:effectRef>
        <a:fontRef idx="minor">
          <a:schemeClr val="tx1"/>
        </a:fontRef>
      </xdr:style>
    </xdr:cxnSp>
    <xdr:clientData/>
  </xdr:twoCellAnchor>
  <xdr:oneCellAnchor>
    <xdr:from>
      <xdr:col>5</xdr:col>
      <xdr:colOff>219507</xdr:colOff>
      <xdr:row>111</xdr:row>
      <xdr:rowOff>181721</xdr:rowOff>
    </xdr:from>
    <xdr:ext cx="1340517" cy="344582"/>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oMath>
                </m:oMathPara>
              </a14:m>
              <a:endParaRPr lang="en-US" sz="1100"/>
            </a:p>
          </xdr:txBody>
        </xdr:sp>
      </mc:Choice>
      <mc:Fallback xmlns="">
        <xdr:sp macro="" textlink="">
          <xdr:nvSpPr>
            <xdr:cNvPr id="213" name="TextBox 212">
              <a:extLst>
                <a:ext uri="{FF2B5EF4-FFF2-40B4-BE49-F238E27FC236}">
                  <a16:creationId xmlns:a16="http://schemas.microsoft.com/office/drawing/2014/main" id="{6B07AF38-8303-715A-7E13-A4983653F3EA}"/>
                </a:ext>
              </a:extLst>
            </xdr:cNvPr>
            <xdr:cNvSpPr txBox="1"/>
          </xdr:nvSpPr>
          <xdr:spPr>
            <a:xfrm>
              <a:off x="13544985130" y="22877091"/>
              <a:ext cx="1340517" cy="344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𝑀𝐶(𝑋)=(𝑌_2−𝑌_1)/(𝑋_2−𝑋_1 )</a:t>
              </a:r>
              <a:endParaRPr lang="en-US" sz="1100"/>
            </a:p>
          </xdr:txBody>
        </xdr:sp>
      </mc:Fallback>
    </mc:AlternateContent>
    <xdr:clientData/>
  </xdr:oneCellAnchor>
  <xdr:oneCellAnchor>
    <xdr:from>
      <xdr:col>3</xdr:col>
      <xdr:colOff>117592</xdr:colOff>
      <xdr:row>113</xdr:row>
      <xdr:rowOff>193480</xdr:rowOff>
    </xdr:from>
    <xdr:ext cx="3018174" cy="346762"/>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101</m:t>
                            </m:r>
                          </m:sub>
                        </m:sSub>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𝐵</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100−40</m:t>
                        </m:r>
                      </m:num>
                      <m:den>
                        <m:r>
                          <a:rPr lang="en-US" sz="1100" b="0" i="1">
                            <a:latin typeface="Cambria Math" panose="02040503050406030204" pitchFamily="18" charset="0"/>
                          </a:rPr>
                          <m:t>100−160</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60</m:t>
                        </m:r>
                      </m:num>
                      <m:den>
                        <m:r>
                          <a:rPr lang="en-US" sz="1100" b="0" i="1">
                            <a:latin typeface="Cambria Math" panose="02040503050406030204" pitchFamily="18" charset="0"/>
                          </a:rPr>
                          <m:t>−60</m:t>
                        </m:r>
                      </m:den>
                    </m:f>
                    <m:r>
                      <a:rPr lang="en-US" sz="1100" b="0" i="1">
                        <a:latin typeface="Cambria Math" panose="02040503050406030204" pitchFamily="18" charset="0"/>
                      </a:rPr>
                      <m:t>=−1</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FA9AD086-CF3A-9058-1F3B-13BDCE104213}"/>
                </a:ext>
              </a:extLst>
            </xdr:cNvPr>
            <xdr:cNvSpPr txBox="1"/>
          </xdr:nvSpPr>
          <xdr:spPr>
            <a:xfrm>
              <a:off x="13545063524" y="23296505"/>
              <a:ext cx="3018174" cy="3467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𝑀𝐶(𝑋_101 )=(𝑌_𝐵−𝑌_𝐶)/(𝑋_𝐵−𝑋_𝐶 )=(100−40)/(100−160)=60/(−60)=−1</a:t>
              </a:r>
              <a:endParaRPr lang="en-US" sz="1100"/>
            </a:p>
          </xdr:txBody>
        </xdr:sp>
      </mc:Fallback>
    </mc:AlternateContent>
    <xdr:clientData/>
  </xdr:oneCellAnchor>
  <xdr:oneCellAnchor>
    <xdr:from>
      <xdr:col>8</xdr:col>
      <xdr:colOff>145031</xdr:colOff>
      <xdr:row>127</xdr:row>
      <xdr:rowOff>126844</xdr:rowOff>
    </xdr:from>
    <xdr:ext cx="2057833" cy="318036"/>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𝑀𝐶</m:t>
                    </m:r>
                    <m:d>
                      <m:dPr>
                        <m:ctrlPr>
                          <a:rPr lang="en-US" sz="1100" b="0" i="1">
                            <a:latin typeface="Cambria Math" panose="02040503050406030204" pitchFamily="18" charset="0"/>
                          </a:rPr>
                        </m:ctrlPr>
                      </m:dPr>
                      <m:e>
                        <m:r>
                          <a:rPr lang="en-US" sz="1100" b="0" i="1">
                            <a:latin typeface="Cambria Math" panose="02040503050406030204" pitchFamily="18" charset="0"/>
                          </a:rPr>
                          <m:t>𝑋</m:t>
                        </m:r>
                      </m:e>
                    </m:d>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40</m:t>
                        </m:r>
                        <m:r>
                          <a:rPr lang="en-US" sz="1100" b="0" i="1">
                            <a:latin typeface="Cambria Math" panose="02040503050406030204" pitchFamily="18" charset="0"/>
                          </a:rPr>
                          <m:t>−</m:t>
                        </m:r>
                        <m:r>
                          <a:rPr lang="he-IL" sz="1100" b="0" i="1">
                            <a:latin typeface="Cambria Math" panose="02040503050406030204" pitchFamily="18" charset="0"/>
                          </a:rPr>
                          <m:t>0</m:t>
                        </m:r>
                      </m:num>
                      <m:den>
                        <m:r>
                          <a:rPr lang="he-IL" sz="1100" b="0" i="1">
                            <a:latin typeface="Cambria Math" panose="02040503050406030204" pitchFamily="18" charset="0"/>
                          </a:rPr>
                          <m:t>160−170</m:t>
                        </m:r>
                      </m:den>
                    </m:f>
                    <m:r>
                      <a:rPr lang="he-IL" sz="1100" b="0" i="1">
                        <a:latin typeface="Cambria Math" panose="02040503050406030204" pitchFamily="18" charset="0"/>
                      </a:rPr>
                      <m:t>=−4</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F8FDF5DC-6869-BA41-DF0B-3B484B6307FA}"/>
                </a:ext>
              </a:extLst>
            </xdr:cNvPr>
            <xdr:cNvSpPr txBox="1"/>
          </xdr:nvSpPr>
          <xdr:spPr>
            <a:xfrm>
              <a:off x="13541861087" y="26083449"/>
              <a:ext cx="205783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𝑀𝐶(𝑋)=(</a:t>
              </a:r>
              <a:r>
                <a:rPr lang="he-IL" sz="1100" b="0" i="0">
                  <a:latin typeface="Cambria Math" panose="02040503050406030204" pitchFamily="18" charset="0"/>
                </a:rPr>
                <a:t>40</a:t>
              </a:r>
              <a:r>
                <a:rPr lang="en-US" sz="1100" b="0" i="0">
                  <a:latin typeface="Cambria Math" panose="02040503050406030204" pitchFamily="18" charset="0"/>
                </a:rPr>
                <a:t>−</a:t>
              </a:r>
              <a:r>
                <a:rPr lang="he-IL" sz="1100" b="0" i="0">
                  <a:latin typeface="Cambria Math" panose="02040503050406030204" pitchFamily="18" charset="0"/>
                </a:rPr>
                <a:t>0</a:t>
              </a:r>
              <a:r>
                <a:rPr lang="en-US" sz="1100" b="0" i="0">
                  <a:latin typeface="Cambria Math" panose="02040503050406030204" pitchFamily="18" charset="0"/>
                </a:rPr>
                <a:t>)/(</a:t>
              </a:r>
              <a:r>
                <a:rPr lang="he-IL" sz="1100" b="0" i="0">
                  <a:latin typeface="Cambria Math" panose="02040503050406030204" pitchFamily="18" charset="0"/>
                </a:rPr>
                <a:t>160−170</a:t>
              </a:r>
              <a:r>
                <a:rPr lang="en-US" sz="1100" b="0" i="0">
                  <a:latin typeface="Cambria Math" panose="02040503050406030204" pitchFamily="18" charset="0"/>
                </a:rPr>
                <a:t>)</a:t>
              </a:r>
              <a:r>
                <a:rPr lang="he-IL" sz="1100" b="0" i="0">
                  <a:latin typeface="Cambria Math" panose="02040503050406030204" pitchFamily="18" charset="0"/>
                </a:rPr>
                <a:t>=−4</a:t>
              </a:r>
              <a:endParaRPr lang="en-US" sz="1100"/>
            </a:p>
          </xdr:txBody>
        </xdr:sp>
      </mc:Fallback>
    </mc:AlternateContent>
    <xdr:clientData/>
  </xdr:oneCellAnchor>
  <xdr:oneCellAnchor>
    <xdr:from>
      <xdr:col>9</xdr:col>
      <xdr:colOff>741642</xdr:colOff>
      <xdr:row>308</xdr:row>
      <xdr:rowOff>78429</xdr:rowOff>
    </xdr:from>
    <xdr:ext cx="2260088" cy="316305"/>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𝑎𝑐𝑡𝑢𝑎𝑙</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40−0</m:t>
                        </m:r>
                      </m:num>
                      <m:den>
                        <m:r>
                          <a:rPr lang="en-US" sz="1100" b="0" i="1">
                            <a:latin typeface="Cambria Math" panose="02040503050406030204" pitchFamily="18" charset="0"/>
                          </a:rPr>
                          <m:t>30</m:t>
                        </m:r>
                      </m:den>
                    </m:f>
                    <m:r>
                      <a:rPr lang="en-US" sz="1100" b="0" i="1">
                        <a:latin typeface="Cambria Math" panose="02040503050406030204" pitchFamily="18" charset="0"/>
                      </a:rPr>
                      <m:t>=1.3333</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BB359D50-68EF-355D-1EB3-D86CD776C3C4}"/>
                </a:ext>
              </a:extLst>
            </xdr:cNvPr>
            <xdr:cNvSpPr txBox="1"/>
          </xdr:nvSpPr>
          <xdr:spPr>
            <a:xfrm>
              <a:off x="13490748270" y="63762627"/>
              <a:ext cx="2260088" cy="31630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(𝑌_𝑀𝐴𝑋−𝑌_𝑎𝑐𝑡𝑢𝑎𝑙)/𝑋=(40−0)/30=1.3333</a:t>
              </a:r>
              <a:endParaRPr lang="en-US" sz="1100"/>
            </a:p>
          </xdr:txBody>
        </xdr:sp>
      </mc:Fallback>
    </mc:AlternateContent>
    <xdr:clientData/>
  </xdr:oneCellAnchor>
  <xdr:twoCellAnchor>
    <xdr:from>
      <xdr:col>11</xdr:col>
      <xdr:colOff>407175</xdr:colOff>
      <xdr:row>315</xdr:row>
      <xdr:rowOff>33931</xdr:rowOff>
    </xdr:from>
    <xdr:to>
      <xdr:col>11</xdr:col>
      <xdr:colOff>407175</xdr:colOff>
      <xdr:row>320</xdr:row>
      <xdr:rowOff>106641</xdr:rowOff>
    </xdr:to>
    <xdr:cxnSp macro="">
      <xdr:nvCxnSpPr>
        <xdr:cNvPr id="38" name="Straight Arrow Connector 37">
          <a:extLst>
            <a:ext uri="{FF2B5EF4-FFF2-40B4-BE49-F238E27FC236}">
              <a16:creationId xmlns:a16="http://schemas.microsoft.com/office/drawing/2014/main" id="{4C05D543-32C6-9AFB-4326-7CF87659CD9C}"/>
            </a:ext>
          </a:extLst>
        </xdr:cNvPr>
        <xdr:cNvCxnSpPr/>
      </xdr:nvCxnSpPr>
      <xdr:spPr>
        <a:xfrm flipV="1">
          <a:off x="13491694733" y="65143244"/>
          <a:ext cx="0" cy="109064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19389</xdr:colOff>
      <xdr:row>319</xdr:row>
      <xdr:rowOff>121183</xdr:rowOff>
    </xdr:from>
    <xdr:to>
      <xdr:col>11</xdr:col>
      <xdr:colOff>504122</xdr:colOff>
      <xdr:row>319</xdr:row>
      <xdr:rowOff>140573</xdr:rowOff>
    </xdr:to>
    <xdr:cxnSp macro="">
      <xdr:nvCxnSpPr>
        <xdr:cNvPr id="41" name="Straight Arrow Connector 40">
          <a:extLst>
            <a:ext uri="{FF2B5EF4-FFF2-40B4-BE49-F238E27FC236}">
              <a16:creationId xmlns:a16="http://schemas.microsoft.com/office/drawing/2014/main" id="{1038C7B4-2220-FBBF-7C4A-40F4B0412AF6}"/>
            </a:ext>
          </a:extLst>
        </xdr:cNvPr>
        <xdr:cNvCxnSpPr/>
      </xdr:nvCxnSpPr>
      <xdr:spPr>
        <a:xfrm flipV="1">
          <a:off x="13491597786" y="66044847"/>
          <a:ext cx="1308779" cy="1939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557443</xdr:colOff>
      <xdr:row>317</xdr:row>
      <xdr:rowOff>77556</xdr:rowOff>
    </xdr:from>
    <xdr:to>
      <xdr:col>10</xdr:col>
      <xdr:colOff>668931</xdr:colOff>
      <xdr:row>318</xdr:row>
      <xdr:rowOff>4847</xdr:rowOff>
    </xdr:to>
    <xdr:sp macro="" textlink="">
      <xdr:nvSpPr>
        <xdr:cNvPr id="44" name="Oval 43">
          <a:extLst>
            <a:ext uri="{FF2B5EF4-FFF2-40B4-BE49-F238E27FC236}">
              <a16:creationId xmlns:a16="http://schemas.microsoft.com/office/drawing/2014/main" id="{ED2E9A0F-C297-0D6D-335C-1CAFE7BD8712}"/>
            </a:ext>
          </a:extLst>
        </xdr:cNvPr>
        <xdr:cNvSpPr/>
      </xdr:nvSpPr>
      <xdr:spPr>
        <a:xfrm>
          <a:off x="13492257023" y="65594045"/>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4848</xdr:colOff>
      <xdr:row>319</xdr:row>
      <xdr:rowOff>185070</xdr:rowOff>
    </xdr:from>
    <xdr:ext cx="1159745"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D62A32B-0231-7A54-F11F-AEAA72E15435}"/>
                </a:ext>
              </a:extLst>
            </xdr:cNvPr>
            <xdr:cNvSpPr txBox="1"/>
          </xdr:nvSpPr>
          <xdr:spPr>
            <a:xfrm>
              <a:off x="13491761361" y="66108734"/>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10</xdr:col>
      <xdr:colOff>780420</xdr:colOff>
      <xdr:row>317</xdr:row>
      <xdr:rowOff>63887</xdr:rowOff>
    </xdr:from>
    <xdr:ext cx="1159745"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F7EE428-B635-F94D-8AF2-63AD5699A68F}"/>
                </a:ext>
              </a:extLst>
            </xdr:cNvPr>
            <xdr:cNvSpPr txBox="1"/>
          </xdr:nvSpPr>
          <xdr:spPr>
            <a:xfrm>
              <a:off x="13490985789" y="65580376"/>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11</xdr:col>
      <xdr:colOff>72710</xdr:colOff>
      <xdr:row>316</xdr:row>
      <xdr:rowOff>9693</xdr:rowOff>
    </xdr:from>
    <xdr:to>
      <xdr:col>11</xdr:col>
      <xdr:colOff>184198</xdr:colOff>
      <xdr:row>316</xdr:row>
      <xdr:rowOff>140571</xdr:rowOff>
    </xdr:to>
    <xdr:sp macro="" textlink="">
      <xdr:nvSpPr>
        <xdr:cNvPr id="47" name="Oval 46">
          <a:extLst>
            <a:ext uri="{FF2B5EF4-FFF2-40B4-BE49-F238E27FC236}">
              <a16:creationId xmlns:a16="http://schemas.microsoft.com/office/drawing/2014/main" id="{41C4B783-BB46-9B16-4764-738E0300C0EF}"/>
            </a:ext>
          </a:extLst>
        </xdr:cNvPr>
        <xdr:cNvSpPr/>
      </xdr:nvSpPr>
      <xdr:spPr>
        <a:xfrm>
          <a:off x="13491917710" y="65322594"/>
          <a:ext cx="111488" cy="13087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10</xdr:col>
      <xdr:colOff>387787</xdr:colOff>
      <xdr:row>319</xdr:row>
      <xdr:rowOff>189918</xdr:rowOff>
    </xdr:from>
    <xdr:ext cx="1159745"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21B9819B-E6CD-4FCC-BDC1-3E148C24D44F}"/>
                </a:ext>
              </a:extLst>
            </xdr:cNvPr>
            <xdr:cNvSpPr txBox="1"/>
          </xdr:nvSpPr>
          <xdr:spPr>
            <a:xfrm>
              <a:off x="13491378422" y="66113582"/>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10</xdr:col>
      <xdr:colOff>804657</xdr:colOff>
      <xdr:row>315</xdr:row>
      <xdr:rowOff>194766</xdr:rowOff>
    </xdr:from>
    <xdr:ext cx="1159745"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AC712CC6-EA71-6D04-C86C-E58148D48730}"/>
                </a:ext>
              </a:extLst>
            </xdr:cNvPr>
            <xdr:cNvSpPr txBox="1"/>
          </xdr:nvSpPr>
          <xdr:spPr>
            <a:xfrm>
              <a:off x="13490961552" y="65304079"/>
              <a:ext cx="115974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10</xdr:col>
      <xdr:colOff>652604</xdr:colOff>
      <xdr:row>316</xdr:row>
      <xdr:rowOff>140572</xdr:rowOff>
    </xdr:from>
    <xdr:to>
      <xdr:col>11</xdr:col>
      <xdr:colOff>92099</xdr:colOff>
      <xdr:row>317</xdr:row>
      <xdr:rowOff>96723</xdr:rowOff>
    </xdr:to>
    <xdr:cxnSp macro="">
      <xdr:nvCxnSpPr>
        <xdr:cNvPr id="53" name="Straight Connector 52">
          <a:extLst>
            <a:ext uri="{FF2B5EF4-FFF2-40B4-BE49-F238E27FC236}">
              <a16:creationId xmlns:a16="http://schemas.microsoft.com/office/drawing/2014/main" id="{5E0040C5-3AEF-A4F7-8FD9-F32F8B72028B}"/>
            </a:ext>
          </a:extLst>
        </xdr:cNvPr>
        <xdr:cNvCxnSpPr>
          <a:endCxn id="44" idx="1"/>
        </xdr:cNvCxnSpPr>
      </xdr:nvCxnSpPr>
      <xdr:spPr>
        <a:xfrm>
          <a:off x="13492009809" y="65453473"/>
          <a:ext cx="263541" cy="15973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7</xdr:col>
      <xdr:colOff>513817</xdr:colOff>
      <xdr:row>315</xdr:row>
      <xdr:rowOff>10567</xdr:rowOff>
    </xdr:from>
    <xdr:ext cx="2260088" cy="345672"/>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30−20</m:t>
                        </m:r>
                      </m:num>
                      <m:den>
                        <m:r>
                          <a:rPr lang="en-US" sz="1100" b="0" i="1">
                            <a:latin typeface="Cambria Math" panose="02040503050406030204" pitchFamily="18" charset="0"/>
                          </a:rPr>
                          <m:t>10−20</m:t>
                        </m:r>
                      </m:den>
                    </m:f>
                    <m:r>
                      <a:rPr lang="en-US" sz="1100" b="0" i="1">
                        <a:latin typeface="Cambria Math" panose="02040503050406030204" pitchFamily="18" charset="0"/>
                      </a:rPr>
                      <m:t>=−1</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711C136-8532-D966-7BCB-177365C01AC0}"/>
                </a:ext>
              </a:extLst>
            </xdr:cNvPr>
            <xdr:cNvSpPr txBox="1"/>
          </xdr:nvSpPr>
          <xdr:spPr>
            <a:xfrm>
              <a:off x="13492624186" y="65119880"/>
              <a:ext cx="226008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𝑌_2−𝑌_1</a:t>
              </a:r>
              <a:r>
                <a:rPr lang="he-IL" sz="1100" b="0" i="0">
                  <a:latin typeface="Cambria Math" panose="02040503050406030204" pitchFamily="18" charset="0"/>
                </a:rPr>
                <a:t>)/(</a:t>
              </a:r>
              <a:r>
                <a:rPr lang="en-US" sz="1100" b="0" i="0">
                  <a:latin typeface="Cambria Math" panose="02040503050406030204" pitchFamily="18" charset="0"/>
                </a:rPr>
                <a:t>𝑋_2−𝑋_1</a:t>
              </a:r>
              <a:r>
                <a:rPr lang="he-IL" sz="1100" b="0" i="0">
                  <a:latin typeface="Cambria Math" panose="02040503050406030204" pitchFamily="18" charset="0"/>
                </a:rPr>
                <a:t> )</a:t>
              </a:r>
              <a:r>
                <a:rPr lang="en-US" sz="1100" b="0" i="0">
                  <a:latin typeface="Cambria Math" panose="02040503050406030204" pitchFamily="18" charset="0"/>
                </a:rPr>
                <a:t>=(30−20)/(10−20)=−1</a:t>
              </a:r>
              <a:endParaRPr lang="en-US" sz="1100"/>
            </a:p>
          </xdr:txBody>
        </xdr:sp>
      </mc:Fallback>
    </mc:AlternateContent>
    <xdr:clientData/>
  </xdr:oneCellAnchor>
</xdr:wsDr>
</file>

<file path=xl/drawings/drawing10.xml><?xml version="1.0" encoding="utf-8"?>
<xdr:wsDr xmlns:xdr="http://schemas.openxmlformats.org/drawingml/2006/spreadsheetDrawing" xmlns:a="http://schemas.openxmlformats.org/drawingml/2006/main">
  <xdr:twoCellAnchor>
    <xdr:from>
      <xdr:col>5</xdr:col>
      <xdr:colOff>374487</xdr:colOff>
      <xdr:row>20</xdr:row>
      <xdr:rowOff>73270</xdr:rowOff>
    </xdr:from>
    <xdr:to>
      <xdr:col>5</xdr:col>
      <xdr:colOff>390769</xdr:colOff>
      <xdr:row>37</xdr:row>
      <xdr:rowOff>122116</xdr:rowOff>
    </xdr:to>
    <xdr:cxnSp macro="">
      <xdr:nvCxnSpPr>
        <xdr:cNvPr id="83" name="Straight Arrow Connector 82">
          <a:extLst>
            <a:ext uri="{FF2B5EF4-FFF2-40B4-BE49-F238E27FC236}">
              <a16:creationId xmlns:a16="http://schemas.microsoft.com/office/drawing/2014/main" id="{FB37E861-ABE9-884E-A23E-6B7CB7D81D0D}"/>
            </a:ext>
          </a:extLst>
        </xdr:cNvPr>
        <xdr:cNvCxnSpPr/>
      </xdr:nvCxnSpPr>
      <xdr:spPr>
        <a:xfrm flipH="1" flipV="1">
          <a:off x="13467136987" y="31342949"/>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33</xdr:row>
      <xdr:rowOff>122115</xdr:rowOff>
    </xdr:from>
    <xdr:to>
      <xdr:col>6</xdr:col>
      <xdr:colOff>195384</xdr:colOff>
      <xdr:row>33</xdr:row>
      <xdr:rowOff>130256</xdr:rowOff>
    </xdr:to>
    <xdr:cxnSp macro="">
      <xdr:nvCxnSpPr>
        <xdr:cNvPr id="84" name="Straight Arrow Connector 83">
          <a:extLst>
            <a:ext uri="{FF2B5EF4-FFF2-40B4-BE49-F238E27FC236}">
              <a16:creationId xmlns:a16="http://schemas.microsoft.com/office/drawing/2014/main" id="{AE757905-EAE7-7E49-850F-797B129B5C18}"/>
            </a:ext>
          </a:extLst>
        </xdr:cNvPr>
        <xdr:cNvCxnSpPr/>
      </xdr:nvCxnSpPr>
      <xdr:spPr>
        <a:xfrm>
          <a:off x="13466510128" y="3403762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21</xdr:row>
      <xdr:rowOff>56987</xdr:rowOff>
    </xdr:from>
    <xdr:to>
      <xdr:col>4</xdr:col>
      <xdr:colOff>748974</xdr:colOff>
      <xdr:row>31</xdr:row>
      <xdr:rowOff>146539</xdr:rowOff>
    </xdr:to>
    <xdr:sp macro="" textlink="">
      <xdr:nvSpPr>
        <xdr:cNvPr id="85" name="Freeform 84">
          <a:extLst>
            <a:ext uri="{FF2B5EF4-FFF2-40B4-BE49-F238E27FC236}">
              <a16:creationId xmlns:a16="http://schemas.microsoft.com/office/drawing/2014/main" id="{03D3E64E-73FA-3442-BCC4-DD92ED0D3992}"/>
            </a:ext>
          </a:extLst>
        </xdr:cNvPr>
        <xdr:cNvSpPr/>
      </xdr:nvSpPr>
      <xdr:spPr>
        <a:xfrm>
          <a:off x="13467601026" y="31530192"/>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20</xdr:row>
      <xdr:rowOff>196839</xdr:rowOff>
    </xdr:from>
    <xdr:to>
      <xdr:col>4</xdr:col>
      <xdr:colOff>188097</xdr:colOff>
      <xdr:row>31</xdr:row>
      <xdr:rowOff>53216</xdr:rowOff>
    </xdr:to>
    <xdr:sp macro="" textlink="">
      <xdr:nvSpPr>
        <xdr:cNvPr id="86" name="Freeform 85">
          <a:extLst>
            <a:ext uri="{FF2B5EF4-FFF2-40B4-BE49-F238E27FC236}">
              <a16:creationId xmlns:a16="http://schemas.microsoft.com/office/drawing/2014/main" id="{69A99F9F-6FD3-0943-8722-452EC36DE4C0}"/>
            </a:ext>
          </a:extLst>
        </xdr:cNvPr>
        <xdr:cNvSpPr/>
      </xdr:nvSpPr>
      <xdr:spPr>
        <a:xfrm rot="4861875">
          <a:off x="13468052386" y="31576035"/>
          <a:ext cx="2095160"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28</xdr:row>
      <xdr:rowOff>122116</xdr:rowOff>
    </xdr:from>
    <xdr:to>
      <xdr:col>3</xdr:col>
      <xdr:colOff>154679</xdr:colOff>
      <xdr:row>29</xdr:row>
      <xdr:rowOff>130257</xdr:rowOff>
    </xdr:to>
    <xdr:sp macro="" textlink="">
      <xdr:nvSpPr>
        <xdr:cNvPr id="87" name="Oval 86">
          <a:extLst>
            <a:ext uri="{FF2B5EF4-FFF2-40B4-BE49-F238E27FC236}">
              <a16:creationId xmlns:a16="http://schemas.microsoft.com/office/drawing/2014/main" id="{3ECE7786-264A-444D-9EC5-400D915BF1F2}"/>
            </a:ext>
          </a:extLst>
        </xdr:cNvPr>
        <xdr:cNvSpPr/>
      </xdr:nvSpPr>
      <xdr:spPr>
        <a:xfrm>
          <a:off x="13469017564" y="33020001"/>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612374</xdr:colOff>
      <xdr:row>18</xdr:row>
      <xdr:rowOff>87129</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C13D27F4-9E9F-9546-B0D7-29104B3CB5E0}"/>
                </a:ext>
              </a:extLst>
            </xdr:cNvPr>
            <xdr:cNvSpPr txBox="1"/>
          </xdr:nvSpPr>
          <xdr:spPr>
            <a:xfrm>
              <a:off x="13534852670" y="3779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64</xdr:row>
      <xdr:rowOff>73270</xdr:rowOff>
    </xdr:from>
    <xdr:to>
      <xdr:col>5</xdr:col>
      <xdr:colOff>390769</xdr:colOff>
      <xdr:row>81</xdr:row>
      <xdr:rowOff>122116</xdr:rowOff>
    </xdr:to>
    <xdr:cxnSp macro="">
      <xdr:nvCxnSpPr>
        <xdr:cNvPr id="97" name="Straight Arrow Connector 96">
          <a:extLst>
            <a:ext uri="{FF2B5EF4-FFF2-40B4-BE49-F238E27FC236}">
              <a16:creationId xmlns:a16="http://schemas.microsoft.com/office/drawing/2014/main" id="{BC4761F2-99BB-A541-BA75-49CD40D869B9}"/>
            </a:ext>
          </a:extLst>
        </xdr:cNvPr>
        <xdr:cNvCxnSpPr/>
      </xdr:nvCxnSpPr>
      <xdr:spPr>
        <a:xfrm flipH="1" flipV="1">
          <a:off x="13467136987" y="38669873"/>
          <a:ext cx="16282" cy="350878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77</xdr:row>
      <xdr:rowOff>122115</xdr:rowOff>
    </xdr:from>
    <xdr:to>
      <xdr:col>6</xdr:col>
      <xdr:colOff>195384</xdr:colOff>
      <xdr:row>77</xdr:row>
      <xdr:rowOff>130256</xdr:rowOff>
    </xdr:to>
    <xdr:cxnSp macro="">
      <xdr:nvCxnSpPr>
        <xdr:cNvPr id="98" name="Straight Arrow Connector 97">
          <a:extLst>
            <a:ext uri="{FF2B5EF4-FFF2-40B4-BE49-F238E27FC236}">
              <a16:creationId xmlns:a16="http://schemas.microsoft.com/office/drawing/2014/main" id="{73C4C828-01D2-3847-AC8A-7301B9CF1F11}"/>
            </a:ext>
          </a:extLst>
        </xdr:cNvPr>
        <xdr:cNvCxnSpPr/>
      </xdr:nvCxnSpPr>
      <xdr:spPr>
        <a:xfrm>
          <a:off x="13466510128" y="4136455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xdr:row>
      <xdr:rowOff>56987</xdr:rowOff>
    </xdr:from>
    <xdr:to>
      <xdr:col>4</xdr:col>
      <xdr:colOff>748974</xdr:colOff>
      <xdr:row>75</xdr:row>
      <xdr:rowOff>146539</xdr:rowOff>
    </xdr:to>
    <xdr:sp macro="" textlink="">
      <xdr:nvSpPr>
        <xdr:cNvPr id="99" name="Freeform 98">
          <a:extLst>
            <a:ext uri="{FF2B5EF4-FFF2-40B4-BE49-F238E27FC236}">
              <a16:creationId xmlns:a16="http://schemas.microsoft.com/office/drawing/2014/main" id="{3C1F4F9A-DF0F-5C4F-9632-23464C58AFA8}"/>
            </a:ext>
          </a:extLst>
        </xdr:cNvPr>
        <xdr:cNvSpPr/>
      </xdr:nvSpPr>
      <xdr:spPr>
        <a:xfrm>
          <a:off x="13467601026" y="38857115"/>
          <a:ext cx="2491153" cy="212480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64</xdr:row>
      <xdr:rowOff>196839</xdr:rowOff>
    </xdr:from>
    <xdr:to>
      <xdr:col>4</xdr:col>
      <xdr:colOff>188097</xdr:colOff>
      <xdr:row>75</xdr:row>
      <xdr:rowOff>53216</xdr:rowOff>
    </xdr:to>
    <xdr:sp macro="" textlink="">
      <xdr:nvSpPr>
        <xdr:cNvPr id="100" name="Freeform 99">
          <a:extLst>
            <a:ext uri="{FF2B5EF4-FFF2-40B4-BE49-F238E27FC236}">
              <a16:creationId xmlns:a16="http://schemas.microsoft.com/office/drawing/2014/main" id="{FF16C937-52EE-AD44-9FB9-3A2E40817236}"/>
            </a:ext>
          </a:extLst>
        </xdr:cNvPr>
        <xdr:cNvSpPr/>
      </xdr:nvSpPr>
      <xdr:spPr>
        <a:xfrm rot="4861875">
          <a:off x="13468052386" y="3890295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xdr:row>
      <xdr:rowOff>122116</xdr:rowOff>
    </xdr:from>
    <xdr:to>
      <xdr:col>3</xdr:col>
      <xdr:colOff>154679</xdr:colOff>
      <xdr:row>73</xdr:row>
      <xdr:rowOff>130257</xdr:rowOff>
    </xdr:to>
    <xdr:sp macro="" textlink="">
      <xdr:nvSpPr>
        <xdr:cNvPr id="101" name="Oval 100">
          <a:extLst>
            <a:ext uri="{FF2B5EF4-FFF2-40B4-BE49-F238E27FC236}">
              <a16:creationId xmlns:a16="http://schemas.microsoft.com/office/drawing/2014/main" id="{4A7F2372-772E-7044-B76D-CDDBE9B914AE}"/>
            </a:ext>
          </a:extLst>
        </xdr:cNvPr>
        <xdr:cNvSpPr/>
      </xdr:nvSpPr>
      <xdr:spPr>
        <a:xfrm>
          <a:off x="13469017564" y="40346924"/>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616857</xdr:colOff>
      <xdr:row>67</xdr:row>
      <xdr:rowOff>73282</xdr:rowOff>
    </xdr:from>
    <xdr:to>
      <xdr:col>2</xdr:col>
      <xdr:colOff>629356</xdr:colOff>
      <xdr:row>71</xdr:row>
      <xdr:rowOff>141111</xdr:rowOff>
    </xdr:to>
    <xdr:cxnSp macro="">
      <xdr:nvCxnSpPr>
        <xdr:cNvPr id="103" name="Straight Arrow Connector 102">
          <a:extLst>
            <a:ext uri="{FF2B5EF4-FFF2-40B4-BE49-F238E27FC236}">
              <a16:creationId xmlns:a16="http://schemas.microsoft.com/office/drawing/2014/main" id="{98CBD23B-7615-4F48-8633-D0EF8E1641BF}"/>
            </a:ext>
          </a:extLst>
        </xdr:cNvPr>
        <xdr:cNvCxnSpPr/>
      </xdr:nvCxnSpPr>
      <xdr:spPr>
        <a:xfrm flipH="1" flipV="1">
          <a:off x="13539223660" y="13898139"/>
          <a:ext cx="12499" cy="8741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688433</xdr:colOff>
      <xdr:row>62</xdr:row>
      <xdr:rowOff>77386</xdr:rowOff>
    </xdr:from>
    <xdr:ext cx="1235438" cy="172227"/>
    <mc:AlternateContent xmlns:mc="http://schemas.openxmlformats.org/markup-compatibility/2006" xmlns:a14="http://schemas.microsoft.com/office/drawing/2010/main">
      <mc:Choice Requires="a14">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6" name="TextBox 105">
              <a:extLst>
                <a:ext uri="{FF2B5EF4-FFF2-40B4-BE49-F238E27FC236}">
                  <a16:creationId xmlns:a16="http://schemas.microsoft.com/office/drawing/2014/main" id="{1790334B-8B48-254C-B4D8-C5516BF33A77}"/>
                </a:ext>
              </a:extLst>
            </xdr:cNvPr>
            <xdr:cNvSpPr txBox="1"/>
          </xdr:nvSpPr>
          <xdr:spPr>
            <a:xfrm>
              <a:off x="13538755653" y="1289430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374487</xdr:colOff>
      <xdr:row>108</xdr:row>
      <xdr:rowOff>73270</xdr:rowOff>
    </xdr:from>
    <xdr:to>
      <xdr:col>5</xdr:col>
      <xdr:colOff>390769</xdr:colOff>
      <xdr:row>125</xdr:row>
      <xdr:rowOff>122116</xdr:rowOff>
    </xdr:to>
    <xdr:cxnSp macro="">
      <xdr:nvCxnSpPr>
        <xdr:cNvPr id="107" name="Straight Arrow Connector 106">
          <a:extLst>
            <a:ext uri="{FF2B5EF4-FFF2-40B4-BE49-F238E27FC236}">
              <a16:creationId xmlns:a16="http://schemas.microsoft.com/office/drawing/2014/main" id="{C32D2833-3519-A74A-8387-C84983786281}"/>
            </a:ext>
          </a:extLst>
        </xdr:cNvPr>
        <xdr:cNvCxnSpPr/>
      </xdr:nvCxnSpPr>
      <xdr:spPr>
        <a:xfrm flipH="1" flipV="1">
          <a:off x="13467136987" y="4558974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121</xdr:row>
      <xdr:rowOff>122115</xdr:rowOff>
    </xdr:from>
    <xdr:to>
      <xdr:col>6</xdr:col>
      <xdr:colOff>195384</xdr:colOff>
      <xdr:row>121</xdr:row>
      <xdr:rowOff>130256</xdr:rowOff>
    </xdr:to>
    <xdr:cxnSp macro="">
      <xdr:nvCxnSpPr>
        <xdr:cNvPr id="108" name="Straight Arrow Connector 107">
          <a:extLst>
            <a:ext uri="{FF2B5EF4-FFF2-40B4-BE49-F238E27FC236}">
              <a16:creationId xmlns:a16="http://schemas.microsoft.com/office/drawing/2014/main" id="{9C809BB6-4C0E-AC4E-B65B-CDD7BA72008E}"/>
            </a:ext>
          </a:extLst>
        </xdr:cNvPr>
        <xdr:cNvCxnSpPr/>
      </xdr:nvCxnSpPr>
      <xdr:spPr>
        <a:xfrm>
          <a:off x="13466510128" y="48284423"/>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109</xdr:row>
      <xdr:rowOff>56987</xdr:rowOff>
    </xdr:from>
    <xdr:to>
      <xdr:col>4</xdr:col>
      <xdr:colOff>748974</xdr:colOff>
      <xdr:row>119</xdr:row>
      <xdr:rowOff>146539</xdr:rowOff>
    </xdr:to>
    <xdr:sp macro="" textlink="">
      <xdr:nvSpPr>
        <xdr:cNvPr id="109" name="Freeform 108">
          <a:extLst>
            <a:ext uri="{FF2B5EF4-FFF2-40B4-BE49-F238E27FC236}">
              <a16:creationId xmlns:a16="http://schemas.microsoft.com/office/drawing/2014/main" id="{FD7C97C1-4B13-9F49-81FF-A9A9920B2F8A}"/>
            </a:ext>
          </a:extLst>
        </xdr:cNvPr>
        <xdr:cNvSpPr/>
      </xdr:nvSpPr>
      <xdr:spPr>
        <a:xfrm>
          <a:off x="13467601026" y="45776987"/>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108</xdr:row>
      <xdr:rowOff>196839</xdr:rowOff>
    </xdr:from>
    <xdr:to>
      <xdr:col>4</xdr:col>
      <xdr:colOff>188097</xdr:colOff>
      <xdr:row>119</xdr:row>
      <xdr:rowOff>53216</xdr:rowOff>
    </xdr:to>
    <xdr:sp macro="" textlink="">
      <xdr:nvSpPr>
        <xdr:cNvPr id="110" name="Freeform 109">
          <a:extLst>
            <a:ext uri="{FF2B5EF4-FFF2-40B4-BE49-F238E27FC236}">
              <a16:creationId xmlns:a16="http://schemas.microsoft.com/office/drawing/2014/main" id="{83C9A4C4-62FF-1140-8A3D-D9C072CDE4B6}"/>
            </a:ext>
          </a:extLst>
        </xdr:cNvPr>
        <xdr:cNvSpPr/>
      </xdr:nvSpPr>
      <xdr:spPr>
        <a:xfrm rot="4861875">
          <a:off x="13468052386" y="45822830"/>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116</xdr:row>
      <xdr:rowOff>122116</xdr:rowOff>
    </xdr:from>
    <xdr:to>
      <xdr:col>3</xdr:col>
      <xdr:colOff>154679</xdr:colOff>
      <xdr:row>117</xdr:row>
      <xdr:rowOff>130257</xdr:rowOff>
    </xdr:to>
    <xdr:sp macro="" textlink="">
      <xdr:nvSpPr>
        <xdr:cNvPr id="111" name="Oval 110">
          <a:extLst>
            <a:ext uri="{FF2B5EF4-FFF2-40B4-BE49-F238E27FC236}">
              <a16:creationId xmlns:a16="http://schemas.microsoft.com/office/drawing/2014/main" id="{893B9C03-0285-C14A-A04C-4B682526FE05}"/>
            </a:ext>
          </a:extLst>
        </xdr:cNvPr>
        <xdr:cNvSpPr/>
      </xdr:nvSpPr>
      <xdr:spPr>
        <a:xfrm>
          <a:off x="13469017564" y="47266795"/>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104352</xdr:colOff>
      <xdr:row>116</xdr:row>
      <xdr:rowOff>9799</xdr:rowOff>
    </xdr:from>
    <xdr:ext cx="1235438"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17" name="TextBox 116">
              <a:extLst>
                <a:ext uri="{FF2B5EF4-FFF2-40B4-BE49-F238E27FC236}">
                  <a16:creationId xmlns:a16="http://schemas.microsoft.com/office/drawing/2014/main" id="{B2CB3908-8068-FF4E-90A3-E613EC621779}"/>
                </a:ext>
              </a:extLst>
            </xdr:cNvPr>
            <xdr:cNvSpPr txBox="1"/>
          </xdr:nvSpPr>
          <xdr:spPr>
            <a:xfrm>
              <a:off x="13530927623" y="6926476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3</xdr:col>
      <xdr:colOff>76723</xdr:colOff>
      <xdr:row>112</xdr:row>
      <xdr:rowOff>141632</xdr:rowOff>
    </xdr:from>
    <xdr:to>
      <xdr:col>3</xdr:col>
      <xdr:colOff>532619</xdr:colOff>
      <xdr:row>114</xdr:row>
      <xdr:rowOff>19215</xdr:rowOff>
    </xdr:to>
    <xdr:cxnSp macro="">
      <xdr:nvCxnSpPr>
        <xdr:cNvPr id="119" name="Straight Arrow Connector 118">
          <a:extLst>
            <a:ext uri="{FF2B5EF4-FFF2-40B4-BE49-F238E27FC236}">
              <a16:creationId xmlns:a16="http://schemas.microsoft.com/office/drawing/2014/main" id="{561FC3E7-B556-E14B-A61B-93CD84AE762C}"/>
            </a:ext>
          </a:extLst>
        </xdr:cNvPr>
        <xdr:cNvCxnSpPr/>
      </xdr:nvCxnSpPr>
      <xdr:spPr>
        <a:xfrm flipV="1">
          <a:off x="13547666671" y="23507280"/>
          <a:ext cx="455896" cy="285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168</xdr:row>
      <xdr:rowOff>122115</xdr:rowOff>
    </xdr:from>
    <xdr:to>
      <xdr:col>6</xdr:col>
      <xdr:colOff>195384</xdr:colOff>
      <xdr:row>168</xdr:row>
      <xdr:rowOff>130256</xdr:rowOff>
    </xdr:to>
    <xdr:cxnSp macro="">
      <xdr:nvCxnSpPr>
        <xdr:cNvPr id="120" name="Straight Arrow Connector 119">
          <a:extLst>
            <a:ext uri="{FF2B5EF4-FFF2-40B4-BE49-F238E27FC236}">
              <a16:creationId xmlns:a16="http://schemas.microsoft.com/office/drawing/2014/main" id="{8B334545-3ACA-6144-8569-872844107945}"/>
            </a:ext>
          </a:extLst>
        </xdr:cNvPr>
        <xdr:cNvCxnSpPr/>
      </xdr:nvCxnSpPr>
      <xdr:spPr>
        <a:xfrm>
          <a:off x="13466510128" y="55814871"/>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156</xdr:row>
      <xdr:rowOff>56987</xdr:rowOff>
    </xdr:from>
    <xdr:to>
      <xdr:col>4</xdr:col>
      <xdr:colOff>748974</xdr:colOff>
      <xdr:row>166</xdr:row>
      <xdr:rowOff>146539</xdr:rowOff>
    </xdr:to>
    <xdr:sp macro="" textlink="">
      <xdr:nvSpPr>
        <xdr:cNvPr id="121" name="Freeform 120">
          <a:extLst>
            <a:ext uri="{FF2B5EF4-FFF2-40B4-BE49-F238E27FC236}">
              <a16:creationId xmlns:a16="http://schemas.microsoft.com/office/drawing/2014/main" id="{C172A182-5A47-104E-AB60-F3EC67EF3AE5}"/>
            </a:ext>
          </a:extLst>
        </xdr:cNvPr>
        <xdr:cNvSpPr/>
      </xdr:nvSpPr>
      <xdr:spPr>
        <a:xfrm>
          <a:off x="13467601026" y="53307436"/>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155</xdr:row>
      <xdr:rowOff>196839</xdr:rowOff>
    </xdr:from>
    <xdr:to>
      <xdr:col>4</xdr:col>
      <xdr:colOff>188097</xdr:colOff>
      <xdr:row>166</xdr:row>
      <xdr:rowOff>53216</xdr:rowOff>
    </xdr:to>
    <xdr:sp macro="" textlink="">
      <xdr:nvSpPr>
        <xdr:cNvPr id="122" name="Freeform 121">
          <a:extLst>
            <a:ext uri="{FF2B5EF4-FFF2-40B4-BE49-F238E27FC236}">
              <a16:creationId xmlns:a16="http://schemas.microsoft.com/office/drawing/2014/main" id="{E5D03236-BB87-4D40-9C61-5195339F53B1}"/>
            </a:ext>
          </a:extLst>
        </xdr:cNvPr>
        <xdr:cNvSpPr/>
      </xdr:nvSpPr>
      <xdr:spPr>
        <a:xfrm rot="4861875">
          <a:off x="13468052386" y="53353279"/>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163</xdr:row>
      <xdr:rowOff>122116</xdr:rowOff>
    </xdr:from>
    <xdr:to>
      <xdr:col>3</xdr:col>
      <xdr:colOff>154679</xdr:colOff>
      <xdr:row>164</xdr:row>
      <xdr:rowOff>130257</xdr:rowOff>
    </xdr:to>
    <xdr:sp macro="" textlink="">
      <xdr:nvSpPr>
        <xdr:cNvPr id="123" name="Oval 122">
          <a:extLst>
            <a:ext uri="{FF2B5EF4-FFF2-40B4-BE49-F238E27FC236}">
              <a16:creationId xmlns:a16="http://schemas.microsoft.com/office/drawing/2014/main" id="{419EA5C7-978C-DF4C-9CD0-4DBCE43F303A}"/>
            </a:ext>
          </a:extLst>
        </xdr:cNvPr>
        <xdr:cNvSpPr/>
      </xdr:nvSpPr>
      <xdr:spPr>
        <a:xfrm>
          <a:off x="13469017564" y="54797244"/>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155</xdr:row>
      <xdr:rowOff>105834</xdr:rowOff>
    </xdr:from>
    <xdr:to>
      <xdr:col>5</xdr:col>
      <xdr:colOff>439615</xdr:colOff>
      <xdr:row>172</xdr:row>
      <xdr:rowOff>154680</xdr:rowOff>
    </xdr:to>
    <xdr:cxnSp macro="">
      <xdr:nvCxnSpPr>
        <xdr:cNvPr id="127" name="Straight Arrow Connector 126">
          <a:extLst>
            <a:ext uri="{FF2B5EF4-FFF2-40B4-BE49-F238E27FC236}">
              <a16:creationId xmlns:a16="http://schemas.microsoft.com/office/drawing/2014/main" id="{D62F6510-C5FF-6F4E-BC56-87239AF5DE30}"/>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67452</xdr:colOff>
      <xdr:row>155</xdr:row>
      <xdr:rowOff>18137</xdr:rowOff>
    </xdr:from>
    <xdr:ext cx="1235438"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28" name="TextBox 127">
              <a:extLst>
                <a:ext uri="{FF2B5EF4-FFF2-40B4-BE49-F238E27FC236}">
                  <a16:creationId xmlns:a16="http://schemas.microsoft.com/office/drawing/2014/main" id="{59D87C87-7EF6-06A1-48E0-0275EE70A76D}"/>
                </a:ext>
              </a:extLst>
            </xdr:cNvPr>
            <xdr:cNvSpPr txBox="1"/>
          </xdr:nvSpPr>
          <xdr:spPr>
            <a:xfrm>
              <a:off x="13515786600" y="7676674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350</xdr:row>
      <xdr:rowOff>0</xdr:rowOff>
    </xdr:from>
    <xdr:to>
      <xdr:col>7</xdr:col>
      <xdr:colOff>477669</xdr:colOff>
      <xdr:row>399</xdr:row>
      <xdr:rowOff>85647</xdr:rowOff>
    </xdr:to>
    <xdr:pic>
      <xdr:nvPicPr>
        <xdr:cNvPr id="131" name="Picture 130">
          <a:extLst>
            <a:ext uri="{FF2B5EF4-FFF2-40B4-BE49-F238E27FC236}">
              <a16:creationId xmlns:a16="http://schemas.microsoft.com/office/drawing/2014/main" id="{C3206231-1E9F-D1E4-8AD9-F577EFBAAEF0}"/>
            </a:ext>
          </a:extLst>
        </xdr:cNvPr>
        <xdr:cNvPicPr>
          <a:picLocks noChangeAspect="1"/>
        </xdr:cNvPicPr>
      </xdr:nvPicPr>
      <xdr:blipFill>
        <a:blip xmlns:r="http://schemas.openxmlformats.org/officeDocument/2006/relationships" r:embed="rId1"/>
        <a:stretch>
          <a:fillRect/>
        </a:stretch>
      </xdr:blipFill>
      <xdr:spPr>
        <a:xfrm>
          <a:off x="13465405600" y="78080577"/>
          <a:ext cx="6233374" cy="10058400"/>
        </a:xfrm>
        <a:prstGeom prst="rect">
          <a:avLst/>
        </a:prstGeom>
      </xdr:spPr>
    </xdr:pic>
    <xdr:clientData/>
  </xdr:twoCellAnchor>
  <xdr:twoCellAnchor>
    <xdr:from>
      <xdr:col>1</xdr:col>
      <xdr:colOff>97692</xdr:colOff>
      <xdr:row>205</xdr:row>
      <xdr:rowOff>122115</xdr:rowOff>
    </xdr:from>
    <xdr:to>
      <xdr:col>6</xdr:col>
      <xdr:colOff>195384</xdr:colOff>
      <xdr:row>205</xdr:row>
      <xdr:rowOff>130256</xdr:rowOff>
    </xdr:to>
    <xdr:cxnSp macro="">
      <xdr:nvCxnSpPr>
        <xdr:cNvPr id="135" name="Straight Arrow Connector 134">
          <a:extLst>
            <a:ext uri="{FF2B5EF4-FFF2-40B4-BE49-F238E27FC236}">
              <a16:creationId xmlns:a16="http://schemas.microsoft.com/office/drawing/2014/main" id="{17C8DBC4-B349-0E41-A4BE-55BC70E099B9}"/>
            </a:ext>
          </a:extLst>
        </xdr:cNvPr>
        <xdr:cNvCxnSpPr/>
      </xdr:nvCxnSpPr>
      <xdr:spPr>
        <a:xfrm>
          <a:off x="13466510128" y="64362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193</xdr:row>
      <xdr:rowOff>56987</xdr:rowOff>
    </xdr:from>
    <xdr:to>
      <xdr:col>4</xdr:col>
      <xdr:colOff>748974</xdr:colOff>
      <xdr:row>203</xdr:row>
      <xdr:rowOff>146539</xdr:rowOff>
    </xdr:to>
    <xdr:sp macro="" textlink="">
      <xdr:nvSpPr>
        <xdr:cNvPr id="136" name="Freeform 135">
          <a:extLst>
            <a:ext uri="{FF2B5EF4-FFF2-40B4-BE49-F238E27FC236}">
              <a16:creationId xmlns:a16="http://schemas.microsoft.com/office/drawing/2014/main" id="{4A8AB44E-0C6D-0B44-B5DF-071DC7684A76}"/>
            </a:ext>
          </a:extLst>
        </xdr:cNvPr>
        <xdr:cNvSpPr/>
      </xdr:nvSpPr>
      <xdr:spPr>
        <a:xfrm>
          <a:off x="13467601026" y="61855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192</xdr:row>
      <xdr:rowOff>196839</xdr:rowOff>
    </xdr:from>
    <xdr:to>
      <xdr:col>4</xdr:col>
      <xdr:colOff>188097</xdr:colOff>
      <xdr:row>203</xdr:row>
      <xdr:rowOff>53216</xdr:rowOff>
    </xdr:to>
    <xdr:sp macro="" textlink="">
      <xdr:nvSpPr>
        <xdr:cNvPr id="137" name="Freeform 136">
          <a:extLst>
            <a:ext uri="{FF2B5EF4-FFF2-40B4-BE49-F238E27FC236}">
              <a16:creationId xmlns:a16="http://schemas.microsoft.com/office/drawing/2014/main" id="{EB422125-3677-CE49-B71B-4D31A4633E13}"/>
            </a:ext>
          </a:extLst>
        </xdr:cNvPr>
        <xdr:cNvSpPr/>
      </xdr:nvSpPr>
      <xdr:spPr>
        <a:xfrm rot="4861875">
          <a:off x="13468052386" y="619013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200</xdr:row>
      <xdr:rowOff>122116</xdr:rowOff>
    </xdr:from>
    <xdr:to>
      <xdr:col>3</xdr:col>
      <xdr:colOff>154679</xdr:colOff>
      <xdr:row>201</xdr:row>
      <xdr:rowOff>130257</xdr:rowOff>
    </xdr:to>
    <xdr:sp macro="" textlink="">
      <xdr:nvSpPr>
        <xdr:cNvPr id="138" name="Oval 137">
          <a:extLst>
            <a:ext uri="{FF2B5EF4-FFF2-40B4-BE49-F238E27FC236}">
              <a16:creationId xmlns:a16="http://schemas.microsoft.com/office/drawing/2014/main" id="{085017B5-2329-EA48-A889-28728AFF859A}"/>
            </a:ext>
          </a:extLst>
        </xdr:cNvPr>
        <xdr:cNvSpPr/>
      </xdr:nvSpPr>
      <xdr:spPr>
        <a:xfrm>
          <a:off x="13469017564" y="63345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108965</xdr:colOff>
      <xdr:row>201</xdr:row>
      <xdr:rowOff>21033</xdr:rowOff>
    </xdr:from>
    <xdr:ext cx="827068"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0" name="TextBox 139">
              <a:extLst>
                <a:ext uri="{FF2B5EF4-FFF2-40B4-BE49-F238E27FC236}">
                  <a16:creationId xmlns:a16="http://schemas.microsoft.com/office/drawing/2014/main" id="{4BA7702A-253A-8040-A751-4C102740B73F}"/>
                </a:ext>
              </a:extLst>
            </xdr:cNvPr>
            <xdr:cNvSpPr txBox="1"/>
          </xdr:nvSpPr>
          <xdr:spPr>
            <a:xfrm>
              <a:off x="13542524322" y="41423784"/>
              <a:ext cx="8270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423333</xdr:colOff>
      <xdr:row>192</xdr:row>
      <xdr:rowOff>105834</xdr:rowOff>
    </xdr:from>
    <xdr:to>
      <xdr:col>5</xdr:col>
      <xdr:colOff>439615</xdr:colOff>
      <xdr:row>209</xdr:row>
      <xdr:rowOff>154680</xdr:rowOff>
    </xdr:to>
    <xdr:cxnSp macro="">
      <xdr:nvCxnSpPr>
        <xdr:cNvPr id="142" name="Straight Arrow Connector 141">
          <a:extLst>
            <a:ext uri="{FF2B5EF4-FFF2-40B4-BE49-F238E27FC236}">
              <a16:creationId xmlns:a16="http://schemas.microsoft.com/office/drawing/2014/main" id="{BA2964FD-6B25-444C-AF0A-D01F36899B5E}"/>
            </a:ext>
          </a:extLst>
        </xdr:cNvPr>
        <xdr:cNvCxnSpPr/>
      </xdr:nvCxnSpPr>
      <xdr:spPr>
        <a:xfrm flipH="1" flipV="1">
          <a:off x="13467088141" y="61700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3758</xdr:colOff>
      <xdr:row>193</xdr:row>
      <xdr:rowOff>77255</xdr:rowOff>
    </xdr:from>
    <xdr:ext cx="123543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3" name="TextBox 142">
              <a:extLst>
                <a:ext uri="{FF2B5EF4-FFF2-40B4-BE49-F238E27FC236}">
                  <a16:creationId xmlns:a16="http://schemas.microsoft.com/office/drawing/2014/main" id="{F6800E22-2B9C-A543-A45C-BF2E0285A564}"/>
                </a:ext>
              </a:extLst>
            </xdr:cNvPr>
            <xdr:cNvSpPr txBox="1"/>
          </xdr:nvSpPr>
          <xdr:spPr>
            <a:xfrm>
              <a:off x="13542221159" y="3985681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248</xdr:row>
      <xdr:rowOff>122115</xdr:rowOff>
    </xdr:from>
    <xdr:to>
      <xdr:col>6</xdr:col>
      <xdr:colOff>195384</xdr:colOff>
      <xdr:row>248</xdr:row>
      <xdr:rowOff>130256</xdr:rowOff>
    </xdr:to>
    <xdr:cxnSp macro="">
      <xdr:nvCxnSpPr>
        <xdr:cNvPr id="146" name="Straight Arrow Connector 145">
          <a:extLst>
            <a:ext uri="{FF2B5EF4-FFF2-40B4-BE49-F238E27FC236}">
              <a16:creationId xmlns:a16="http://schemas.microsoft.com/office/drawing/2014/main" id="{72A84FA5-8CC9-604E-8A74-B26FEB462FE2}"/>
            </a:ext>
          </a:extLst>
        </xdr:cNvPr>
        <xdr:cNvCxnSpPr/>
      </xdr:nvCxnSpPr>
      <xdr:spPr>
        <a:xfrm>
          <a:off x="13466510128" y="723004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236</xdr:row>
      <xdr:rowOff>56987</xdr:rowOff>
    </xdr:from>
    <xdr:to>
      <xdr:col>4</xdr:col>
      <xdr:colOff>748974</xdr:colOff>
      <xdr:row>246</xdr:row>
      <xdr:rowOff>146539</xdr:rowOff>
    </xdr:to>
    <xdr:sp macro="" textlink="">
      <xdr:nvSpPr>
        <xdr:cNvPr id="147" name="Freeform 146">
          <a:extLst>
            <a:ext uri="{FF2B5EF4-FFF2-40B4-BE49-F238E27FC236}">
              <a16:creationId xmlns:a16="http://schemas.microsoft.com/office/drawing/2014/main" id="{939D84FE-EE3F-C043-BC23-EC506CC37259}"/>
            </a:ext>
          </a:extLst>
        </xdr:cNvPr>
        <xdr:cNvSpPr/>
      </xdr:nvSpPr>
      <xdr:spPr>
        <a:xfrm>
          <a:off x="13467601026" y="697930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235</xdr:row>
      <xdr:rowOff>196839</xdr:rowOff>
    </xdr:from>
    <xdr:to>
      <xdr:col>4</xdr:col>
      <xdr:colOff>188097</xdr:colOff>
      <xdr:row>246</xdr:row>
      <xdr:rowOff>53216</xdr:rowOff>
    </xdr:to>
    <xdr:sp macro="" textlink="">
      <xdr:nvSpPr>
        <xdr:cNvPr id="148" name="Freeform 147">
          <a:extLst>
            <a:ext uri="{FF2B5EF4-FFF2-40B4-BE49-F238E27FC236}">
              <a16:creationId xmlns:a16="http://schemas.microsoft.com/office/drawing/2014/main" id="{F092AE49-00EB-5E41-A43A-A468160F1255}"/>
            </a:ext>
          </a:extLst>
        </xdr:cNvPr>
        <xdr:cNvSpPr/>
      </xdr:nvSpPr>
      <xdr:spPr>
        <a:xfrm rot="4861875">
          <a:off x="13468052386" y="69838856"/>
          <a:ext cx="2095159" cy="187612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243</xdr:row>
      <xdr:rowOff>122116</xdr:rowOff>
    </xdr:from>
    <xdr:to>
      <xdr:col>3</xdr:col>
      <xdr:colOff>154679</xdr:colOff>
      <xdr:row>244</xdr:row>
      <xdr:rowOff>130257</xdr:rowOff>
    </xdr:to>
    <xdr:sp macro="" textlink="">
      <xdr:nvSpPr>
        <xdr:cNvPr id="149" name="Oval 148">
          <a:extLst>
            <a:ext uri="{FF2B5EF4-FFF2-40B4-BE49-F238E27FC236}">
              <a16:creationId xmlns:a16="http://schemas.microsoft.com/office/drawing/2014/main" id="{3D7BAD93-B54E-7142-B350-D4BFA5479FF1}"/>
            </a:ext>
          </a:extLst>
        </xdr:cNvPr>
        <xdr:cNvSpPr/>
      </xdr:nvSpPr>
      <xdr:spPr>
        <a:xfrm>
          <a:off x="13469017564" y="712828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235</xdr:row>
      <xdr:rowOff>105834</xdr:rowOff>
    </xdr:from>
    <xdr:to>
      <xdr:col>5</xdr:col>
      <xdr:colOff>439615</xdr:colOff>
      <xdr:row>252</xdr:row>
      <xdr:rowOff>154680</xdr:rowOff>
    </xdr:to>
    <xdr:cxnSp macro="">
      <xdr:nvCxnSpPr>
        <xdr:cNvPr id="153" name="Straight Arrow Connector 152">
          <a:extLst>
            <a:ext uri="{FF2B5EF4-FFF2-40B4-BE49-F238E27FC236}">
              <a16:creationId xmlns:a16="http://schemas.microsoft.com/office/drawing/2014/main" id="{C07FEDD3-C723-664E-AD58-3173A65D0BCC}"/>
            </a:ext>
          </a:extLst>
        </xdr:cNvPr>
        <xdr:cNvCxnSpPr/>
      </xdr:nvCxnSpPr>
      <xdr:spPr>
        <a:xfrm flipH="1" flipV="1">
          <a:off x="13467088141" y="696383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xdr:col>
      <xdr:colOff>549923</xdr:colOff>
      <xdr:row>233</xdr:row>
      <xdr:rowOff>11431</xdr:rowOff>
    </xdr:from>
    <xdr:ext cx="123543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54" name="TextBox 153">
              <a:extLst>
                <a:ext uri="{FF2B5EF4-FFF2-40B4-BE49-F238E27FC236}">
                  <a16:creationId xmlns:a16="http://schemas.microsoft.com/office/drawing/2014/main" id="{C4A0F96B-30EA-D544-A2FD-885F59F0E85E}"/>
                </a:ext>
              </a:extLst>
            </xdr:cNvPr>
            <xdr:cNvSpPr txBox="1"/>
          </xdr:nvSpPr>
          <xdr:spPr>
            <a:xfrm>
              <a:off x="13540848367" y="4794078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97692</xdr:colOff>
      <xdr:row>291</xdr:row>
      <xdr:rowOff>122115</xdr:rowOff>
    </xdr:from>
    <xdr:to>
      <xdr:col>6</xdr:col>
      <xdr:colOff>195384</xdr:colOff>
      <xdr:row>291</xdr:row>
      <xdr:rowOff>130256</xdr:rowOff>
    </xdr:to>
    <xdr:cxnSp macro="">
      <xdr:nvCxnSpPr>
        <xdr:cNvPr id="157" name="Straight Arrow Connector 156">
          <a:extLst>
            <a:ext uri="{FF2B5EF4-FFF2-40B4-BE49-F238E27FC236}">
              <a16:creationId xmlns:a16="http://schemas.microsoft.com/office/drawing/2014/main" id="{84BCE10B-8AD3-2649-BE28-7FA61BD00726}"/>
            </a:ext>
          </a:extLst>
        </xdr:cNvPr>
        <xdr:cNvCxnSpPr/>
      </xdr:nvCxnSpPr>
      <xdr:spPr>
        <a:xfrm>
          <a:off x="13466510128" y="80237948"/>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279</xdr:row>
      <xdr:rowOff>56987</xdr:rowOff>
    </xdr:from>
    <xdr:to>
      <xdr:col>4</xdr:col>
      <xdr:colOff>748974</xdr:colOff>
      <xdr:row>289</xdr:row>
      <xdr:rowOff>146539</xdr:rowOff>
    </xdr:to>
    <xdr:sp macro="" textlink="">
      <xdr:nvSpPr>
        <xdr:cNvPr id="158" name="Freeform 157">
          <a:extLst>
            <a:ext uri="{FF2B5EF4-FFF2-40B4-BE49-F238E27FC236}">
              <a16:creationId xmlns:a16="http://schemas.microsoft.com/office/drawing/2014/main" id="{4087E6A9-2A34-084F-B6FC-94C299A80ACD}"/>
            </a:ext>
          </a:extLst>
        </xdr:cNvPr>
        <xdr:cNvSpPr/>
      </xdr:nvSpPr>
      <xdr:spPr>
        <a:xfrm>
          <a:off x="13467601026" y="77730513"/>
          <a:ext cx="2491153" cy="21248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278</xdr:row>
      <xdr:rowOff>105834</xdr:rowOff>
    </xdr:from>
    <xdr:to>
      <xdr:col>5</xdr:col>
      <xdr:colOff>439615</xdr:colOff>
      <xdr:row>295</xdr:row>
      <xdr:rowOff>154680</xdr:rowOff>
    </xdr:to>
    <xdr:cxnSp macro="">
      <xdr:nvCxnSpPr>
        <xdr:cNvPr id="164" name="Straight Arrow Connector 163">
          <a:extLst>
            <a:ext uri="{FF2B5EF4-FFF2-40B4-BE49-F238E27FC236}">
              <a16:creationId xmlns:a16="http://schemas.microsoft.com/office/drawing/2014/main" id="{7B79DA72-E0CA-A046-BE92-165479D57C09}"/>
            </a:ext>
          </a:extLst>
        </xdr:cNvPr>
        <xdr:cNvCxnSpPr/>
      </xdr:nvCxnSpPr>
      <xdr:spPr>
        <a:xfrm flipH="1" flipV="1">
          <a:off x="13467088141" y="77575834"/>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305539</xdr:colOff>
      <xdr:row>280</xdr:row>
      <xdr:rowOff>39065</xdr:rowOff>
    </xdr:from>
    <xdr:ext cx="1235438"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5" name="TextBox 164">
              <a:extLst>
                <a:ext uri="{FF2B5EF4-FFF2-40B4-BE49-F238E27FC236}">
                  <a16:creationId xmlns:a16="http://schemas.microsoft.com/office/drawing/2014/main" id="{746C6D38-ED6A-7A46-97AC-651EBCCD1E64}"/>
                </a:ext>
              </a:extLst>
            </xdr:cNvPr>
            <xdr:cNvSpPr txBox="1"/>
          </xdr:nvSpPr>
          <xdr:spPr>
            <a:xfrm>
              <a:off x="13523451023" y="58127958"/>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3</xdr:col>
      <xdr:colOff>65128</xdr:colOff>
      <xdr:row>277</xdr:row>
      <xdr:rowOff>170962</xdr:rowOff>
    </xdr:from>
    <xdr:to>
      <xdr:col>3</xdr:col>
      <xdr:colOff>89551</xdr:colOff>
      <xdr:row>291</xdr:row>
      <xdr:rowOff>162821</xdr:rowOff>
    </xdr:to>
    <xdr:cxnSp macro="">
      <xdr:nvCxnSpPr>
        <xdr:cNvPr id="169" name="Straight Connector 168">
          <a:extLst>
            <a:ext uri="{FF2B5EF4-FFF2-40B4-BE49-F238E27FC236}">
              <a16:creationId xmlns:a16="http://schemas.microsoft.com/office/drawing/2014/main" id="{9435F1B3-47DE-7A2F-42E0-F748D41CBDBB}"/>
            </a:ext>
          </a:extLst>
        </xdr:cNvPr>
        <xdr:cNvCxnSpPr/>
      </xdr:nvCxnSpPr>
      <xdr:spPr>
        <a:xfrm>
          <a:off x="13469082692" y="84967885"/>
          <a:ext cx="24423" cy="2841218"/>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276</xdr:row>
      <xdr:rowOff>153377</xdr:rowOff>
    </xdr:from>
    <xdr:ext cx="1235438"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71" name="TextBox 170">
              <a:extLst>
                <a:ext uri="{FF2B5EF4-FFF2-40B4-BE49-F238E27FC236}">
                  <a16:creationId xmlns:a16="http://schemas.microsoft.com/office/drawing/2014/main" id="{D118F39F-2667-B76D-CF66-02993D715601}"/>
                </a:ext>
              </a:extLst>
            </xdr:cNvPr>
            <xdr:cNvSpPr txBox="1"/>
          </xdr:nvSpPr>
          <xdr:spPr>
            <a:xfrm>
              <a:off x="13468449691" y="84746774"/>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xdr:from>
      <xdr:col>1</xdr:col>
      <xdr:colOff>97692</xdr:colOff>
      <xdr:row>326</xdr:row>
      <xdr:rowOff>122115</xdr:rowOff>
    </xdr:from>
    <xdr:to>
      <xdr:col>6</xdr:col>
      <xdr:colOff>195384</xdr:colOff>
      <xdr:row>326</xdr:row>
      <xdr:rowOff>130256</xdr:rowOff>
    </xdr:to>
    <xdr:cxnSp macro="">
      <xdr:nvCxnSpPr>
        <xdr:cNvPr id="172" name="Straight Arrow Connector 171">
          <a:extLst>
            <a:ext uri="{FF2B5EF4-FFF2-40B4-BE49-F238E27FC236}">
              <a16:creationId xmlns:a16="http://schemas.microsoft.com/office/drawing/2014/main" id="{15B61AE6-66F8-7D4C-A5F1-0F8EBD679DCB}"/>
            </a:ext>
          </a:extLst>
        </xdr:cNvPr>
        <xdr:cNvCxnSpPr/>
      </xdr:nvCxnSpPr>
      <xdr:spPr>
        <a:xfrm>
          <a:off x="13466510128" y="87768397"/>
          <a:ext cx="4208910"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314</xdr:row>
      <xdr:rowOff>56987</xdr:rowOff>
    </xdr:from>
    <xdr:to>
      <xdr:col>4</xdr:col>
      <xdr:colOff>748974</xdr:colOff>
      <xdr:row>324</xdr:row>
      <xdr:rowOff>146539</xdr:rowOff>
    </xdr:to>
    <xdr:sp macro="" textlink="">
      <xdr:nvSpPr>
        <xdr:cNvPr id="173" name="Freeform 172">
          <a:extLst>
            <a:ext uri="{FF2B5EF4-FFF2-40B4-BE49-F238E27FC236}">
              <a16:creationId xmlns:a16="http://schemas.microsoft.com/office/drawing/2014/main" id="{CAF88BE0-4AFD-5A46-9B52-3CAF48D5D03E}"/>
            </a:ext>
          </a:extLst>
        </xdr:cNvPr>
        <xdr:cNvSpPr/>
      </xdr:nvSpPr>
      <xdr:spPr>
        <a:xfrm>
          <a:off x="13520941026" y="65085523"/>
          <a:ext cx="2500923" cy="2130623"/>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423333</xdr:colOff>
      <xdr:row>313</xdr:row>
      <xdr:rowOff>105834</xdr:rowOff>
    </xdr:from>
    <xdr:to>
      <xdr:col>5</xdr:col>
      <xdr:colOff>439615</xdr:colOff>
      <xdr:row>330</xdr:row>
      <xdr:rowOff>154680</xdr:rowOff>
    </xdr:to>
    <xdr:cxnSp macro="">
      <xdr:nvCxnSpPr>
        <xdr:cNvPr id="178" name="Straight Arrow Connector 177">
          <a:extLst>
            <a:ext uri="{FF2B5EF4-FFF2-40B4-BE49-F238E27FC236}">
              <a16:creationId xmlns:a16="http://schemas.microsoft.com/office/drawing/2014/main" id="{091EA15E-2FAC-8C41-A08E-BC0EEAA3B270}"/>
            </a:ext>
          </a:extLst>
        </xdr:cNvPr>
        <xdr:cNvCxnSpPr/>
      </xdr:nvCxnSpPr>
      <xdr:spPr>
        <a:xfrm flipH="1" flipV="1">
          <a:off x="13467088141" y="85106283"/>
          <a:ext cx="16282" cy="35087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40822</xdr:colOff>
      <xdr:row>314</xdr:row>
      <xdr:rowOff>150714</xdr:rowOff>
    </xdr:from>
    <xdr:ext cx="1235438" cy="172227"/>
    <mc:AlternateContent xmlns:mc="http://schemas.openxmlformats.org/markup-compatibility/2006" xmlns:a14="http://schemas.microsoft.com/office/drawing/2010/main">
      <mc:Choice Requires="a14">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79" name="TextBox 178">
              <a:extLst>
                <a:ext uri="{FF2B5EF4-FFF2-40B4-BE49-F238E27FC236}">
                  <a16:creationId xmlns:a16="http://schemas.microsoft.com/office/drawing/2014/main" id="{E58A1E9E-7CCA-694C-9218-D45C722AC423}"/>
                </a:ext>
              </a:extLst>
            </xdr:cNvPr>
            <xdr:cNvSpPr txBox="1"/>
          </xdr:nvSpPr>
          <xdr:spPr>
            <a:xfrm>
              <a:off x="13523715740" y="6517925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0</xdr:col>
      <xdr:colOff>708269</xdr:colOff>
      <xdr:row>322</xdr:row>
      <xdr:rowOff>24423</xdr:rowOff>
    </xdr:from>
    <xdr:to>
      <xdr:col>5</xdr:col>
      <xdr:colOff>488461</xdr:colOff>
      <xdr:row>322</xdr:row>
      <xdr:rowOff>32564</xdr:rowOff>
    </xdr:to>
    <xdr:cxnSp macro="">
      <xdr:nvCxnSpPr>
        <xdr:cNvPr id="181" name="Straight Connector 180">
          <a:extLst>
            <a:ext uri="{FF2B5EF4-FFF2-40B4-BE49-F238E27FC236}">
              <a16:creationId xmlns:a16="http://schemas.microsoft.com/office/drawing/2014/main" id="{AF5DF374-9281-7D45-9D6D-F8709B9F16C9}"/>
            </a:ext>
          </a:extLst>
        </xdr:cNvPr>
        <xdr:cNvCxnSpPr/>
      </xdr:nvCxnSpPr>
      <xdr:spPr>
        <a:xfrm flipV="1">
          <a:off x="13467039295" y="93980000"/>
          <a:ext cx="3891410" cy="8141"/>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321</xdr:row>
      <xdr:rowOff>128955</xdr:rowOff>
    </xdr:from>
    <xdr:ext cx="1235438"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mlns="">
        <xdr:sp macro="" textlink="">
          <xdr:nvSpPr>
            <xdr:cNvPr id="182" name="TextBox 181">
              <a:extLst>
                <a:ext uri="{FF2B5EF4-FFF2-40B4-BE49-F238E27FC236}">
                  <a16:creationId xmlns:a16="http://schemas.microsoft.com/office/drawing/2014/main" id="{B4CBFEFC-DFC1-0443-BCC5-A9C9126F3D35}"/>
                </a:ext>
              </a:extLst>
            </xdr:cNvPr>
            <xdr:cNvSpPr txBox="1"/>
          </xdr:nvSpPr>
          <xdr:spPr>
            <a:xfrm>
              <a:off x="13470403536" y="93881006"/>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a:t>
              </a:r>
              <a:r>
                <a:rPr lang="he-IL" sz="1100" b="0" i="0">
                  <a:latin typeface="Cambria Math" panose="02040503050406030204" pitchFamily="18" charset="0"/>
                </a:rPr>
                <a:t>0</a:t>
              </a:r>
              <a:endParaRPr lang="en-US" sz="1100"/>
            </a:p>
          </xdr:txBody>
        </xdr:sp>
      </mc:Fallback>
    </mc:AlternateContent>
    <xdr:clientData/>
  </xdr:oneCellAnchor>
  <xdr:twoCellAnchor editAs="oneCell">
    <xdr:from>
      <xdr:col>0</xdr:col>
      <xdr:colOff>0</xdr:colOff>
      <xdr:row>402</xdr:row>
      <xdr:rowOff>11441</xdr:rowOff>
    </xdr:from>
    <xdr:to>
      <xdr:col>8</xdr:col>
      <xdr:colOff>204230</xdr:colOff>
      <xdr:row>430</xdr:row>
      <xdr:rowOff>125056</xdr:rowOff>
    </xdr:to>
    <xdr:pic>
      <xdr:nvPicPr>
        <xdr:cNvPr id="185" name="Picture 184">
          <a:extLst>
            <a:ext uri="{FF2B5EF4-FFF2-40B4-BE49-F238E27FC236}">
              <a16:creationId xmlns:a16="http://schemas.microsoft.com/office/drawing/2014/main" id="{2B530139-1D09-16D0-08AA-F681519D328E}"/>
            </a:ext>
          </a:extLst>
        </xdr:cNvPr>
        <xdr:cNvPicPr>
          <a:picLocks noChangeAspect="1"/>
        </xdr:cNvPicPr>
      </xdr:nvPicPr>
      <xdr:blipFill>
        <a:blip xmlns:r="http://schemas.openxmlformats.org/officeDocument/2006/relationships" r:embed="rId2"/>
        <a:stretch>
          <a:fillRect/>
        </a:stretch>
      </xdr:blipFill>
      <xdr:spPr>
        <a:xfrm>
          <a:off x="13490079014" y="111519729"/>
          <a:ext cx="6794500" cy="5880100"/>
        </a:xfrm>
        <a:prstGeom prst="rect">
          <a:avLst/>
        </a:prstGeom>
      </xdr:spPr>
    </xdr:pic>
    <xdr:clientData/>
  </xdr:twoCellAnchor>
  <xdr:twoCellAnchor editAs="oneCell">
    <xdr:from>
      <xdr:col>0</xdr:col>
      <xdr:colOff>125854</xdr:colOff>
      <xdr:row>436</xdr:row>
      <xdr:rowOff>80091</xdr:rowOff>
    </xdr:from>
    <xdr:to>
      <xdr:col>1</xdr:col>
      <xdr:colOff>191070</xdr:colOff>
      <xdr:row>443</xdr:row>
      <xdr:rowOff>35470</xdr:rowOff>
    </xdr:to>
    <xdr:pic>
      <xdr:nvPicPr>
        <xdr:cNvPr id="186" name="Picture 185">
          <a:extLst>
            <a:ext uri="{FF2B5EF4-FFF2-40B4-BE49-F238E27FC236}">
              <a16:creationId xmlns:a16="http://schemas.microsoft.com/office/drawing/2014/main" id="{DA1CA3F3-EFF2-E4EB-84E0-E34BCF613A65}"/>
            </a:ext>
          </a:extLst>
        </xdr:cNvPr>
        <xdr:cNvPicPr>
          <a:picLocks noChangeAspect="1"/>
        </xdr:cNvPicPr>
      </xdr:nvPicPr>
      <xdr:blipFill>
        <a:blip xmlns:r="http://schemas.openxmlformats.org/officeDocument/2006/relationships" r:embed="rId3"/>
        <a:stretch>
          <a:fillRect/>
        </a:stretch>
      </xdr:blipFill>
      <xdr:spPr>
        <a:xfrm>
          <a:off x="13495858660" y="118590541"/>
          <a:ext cx="889000" cy="1397000"/>
        </a:xfrm>
        <a:prstGeom prst="rect">
          <a:avLst/>
        </a:prstGeom>
      </xdr:spPr>
    </xdr:pic>
    <xdr:clientData/>
  </xdr:twoCellAnchor>
  <xdr:twoCellAnchor>
    <xdr:from>
      <xdr:col>2</xdr:col>
      <xdr:colOff>468149</xdr:colOff>
      <xdr:row>19</xdr:row>
      <xdr:rowOff>129034</xdr:rowOff>
    </xdr:from>
    <xdr:to>
      <xdr:col>5</xdr:col>
      <xdr:colOff>122527</xdr:colOff>
      <xdr:row>29</xdr:row>
      <xdr:rowOff>63909</xdr:rowOff>
    </xdr:to>
    <xdr:sp macro="" textlink="">
      <xdr:nvSpPr>
        <xdr:cNvPr id="31" name="Freeform 30">
          <a:extLst>
            <a:ext uri="{FF2B5EF4-FFF2-40B4-BE49-F238E27FC236}">
              <a16:creationId xmlns:a16="http://schemas.microsoft.com/office/drawing/2014/main" id="{484E3024-EB72-709C-EE58-FD00BD25DFDF}"/>
            </a:ext>
          </a:extLst>
        </xdr:cNvPr>
        <xdr:cNvSpPr/>
      </xdr:nvSpPr>
      <xdr:spPr>
        <a:xfrm>
          <a:off x="13533272895" y="4025741"/>
          <a:ext cx="2133173" cy="197503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451571</xdr:colOff>
      <xdr:row>63</xdr:row>
      <xdr:rowOff>137692</xdr:rowOff>
    </xdr:from>
    <xdr:to>
      <xdr:col>5</xdr:col>
      <xdr:colOff>105946</xdr:colOff>
      <xdr:row>73</xdr:row>
      <xdr:rowOff>75198</xdr:rowOff>
    </xdr:to>
    <xdr:sp macro="" textlink="">
      <xdr:nvSpPr>
        <xdr:cNvPr id="32" name="Freeform 31">
          <a:extLst>
            <a:ext uri="{FF2B5EF4-FFF2-40B4-BE49-F238E27FC236}">
              <a16:creationId xmlns:a16="http://schemas.microsoft.com/office/drawing/2014/main" id="{C1592364-4CCB-64E7-5BB5-11F68756E84B}"/>
            </a:ext>
          </a:extLst>
        </xdr:cNvPr>
        <xdr:cNvSpPr/>
      </xdr:nvSpPr>
      <xdr:spPr>
        <a:xfrm>
          <a:off x="13537267546" y="13156200"/>
          <a:ext cx="2133899" cy="195337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140140</xdr:colOff>
      <xdr:row>107</xdr:row>
      <xdr:rowOff>61351</xdr:rowOff>
    </xdr:from>
    <xdr:to>
      <xdr:col>3</xdr:col>
      <xdr:colOff>371779</xdr:colOff>
      <xdr:row>117</xdr:row>
      <xdr:rowOff>120814</xdr:rowOff>
    </xdr:to>
    <xdr:sp macro="" textlink="">
      <xdr:nvSpPr>
        <xdr:cNvPr id="35" name="Freeform 34">
          <a:extLst>
            <a:ext uri="{FF2B5EF4-FFF2-40B4-BE49-F238E27FC236}">
              <a16:creationId xmlns:a16="http://schemas.microsoft.com/office/drawing/2014/main" id="{60490968-19A7-2543-8AE0-9647C6528B98}"/>
            </a:ext>
          </a:extLst>
        </xdr:cNvPr>
        <xdr:cNvSpPr/>
      </xdr:nvSpPr>
      <xdr:spPr>
        <a:xfrm rot="4861875">
          <a:off x="13547721531" y="22513843"/>
          <a:ext cx="2097735" cy="188577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0</xdr:col>
      <xdr:colOff>313005</xdr:colOff>
      <xdr:row>155</xdr:row>
      <xdr:rowOff>184412</xdr:rowOff>
    </xdr:from>
    <xdr:ext cx="1233774" cy="266965"/>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he-IL" sz="1100" b="0" i="1">
                            <a:latin typeface="Cambria Math" panose="02040503050406030204" pitchFamily="18" charset="0"/>
                          </a:rPr>
                          <m:t>1</m:t>
                        </m:r>
                      </m:sub>
                    </m:sSub>
                  </m:oMath>
                </m:oMathPara>
              </a14:m>
              <a:endParaRPr lang="en-US" sz="1100"/>
            </a:p>
          </xdr:txBody>
        </xdr:sp>
      </mc:Choice>
      <mc:Fallback xmlns="">
        <xdr:sp macro="" textlink="">
          <xdr:nvSpPr>
            <xdr:cNvPr id="42" name="TextBox 41">
              <a:extLst>
                <a:ext uri="{FF2B5EF4-FFF2-40B4-BE49-F238E27FC236}">
                  <a16:creationId xmlns:a16="http://schemas.microsoft.com/office/drawing/2014/main" id="{1FDB2E6C-B295-E030-62BB-709525C0BE3D}"/>
                </a:ext>
              </a:extLst>
            </xdr:cNvPr>
            <xdr:cNvSpPr txBox="1"/>
          </xdr:nvSpPr>
          <xdr:spPr>
            <a:xfrm>
              <a:off x="13553945078" y="32170210"/>
              <a:ext cx="1233774" cy="26696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𝑆_</a:t>
              </a:r>
              <a:r>
                <a:rPr lang="he-IL" sz="1100" b="0" i="0">
                  <a:latin typeface="Cambria Math" panose="02040503050406030204" pitchFamily="18" charset="0"/>
                </a:rPr>
                <a:t>1</a:t>
              </a:r>
              <a:endParaRPr lang="en-US" sz="1100"/>
            </a:p>
          </xdr:txBody>
        </xdr:sp>
      </mc:Fallback>
    </mc:AlternateContent>
    <xdr:clientData/>
  </xdr:oneCellAnchor>
  <xdr:twoCellAnchor>
    <xdr:from>
      <xdr:col>1</xdr:col>
      <xdr:colOff>356707</xdr:colOff>
      <xdr:row>158</xdr:row>
      <xdr:rowOff>126057</xdr:rowOff>
    </xdr:from>
    <xdr:to>
      <xdr:col>2</xdr:col>
      <xdr:colOff>52997</xdr:colOff>
      <xdr:row>160</xdr:row>
      <xdr:rowOff>124063</xdr:rowOff>
    </xdr:to>
    <xdr:cxnSp macro="">
      <xdr:nvCxnSpPr>
        <xdr:cNvPr id="44" name="Straight Arrow Connector 43">
          <a:extLst>
            <a:ext uri="{FF2B5EF4-FFF2-40B4-BE49-F238E27FC236}">
              <a16:creationId xmlns:a16="http://schemas.microsoft.com/office/drawing/2014/main" id="{F8AE27B3-F0AE-6B9D-0073-A83C9CFDF37F}"/>
            </a:ext>
          </a:extLst>
        </xdr:cNvPr>
        <xdr:cNvCxnSpPr/>
      </xdr:nvCxnSpPr>
      <xdr:spPr>
        <a:xfrm>
          <a:off x="13553784137" y="32719966"/>
          <a:ext cx="523651" cy="4034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85407</xdr:colOff>
      <xdr:row>159</xdr:row>
      <xdr:rowOff>127158</xdr:rowOff>
    </xdr:from>
    <xdr:ext cx="1235438" cy="104067"/>
    <mc:AlternateContent xmlns:mc="http://schemas.openxmlformats.org/markup-compatibility/2006" xmlns:a14="http://schemas.microsoft.com/office/drawing/2010/main">
      <mc:Choice Requires="a14">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טכנולוגי</m:t>
                    </m:r>
                    <m:r>
                      <a:rPr lang="he-IL" sz="600" b="0" i="1">
                        <a:latin typeface="Cambria Math" panose="02040503050406030204" pitchFamily="18" charset="0"/>
                      </a:rPr>
                      <m:t> </m:t>
                    </m:r>
                    <m:r>
                      <a:rPr lang="he-IL" sz="600" b="0" i="1">
                        <a:latin typeface="Cambria Math" panose="02040503050406030204" pitchFamily="18" charset="0"/>
                      </a:rPr>
                      <m:t>שיפור</m:t>
                    </m:r>
                  </m:oMath>
                </m:oMathPara>
              </a14:m>
              <a:endParaRPr lang="en-US" sz="600"/>
            </a:p>
          </xdr:txBody>
        </xdr:sp>
      </mc:Choice>
      <mc:Fallback xmlns="">
        <xdr:sp macro="" textlink="">
          <xdr:nvSpPr>
            <xdr:cNvPr id="53" name="TextBox 52">
              <a:extLst>
                <a:ext uri="{FF2B5EF4-FFF2-40B4-BE49-F238E27FC236}">
                  <a16:creationId xmlns:a16="http://schemas.microsoft.com/office/drawing/2014/main" id="{33B40A89-50F8-9FF4-7A1C-94263DA55A77}"/>
                </a:ext>
              </a:extLst>
            </xdr:cNvPr>
            <xdr:cNvSpPr txBox="1"/>
          </xdr:nvSpPr>
          <xdr:spPr>
            <a:xfrm rot="2161862">
              <a:off x="13553343650" y="32923770"/>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טכנולוגי שיפור</a:t>
              </a:r>
              <a:endParaRPr lang="en-US" sz="600"/>
            </a:p>
          </xdr:txBody>
        </xdr:sp>
      </mc:Fallback>
    </mc:AlternateContent>
    <xdr:clientData/>
  </xdr:oneCellAnchor>
  <xdr:twoCellAnchor>
    <xdr:from>
      <xdr:col>2</xdr:col>
      <xdr:colOff>597865</xdr:colOff>
      <xdr:row>156</xdr:row>
      <xdr:rowOff>179376</xdr:rowOff>
    </xdr:from>
    <xdr:to>
      <xdr:col>5</xdr:col>
      <xdr:colOff>4966</xdr:colOff>
      <xdr:row>167</xdr:row>
      <xdr:rowOff>35755</xdr:rowOff>
    </xdr:to>
    <xdr:sp macro="" textlink="">
      <xdr:nvSpPr>
        <xdr:cNvPr id="54" name="Freeform 53">
          <a:extLst>
            <a:ext uri="{FF2B5EF4-FFF2-40B4-BE49-F238E27FC236}">
              <a16:creationId xmlns:a16="http://schemas.microsoft.com/office/drawing/2014/main" id="{8040D728-6918-4104-4A5C-2005092DE7BC}"/>
            </a:ext>
          </a:extLst>
        </xdr:cNvPr>
        <xdr:cNvSpPr/>
      </xdr:nvSpPr>
      <xdr:spPr>
        <a:xfrm rot="4861875">
          <a:off x="13551239206" y="32503575"/>
          <a:ext cx="2110940" cy="188918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682938</xdr:colOff>
      <xdr:row>161</xdr:row>
      <xdr:rowOff>125932</xdr:rowOff>
    </xdr:from>
    <xdr:to>
      <xdr:col>4</xdr:col>
      <xdr:colOff>343706</xdr:colOff>
      <xdr:row>162</xdr:row>
      <xdr:rowOff>177769</xdr:rowOff>
    </xdr:to>
    <xdr:cxnSp macro="">
      <xdr:nvCxnSpPr>
        <xdr:cNvPr id="55" name="Straight Arrow Connector 54">
          <a:extLst>
            <a:ext uri="{FF2B5EF4-FFF2-40B4-BE49-F238E27FC236}">
              <a16:creationId xmlns:a16="http://schemas.microsoft.com/office/drawing/2014/main" id="{4754C9C1-61C5-7D9A-68C2-B38C3E370B4A}"/>
            </a:ext>
          </a:extLst>
        </xdr:cNvPr>
        <xdr:cNvCxnSpPr/>
      </xdr:nvCxnSpPr>
      <xdr:spPr>
        <a:xfrm flipH="1">
          <a:off x="13551838705" y="33327952"/>
          <a:ext cx="488129" cy="2545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237892</xdr:colOff>
      <xdr:row>162</xdr:row>
      <xdr:rowOff>27324</xdr:rowOff>
    </xdr:from>
    <xdr:ext cx="1235438" cy="10406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גדלה</m:t>
                    </m:r>
                    <m:r>
                      <a:rPr lang="he-IL" sz="600" b="0" i="1">
                        <a:latin typeface="Cambria Math" panose="02040503050406030204" pitchFamily="18" charset="0"/>
                      </a:rPr>
                      <m:t> </m:t>
                    </m:r>
                    <m:r>
                      <a:rPr lang="he-IL" sz="600" b="0" i="1">
                        <a:latin typeface="Cambria Math" panose="02040503050406030204" pitchFamily="18" charset="0"/>
                      </a:rPr>
                      <m:t>הכנסה</m:t>
                    </m:r>
                  </m:oMath>
                </m:oMathPara>
              </a14:m>
              <a:endParaRPr lang="en-US" sz="600"/>
            </a:p>
          </xdr:txBody>
        </xdr:sp>
      </mc:Choice>
      <mc:Fallback xmlns="">
        <xdr:sp macro="" textlink="">
          <xdr:nvSpPr>
            <xdr:cNvPr id="65" name="TextBox 64">
              <a:extLst>
                <a:ext uri="{FF2B5EF4-FFF2-40B4-BE49-F238E27FC236}">
                  <a16:creationId xmlns:a16="http://schemas.microsoft.com/office/drawing/2014/main" id="{2FD14C4C-DAD3-BCD6-148C-C5A9653C7AAA}"/>
                </a:ext>
              </a:extLst>
            </xdr:cNvPr>
            <xdr:cNvSpPr txBox="1"/>
          </xdr:nvSpPr>
          <xdr:spPr>
            <a:xfrm rot="19773411">
              <a:off x="13551536442" y="33432047"/>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גדלה הכנסה</a:t>
              </a:r>
              <a:endParaRPr lang="en-US" sz="600"/>
            </a:p>
          </xdr:txBody>
        </xdr:sp>
      </mc:Fallback>
    </mc:AlternateContent>
    <xdr:clientData/>
  </xdr:oneCellAnchor>
  <xdr:oneCellAnchor>
    <xdr:from>
      <xdr:col>3</xdr:col>
      <xdr:colOff>318557</xdr:colOff>
      <xdr:row>161</xdr:row>
      <xdr:rowOff>117843</xdr:rowOff>
    </xdr:from>
    <xdr:ext cx="1235438" cy="104067"/>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600" b="0" i="1">
                        <a:latin typeface="Cambria Math" panose="02040503050406030204" pitchFamily="18" charset="0"/>
                      </a:rPr>
                      <m:t>נחות</m:t>
                    </m:r>
                    <m:r>
                      <a:rPr lang="he-IL" sz="600" b="0" i="1">
                        <a:latin typeface="Cambria Math" panose="02040503050406030204" pitchFamily="18" charset="0"/>
                      </a:rPr>
                      <m:t> </m:t>
                    </m:r>
                    <m:r>
                      <a:rPr lang="he-IL" sz="600" b="0" i="1">
                        <a:latin typeface="Cambria Math" panose="02040503050406030204" pitchFamily="18" charset="0"/>
                      </a:rPr>
                      <m:t>מוצר</m:t>
                    </m:r>
                  </m:oMath>
                </m:oMathPara>
              </a14:m>
              <a:endParaRPr lang="en-US" sz="600"/>
            </a:p>
          </xdr:txBody>
        </xdr:sp>
      </mc:Choice>
      <mc:Fallback xmlns="">
        <xdr:sp macro="" textlink="">
          <xdr:nvSpPr>
            <xdr:cNvPr id="68" name="TextBox 67">
              <a:extLst>
                <a:ext uri="{FF2B5EF4-FFF2-40B4-BE49-F238E27FC236}">
                  <a16:creationId xmlns:a16="http://schemas.microsoft.com/office/drawing/2014/main" id="{75670B34-4869-9334-E202-8342DBF8CF67}"/>
                </a:ext>
              </a:extLst>
            </xdr:cNvPr>
            <xdr:cNvSpPr txBox="1"/>
          </xdr:nvSpPr>
          <xdr:spPr>
            <a:xfrm rot="19773411">
              <a:off x="13551455777" y="33319863"/>
              <a:ext cx="1235438" cy="1040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600" b="0" i="0">
                  <a:latin typeface="Cambria Math" panose="02040503050406030204" pitchFamily="18" charset="0"/>
                </a:rPr>
                <a:t>נחות מוצר</a:t>
              </a:r>
              <a:endParaRPr lang="en-US" sz="600"/>
            </a:p>
          </xdr:txBody>
        </xdr:sp>
      </mc:Fallback>
    </mc:AlternateContent>
    <xdr:clientData/>
  </xdr:oneCellAnchor>
  <xdr:oneCellAnchor>
    <xdr:from>
      <xdr:col>1</xdr:col>
      <xdr:colOff>296052</xdr:colOff>
      <xdr:row>166</xdr:row>
      <xdr:rowOff>199112</xdr:rowOff>
    </xdr:from>
    <xdr:ext cx="1235438"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76" name="TextBox 75">
              <a:extLst>
                <a:ext uri="{FF2B5EF4-FFF2-40B4-BE49-F238E27FC236}">
                  <a16:creationId xmlns:a16="http://schemas.microsoft.com/office/drawing/2014/main" id="{5DB6C7D8-B454-7A25-E65B-D583B0190585}"/>
                </a:ext>
              </a:extLst>
            </xdr:cNvPr>
            <xdr:cNvSpPr txBox="1"/>
          </xdr:nvSpPr>
          <xdr:spPr>
            <a:xfrm>
              <a:off x="13522635010" y="7924391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700410</xdr:colOff>
      <xdr:row>165</xdr:row>
      <xdr:rowOff>95940</xdr:rowOff>
    </xdr:from>
    <xdr:to>
      <xdr:col>3</xdr:col>
      <xdr:colOff>55407</xdr:colOff>
      <xdr:row>166</xdr:row>
      <xdr:rowOff>104082</xdr:rowOff>
    </xdr:to>
    <xdr:sp macro="" textlink="">
      <xdr:nvSpPr>
        <xdr:cNvPr id="88" name="Oval 87">
          <a:extLst>
            <a:ext uri="{FF2B5EF4-FFF2-40B4-BE49-F238E27FC236}">
              <a16:creationId xmlns:a16="http://schemas.microsoft.com/office/drawing/2014/main" id="{7FA81ECD-73EA-E3AD-AFC7-AD02A45F647D}"/>
            </a:ext>
          </a:extLst>
        </xdr:cNvPr>
        <xdr:cNvSpPr/>
      </xdr:nvSpPr>
      <xdr:spPr>
        <a:xfrm>
          <a:off x="13552954365" y="34158416"/>
          <a:ext cx="182359" cy="21084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683059</xdr:colOff>
      <xdr:row>194</xdr:row>
      <xdr:rowOff>109498</xdr:rowOff>
    </xdr:from>
    <xdr:to>
      <xdr:col>3</xdr:col>
      <xdr:colOff>707481</xdr:colOff>
      <xdr:row>204</xdr:row>
      <xdr:rowOff>198122</xdr:rowOff>
    </xdr:to>
    <xdr:sp macro="" textlink="">
      <xdr:nvSpPr>
        <xdr:cNvPr id="89" name="Freeform 88">
          <a:extLst>
            <a:ext uri="{FF2B5EF4-FFF2-40B4-BE49-F238E27FC236}">
              <a16:creationId xmlns:a16="http://schemas.microsoft.com/office/drawing/2014/main" id="{A1E72623-C317-4EE6-2474-00526B87BC9F}"/>
            </a:ext>
          </a:extLst>
        </xdr:cNvPr>
        <xdr:cNvSpPr/>
      </xdr:nvSpPr>
      <xdr:spPr>
        <a:xfrm>
          <a:off x="13540272992" y="40091954"/>
          <a:ext cx="2504304" cy="211761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67123</xdr:colOff>
      <xdr:row>196</xdr:row>
      <xdr:rowOff>32936</xdr:rowOff>
    </xdr:from>
    <xdr:to>
      <xdr:col>2</xdr:col>
      <xdr:colOff>57473</xdr:colOff>
      <xdr:row>197</xdr:row>
      <xdr:rowOff>120376</xdr:rowOff>
    </xdr:to>
    <xdr:cxnSp macro="">
      <xdr:nvCxnSpPr>
        <xdr:cNvPr id="90" name="Straight Arrow Connector 89">
          <a:extLst>
            <a:ext uri="{FF2B5EF4-FFF2-40B4-BE49-F238E27FC236}">
              <a16:creationId xmlns:a16="http://schemas.microsoft.com/office/drawing/2014/main" id="{8FD56D33-66E0-3400-48EF-644BEFCDFAF3}"/>
            </a:ext>
          </a:extLst>
        </xdr:cNvPr>
        <xdr:cNvCxnSpPr/>
      </xdr:nvCxnSpPr>
      <xdr:spPr>
        <a:xfrm>
          <a:off x="13541749628" y="40421190"/>
          <a:ext cx="816977" cy="29034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745735</xdr:colOff>
      <xdr:row>196</xdr:row>
      <xdr:rowOff>21896</xdr:rowOff>
    </xdr:from>
    <xdr:ext cx="1023017" cy="121380"/>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טכנולוגי</m:t>
                    </m:r>
                    <m:r>
                      <a:rPr lang="he-IL" sz="700" b="0" i="1">
                        <a:latin typeface="Cambria Math" panose="02040503050406030204" pitchFamily="18" charset="0"/>
                      </a:rPr>
                      <m:t> </m:t>
                    </m:r>
                    <m:r>
                      <a:rPr lang="he-IL" sz="700" b="0" i="1">
                        <a:latin typeface="Cambria Math" panose="02040503050406030204" pitchFamily="18" charset="0"/>
                      </a:rPr>
                      <m:t>שיפור</m:t>
                    </m:r>
                  </m:oMath>
                </m:oMathPara>
              </a14:m>
              <a:endParaRPr lang="en-US" sz="700"/>
            </a:p>
          </xdr:txBody>
        </xdr:sp>
      </mc:Choice>
      <mc:Fallback xmlns="">
        <xdr:sp macro="" textlink="">
          <xdr:nvSpPr>
            <xdr:cNvPr id="96" name="TextBox 95">
              <a:extLst>
                <a:ext uri="{FF2B5EF4-FFF2-40B4-BE49-F238E27FC236}">
                  <a16:creationId xmlns:a16="http://schemas.microsoft.com/office/drawing/2014/main" id="{FD252209-3FBE-FC17-CBA2-8D8C88D7140F}"/>
                </a:ext>
              </a:extLst>
            </xdr:cNvPr>
            <xdr:cNvSpPr txBox="1"/>
          </xdr:nvSpPr>
          <xdr:spPr>
            <a:xfrm rot="1279974">
              <a:off x="13541691603" y="40410150"/>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טכנולוגי שיפור</a:t>
              </a:r>
              <a:endParaRPr lang="en-US" sz="700"/>
            </a:p>
          </xdr:txBody>
        </xdr:sp>
      </mc:Fallback>
    </mc:AlternateContent>
    <xdr:clientData/>
  </xdr:oneCellAnchor>
  <xdr:twoCellAnchor>
    <xdr:from>
      <xdr:col>0</xdr:col>
      <xdr:colOff>685091</xdr:colOff>
      <xdr:row>191</xdr:row>
      <xdr:rowOff>111441</xdr:rowOff>
    </xdr:from>
    <xdr:to>
      <xdr:col>3</xdr:col>
      <xdr:colOff>94486</xdr:colOff>
      <xdr:row>201</xdr:row>
      <xdr:rowOff>171646</xdr:rowOff>
    </xdr:to>
    <xdr:sp macro="" textlink="">
      <xdr:nvSpPr>
        <xdr:cNvPr id="102" name="Freeform 101">
          <a:extLst>
            <a:ext uri="{FF2B5EF4-FFF2-40B4-BE49-F238E27FC236}">
              <a16:creationId xmlns:a16="http://schemas.microsoft.com/office/drawing/2014/main" id="{8F2002EE-B92B-0205-83D9-26D6FE36B641}"/>
            </a:ext>
          </a:extLst>
        </xdr:cNvPr>
        <xdr:cNvSpPr/>
      </xdr:nvSpPr>
      <xdr:spPr>
        <a:xfrm rot="4861875">
          <a:off x="13540786026" y="39585159"/>
          <a:ext cx="2089199" cy="188927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44207</xdr:colOff>
      <xdr:row>195</xdr:row>
      <xdr:rowOff>171357</xdr:rowOff>
    </xdr:from>
    <xdr:to>
      <xdr:col>3</xdr:col>
      <xdr:colOff>683846</xdr:colOff>
      <xdr:row>197</xdr:row>
      <xdr:rowOff>120237</xdr:rowOff>
    </xdr:to>
    <xdr:cxnSp macro="">
      <xdr:nvCxnSpPr>
        <xdr:cNvPr id="112" name="Straight Arrow Connector 111">
          <a:extLst>
            <a:ext uri="{FF2B5EF4-FFF2-40B4-BE49-F238E27FC236}">
              <a16:creationId xmlns:a16="http://schemas.microsoft.com/office/drawing/2014/main" id="{2AEB75CF-2F29-E3F2-AD74-9FE78BC04B04}"/>
            </a:ext>
          </a:extLst>
        </xdr:cNvPr>
        <xdr:cNvCxnSpPr/>
      </xdr:nvCxnSpPr>
      <xdr:spPr>
        <a:xfrm flipV="1">
          <a:off x="13540296627" y="40356712"/>
          <a:ext cx="639639" cy="3546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649339</xdr:colOff>
      <xdr:row>196</xdr:row>
      <xdr:rowOff>118429</xdr:rowOff>
    </xdr:from>
    <xdr:ext cx="1023017" cy="121380"/>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בהכנסה</m:t>
                    </m:r>
                    <m:r>
                      <a:rPr lang="he-IL" sz="700" b="0" i="1">
                        <a:latin typeface="Cambria Math" panose="02040503050406030204" pitchFamily="18" charset="0"/>
                      </a:rPr>
                      <m:t> </m:t>
                    </m:r>
                    <m:r>
                      <a:rPr lang="he-IL" sz="700" b="0" i="1">
                        <a:latin typeface="Cambria Math" panose="02040503050406030204" pitchFamily="18" charset="0"/>
                      </a:rPr>
                      <m:t>עלייה</m:t>
                    </m:r>
                  </m:oMath>
                </m:oMathPara>
              </a14:m>
              <a:endParaRPr lang="en-US" sz="700"/>
            </a:p>
          </xdr:txBody>
        </xdr:sp>
      </mc:Choice>
      <mc:Fallback xmlns="">
        <xdr:sp macro="" textlink="">
          <xdr:nvSpPr>
            <xdr:cNvPr id="114" name="TextBox 113">
              <a:extLst>
                <a:ext uri="{FF2B5EF4-FFF2-40B4-BE49-F238E27FC236}">
                  <a16:creationId xmlns:a16="http://schemas.microsoft.com/office/drawing/2014/main" id="{B05D2CBC-E8F7-9F59-669E-2D45524998AF}"/>
                </a:ext>
              </a:extLst>
            </xdr:cNvPr>
            <xdr:cNvSpPr txBox="1"/>
          </xdr:nvSpPr>
          <xdr:spPr>
            <a:xfrm rot="19745046">
              <a:off x="13540134745" y="40506683"/>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בהכנסה עלייה</a:t>
              </a:r>
              <a:endParaRPr lang="en-US" sz="700"/>
            </a:p>
          </xdr:txBody>
        </xdr:sp>
      </mc:Fallback>
    </mc:AlternateContent>
    <xdr:clientData/>
  </xdr:oneCellAnchor>
  <xdr:oneCellAnchor>
    <xdr:from>
      <xdr:col>2</xdr:col>
      <xdr:colOff>751459</xdr:colOff>
      <xdr:row>196</xdr:row>
      <xdr:rowOff>19927</xdr:rowOff>
    </xdr:from>
    <xdr:ext cx="1023017" cy="121380"/>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700" b="0" i="1">
                        <a:latin typeface="Cambria Math" panose="02040503050406030204" pitchFamily="18" charset="0"/>
                      </a:rPr>
                      <m:t>נורמלי</m:t>
                    </m:r>
                    <m:r>
                      <a:rPr lang="he-IL" sz="700" b="0" i="1">
                        <a:latin typeface="Cambria Math" panose="02040503050406030204" pitchFamily="18" charset="0"/>
                      </a:rPr>
                      <m:t> </m:t>
                    </m:r>
                    <m:r>
                      <a:rPr lang="he-IL" sz="700" b="0" i="1">
                        <a:latin typeface="Cambria Math" panose="02040503050406030204" pitchFamily="18" charset="0"/>
                      </a:rPr>
                      <m:t>מוצר</m:t>
                    </m:r>
                  </m:oMath>
                </m:oMathPara>
              </a14:m>
              <a:endParaRPr lang="en-US" sz="700"/>
            </a:p>
          </xdr:txBody>
        </xdr:sp>
      </mc:Choice>
      <mc:Fallback xmlns="">
        <xdr:sp macro="" textlink="">
          <xdr:nvSpPr>
            <xdr:cNvPr id="115" name="TextBox 114">
              <a:extLst>
                <a:ext uri="{FF2B5EF4-FFF2-40B4-BE49-F238E27FC236}">
                  <a16:creationId xmlns:a16="http://schemas.microsoft.com/office/drawing/2014/main" id="{482AB662-9535-25C1-B4B4-27E5A6083539}"/>
                </a:ext>
              </a:extLst>
            </xdr:cNvPr>
            <xdr:cNvSpPr txBox="1"/>
          </xdr:nvSpPr>
          <xdr:spPr>
            <a:xfrm rot="19745046">
              <a:off x="13540032625" y="40408181"/>
              <a:ext cx="1023017"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700" b="0" i="0">
                  <a:latin typeface="Cambria Math" panose="02040503050406030204" pitchFamily="18" charset="0"/>
                </a:rPr>
                <a:t>נורמלי מוצר</a:t>
              </a:r>
              <a:endParaRPr lang="en-US" sz="700"/>
            </a:p>
          </xdr:txBody>
        </xdr:sp>
      </mc:Fallback>
    </mc:AlternateContent>
    <xdr:clientData/>
  </xdr:oneCellAnchor>
  <xdr:twoCellAnchor>
    <xdr:from>
      <xdr:col>2</xdr:col>
      <xdr:colOff>358042</xdr:colOff>
      <xdr:row>234</xdr:row>
      <xdr:rowOff>49961</xdr:rowOff>
    </xdr:from>
    <xdr:to>
      <xdr:col>5</xdr:col>
      <xdr:colOff>382465</xdr:colOff>
      <xdr:row>244</xdr:row>
      <xdr:rowOff>139512</xdr:rowOff>
    </xdr:to>
    <xdr:sp macro="" textlink="">
      <xdr:nvSpPr>
        <xdr:cNvPr id="133" name="Freeform 132">
          <a:extLst>
            <a:ext uri="{FF2B5EF4-FFF2-40B4-BE49-F238E27FC236}">
              <a16:creationId xmlns:a16="http://schemas.microsoft.com/office/drawing/2014/main" id="{A40E1F85-1616-4EFF-4FE5-72532076D471}"/>
            </a:ext>
          </a:extLst>
        </xdr:cNvPr>
        <xdr:cNvSpPr/>
      </xdr:nvSpPr>
      <xdr:spPr>
        <a:xfrm>
          <a:off x="13538944754" y="48182210"/>
          <a:ext cx="2504305" cy="211854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78163</xdr:colOff>
      <xdr:row>238</xdr:row>
      <xdr:rowOff>28169</xdr:rowOff>
    </xdr:from>
    <xdr:to>
      <xdr:col>2</xdr:col>
      <xdr:colOff>598224</xdr:colOff>
      <xdr:row>238</xdr:row>
      <xdr:rowOff>29421</xdr:rowOff>
    </xdr:to>
    <xdr:cxnSp macro="">
      <xdr:nvCxnSpPr>
        <xdr:cNvPr id="134" name="Straight Arrow Connector 133">
          <a:extLst>
            <a:ext uri="{FF2B5EF4-FFF2-40B4-BE49-F238E27FC236}">
              <a16:creationId xmlns:a16="http://schemas.microsoft.com/office/drawing/2014/main" id="{282B6304-33C0-D4B1-6240-7689751831A2}"/>
            </a:ext>
          </a:extLst>
        </xdr:cNvPr>
        <xdr:cNvCxnSpPr/>
      </xdr:nvCxnSpPr>
      <xdr:spPr>
        <a:xfrm flipH="1">
          <a:off x="13494627722" y="48611798"/>
          <a:ext cx="520061" cy="12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797820</xdr:colOff>
      <xdr:row>286</xdr:row>
      <xdr:rowOff>122116</xdr:rowOff>
    </xdr:from>
    <xdr:to>
      <xdr:col>3</xdr:col>
      <xdr:colOff>154679</xdr:colOff>
      <xdr:row>287</xdr:row>
      <xdr:rowOff>130257</xdr:rowOff>
    </xdr:to>
    <xdr:sp macro="" textlink="">
      <xdr:nvSpPr>
        <xdr:cNvPr id="160" name="Oval 159">
          <a:extLst>
            <a:ext uri="{FF2B5EF4-FFF2-40B4-BE49-F238E27FC236}">
              <a16:creationId xmlns:a16="http://schemas.microsoft.com/office/drawing/2014/main" id="{CF3E1D56-21C3-1840-B6FD-4621ED56B484}"/>
            </a:ext>
          </a:extLst>
        </xdr:cNvPr>
        <xdr:cNvSpPr/>
      </xdr:nvSpPr>
      <xdr:spPr>
        <a:xfrm>
          <a:off x="13469017564" y="79220321"/>
          <a:ext cx="179103" cy="2116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553357</xdr:colOff>
      <xdr:row>284</xdr:row>
      <xdr:rowOff>71221</xdr:rowOff>
    </xdr:from>
    <xdr:to>
      <xdr:col>2</xdr:col>
      <xdr:colOff>317323</xdr:colOff>
      <xdr:row>284</xdr:row>
      <xdr:rowOff>77108</xdr:rowOff>
    </xdr:to>
    <xdr:cxnSp macro="">
      <xdr:nvCxnSpPr>
        <xdr:cNvPr id="167" name="Straight Arrow Connector 166">
          <a:extLst>
            <a:ext uri="{FF2B5EF4-FFF2-40B4-BE49-F238E27FC236}">
              <a16:creationId xmlns:a16="http://schemas.microsoft.com/office/drawing/2014/main" id="{A1419C32-B135-1DEB-320C-99CB83BCFC9B}"/>
            </a:ext>
          </a:extLst>
        </xdr:cNvPr>
        <xdr:cNvCxnSpPr/>
      </xdr:nvCxnSpPr>
      <xdr:spPr>
        <a:xfrm>
          <a:off x="13523023677" y="58976542"/>
          <a:ext cx="589466" cy="5887"/>
        </a:xfrm>
        <a:prstGeom prst="straightConnector1">
          <a:avLst/>
        </a:prstGeom>
        <a:ln w="19050" cap="flat" cmpd="sng" algn="ctr">
          <a:solidFill>
            <a:schemeClr val="accent2"/>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690738</xdr:colOff>
      <xdr:row>315</xdr:row>
      <xdr:rowOff>150178</xdr:rowOff>
    </xdr:from>
    <xdr:to>
      <xdr:col>3</xdr:col>
      <xdr:colOff>715161</xdr:colOff>
      <xdr:row>326</xdr:row>
      <xdr:rowOff>35210</xdr:rowOff>
    </xdr:to>
    <xdr:sp macro="" textlink="">
      <xdr:nvSpPr>
        <xdr:cNvPr id="183" name="Freeform 182">
          <a:extLst>
            <a:ext uri="{FF2B5EF4-FFF2-40B4-BE49-F238E27FC236}">
              <a16:creationId xmlns:a16="http://schemas.microsoft.com/office/drawing/2014/main" id="{8A5F4BCE-1A2B-3164-DF51-E3039235CDF5}"/>
            </a:ext>
          </a:extLst>
        </xdr:cNvPr>
        <xdr:cNvSpPr/>
      </xdr:nvSpPr>
      <xdr:spPr>
        <a:xfrm>
          <a:off x="13521800339" y="65382821"/>
          <a:ext cx="2500923" cy="213021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321</xdr:row>
      <xdr:rowOff>122116</xdr:rowOff>
    </xdr:from>
    <xdr:to>
      <xdr:col>3</xdr:col>
      <xdr:colOff>154679</xdr:colOff>
      <xdr:row>322</xdr:row>
      <xdr:rowOff>130257</xdr:rowOff>
    </xdr:to>
    <xdr:sp macro="" textlink="">
      <xdr:nvSpPr>
        <xdr:cNvPr id="174" name="Oval 173">
          <a:extLst>
            <a:ext uri="{FF2B5EF4-FFF2-40B4-BE49-F238E27FC236}">
              <a16:creationId xmlns:a16="http://schemas.microsoft.com/office/drawing/2014/main" id="{59E2EDF5-E965-224E-AF5D-FA47E99CDF1A}"/>
            </a:ext>
          </a:extLst>
        </xdr:cNvPr>
        <xdr:cNvSpPr/>
      </xdr:nvSpPr>
      <xdr:spPr>
        <a:xfrm>
          <a:off x="13469017564" y="86750770"/>
          <a:ext cx="179103" cy="21166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407337</xdr:colOff>
      <xdr:row>321</xdr:row>
      <xdr:rowOff>132425</xdr:rowOff>
    </xdr:from>
    <xdr:to>
      <xdr:col>1</xdr:col>
      <xdr:colOff>588871</xdr:colOff>
      <xdr:row>322</xdr:row>
      <xdr:rowOff>140566</xdr:rowOff>
    </xdr:to>
    <xdr:sp macro="" textlink="">
      <xdr:nvSpPr>
        <xdr:cNvPr id="184" name="Oval 183">
          <a:extLst>
            <a:ext uri="{FF2B5EF4-FFF2-40B4-BE49-F238E27FC236}">
              <a16:creationId xmlns:a16="http://schemas.microsoft.com/office/drawing/2014/main" id="{28367B2E-B598-6B77-B961-51E7DD7952A6}"/>
            </a:ext>
          </a:extLst>
        </xdr:cNvPr>
        <xdr:cNvSpPr/>
      </xdr:nvSpPr>
      <xdr:spPr>
        <a:xfrm>
          <a:off x="13523577629" y="66589711"/>
          <a:ext cx="181534"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619809</xdr:colOff>
      <xdr:row>23</xdr:row>
      <xdr:rowOff>142811</xdr:rowOff>
    </xdr:from>
    <xdr:to>
      <xdr:col>2</xdr:col>
      <xdr:colOff>637551</xdr:colOff>
      <xdr:row>26</xdr:row>
      <xdr:rowOff>190545</xdr:rowOff>
    </xdr:to>
    <xdr:cxnSp macro="">
      <xdr:nvCxnSpPr>
        <xdr:cNvPr id="3" name="Straight Arrow Connector 2">
          <a:extLst>
            <a:ext uri="{FF2B5EF4-FFF2-40B4-BE49-F238E27FC236}">
              <a16:creationId xmlns:a16="http://schemas.microsoft.com/office/drawing/2014/main" id="{4DFFB2AA-375E-52E3-F84F-B7E1AD0AF7F5}"/>
            </a:ext>
          </a:extLst>
        </xdr:cNvPr>
        <xdr:cNvCxnSpPr/>
      </xdr:nvCxnSpPr>
      <xdr:spPr>
        <a:xfrm flipH="1" flipV="1">
          <a:off x="13535236666" y="4855582"/>
          <a:ext cx="17742" cy="6597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478100</xdr:colOff>
      <xdr:row>26</xdr:row>
      <xdr:rowOff>116194</xdr:rowOff>
    </xdr:from>
    <xdr:to>
      <xdr:col>3</xdr:col>
      <xdr:colOff>657203</xdr:colOff>
      <xdr:row>27</xdr:row>
      <xdr:rowOff>124335</xdr:rowOff>
    </xdr:to>
    <xdr:sp macro="" textlink="">
      <xdr:nvSpPr>
        <xdr:cNvPr id="94" name="Oval 93">
          <a:extLst>
            <a:ext uri="{FF2B5EF4-FFF2-40B4-BE49-F238E27FC236}">
              <a16:creationId xmlns:a16="http://schemas.microsoft.com/office/drawing/2014/main" id="{3140BF0E-3833-8140-88AF-37A0C54E223B}"/>
            </a:ext>
          </a:extLst>
        </xdr:cNvPr>
        <xdr:cNvSpPr/>
      </xdr:nvSpPr>
      <xdr:spPr>
        <a:xfrm>
          <a:off x="13529132378" y="50525425"/>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107109</xdr:colOff>
      <xdr:row>24</xdr:row>
      <xdr:rowOff>70691</xdr:rowOff>
    </xdr:from>
    <xdr:ext cx="1433764" cy="375680"/>
    <mc:AlternateContent xmlns:mc="http://schemas.openxmlformats.org/markup-compatibility/2006" xmlns:a14="http://schemas.microsoft.com/office/drawing/2010/main">
      <mc:Choice Requires="a14">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6" name="TextBox 5">
              <a:extLst>
                <a:ext uri="{FF2B5EF4-FFF2-40B4-BE49-F238E27FC236}">
                  <a16:creationId xmlns:a16="http://schemas.microsoft.com/office/drawing/2014/main" id="{51679783-ECA3-8E71-7970-994DB1CF8FA4}"/>
                </a:ext>
              </a:extLst>
            </xdr:cNvPr>
            <xdr:cNvSpPr txBox="1"/>
          </xdr:nvSpPr>
          <xdr:spPr>
            <a:xfrm>
              <a:off x="13529375754" y="4987478"/>
              <a:ext cx="143376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8</xdr:col>
      <xdr:colOff>311676</xdr:colOff>
      <xdr:row>32</xdr:row>
      <xdr:rowOff>80891</xdr:rowOff>
    </xdr:from>
    <xdr:ext cx="2473144" cy="375680"/>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7" name="TextBox 6">
              <a:extLst>
                <a:ext uri="{FF2B5EF4-FFF2-40B4-BE49-F238E27FC236}">
                  <a16:creationId xmlns:a16="http://schemas.microsoft.com/office/drawing/2014/main" id="{41EE8162-179E-1741-A31C-F85FD45BE8AC}"/>
                </a:ext>
              </a:extLst>
            </xdr:cNvPr>
            <xdr:cNvSpPr txBox="1"/>
          </xdr:nvSpPr>
          <xdr:spPr>
            <a:xfrm>
              <a:off x="13528131807" y="66298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oneCellAnchor>
    <xdr:from>
      <xdr:col>11</xdr:col>
      <xdr:colOff>601848</xdr:colOff>
      <xdr:row>32</xdr:row>
      <xdr:rowOff>85991</xdr:rowOff>
    </xdr:from>
    <xdr:ext cx="2473144" cy="375680"/>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2400" b="0" i="1">
                        <a:latin typeface="Cambria Math" panose="02040503050406030204" pitchFamily="18" charset="0"/>
                      </a:rPr>
                      <m:t>𝑃</m:t>
                    </m:r>
                    <m:r>
                      <a:rPr lang="en-US" sz="2400" b="0" i="1">
                        <a:latin typeface="Cambria Math" panose="02040503050406030204" pitchFamily="18" charset="0"/>
                      </a:rPr>
                      <m:t>↑↑↑↑∗</m:t>
                    </m:r>
                    <m:r>
                      <a:rPr lang="en-US" sz="2400" b="0" i="1">
                        <a:latin typeface="Cambria Math" panose="02040503050406030204" pitchFamily="18" charset="0"/>
                      </a:rPr>
                      <m:t>𝑄</m:t>
                    </m:r>
                    <m:r>
                      <a:rPr lang="en-US" sz="2400" b="0" i="1">
                        <a:latin typeface="Cambria Math" panose="02040503050406030204" pitchFamily="18" charset="0"/>
                      </a:rPr>
                      <m:t>↓</m:t>
                    </m:r>
                  </m:oMath>
                </m:oMathPara>
              </a14:m>
              <a:endParaRPr lang="en-US" sz="2400"/>
            </a:p>
          </xdr:txBody>
        </xdr:sp>
      </mc:Choice>
      <mc:Fallback xmlns="">
        <xdr:sp macro="" textlink="">
          <xdr:nvSpPr>
            <xdr:cNvPr id="8" name="TextBox 7">
              <a:extLst>
                <a:ext uri="{FF2B5EF4-FFF2-40B4-BE49-F238E27FC236}">
                  <a16:creationId xmlns:a16="http://schemas.microsoft.com/office/drawing/2014/main" id="{5E991CA6-A69B-4741-8F38-2289466ED742}"/>
                </a:ext>
              </a:extLst>
            </xdr:cNvPr>
            <xdr:cNvSpPr txBox="1"/>
          </xdr:nvSpPr>
          <xdr:spPr>
            <a:xfrm>
              <a:off x="13525362839" y="6634907"/>
              <a:ext cx="2473144" cy="375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2400" b="0" i="0">
                  <a:latin typeface="Cambria Math" panose="02040503050406030204" pitchFamily="18" charset="0"/>
                </a:rPr>
                <a:t>𝑃↑↑↑↑∗𝑄↓</a:t>
              </a:r>
              <a:endParaRPr lang="en-US" sz="2400"/>
            </a:p>
          </xdr:txBody>
        </xdr:sp>
      </mc:Fallback>
    </mc:AlternateContent>
    <xdr:clientData/>
  </xdr:oneCellAnchor>
  <xdr:twoCellAnchor>
    <xdr:from>
      <xdr:col>3</xdr:col>
      <xdr:colOff>464777</xdr:colOff>
      <xdr:row>70</xdr:row>
      <xdr:rowOff>138397</xdr:rowOff>
    </xdr:from>
    <xdr:to>
      <xdr:col>3</xdr:col>
      <xdr:colOff>643880</xdr:colOff>
      <xdr:row>71</xdr:row>
      <xdr:rowOff>146537</xdr:rowOff>
    </xdr:to>
    <xdr:sp macro="" textlink="">
      <xdr:nvSpPr>
        <xdr:cNvPr id="105" name="Oval 104">
          <a:extLst>
            <a:ext uri="{FF2B5EF4-FFF2-40B4-BE49-F238E27FC236}">
              <a16:creationId xmlns:a16="http://schemas.microsoft.com/office/drawing/2014/main" id="{7AF31559-7653-8B40-A428-3A9ABFC91997}"/>
            </a:ext>
          </a:extLst>
        </xdr:cNvPr>
        <xdr:cNvSpPr/>
      </xdr:nvSpPr>
      <xdr:spPr>
        <a:xfrm>
          <a:off x="13529145701" y="59766229"/>
          <a:ext cx="179103" cy="21240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321911</xdr:colOff>
      <xdr:row>66</xdr:row>
      <xdr:rowOff>113859</xdr:rowOff>
    </xdr:from>
    <xdr:ext cx="1645033"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F0F301DD-9F58-4421-F624-8E28673911B4}"/>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542396</xdr:colOff>
      <xdr:row>73</xdr:row>
      <xdr:rowOff>114653</xdr:rowOff>
    </xdr:from>
    <xdr:ext cx="1645033"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121CAF3A-D477-1A4D-B7CA-DEB37F0F4171}"/>
                </a:ext>
              </a:extLst>
            </xdr:cNvPr>
            <xdr:cNvSpPr txBox="1"/>
          </xdr:nvSpPr>
          <xdr:spPr>
            <a:xfrm>
              <a:off x="13500933230" y="15217952"/>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oneCellAnchor>
    <xdr:from>
      <xdr:col>9</xdr:col>
      <xdr:colOff>321911</xdr:colOff>
      <xdr:row>83</xdr:row>
      <xdr:rowOff>113859</xdr:rowOff>
    </xdr:from>
    <xdr:ext cx="1645033" cy="172227"/>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39B12EE0-FA1B-744F-91D7-136B7C98EFB0}"/>
                </a:ext>
              </a:extLst>
            </xdr:cNvPr>
            <xdr:cNvSpPr txBox="1"/>
          </xdr:nvSpPr>
          <xdr:spPr>
            <a:xfrm>
              <a:off x="13501153715" y="13797227"/>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2</xdr:col>
      <xdr:colOff>318238</xdr:colOff>
      <xdr:row>114</xdr:row>
      <xdr:rowOff>80669</xdr:rowOff>
    </xdr:from>
    <xdr:to>
      <xdr:col>2</xdr:col>
      <xdr:colOff>497341</xdr:colOff>
      <xdr:row>115</xdr:row>
      <xdr:rowOff>88811</xdr:rowOff>
    </xdr:to>
    <xdr:sp macro="" textlink="">
      <xdr:nvSpPr>
        <xdr:cNvPr id="116" name="Oval 115">
          <a:extLst>
            <a:ext uri="{FF2B5EF4-FFF2-40B4-BE49-F238E27FC236}">
              <a16:creationId xmlns:a16="http://schemas.microsoft.com/office/drawing/2014/main" id="{0BFC2F6E-B359-594D-867D-C649FE820A17}"/>
            </a:ext>
          </a:extLst>
        </xdr:cNvPr>
        <xdr:cNvSpPr/>
      </xdr:nvSpPr>
      <xdr:spPr>
        <a:xfrm>
          <a:off x="13530118184" y="68927103"/>
          <a:ext cx="179103" cy="21240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7</xdr:col>
      <xdr:colOff>11759</xdr:colOff>
      <xdr:row>105</xdr:row>
      <xdr:rowOff>62716</xdr:rowOff>
    </xdr:from>
    <xdr:ext cx="164503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E3F86C1B-22B2-1B46-8812-A78B4243318F}"/>
                </a:ext>
              </a:extLst>
            </xdr:cNvPr>
            <xdr:cNvSpPr txBox="1"/>
          </xdr:nvSpPr>
          <xdr:spPr>
            <a:xfrm>
              <a:off x="13543234227" y="22001574"/>
              <a:ext cx="16450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𝑃↑∗𝑄↑</a:t>
              </a:r>
              <a:endParaRPr lang="en-US" sz="1100"/>
            </a:p>
          </xdr:txBody>
        </xdr:sp>
      </mc:Fallback>
    </mc:AlternateContent>
    <xdr:clientData/>
  </xdr:oneCellAnchor>
  <xdr:twoCellAnchor>
    <xdr:from>
      <xdr:col>1</xdr:col>
      <xdr:colOff>104030</xdr:colOff>
      <xdr:row>157</xdr:row>
      <xdr:rowOff>15620</xdr:rowOff>
    </xdr:from>
    <xdr:to>
      <xdr:col>4</xdr:col>
      <xdr:colOff>128453</xdr:colOff>
      <xdr:row>167</xdr:row>
      <xdr:rowOff>105171</xdr:rowOff>
    </xdr:to>
    <xdr:sp macro="" textlink="">
      <xdr:nvSpPr>
        <xdr:cNvPr id="17" name="Freeform 16">
          <a:extLst>
            <a:ext uri="{FF2B5EF4-FFF2-40B4-BE49-F238E27FC236}">
              <a16:creationId xmlns:a16="http://schemas.microsoft.com/office/drawing/2014/main" id="{61A60F0E-B635-C6B0-C424-54508DF70B87}"/>
            </a:ext>
          </a:extLst>
        </xdr:cNvPr>
        <xdr:cNvSpPr/>
      </xdr:nvSpPr>
      <xdr:spPr>
        <a:xfrm>
          <a:off x="13552053958" y="32431646"/>
          <a:ext cx="2506507" cy="214140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10</xdr:col>
      <xdr:colOff>408215</xdr:colOff>
      <xdr:row>151</xdr:row>
      <xdr:rowOff>157197</xdr:rowOff>
    </xdr:from>
    <xdr:to>
      <xdr:col>11</xdr:col>
      <xdr:colOff>497493</xdr:colOff>
      <xdr:row>155</xdr:row>
      <xdr:rowOff>40373</xdr:rowOff>
    </xdr:to>
    <xdr:pic>
      <xdr:nvPicPr>
        <xdr:cNvPr id="20" name="Picture 19">
          <a:extLst>
            <a:ext uri="{FF2B5EF4-FFF2-40B4-BE49-F238E27FC236}">
              <a16:creationId xmlns:a16="http://schemas.microsoft.com/office/drawing/2014/main" id="{F47EEE55-C1E2-E1CA-5EAA-4F06B4BD7BA9}"/>
            </a:ext>
          </a:extLst>
        </xdr:cNvPr>
        <xdr:cNvPicPr>
          <a:picLocks noChangeAspect="1"/>
        </xdr:cNvPicPr>
      </xdr:nvPicPr>
      <xdr:blipFill>
        <a:blip xmlns:r="http://schemas.openxmlformats.org/officeDocument/2006/relationships" r:embed="rId4"/>
        <a:stretch>
          <a:fillRect/>
        </a:stretch>
      </xdr:blipFill>
      <xdr:spPr>
        <a:xfrm>
          <a:off x="13545893387" y="31332181"/>
          <a:ext cx="916639" cy="706401"/>
        </a:xfrm>
        <a:prstGeom prst="rect">
          <a:avLst/>
        </a:prstGeom>
      </xdr:spPr>
    </xdr:pic>
    <xdr:clientData/>
  </xdr:twoCellAnchor>
  <xdr:twoCellAnchor>
    <xdr:from>
      <xdr:col>9</xdr:col>
      <xdr:colOff>401271</xdr:colOff>
      <xdr:row>154</xdr:row>
      <xdr:rowOff>107557</xdr:rowOff>
    </xdr:from>
    <xdr:to>
      <xdr:col>10</xdr:col>
      <xdr:colOff>488143</xdr:colOff>
      <xdr:row>157</xdr:row>
      <xdr:rowOff>95147</xdr:rowOff>
    </xdr:to>
    <xdr:sp macro="" textlink="">
      <xdr:nvSpPr>
        <xdr:cNvPr id="21" name="Rectangular Callout 20">
          <a:extLst>
            <a:ext uri="{FF2B5EF4-FFF2-40B4-BE49-F238E27FC236}">
              <a16:creationId xmlns:a16="http://schemas.microsoft.com/office/drawing/2014/main" id="{1C5940BF-3349-6A67-AFA4-1F77345DC9D4}"/>
            </a:ext>
          </a:extLst>
        </xdr:cNvPr>
        <xdr:cNvSpPr/>
      </xdr:nvSpPr>
      <xdr:spPr>
        <a:xfrm>
          <a:off x="13546730098" y="31890651"/>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u="sng"/>
            <a:t>לא יודע</a:t>
          </a:r>
          <a:r>
            <a:rPr lang="he-IL" sz="1100"/>
            <a:t> מה קרה בסך הכל לכמות!</a:t>
          </a:r>
          <a:endParaRPr lang="en-US" sz="1100"/>
        </a:p>
      </xdr:txBody>
    </xdr:sp>
    <xdr:clientData/>
  </xdr:twoCellAnchor>
  <xdr:twoCellAnchor editAs="oneCell">
    <xdr:from>
      <xdr:col>10</xdr:col>
      <xdr:colOff>279290</xdr:colOff>
      <xdr:row>161</xdr:row>
      <xdr:rowOff>33094</xdr:rowOff>
    </xdr:from>
    <xdr:to>
      <xdr:col>11</xdr:col>
      <xdr:colOff>465639</xdr:colOff>
      <xdr:row>165</xdr:row>
      <xdr:rowOff>123895</xdr:rowOff>
    </xdr:to>
    <xdr:pic>
      <xdr:nvPicPr>
        <xdr:cNvPr id="22" name="Picture 21">
          <a:extLst>
            <a:ext uri="{FF2B5EF4-FFF2-40B4-BE49-F238E27FC236}">
              <a16:creationId xmlns:a16="http://schemas.microsoft.com/office/drawing/2014/main" id="{1F3E4D2E-5666-4D99-EC5D-98B094F94763}"/>
            </a:ext>
          </a:extLst>
        </xdr:cNvPr>
        <xdr:cNvPicPr>
          <a:picLocks noChangeAspect="1"/>
        </xdr:cNvPicPr>
      </xdr:nvPicPr>
      <xdr:blipFill>
        <a:blip xmlns:r="http://schemas.openxmlformats.org/officeDocument/2006/relationships" r:embed="rId5"/>
        <a:stretch>
          <a:fillRect/>
        </a:stretch>
      </xdr:blipFill>
      <xdr:spPr>
        <a:xfrm>
          <a:off x="13545925241" y="33284755"/>
          <a:ext cx="1013710" cy="901617"/>
        </a:xfrm>
        <a:prstGeom prst="rect">
          <a:avLst/>
        </a:prstGeom>
      </xdr:spPr>
    </xdr:pic>
    <xdr:clientData/>
  </xdr:twoCellAnchor>
  <xdr:twoCellAnchor>
    <xdr:from>
      <xdr:col>9</xdr:col>
      <xdr:colOff>215115</xdr:colOff>
      <xdr:row>164</xdr:row>
      <xdr:rowOff>144788</xdr:rowOff>
    </xdr:from>
    <xdr:to>
      <xdr:col>10</xdr:col>
      <xdr:colOff>301987</xdr:colOff>
      <xdr:row>167</xdr:row>
      <xdr:rowOff>132378</xdr:rowOff>
    </xdr:to>
    <xdr:sp macro="" textlink="">
      <xdr:nvSpPr>
        <xdr:cNvPr id="23" name="Rectangular Callout 22">
          <a:extLst>
            <a:ext uri="{FF2B5EF4-FFF2-40B4-BE49-F238E27FC236}">
              <a16:creationId xmlns:a16="http://schemas.microsoft.com/office/drawing/2014/main" id="{C0123DA5-D4E8-B5A4-B2F7-E36B77198A91}"/>
            </a:ext>
          </a:extLst>
        </xdr:cNvPr>
        <xdr:cNvSpPr/>
      </xdr:nvSpPr>
      <xdr:spPr>
        <a:xfrm>
          <a:off x="13546916254" y="34004560"/>
          <a:ext cx="914234" cy="595701"/>
        </a:xfrm>
        <a:prstGeom prst="wedgeRectCallout">
          <a:avLst>
            <a:gd name="adj1" fmla="val -52055"/>
            <a:gd name="adj2" fmla="val -62500"/>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בסך הכל</a:t>
          </a:r>
          <a:r>
            <a:rPr lang="he-IL" sz="1100" baseline="0"/>
            <a:t> </a:t>
          </a:r>
          <a:r>
            <a:rPr lang="he-IL" sz="1100" u="sng" baseline="0"/>
            <a:t>אני יודע</a:t>
          </a:r>
          <a:r>
            <a:rPr lang="he-IL" sz="1100" baseline="0"/>
            <a:t> שהמחיר ירד!</a:t>
          </a:r>
          <a:endParaRPr lang="en-US" sz="1100"/>
        </a:p>
      </xdr:txBody>
    </xdr:sp>
    <xdr:clientData/>
  </xdr:twoCellAnchor>
  <xdr:twoCellAnchor>
    <xdr:from>
      <xdr:col>11</xdr:col>
      <xdr:colOff>526143</xdr:colOff>
      <xdr:row>148</xdr:row>
      <xdr:rowOff>127000</xdr:rowOff>
    </xdr:from>
    <xdr:to>
      <xdr:col>12</xdr:col>
      <xdr:colOff>276679</xdr:colOff>
      <xdr:row>168</xdr:row>
      <xdr:rowOff>22678</xdr:rowOff>
    </xdr:to>
    <xdr:sp macro="" textlink="">
      <xdr:nvSpPr>
        <xdr:cNvPr id="24" name="Left Brace 23">
          <a:extLst>
            <a:ext uri="{FF2B5EF4-FFF2-40B4-BE49-F238E27FC236}">
              <a16:creationId xmlns:a16="http://schemas.microsoft.com/office/drawing/2014/main" id="{56125DDC-EF22-E098-C353-FD09B5517235}"/>
            </a:ext>
          </a:extLst>
        </xdr:cNvPr>
        <xdr:cNvSpPr/>
      </xdr:nvSpPr>
      <xdr:spPr>
        <a:xfrm>
          <a:off x="13514809321" y="30919964"/>
          <a:ext cx="576036" cy="4032250"/>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9</xdr:col>
      <xdr:colOff>507250</xdr:colOff>
      <xdr:row>188</xdr:row>
      <xdr:rowOff>19989</xdr:rowOff>
    </xdr:from>
    <xdr:ext cx="104005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9654F398-1857-CFBF-210D-D3AA5A1913A7}"/>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518523</xdr:colOff>
      <xdr:row>189</xdr:row>
      <xdr:rowOff>23746</xdr:rowOff>
    </xdr:from>
    <xdr:ext cx="104005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1F62A593-4BC8-F814-70CB-FB8645C63782}"/>
                </a:ext>
              </a:extLst>
            </xdr:cNvPr>
            <xdr:cNvSpPr txBox="1"/>
          </xdr:nvSpPr>
          <xdr:spPr>
            <a:xfrm>
              <a:off x="13534462134" y="3899170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9</xdr:col>
      <xdr:colOff>507250</xdr:colOff>
      <xdr:row>194</xdr:row>
      <xdr:rowOff>19989</xdr:rowOff>
    </xdr:from>
    <xdr:ext cx="104005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68612CA3-25E0-EE44-8C24-FB0004BFD861}"/>
                </a:ext>
              </a:extLst>
            </xdr:cNvPr>
            <xdr:cNvSpPr txBox="1"/>
          </xdr:nvSpPr>
          <xdr:spPr>
            <a:xfrm>
              <a:off x="13534473407" y="3878504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503493</xdr:colOff>
      <xdr:row>195</xdr:row>
      <xdr:rowOff>42533</xdr:rowOff>
    </xdr:from>
    <xdr:ext cx="104005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D7A7C85-6ACA-F948-A653-150D4B8360D6}"/>
                </a:ext>
              </a:extLst>
            </xdr:cNvPr>
            <xdr:cNvSpPr txBox="1"/>
          </xdr:nvSpPr>
          <xdr:spPr>
            <a:xfrm>
              <a:off x="13534477164" y="40227888"/>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1</xdr:col>
      <xdr:colOff>293818</xdr:colOff>
      <xdr:row>199</xdr:row>
      <xdr:rowOff>190398</xdr:rowOff>
    </xdr:from>
    <xdr:to>
      <xdr:col>1</xdr:col>
      <xdr:colOff>477745</xdr:colOff>
      <xdr:row>200</xdr:row>
      <xdr:rowOff>198539</xdr:rowOff>
    </xdr:to>
    <xdr:sp macro="" textlink="">
      <xdr:nvSpPr>
        <xdr:cNvPr id="30" name="Oval 29">
          <a:extLst>
            <a:ext uri="{FF2B5EF4-FFF2-40B4-BE49-F238E27FC236}">
              <a16:creationId xmlns:a16="http://schemas.microsoft.com/office/drawing/2014/main" id="{D24AF36F-4618-78C1-4DC0-68D6C0B94E4C}"/>
            </a:ext>
          </a:extLst>
        </xdr:cNvPr>
        <xdr:cNvSpPr/>
      </xdr:nvSpPr>
      <xdr:spPr>
        <a:xfrm>
          <a:off x="13542155983" y="41187351"/>
          <a:ext cx="183927" cy="21104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556096</xdr:colOff>
      <xdr:row>199</xdr:row>
      <xdr:rowOff>16232</xdr:rowOff>
    </xdr:from>
    <xdr:ext cx="1040053"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CB28B8CC-7DC0-48C2-388E-E78D182E2FF6}"/>
                </a:ext>
              </a:extLst>
            </xdr:cNvPr>
            <xdr:cNvSpPr txBox="1"/>
          </xdr:nvSpPr>
          <xdr:spPr>
            <a:xfrm>
              <a:off x="13534424561" y="41024457"/>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9</xdr:col>
      <xdr:colOff>608700</xdr:colOff>
      <xdr:row>201</xdr:row>
      <xdr:rowOff>31262</xdr:rowOff>
    </xdr:from>
    <xdr:ext cx="1040053" cy="172227"/>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444A6E23-6981-E4D0-BD9E-28CD19DDA10F}"/>
                </a:ext>
              </a:extLst>
            </xdr:cNvPr>
            <xdr:cNvSpPr txBox="1"/>
          </xdr:nvSpPr>
          <xdr:spPr>
            <a:xfrm>
              <a:off x="13534371957" y="41445286"/>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editAs="oneCell">
    <xdr:from>
      <xdr:col>5</xdr:col>
      <xdr:colOff>826627</xdr:colOff>
      <xdr:row>198</xdr:row>
      <xdr:rowOff>27218</xdr:rowOff>
    </xdr:from>
    <xdr:to>
      <xdr:col>6</xdr:col>
      <xdr:colOff>676407</xdr:colOff>
      <xdr:row>200</xdr:row>
      <xdr:rowOff>179677</xdr:rowOff>
    </xdr:to>
    <xdr:pic>
      <xdr:nvPicPr>
        <xdr:cNvPr id="36" name="Picture 35">
          <a:extLst>
            <a:ext uri="{FF2B5EF4-FFF2-40B4-BE49-F238E27FC236}">
              <a16:creationId xmlns:a16="http://schemas.microsoft.com/office/drawing/2014/main" id="{6064A04F-96A4-27A9-E2B6-01335C1CAB4D}"/>
            </a:ext>
          </a:extLst>
        </xdr:cNvPr>
        <xdr:cNvPicPr>
          <a:picLocks noChangeAspect="1"/>
        </xdr:cNvPicPr>
      </xdr:nvPicPr>
      <xdr:blipFill>
        <a:blip xmlns:r="http://schemas.openxmlformats.org/officeDocument/2006/relationships" r:embed="rId6"/>
        <a:stretch>
          <a:fillRect/>
        </a:stretch>
      </xdr:blipFill>
      <xdr:spPr>
        <a:xfrm>
          <a:off x="13537824185" y="40843816"/>
          <a:ext cx="676407" cy="558257"/>
        </a:xfrm>
        <a:prstGeom prst="rect">
          <a:avLst/>
        </a:prstGeom>
      </xdr:spPr>
    </xdr:pic>
    <xdr:clientData/>
  </xdr:twoCellAnchor>
  <xdr:oneCellAnchor>
    <xdr:from>
      <xdr:col>1</xdr:col>
      <xdr:colOff>540116</xdr:colOff>
      <xdr:row>237</xdr:row>
      <xdr:rowOff>11431</xdr:rowOff>
    </xdr:from>
    <xdr:ext cx="1235438" cy="190758"/>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קטן</m:t>
                    </m:r>
                    <m:r>
                      <a:rPr lang="he-IL" sz="1100" b="0" i="1">
                        <a:latin typeface="Cambria Math" panose="02040503050406030204" pitchFamily="18" charset="0"/>
                      </a:rPr>
                      <m:t> </m:t>
                    </m:r>
                    <m:r>
                      <a:rPr lang="he-IL" sz="1100" b="0" i="1">
                        <a:latin typeface="Cambria Math" panose="02040503050406030204" pitchFamily="18" charset="0"/>
                      </a:rPr>
                      <m:t>ההיצע</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ABD41D6C-0320-C2DB-DA13-07D45E5F5E5F}"/>
                </a:ext>
              </a:extLst>
            </xdr:cNvPr>
            <xdr:cNvSpPr txBox="1"/>
          </xdr:nvSpPr>
          <xdr:spPr>
            <a:xfrm>
              <a:off x="13494274176" y="48394018"/>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קטן ההיצע</a:t>
              </a:r>
              <a:endParaRPr lang="en-US" sz="1100"/>
            </a:p>
          </xdr:txBody>
        </xdr:sp>
      </mc:Fallback>
    </mc:AlternateContent>
    <xdr:clientData/>
  </xdr:oneCellAnchor>
  <xdr:twoCellAnchor>
    <xdr:from>
      <xdr:col>3</xdr:col>
      <xdr:colOff>485746</xdr:colOff>
      <xdr:row>241</xdr:row>
      <xdr:rowOff>110960</xdr:rowOff>
    </xdr:from>
    <xdr:to>
      <xdr:col>3</xdr:col>
      <xdr:colOff>664849</xdr:colOff>
      <xdr:row>242</xdr:row>
      <xdr:rowOff>119100</xdr:rowOff>
    </xdr:to>
    <xdr:sp macro="" textlink="">
      <xdr:nvSpPr>
        <xdr:cNvPr id="150" name="Oval 149">
          <a:extLst>
            <a:ext uri="{FF2B5EF4-FFF2-40B4-BE49-F238E27FC236}">
              <a16:creationId xmlns:a16="http://schemas.microsoft.com/office/drawing/2014/main" id="{9E3214FE-8FFD-4C47-9D42-2EA308670E4C}"/>
            </a:ext>
          </a:extLst>
        </xdr:cNvPr>
        <xdr:cNvSpPr/>
      </xdr:nvSpPr>
      <xdr:spPr>
        <a:xfrm>
          <a:off x="13547534441" y="94671083"/>
          <a:ext cx="179103" cy="2119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8</xdr:col>
      <xdr:colOff>735522</xdr:colOff>
      <xdr:row>232</xdr:row>
      <xdr:rowOff>0</xdr:rowOff>
    </xdr:from>
    <xdr:ext cx="104005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865C5377-F31B-9041-8017-0F2D7A47E39C}"/>
                </a:ext>
              </a:extLst>
            </xdr:cNvPr>
            <xdr:cNvSpPr txBox="1"/>
          </xdr:nvSpPr>
          <xdr:spPr>
            <a:xfrm>
              <a:off x="13488507669" y="47377375"/>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8</xdr:col>
      <xdr:colOff>720811</xdr:colOff>
      <xdr:row>233</xdr:row>
      <xdr:rowOff>29422</xdr:rowOff>
    </xdr:from>
    <xdr:ext cx="104005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072C2D7B-6E28-C037-E96D-24580322CAA5}"/>
                </a:ext>
              </a:extLst>
            </xdr:cNvPr>
            <xdr:cNvSpPr txBox="1"/>
          </xdr:nvSpPr>
          <xdr:spPr>
            <a:xfrm>
              <a:off x="13488522380" y="47607839"/>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8</xdr:col>
      <xdr:colOff>789460</xdr:colOff>
      <xdr:row>236</xdr:row>
      <xdr:rowOff>39229</xdr:rowOff>
    </xdr:from>
    <xdr:ext cx="1040053" cy="172227"/>
    <mc:AlternateContent xmlns:mc="http://schemas.openxmlformats.org/markup-compatibility/2006" xmlns:a14="http://schemas.microsoft.com/office/drawing/2010/main">
      <mc:Choice Requires="a14">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43" name="TextBox 42">
              <a:extLst>
                <a:ext uri="{FF2B5EF4-FFF2-40B4-BE49-F238E27FC236}">
                  <a16:creationId xmlns:a16="http://schemas.microsoft.com/office/drawing/2014/main" id="{9E27AFB6-3345-0B40-C912-C9AF51B0828D}"/>
                </a:ext>
              </a:extLst>
            </xdr:cNvPr>
            <xdr:cNvSpPr txBox="1"/>
          </xdr:nvSpPr>
          <xdr:spPr>
            <a:xfrm>
              <a:off x="13488453731" y="48220773"/>
              <a:ext cx="10400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1100" b="0" i="0">
                  <a:latin typeface="Cambria Math" panose="02040503050406030204" pitchFamily="18" charset="0"/>
                </a:rPr>
                <a:t>𝑃↑</a:t>
              </a:r>
              <a:r>
                <a:rPr lang="he-IL" sz="1100" b="0" i="0">
                  <a:latin typeface="Cambria Math" panose="02040503050406030204" pitchFamily="18" charset="0"/>
                </a:rPr>
                <a:t>∗</a:t>
              </a:r>
              <a:r>
                <a:rPr lang="en-US" sz="1100" b="0" i="0">
                  <a:latin typeface="Cambria Math" panose="02040503050406030204" pitchFamily="18" charset="0"/>
                </a:rPr>
                <a:t>𝑄↓</a:t>
              </a:r>
              <a:endParaRPr lang="en-US" sz="1100"/>
            </a:p>
          </xdr:txBody>
        </xdr:sp>
      </mc:Fallback>
    </mc:AlternateContent>
    <xdr:clientData/>
  </xdr:oneCellAnchor>
  <xdr:twoCellAnchor editAs="oneCell">
    <xdr:from>
      <xdr:col>6</xdr:col>
      <xdr:colOff>682304</xdr:colOff>
      <xdr:row>244</xdr:row>
      <xdr:rowOff>9807</xdr:rowOff>
    </xdr:from>
    <xdr:to>
      <xdr:col>10</xdr:col>
      <xdr:colOff>101060</xdr:colOff>
      <xdr:row>258</xdr:row>
      <xdr:rowOff>66638</xdr:rowOff>
    </xdr:to>
    <xdr:pic>
      <xdr:nvPicPr>
        <xdr:cNvPr id="45" name="Picture 44">
          <a:extLst>
            <a:ext uri="{FF2B5EF4-FFF2-40B4-BE49-F238E27FC236}">
              <a16:creationId xmlns:a16="http://schemas.microsoft.com/office/drawing/2014/main" id="{650A2010-8ABD-A347-36B7-ED3BAF5C564F}"/>
            </a:ext>
          </a:extLst>
        </xdr:cNvPr>
        <xdr:cNvPicPr>
          <a:picLocks noChangeAspect="1"/>
        </xdr:cNvPicPr>
      </xdr:nvPicPr>
      <xdr:blipFill>
        <a:blip xmlns:r="http://schemas.openxmlformats.org/officeDocument/2006/relationships" r:embed="rId7"/>
        <a:stretch>
          <a:fillRect/>
        </a:stretch>
      </xdr:blipFill>
      <xdr:spPr>
        <a:xfrm>
          <a:off x="13488534616" y="49799691"/>
          <a:ext cx="2713891" cy="2871426"/>
        </a:xfrm>
        <a:prstGeom prst="rect">
          <a:avLst/>
        </a:prstGeom>
      </xdr:spPr>
    </xdr:pic>
    <xdr:clientData/>
  </xdr:twoCellAnchor>
  <xdr:twoCellAnchor>
    <xdr:from>
      <xdr:col>2</xdr:col>
      <xdr:colOff>720811</xdr:colOff>
      <xdr:row>253</xdr:row>
      <xdr:rowOff>68649</xdr:rowOff>
    </xdr:from>
    <xdr:to>
      <xdr:col>6</xdr:col>
      <xdr:colOff>593321</xdr:colOff>
      <xdr:row>253</xdr:row>
      <xdr:rowOff>166719</xdr:rowOff>
    </xdr:to>
    <xdr:sp macro="" textlink="">
      <xdr:nvSpPr>
        <xdr:cNvPr id="46" name="Left Arrow 45">
          <a:extLst>
            <a:ext uri="{FF2B5EF4-FFF2-40B4-BE49-F238E27FC236}">
              <a16:creationId xmlns:a16="http://schemas.microsoft.com/office/drawing/2014/main" id="{21622BD4-C3A0-0303-1BE2-83B5E8291635}"/>
            </a:ext>
          </a:extLst>
        </xdr:cNvPr>
        <xdr:cNvSpPr/>
      </xdr:nvSpPr>
      <xdr:spPr>
        <a:xfrm>
          <a:off x="13491337490" y="51667915"/>
          <a:ext cx="3167645" cy="9807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9</xdr:col>
      <xdr:colOff>245176</xdr:colOff>
      <xdr:row>255</xdr:row>
      <xdr:rowOff>171622</xdr:rowOff>
    </xdr:from>
    <xdr:to>
      <xdr:col>10</xdr:col>
      <xdr:colOff>9809</xdr:colOff>
      <xdr:row>257</xdr:row>
      <xdr:rowOff>117684</xdr:rowOff>
    </xdr:to>
    <xdr:sp macro="" textlink="">
      <xdr:nvSpPr>
        <xdr:cNvPr id="47" name="Rounded Rectangle 46">
          <a:extLst>
            <a:ext uri="{FF2B5EF4-FFF2-40B4-BE49-F238E27FC236}">
              <a16:creationId xmlns:a16="http://schemas.microsoft.com/office/drawing/2014/main" id="{AC7F643F-C216-0584-75C2-8895478CFB1B}"/>
            </a:ext>
          </a:extLst>
        </xdr:cNvPr>
        <xdr:cNvSpPr/>
      </xdr:nvSpPr>
      <xdr:spPr>
        <a:xfrm>
          <a:off x="13488625867" y="52172973"/>
          <a:ext cx="588417" cy="34814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כלכלה</a:t>
          </a:r>
          <a:endParaRPr lang="en-US" sz="1100"/>
        </a:p>
      </xdr:txBody>
    </xdr:sp>
    <xdr:clientData/>
  </xdr:twoCellAnchor>
  <xdr:twoCellAnchor>
    <xdr:from>
      <xdr:col>1</xdr:col>
      <xdr:colOff>200690</xdr:colOff>
      <xdr:row>281</xdr:row>
      <xdr:rowOff>648</xdr:rowOff>
    </xdr:from>
    <xdr:to>
      <xdr:col>4</xdr:col>
      <xdr:colOff>225113</xdr:colOff>
      <xdr:row>291</xdr:row>
      <xdr:rowOff>90955</xdr:rowOff>
    </xdr:to>
    <xdr:sp macro="" textlink="">
      <xdr:nvSpPr>
        <xdr:cNvPr id="49" name="Freeform 48">
          <a:extLst>
            <a:ext uri="{FF2B5EF4-FFF2-40B4-BE49-F238E27FC236}">
              <a16:creationId xmlns:a16="http://schemas.microsoft.com/office/drawing/2014/main" id="{A23FA315-0EFD-5557-1A3B-E0879A2A68DE}"/>
            </a:ext>
          </a:extLst>
        </xdr:cNvPr>
        <xdr:cNvSpPr/>
      </xdr:nvSpPr>
      <xdr:spPr>
        <a:xfrm>
          <a:off x="13521464887" y="58293648"/>
          <a:ext cx="2500923" cy="2131378"/>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801398</xdr:colOff>
      <xdr:row>289</xdr:row>
      <xdr:rowOff>91751</xdr:rowOff>
    </xdr:from>
    <xdr:to>
      <xdr:col>3</xdr:col>
      <xdr:colOff>153433</xdr:colOff>
      <xdr:row>290</xdr:row>
      <xdr:rowOff>99892</xdr:rowOff>
    </xdr:to>
    <xdr:sp macro="" textlink="">
      <xdr:nvSpPr>
        <xdr:cNvPr id="161" name="Oval 160">
          <a:extLst>
            <a:ext uri="{FF2B5EF4-FFF2-40B4-BE49-F238E27FC236}">
              <a16:creationId xmlns:a16="http://schemas.microsoft.com/office/drawing/2014/main" id="{CADE7F71-1723-CA4C-82AC-438DFB0D43FE}"/>
            </a:ext>
          </a:extLst>
        </xdr:cNvPr>
        <xdr:cNvSpPr/>
      </xdr:nvSpPr>
      <xdr:spPr>
        <a:xfrm>
          <a:off x="13522362067" y="60017608"/>
          <a:ext cx="177535" cy="21224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9</xdr:col>
      <xdr:colOff>358321</xdr:colOff>
      <xdr:row>285</xdr:row>
      <xdr:rowOff>95250</xdr:rowOff>
    </xdr:from>
    <xdr:ext cx="1040053" cy="518988"/>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2000" b="0" i="1">
                        <a:latin typeface="Cambria Math" panose="02040503050406030204" pitchFamily="18" charset="0"/>
                      </a:rPr>
                      <m:t>𝑃</m:t>
                    </m:r>
                    <m:r>
                      <a:rPr lang="en-US" sz="2000" b="0" i="1">
                        <a:latin typeface="Cambria Math" panose="02040503050406030204" pitchFamily="18" charset="0"/>
                      </a:rPr>
                      <m:t>↓∗</m:t>
                    </m:r>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m:rPr>
                                <m:brk/>
                              </m:rPr>
                              <a:rPr lang="en-US" sz="2000" b="0" i="1">
                                <a:latin typeface="Cambria Math" panose="02040503050406030204" pitchFamily="18" charset="0"/>
                              </a:rPr>
                              <m:t>𝑄</m:t>
                            </m:r>
                          </m:e>
                        </m:groupChr>
                      </m:e>
                      <m:lim>
                        <m:r>
                          <a:rPr lang="en-US" sz="2000" b="0" i="1">
                            <a:latin typeface="Cambria Math" panose="02040503050406030204" pitchFamily="18" charset="0"/>
                          </a:rPr>
                          <m:t>=</m:t>
                        </m:r>
                      </m:lim>
                    </m:limUpp>
                  </m:oMath>
                </m:oMathPara>
              </a14:m>
              <a:endParaRPr lang="en-US" sz="2000"/>
            </a:p>
          </xdr:txBody>
        </xdr:sp>
      </mc:Choice>
      <mc:Fallback xmlns="">
        <xdr:sp macro="" textlink="">
          <xdr:nvSpPr>
            <xdr:cNvPr id="50" name="TextBox 49">
              <a:extLst>
                <a:ext uri="{FF2B5EF4-FFF2-40B4-BE49-F238E27FC236}">
                  <a16:creationId xmlns:a16="http://schemas.microsoft.com/office/drawing/2014/main" id="{720C77C7-BA0B-9744-8918-C73530B8C883}"/>
                </a:ext>
              </a:extLst>
            </xdr:cNvPr>
            <xdr:cNvSpPr txBox="1"/>
          </xdr:nvSpPr>
          <xdr:spPr>
            <a:xfrm>
              <a:off x="13516164126" y="59204679"/>
              <a:ext cx="1040053" cy="5189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a:t>
              </a:r>
              <a:r>
                <a:rPr lang="he-IL" sz="2000" b="0" i="0">
                  <a:latin typeface="Cambria Math" panose="02040503050406030204" pitchFamily="18" charset="0"/>
                </a:rPr>
                <a:t>∗</a:t>
              </a:r>
              <a:r>
                <a:rPr lang="en-US" sz="2000" b="0" i="0">
                  <a:latin typeface="Cambria Math" panose="02040503050406030204" pitchFamily="18" charset="0"/>
                </a:rPr>
                <a:t>⏞𝑄┴=</a:t>
              </a:r>
              <a:endParaRPr lang="en-US" sz="2000"/>
            </a:p>
          </xdr:txBody>
        </xdr:sp>
      </mc:Fallback>
    </mc:AlternateContent>
    <xdr:clientData/>
  </xdr:oneCellAnchor>
  <xdr:twoCellAnchor>
    <xdr:from>
      <xdr:col>1</xdr:col>
      <xdr:colOff>217714</xdr:colOff>
      <xdr:row>319</xdr:row>
      <xdr:rowOff>72572</xdr:rowOff>
    </xdr:from>
    <xdr:to>
      <xdr:col>2</xdr:col>
      <xdr:colOff>220646</xdr:colOff>
      <xdr:row>319</xdr:row>
      <xdr:rowOff>73870</xdr:rowOff>
    </xdr:to>
    <xdr:cxnSp macro="">
      <xdr:nvCxnSpPr>
        <xdr:cNvPr id="51" name="Straight Arrow Connector 198">
          <a:extLst>
            <a:ext uri="{FF2B5EF4-FFF2-40B4-BE49-F238E27FC236}">
              <a16:creationId xmlns:a16="http://schemas.microsoft.com/office/drawing/2014/main" id="{A72B4EA0-E744-F21B-FF15-F9394471379A}"/>
            </a:ext>
          </a:extLst>
        </xdr:cNvPr>
        <xdr:cNvCxnSpPr/>
      </xdr:nvCxnSpPr>
      <xdr:spPr>
        <a:xfrm flipV="1">
          <a:off x="13523120354" y="66121643"/>
          <a:ext cx="828432" cy="129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22679</xdr:colOff>
      <xdr:row>318</xdr:row>
      <xdr:rowOff>69072</xdr:rowOff>
    </xdr:from>
    <xdr:ext cx="1235438" cy="190758"/>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טכנולוגי</m:t>
                    </m:r>
                    <m:r>
                      <a:rPr lang="he-IL" sz="1100" b="0" i="1">
                        <a:latin typeface="Cambria Math" panose="02040503050406030204" pitchFamily="18" charset="0"/>
                      </a:rPr>
                      <m:t> </m:t>
                    </m:r>
                    <m:r>
                      <a:rPr lang="he-IL" sz="1100" b="0" i="1">
                        <a:latin typeface="Cambria Math" panose="02040503050406030204" pitchFamily="18" charset="0"/>
                      </a:rPr>
                      <m:t>שיפור</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1E2821B0-C305-442D-D9B4-7E99A5BB6AB8}"/>
                </a:ext>
              </a:extLst>
            </xdr:cNvPr>
            <xdr:cNvSpPr txBox="1"/>
          </xdr:nvSpPr>
          <xdr:spPr>
            <a:xfrm>
              <a:off x="13522908383" y="65914036"/>
              <a:ext cx="1235438"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טכנולוגי שיפור</a:t>
              </a:r>
              <a:endParaRPr lang="en-US" sz="1100"/>
            </a:p>
          </xdr:txBody>
        </xdr:sp>
      </mc:Fallback>
    </mc:AlternateContent>
    <xdr:clientData/>
  </xdr:oneCellAnchor>
  <xdr:oneCellAnchor>
    <xdr:from>
      <xdr:col>8</xdr:col>
      <xdr:colOff>811893</xdr:colOff>
      <xdr:row>313</xdr:row>
      <xdr:rowOff>95249</xdr:rowOff>
    </xdr:from>
    <xdr:ext cx="2205731" cy="5170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limUpp>
                      <m:limUppPr>
                        <m:ctrlPr>
                          <a:rPr lang="en-US" sz="2000" b="0" i="1">
                            <a:latin typeface="Cambria Math" panose="02040503050406030204" pitchFamily="18" charset="0"/>
                          </a:rPr>
                        </m:ctrlPr>
                      </m:limUppPr>
                      <m:e>
                        <m:groupChr>
                          <m:groupChrPr>
                            <m:chr m:val="⏞"/>
                            <m:pos m:val="top"/>
                            <m:vertJc m:val="bot"/>
                            <m:ctrlPr>
                              <a:rPr lang="en-US" sz="2000" b="0" i="1">
                                <a:latin typeface="Cambria Math" panose="02040503050406030204" pitchFamily="18" charset="0"/>
                              </a:rPr>
                            </m:ctrlPr>
                          </m:groupChrPr>
                          <m:e>
                            <m:r>
                              <a:rPr lang="en-US" sz="2000" b="0" i="1">
                                <a:latin typeface="Cambria Math" panose="02040503050406030204" pitchFamily="18" charset="0"/>
                              </a:rPr>
                              <m:t>𝑃</m:t>
                            </m:r>
                          </m:e>
                        </m:groupChr>
                      </m:e>
                      <m:lim>
                        <m:r>
                          <a:rPr lang="en-US" sz="2000" b="0" i="1">
                            <a:latin typeface="Cambria Math" panose="02040503050406030204" pitchFamily="18" charset="0"/>
                          </a:rPr>
                          <m:t>=</m:t>
                        </m:r>
                      </m:lim>
                    </m:limUpp>
                    <m:r>
                      <a:rPr lang="en-US" sz="2000" b="0" i="1">
                        <a:latin typeface="Cambria Math" panose="02040503050406030204" pitchFamily="18" charset="0"/>
                      </a:rPr>
                      <m:t>∗</m:t>
                    </m:r>
                    <m:r>
                      <a:rPr lang="en-US" sz="2000" b="0" i="1">
                        <a:latin typeface="Cambria Math" panose="02040503050406030204" pitchFamily="18" charset="0"/>
                      </a:rPr>
                      <m:t>𝑄</m:t>
                    </m:r>
                    <m:r>
                      <a:rPr lang="en-US" sz="2000" b="0" i="1">
                        <a:latin typeface="Cambria Math" panose="02040503050406030204" pitchFamily="18" charset="0"/>
                      </a:rPr>
                      <m:t>↑</m:t>
                    </m:r>
                  </m:oMath>
                </m:oMathPara>
              </a14:m>
              <a:endParaRPr lang="en-US" sz="2000"/>
            </a:p>
          </xdr:txBody>
        </xdr:sp>
      </mc:Choice>
      <mc:Fallback xmlns="">
        <xdr:sp macro="" textlink="">
          <xdr:nvSpPr>
            <xdr:cNvPr id="57" name="TextBox 56">
              <a:extLst>
                <a:ext uri="{FF2B5EF4-FFF2-40B4-BE49-F238E27FC236}">
                  <a16:creationId xmlns:a16="http://schemas.microsoft.com/office/drawing/2014/main" id="{A30D402F-F182-BF4B-B0C3-6BF66AA70D91}"/>
                </a:ext>
              </a:extLst>
            </xdr:cNvPr>
            <xdr:cNvSpPr txBox="1"/>
          </xdr:nvSpPr>
          <xdr:spPr>
            <a:xfrm>
              <a:off x="13515370376" y="64919678"/>
              <a:ext cx="2205731" cy="5170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marL="0" marR="0" lvl="0" indent="0" algn="r" defTabSz="914400" rtl="1" eaLnBrk="1" fontAlgn="auto" latinLnBrk="0" hangingPunct="1">
                <a:lnSpc>
                  <a:spcPct val="100000"/>
                </a:lnSpc>
                <a:spcBef>
                  <a:spcPts val="0"/>
                </a:spcBef>
                <a:spcAft>
                  <a:spcPts val="0"/>
                </a:spcAft>
                <a:buClrTx/>
                <a:buSzTx/>
                <a:buFontTx/>
                <a:buNone/>
                <a:tabLst/>
                <a:defRPr/>
              </a:pPr>
              <a:r>
                <a:rPr lang="en-US" sz="2000" b="0" i="0">
                  <a:latin typeface="Cambria Math" panose="02040503050406030204" pitchFamily="18" charset="0"/>
                </a:rPr>
                <a:t>⏞𝑃┴=∗𝑄↑</a:t>
              </a:r>
              <a:endParaRPr lang="en-US" sz="2000"/>
            </a:p>
          </xdr:txBody>
        </xdr:sp>
      </mc:Fallback>
    </mc:AlternateContent>
    <xdr:clientData/>
  </xdr:oneCellAnchor>
</xdr:wsDr>
</file>

<file path=xl/drawings/drawing11.xml><?xml version="1.0" encoding="utf-8"?>
<xdr:wsDr xmlns:xdr="http://schemas.openxmlformats.org/drawingml/2006/spreadsheetDrawing" xmlns:a="http://schemas.openxmlformats.org/drawingml/2006/main">
  <xdr:twoCellAnchor>
    <xdr:from>
      <xdr:col>4</xdr:col>
      <xdr:colOff>341247</xdr:colOff>
      <xdr:row>33</xdr:row>
      <xdr:rowOff>80914</xdr:rowOff>
    </xdr:from>
    <xdr:to>
      <xdr:col>4</xdr:col>
      <xdr:colOff>369391</xdr:colOff>
      <xdr:row>43</xdr:row>
      <xdr:rowOff>102022</xdr:rowOff>
    </xdr:to>
    <xdr:cxnSp macro="">
      <xdr:nvCxnSpPr>
        <xdr:cNvPr id="3" name="Straight Arrow Connector 2">
          <a:extLst>
            <a:ext uri="{FF2B5EF4-FFF2-40B4-BE49-F238E27FC236}">
              <a16:creationId xmlns:a16="http://schemas.microsoft.com/office/drawing/2014/main" id="{9C0E2947-3970-4136-6684-C7E55AF5BEFC}"/>
            </a:ext>
          </a:extLst>
        </xdr:cNvPr>
        <xdr:cNvCxnSpPr/>
      </xdr:nvCxnSpPr>
      <xdr:spPr>
        <a:xfrm flipH="1" flipV="1">
          <a:off x="13542210526" y="6856593"/>
          <a:ext cx="28144" cy="2061551"/>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320139</xdr:colOff>
      <xdr:row>41</xdr:row>
      <xdr:rowOff>91468</xdr:rowOff>
    </xdr:from>
    <xdr:to>
      <xdr:col>4</xdr:col>
      <xdr:colOff>538255</xdr:colOff>
      <xdr:row>41</xdr:row>
      <xdr:rowOff>116094</xdr:rowOff>
    </xdr:to>
    <xdr:cxnSp macro="">
      <xdr:nvCxnSpPr>
        <xdr:cNvPr id="4" name="Straight Arrow Connector 3">
          <a:extLst>
            <a:ext uri="{FF2B5EF4-FFF2-40B4-BE49-F238E27FC236}">
              <a16:creationId xmlns:a16="http://schemas.microsoft.com/office/drawing/2014/main" id="{18349EA1-83FB-A389-FBC9-0F2562381648}"/>
            </a:ext>
          </a:extLst>
        </xdr:cNvPr>
        <xdr:cNvCxnSpPr/>
      </xdr:nvCxnSpPr>
      <xdr:spPr>
        <a:xfrm flipV="1">
          <a:off x="13542041662" y="8499501"/>
          <a:ext cx="2698310" cy="2462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773962</xdr:colOff>
      <xdr:row>32</xdr:row>
      <xdr:rowOff>28284</xdr:rowOff>
    </xdr:from>
    <xdr:ext cx="811247" cy="172227"/>
    <mc:AlternateContent xmlns:mc="http://schemas.openxmlformats.org/markup-compatibility/2006">
      <mc:Choice xmlns:a14="http://schemas.microsoft.com/office/drawing/2010/main" Requires="a14">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7" name="TextBox 6">
              <a:extLst>
                <a:ext uri="{FF2B5EF4-FFF2-40B4-BE49-F238E27FC236}">
                  <a16:creationId xmlns:a16="http://schemas.microsoft.com/office/drawing/2014/main" id="{23A91BEE-DB46-8E81-3FB7-160786D06136}"/>
                </a:ext>
              </a:extLst>
            </xdr:cNvPr>
            <xdr:cNvSpPr txBox="1"/>
          </xdr:nvSpPr>
          <xdr:spPr>
            <a:xfrm>
              <a:off x="13541821439" y="6599918"/>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0</xdr:col>
      <xdr:colOff>619170</xdr:colOff>
      <xdr:row>41</xdr:row>
      <xdr:rowOff>140</xdr:rowOff>
    </xdr:from>
    <xdr:ext cx="811247" cy="172227"/>
    <mc:AlternateContent xmlns:mc="http://schemas.openxmlformats.org/markup-compatibility/2006">
      <mc:Choice xmlns:a14="http://schemas.microsoft.com/office/drawing/2010/main" Requires="a14">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8" name="TextBox 7">
              <a:extLst>
                <a:ext uri="{FF2B5EF4-FFF2-40B4-BE49-F238E27FC236}">
                  <a16:creationId xmlns:a16="http://schemas.microsoft.com/office/drawing/2014/main" id="{C0A8586E-C224-7E4D-D770-C74DDB24E0DB}"/>
                </a:ext>
              </a:extLst>
            </xdr:cNvPr>
            <xdr:cNvSpPr txBox="1"/>
          </xdr:nvSpPr>
          <xdr:spPr>
            <a:xfrm>
              <a:off x="13544456425" y="8408173"/>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1</xdr:col>
      <xdr:colOff>731745</xdr:colOff>
      <xdr:row>33</xdr:row>
      <xdr:rowOff>165346</xdr:rowOff>
    </xdr:from>
    <xdr:to>
      <xdr:col>4</xdr:col>
      <xdr:colOff>158310</xdr:colOff>
      <xdr:row>39</xdr:row>
      <xdr:rowOff>38698</xdr:rowOff>
    </xdr:to>
    <xdr:sp macro="" textlink="">
      <xdr:nvSpPr>
        <xdr:cNvPr id="9" name="Freeform 8">
          <a:extLst>
            <a:ext uri="{FF2B5EF4-FFF2-40B4-BE49-F238E27FC236}">
              <a16:creationId xmlns:a16="http://schemas.microsoft.com/office/drawing/2014/main" id="{0AC02F57-3471-F3BD-4D20-343A431EBC82}"/>
            </a:ext>
          </a:extLst>
        </xdr:cNvPr>
        <xdr:cNvSpPr/>
      </xdr:nvSpPr>
      <xdr:spPr>
        <a:xfrm>
          <a:off x="13542421607" y="6941025"/>
          <a:ext cx="1906759" cy="1097618"/>
        </a:xfrm>
        <a:custGeom>
          <a:avLst/>
          <a:gdLst>
            <a:gd name="connsiteX0" fmla="*/ 0 w 1787147"/>
            <a:gd name="connsiteY0" fmla="*/ 0 h 970970"/>
            <a:gd name="connsiteX1" fmla="*/ 900609 w 1787147"/>
            <a:gd name="connsiteY1" fmla="*/ 668421 h 970970"/>
            <a:gd name="connsiteX2" fmla="*/ 1787147 w 1787147"/>
            <a:gd name="connsiteY2" fmla="*/ 970970 h 970970"/>
          </a:gdLst>
          <a:ahLst/>
          <a:cxnLst>
            <a:cxn ang="0">
              <a:pos x="connsiteX0" y="connsiteY0"/>
            </a:cxn>
            <a:cxn ang="0">
              <a:pos x="connsiteX1" y="connsiteY1"/>
            </a:cxn>
            <a:cxn ang="0">
              <a:pos x="connsiteX2" y="connsiteY2"/>
            </a:cxn>
          </a:cxnLst>
          <a:rect l="l" t="t" r="r" b="b"/>
          <a:pathLst>
            <a:path w="1787147" h="970970">
              <a:moveTo>
                <a:pt x="0" y="0"/>
              </a:moveTo>
              <a:cubicBezTo>
                <a:pt x="301375" y="253296"/>
                <a:pt x="602751" y="506593"/>
                <a:pt x="900609" y="668421"/>
              </a:cubicBezTo>
              <a:cubicBezTo>
                <a:pt x="1198467" y="830249"/>
                <a:pt x="1492807" y="900609"/>
                <a:pt x="1787147" y="97097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130166</xdr:colOff>
      <xdr:row>33</xdr:row>
      <xdr:rowOff>189971</xdr:rowOff>
    </xdr:from>
    <xdr:to>
      <xdr:col>3</xdr:col>
      <xdr:colOff>622687</xdr:colOff>
      <xdr:row>39</xdr:row>
      <xdr:rowOff>56287</xdr:rowOff>
    </xdr:to>
    <xdr:sp macro="" textlink="">
      <xdr:nvSpPr>
        <xdr:cNvPr id="10" name="Freeform 9">
          <a:extLst>
            <a:ext uri="{FF2B5EF4-FFF2-40B4-BE49-F238E27FC236}">
              <a16:creationId xmlns:a16="http://schemas.microsoft.com/office/drawing/2014/main" id="{37093E37-5ADF-5FC7-D96C-BCD59C830234}"/>
            </a:ext>
          </a:extLst>
        </xdr:cNvPr>
        <xdr:cNvSpPr/>
      </xdr:nvSpPr>
      <xdr:spPr>
        <a:xfrm>
          <a:off x="13542783961" y="6965650"/>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464378</xdr:colOff>
      <xdr:row>33</xdr:row>
      <xdr:rowOff>140</xdr:rowOff>
    </xdr:from>
    <xdr:ext cx="811247" cy="172227"/>
    <mc:AlternateContent xmlns:mc="http://schemas.openxmlformats.org/markup-compatibility/2006">
      <mc:Choice xmlns:a14="http://schemas.microsoft.com/office/drawing/2010/main" Requires="a14">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11" name="TextBox 10">
              <a:extLst>
                <a:ext uri="{FF2B5EF4-FFF2-40B4-BE49-F238E27FC236}">
                  <a16:creationId xmlns:a16="http://schemas.microsoft.com/office/drawing/2014/main" id="{0E2C0E83-36CB-6AD8-25B0-3B64063A2096}"/>
                </a:ext>
              </a:extLst>
            </xdr:cNvPr>
            <xdr:cNvSpPr txBox="1"/>
          </xdr:nvSpPr>
          <xdr:spPr>
            <a:xfrm>
              <a:off x="13543784486" y="6775819"/>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1</xdr:col>
      <xdr:colOff>249780</xdr:colOff>
      <xdr:row>38</xdr:row>
      <xdr:rowOff>165487</xdr:rowOff>
    </xdr:from>
    <xdr:ext cx="811247" cy="172227"/>
    <mc:AlternateContent xmlns:mc="http://schemas.openxmlformats.org/markup-compatibility/2006">
      <mc:Choice xmlns:a14="http://schemas.microsoft.com/office/drawing/2010/main" Requires="a14">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12" name="TextBox 11">
              <a:extLst>
                <a:ext uri="{FF2B5EF4-FFF2-40B4-BE49-F238E27FC236}">
                  <a16:creationId xmlns:a16="http://schemas.microsoft.com/office/drawing/2014/main" id="{9C418103-B09A-EAD2-56A8-5E0F6BC417BA}"/>
                </a:ext>
              </a:extLst>
            </xdr:cNvPr>
            <xdr:cNvSpPr txBox="1"/>
          </xdr:nvSpPr>
          <xdr:spPr>
            <a:xfrm>
              <a:off x="13543999084" y="7961387"/>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2</xdr:col>
      <xdr:colOff>633240</xdr:colOff>
      <xdr:row>37</xdr:row>
      <xdr:rowOff>102022</xdr:rowOff>
    </xdr:from>
    <xdr:to>
      <xdr:col>2</xdr:col>
      <xdr:colOff>816178</xdr:colOff>
      <xdr:row>38</xdr:row>
      <xdr:rowOff>66842</xdr:rowOff>
    </xdr:to>
    <xdr:sp macro="" textlink="">
      <xdr:nvSpPr>
        <xdr:cNvPr id="13" name="Oval 12">
          <a:extLst>
            <a:ext uri="{FF2B5EF4-FFF2-40B4-BE49-F238E27FC236}">
              <a16:creationId xmlns:a16="http://schemas.microsoft.com/office/drawing/2014/main" id="{02FA9FF9-F2B2-7A26-E93F-C0C8D286E8EF}"/>
            </a:ext>
          </a:extLst>
        </xdr:cNvPr>
        <xdr:cNvSpPr/>
      </xdr:nvSpPr>
      <xdr:spPr>
        <a:xfrm>
          <a:off x="13543417201" y="7693878"/>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4</xdr:col>
      <xdr:colOff>35181</xdr:colOff>
      <xdr:row>37</xdr:row>
      <xdr:rowOff>77535</xdr:rowOff>
    </xdr:from>
    <xdr:ext cx="811247" cy="172227"/>
    <mc:AlternateContent xmlns:mc="http://schemas.openxmlformats.org/markup-compatibility/2006">
      <mc:Choice xmlns:a14="http://schemas.microsoft.com/office/drawing/2010/main" Requires="a14">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4" name="TextBox 13">
              <a:extLst>
                <a:ext uri="{FF2B5EF4-FFF2-40B4-BE49-F238E27FC236}">
                  <a16:creationId xmlns:a16="http://schemas.microsoft.com/office/drawing/2014/main" id="{0FA593C4-BBAD-4E19-5075-89D185DF15B7}"/>
                </a:ext>
              </a:extLst>
            </xdr:cNvPr>
            <xdr:cNvSpPr txBox="1"/>
          </xdr:nvSpPr>
          <xdr:spPr>
            <a:xfrm>
              <a:off x="13541733489" y="7669391"/>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2</xdr:col>
      <xdr:colOff>179418</xdr:colOff>
      <xdr:row>41</xdr:row>
      <xdr:rowOff>140859</xdr:rowOff>
    </xdr:from>
    <xdr:ext cx="811247" cy="172227"/>
    <mc:AlternateContent xmlns:mc="http://schemas.openxmlformats.org/markup-compatibility/2006">
      <mc:Choice xmlns:a14="http://schemas.microsoft.com/office/drawing/2010/main" Requires="a14">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5" name="TextBox 14">
              <a:extLst>
                <a:ext uri="{FF2B5EF4-FFF2-40B4-BE49-F238E27FC236}">
                  <a16:creationId xmlns:a16="http://schemas.microsoft.com/office/drawing/2014/main" id="{C71E2168-2AA8-1356-72DE-46C48F81888B}"/>
                </a:ext>
              </a:extLst>
            </xdr:cNvPr>
            <xdr:cNvSpPr txBox="1"/>
          </xdr:nvSpPr>
          <xdr:spPr>
            <a:xfrm>
              <a:off x="13543242714" y="854889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3</xdr:col>
      <xdr:colOff>7036</xdr:colOff>
      <xdr:row>37</xdr:row>
      <xdr:rowOff>158310</xdr:rowOff>
    </xdr:from>
    <xdr:to>
      <xdr:col>4</xdr:col>
      <xdr:colOff>299031</xdr:colOff>
      <xdr:row>37</xdr:row>
      <xdr:rowOff>186454</xdr:rowOff>
    </xdr:to>
    <xdr:cxnSp macro="">
      <xdr:nvCxnSpPr>
        <xdr:cNvPr id="17" name="Straight Connector 16">
          <a:extLst>
            <a:ext uri="{FF2B5EF4-FFF2-40B4-BE49-F238E27FC236}">
              <a16:creationId xmlns:a16="http://schemas.microsoft.com/office/drawing/2014/main" id="{E9686D64-CDFD-C3A5-0F07-FEA87F4C4A78}"/>
            </a:ext>
          </a:extLst>
        </xdr:cNvPr>
        <xdr:cNvCxnSpPr/>
      </xdr:nvCxnSpPr>
      <xdr:spPr>
        <a:xfrm>
          <a:off x="13542280886" y="7750166"/>
          <a:ext cx="1118726" cy="2814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643795</xdr:colOff>
      <xdr:row>38</xdr:row>
      <xdr:rowOff>80914</xdr:rowOff>
    </xdr:from>
    <xdr:to>
      <xdr:col>2</xdr:col>
      <xdr:colOff>689530</xdr:colOff>
      <xdr:row>41</xdr:row>
      <xdr:rowOff>116094</xdr:rowOff>
    </xdr:to>
    <xdr:cxnSp macro="">
      <xdr:nvCxnSpPr>
        <xdr:cNvPr id="18" name="Straight Connector 17">
          <a:extLst>
            <a:ext uri="{FF2B5EF4-FFF2-40B4-BE49-F238E27FC236}">
              <a16:creationId xmlns:a16="http://schemas.microsoft.com/office/drawing/2014/main" id="{D36FDDDC-74A0-B963-DB64-812159971347}"/>
            </a:ext>
          </a:extLst>
        </xdr:cNvPr>
        <xdr:cNvCxnSpPr/>
      </xdr:nvCxnSpPr>
      <xdr:spPr>
        <a:xfrm>
          <a:off x="13543543849" y="7876814"/>
          <a:ext cx="45735" cy="64731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299030</xdr:colOff>
      <xdr:row>30</xdr:row>
      <xdr:rowOff>200526</xdr:rowOff>
    </xdr:from>
    <xdr:to>
      <xdr:col>3</xdr:col>
      <xdr:colOff>791551</xdr:colOff>
      <xdr:row>36</xdr:row>
      <xdr:rowOff>66842</xdr:rowOff>
    </xdr:to>
    <xdr:sp macro="" textlink="">
      <xdr:nvSpPr>
        <xdr:cNvPr id="20" name="Freeform 19">
          <a:extLst>
            <a:ext uri="{FF2B5EF4-FFF2-40B4-BE49-F238E27FC236}">
              <a16:creationId xmlns:a16="http://schemas.microsoft.com/office/drawing/2014/main" id="{CA6964DC-D223-9631-7659-47C462002F63}"/>
            </a:ext>
          </a:extLst>
        </xdr:cNvPr>
        <xdr:cNvSpPr/>
      </xdr:nvSpPr>
      <xdr:spPr>
        <a:xfrm>
          <a:off x="13542615097" y="6364072"/>
          <a:ext cx="1319252" cy="1090582"/>
        </a:xfrm>
        <a:custGeom>
          <a:avLst/>
          <a:gdLst>
            <a:gd name="connsiteX0" fmla="*/ 0 w 1319252"/>
            <a:gd name="connsiteY0" fmla="*/ 1090582 h 1090582"/>
            <a:gd name="connsiteX1" fmla="*/ 745817 w 1319252"/>
            <a:gd name="connsiteY1" fmla="*/ 802105 h 1090582"/>
            <a:gd name="connsiteX2" fmla="*/ 1319252 w 1319252"/>
            <a:gd name="connsiteY2" fmla="*/ 0 h 1090582"/>
          </a:gdLst>
          <a:ahLst/>
          <a:cxnLst>
            <a:cxn ang="0">
              <a:pos x="connsiteX0" y="connsiteY0"/>
            </a:cxn>
            <a:cxn ang="0">
              <a:pos x="connsiteX1" y="connsiteY1"/>
            </a:cxn>
            <a:cxn ang="0">
              <a:pos x="connsiteX2" y="connsiteY2"/>
            </a:cxn>
          </a:cxnLst>
          <a:rect l="l" t="t" r="r" b="b"/>
          <a:pathLst>
            <a:path w="1319252" h="1090582">
              <a:moveTo>
                <a:pt x="0" y="1090582"/>
              </a:moveTo>
              <a:cubicBezTo>
                <a:pt x="262971" y="1037225"/>
                <a:pt x="525942" y="983869"/>
                <a:pt x="745817" y="802105"/>
              </a:cubicBezTo>
              <a:cubicBezTo>
                <a:pt x="965692" y="620341"/>
                <a:pt x="1142472" y="310170"/>
                <a:pt x="1319252"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619170</xdr:colOff>
      <xdr:row>30</xdr:row>
      <xdr:rowOff>109198</xdr:rowOff>
    </xdr:from>
    <xdr:ext cx="811247" cy="172227"/>
    <mc:AlternateContent xmlns:mc="http://schemas.openxmlformats.org/markup-compatibility/2006">
      <mc:Choice xmlns:a14="http://schemas.microsoft.com/office/drawing/2010/main" Requires="a14">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21" name="TextBox 20">
              <a:extLst>
                <a:ext uri="{FF2B5EF4-FFF2-40B4-BE49-F238E27FC236}">
                  <a16:creationId xmlns:a16="http://schemas.microsoft.com/office/drawing/2014/main" id="{919CA7C1-179B-2F94-C4A7-724FAE6EEF7A}"/>
                </a:ext>
              </a:extLst>
            </xdr:cNvPr>
            <xdr:cNvSpPr txBox="1"/>
          </xdr:nvSpPr>
          <xdr:spPr>
            <a:xfrm>
              <a:off x="13543629694" y="6272744"/>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728227</xdr:colOff>
      <xdr:row>34</xdr:row>
      <xdr:rowOff>117917</xdr:rowOff>
    </xdr:from>
    <xdr:to>
      <xdr:col>2</xdr:col>
      <xdr:colOff>733852</xdr:colOff>
      <xdr:row>37</xdr:row>
      <xdr:rowOff>56289</xdr:rowOff>
    </xdr:to>
    <xdr:cxnSp macro="">
      <xdr:nvCxnSpPr>
        <xdr:cNvPr id="23" name="Straight Arrow Connector 22">
          <a:extLst>
            <a:ext uri="{FF2B5EF4-FFF2-40B4-BE49-F238E27FC236}">
              <a16:creationId xmlns:a16="http://schemas.microsoft.com/office/drawing/2014/main" id="{451A9A1D-FE83-17A4-F09D-6656BFB390C0}"/>
            </a:ext>
          </a:extLst>
        </xdr:cNvPr>
        <xdr:cNvCxnSpPr/>
      </xdr:nvCxnSpPr>
      <xdr:spPr>
        <a:xfrm flipH="1" flipV="1">
          <a:off x="13543499527" y="7097640"/>
          <a:ext cx="5625" cy="5505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249779</xdr:colOff>
      <xdr:row>35</xdr:row>
      <xdr:rowOff>161969</xdr:rowOff>
    </xdr:from>
    <xdr:ext cx="811247" cy="172227"/>
    <mc:AlternateContent xmlns:mc="http://schemas.openxmlformats.org/markup-compatibility/2006">
      <mc:Choice xmlns:a14="http://schemas.microsoft.com/office/drawing/2010/main" Requires="a14">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24" name="TextBox 23">
              <a:extLst>
                <a:ext uri="{FF2B5EF4-FFF2-40B4-BE49-F238E27FC236}">
                  <a16:creationId xmlns:a16="http://schemas.microsoft.com/office/drawing/2014/main" id="{0AEDEE6B-BC75-01B2-4EBB-66F3A7BE7B7D}"/>
                </a:ext>
              </a:extLst>
            </xdr:cNvPr>
            <xdr:cNvSpPr txBox="1"/>
          </xdr:nvSpPr>
          <xdr:spPr>
            <a:xfrm>
              <a:off x="13543172353" y="7345736"/>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365871</xdr:colOff>
      <xdr:row>35</xdr:row>
      <xdr:rowOff>84434</xdr:rowOff>
    </xdr:from>
    <xdr:to>
      <xdr:col>3</xdr:col>
      <xdr:colOff>548809</xdr:colOff>
      <xdr:row>36</xdr:row>
      <xdr:rowOff>49253</xdr:rowOff>
    </xdr:to>
    <xdr:sp macro="" textlink="">
      <xdr:nvSpPr>
        <xdr:cNvPr id="25" name="Oval 24">
          <a:extLst>
            <a:ext uri="{FF2B5EF4-FFF2-40B4-BE49-F238E27FC236}">
              <a16:creationId xmlns:a16="http://schemas.microsoft.com/office/drawing/2014/main" id="{DCB51F5C-34DE-FDFC-D517-45E516CF8F86}"/>
            </a:ext>
          </a:extLst>
        </xdr:cNvPr>
        <xdr:cNvSpPr/>
      </xdr:nvSpPr>
      <xdr:spPr>
        <a:xfrm>
          <a:off x="13542857839" y="7268201"/>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256816</xdr:colOff>
      <xdr:row>35</xdr:row>
      <xdr:rowOff>35319</xdr:rowOff>
    </xdr:from>
    <xdr:ext cx="811247" cy="190758"/>
    <mc:AlternateContent xmlns:mc="http://schemas.openxmlformats.org/markup-compatibility/2006">
      <mc:Choice xmlns:a14="http://schemas.microsoft.com/office/drawing/2010/main" Requires="a14">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dr:sp macro="" textlink="">
          <xdr:nvSpPr>
            <xdr:cNvPr id="26" name="TextBox 25">
              <a:extLst>
                <a:ext uri="{FF2B5EF4-FFF2-40B4-BE49-F238E27FC236}">
                  <a16:creationId xmlns:a16="http://schemas.microsoft.com/office/drawing/2014/main" id="{E538148A-9B47-EF84-435B-7D963DA0B7A3}"/>
                </a:ext>
              </a:extLst>
            </xdr:cNvPr>
            <xdr:cNvSpPr txBox="1"/>
          </xdr:nvSpPr>
          <xdr:spPr>
            <a:xfrm>
              <a:off x="13541511854" y="7219086"/>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3</xdr:col>
      <xdr:colOff>633241</xdr:colOff>
      <xdr:row>35</xdr:row>
      <xdr:rowOff>168865</xdr:rowOff>
    </xdr:from>
    <xdr:to>
      <xdr:col>4</xdr:col>
      <xdr:colOff>337729</xdr:colOff>
      <xdr:row>35</xdr:row>
      <xdr:rowOff>186455</xdr:rowOff>
    </xdr:to>
    <xdr:cxnSp macro="">
      <xdr:nvCxnSpPr>
        <xdr:cNvPr id="27" name="Straight Connector 26">
          <a:extLst>
            <a:ext uri="{FF2B5EF4-FFF2-40B4-BE49-F238E27FC236}">
              <a16:creationId xmlns:a16="http://schemas.microsoft.com/office/drawing/2014/main" id="{5508D4D6-F8B3-0377-DEBA-2BC57FDF454E}"/>
            </a:ext>
          </a:extLst>
        </xdr:cNvPr>
        <xdr:cNvCxnSpPr/>
      </xdr:nvCxnSpPr>
      <xdr:spPr>
        <a:xfrm>
          <a:off x="13542242188" y="7352632"/>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450305</xdr:colOff>
      <xdr:row>36</xdr:row>
      <xdr:rowOff>49252</xdr:rowOff>
    </xdr:from>
    <xdr:to>
      <xdr:col>3</xdr:col>
      <xdr:colOff>460859</xdr:colOff>
      <xdr:row>38</xdr:row>
      <xdr:rowOff>158311</xdr:rowOff>
    </xdr:to>
    <xdr:cxnSp macro="">
      <xdr:nvCxnSpPr>
        <xdr:cNvPr id="29" name="Straight Arrow Connector 28">
          <a:extLst>
            <a:ext uri="{FF2B5EF4-FFF2-40B4-BE49-F238E27FC236}">
              <a16:creationId xmlns:a16="http://schemas.microsoft.com/office/drawing/2014/main" id="{E3C54964-E6A7-4BD6-FF91-22B496FAEE01}"/>
            </a:ext>
          </a:extLst>
        </xdr:cNvPr>
        <xdr:cNvCxnSpPr/>
      </xdr:nvCxnSpPr>
      <xdr:spPr>
        <a:xfrm>
          <a:off x="13542945789" y="7437064"/>
          <a:ext cx="10554" cy="51714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98505</xdr:colOff>
      <xdr:row>36</xdr:row>
      <xdr:rowOff>158450</xdr:rowOff>
    </xdr:from>
    <xdr:ext cx="811247" cy="172227"/>
    <mc:AlternateContent xmlns:mc="http://schemas.openxmlformats.org/markup-compatibility/2006">
      <mc:Choice xmlns:a14="http://schemas.microsoft.com/office/drawing/2010/main" Requires="a14">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32" name="TextBox 31">
              <a:extLst>
                <a:ext uri="{FF2B5EF4-FFF2-40B4-BE49-F238E27FC236}">
                  <a16:creationId xmlns:a16="http://schemas.microsoft.com/office/drawing/2014/main" id="{0FACBC2C-0EE3-FE9B-FABB-988CB15F4F0B}"/>
                </a:ext>
              </a:extLst>
            </xdr:cNvPr>
            <xdr:cNvSpPr txBox="1"/>
          </xdr:nvSpPr>
          <xdr:spPr>
            <a:xfrm>
              <a:off x="13542496896" y="7546262"/>
              <a:ext cx="81124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3</xdr:col>
      <xdr:colOff>348281</xdr:colOff>
      <xdr:row>38</xdr:row>
      <xdr:rowOff>154793</xdr:rowOff>
    </xdr:from>
    <xdr:to>
      <xdr:col>3</xdr:col>
      <xdr:colOff>531219</xdr:colOff>
      <xdr:row>39</xdr:row>
      <xdr:rowOff>119612</xdr:rowOff>
    </xdr:to>
    <xdr:sp macro="" textlink="">
      <xdr:nvSpPr>
        <xdr:cNvPr id="33" name="Oval 32">
          <a:extLst>
            <a:ext uri="{FF2B5EF4-FFF2-40B4-BE49-F238E27FC236}">
              <a16:creationId xmlns:a16="http://schemas.microsoft.com/office/drawing/2014/main" id="{25000390-09DA-5526-EAC2-20321D9E3FEC}"/>
            </a:ext>
          </a:extLst>
        </xdr:cNvPr>
        <xdr:cNvSpPr/>
      </xdr:nvSpPr>
      <xdr:spPr>
        <a:xfrm>
          <a:off x="13542875429" y="7950693"/>
          <a:ext cx="182938" cy="1688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3</xdr:col>
      <xdr:colOff>580471</xdr:colOff>
      <xdr:row>39</xdr:row>
      <xdr:rowOff>10554</xdr:rowOff>
    </xdr:from>
    <xdr:to>
      <xdr:col>4</xdr:col>
      <xdr:colOff>284959</xdr:colOff>
      <xdr:row>39</xdr:row>
      <xdr:rowOff>28144</xdr:rowOff>
    </xdr:to>
    <xdr:cxnSp macro="">
      <xdr:nvCxnSpPr>
        <xdr:cNvPr id="34" name="Straight Connector 33">
          <a:extLst>
            <a:ext uri="{FF2B5EF4-FFF2-40B4-BE49-F238E27FC236}">
              <a16:creationId xmlns:a16="http://schemas.microsoft.com/office/drawing/2014/main" id="{ECBBBA9E-484C-CB0E-C917-E7B6BF633B6B}"/>
            </a:ext>
          </a:extLst>
        </xdr:cNvPr>
        <xdr:cNvCxnSpPr/>
      </xdr:nvCxnSpPr>
      <xdr:spPr>
        <a:xfrm>
          <a:off x="13542294958" y="8010499"/>
          <a:ext cx="531219" cy="1759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211082</xdr:colOff>
      <xdr:row>38</xdr:row>
      <xdr:rowOff>102161</xdr:rowOff>
    </xdr:from>
    <xdr:ext cx="811247" cy="190758"/>
    <mc:AlternateContent xmlns:mc="http://schemas.openxmlformats.org/markup-compatibility/2006">
      <mc:Choice xmlns:a14="http://schemas.microsoft.com/office/drawing/2010/main" Requires="a14">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dr:sp macro="" textlink="">
          <xdr:nvSpPr>
            <xdr:cNvPr id="35" name="TextBox 34">
              <a:extLst>
                <a:ext uri="{FF2B5EF4-FFF2-40B4-BE49-F238E27FC236}">
                  <a16:creationId xmlns:a16="http://schemas.microsoft.com/office/drawing/2014/main" id="{C25533FF-BC2E-9C2D-CDC5-8B0C7D8544B5}"/>
                </a:ext>
              </a:extLst>
            </xdr:cNvPr>
            <xdr:cNvSpPr txBox="1"/>
          </xdr:nvSpPr>
          <xdr:spPr>
            <a:xfrm>
              <a:off x="13541557588" y="7898061"/>
              <a:ext cx="81124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endParaRPr lang="en-US" sz="1100"/>
            </a:p>
          </xdr:txBody>
        </xdr:sp>
      </mc:Fallback>
    </mc:AlternateContent>
    <xdr:clientData/>
  </xdr:oneCellAnchor>
  <xdr:oneCellAnchor>
    <xdr:from>
      <xdr:col>7</xdr:col>
      <xdr:colOff>559364</xdr:colOff>
      <xdr:row>48</xdr:row>
      <xdr:rowOff>193630</xdr:rowOff>
    </xdr:from>
    <xdr:ext cx="1108171" cy="197811"/>
    <mc:AlternateContent xmlns:mc="http://schemas.openxmlformats.org/markup-compatibility/2006">
      <mc:Choice xmlns:a14="http://schemas.microsoft.com/office/drawing/2010/main" Requires="a14">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36" name="TextBox 35">
              <a:extLst>
                <a:ext uri="{FF2B5EF4-FFF2-40B4-BE49-F238E27FC236}">
                  <a16:creationId xmlns:a16="http://schemas.microsoft.com/office/drawing/2014/main" id="{29C85A63-E81A-6687-01FF-A400DBBB1681}"/>
                </a:ext>
              </a:extLst>
            </xdr:cNvPr>
            <xdr:cNvSpPr txBox="1"/>
          </xdr:nvSpPr>
          <xdr:spPr>
            <a:xfrm>
              <a:off x="13538432188" y="10029973"/>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צרכן)&gt;</a:t>
              </a:r>
              <a:r>
                <a:rPr lang="en-US" sz="1100" b="0" i="0">
                  <a:latin typeface="Cambria Math" panose="02040503050406030204" pitchFamily="18" charset="0"/>
                </a:rPr>
                <a:t>𝑃_𝐴</a:t>
              </a:r>
              <a:endParaRPr lang="en-US" sz="1100"/>
            </a:p>
          </xdr:txBody>
        </xdr:sp>
      </mc:Fallback>
    </mc:AlternateContent>
    <xdr:clientData/>
  </xdr:oneCellAnchor>
  <xdr:oneCellAnchor>
    <xdr:from>
      <xdr:col>7</xdr:col>
      <xdr:colOff>555846</xdr:colOff>
      <xdr:row>50</xdr:row>
      <xdr:rowOff>24765</xdr:rowOff>
    </xdr:from>
    <xdr:ext cx="1108171" cy="197811"/>
    <mc:AlternateContent xmlns:mc="http://schemas.openxmlformats.org/markup-compatibility/2006">
      <mc:Choice xmlns:a14="http://schemas.microsoft.com/office/drawing/2010/main" Requires="a14">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37" name="TextBox 36">
              <a:extLst>
                <a:ext uri="{FF2B5EF4-FFF2-40B4-BE49-F238E27FC236}">
                  <a16:creationId xmlns:a16="http://schemas.microsoft.com/office/drawing/2014/main" id="{4863D875-62C0-187D-8C58-6F028BF076A2}"/>
                </a:ext>
              </a:extLst>
            </xdr:cNvPr>
            <xdr:cNvSpPr txBox="1"/>
          </xdr:nvSpPr>
          <xdr:spPr>
            <a:xfrm>
              <a:off x="13538435706" y="10269197"/>
              <a:ext cx="1108171"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&lt;𝑃_𝐴</a:t>
              </a:r>
              <a:endParaRPr lang="en-US" sz="1100"/>
            </a:p>
          </xdr:txBody>
        </xdr:sp>
      </mc:Fallback>
    </mc:AlternateContent>
    <xdr:clientData/>
  </xdr:oneCellAnchor>
  <xdr:twoCellAnchor>
    <xdr:from>
      <xdr:col>6</xdr:col>
      <xdr:colOff>276562</xdr:colOff>
      <xdr:row>66</xdr:row>
      <xdr:rowOff>32751</xdr:rowOff>
    </xdr:from>
    <xdr:to>
      <xdr:col>6</xdr:col>
      <xdr:colOff>302035</xdr:colOff>
      <xdr:row>77</xdr:row>
      <xdr:rowOff>76419</xdr:rowOff>
    </xdr:to>
    <xdr:cxnSp macro="">
      <xdr:nvCxnSpPr>
        <xdr:cNvPr id="40" name="Straight Arrow Connector 39">
          <a:extLst>
            <a:ext uri="{FF2B5EF4-FFF2-40B4-BE49-F238E27FC236}">
              <a16:creationId xmlns:a16="http://schemas.microsoft.com/office/drawing/2014/main" id="{2F9470F6-9303-6993-C66E-03AC711E1A3C}"/>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76</xdr:row>
      <xdr:rowOff>65502</xdr:rowOff>
    </xdr:from>
    <xdr:to>
      <xdr:col>6</xdr:col>
      <xdr:colOff>458510</xdr:colOff>
      <xdr:row>76</xdr:row>
      <xdr:rowOff>90975</xdr:rowOff>
    </xdr:to>
    <xdr:cxnSp macro="">
      <xdr:nvCxnSpPr>
        <xdr:cNvPr id="42" name="Straight Arrow Connector 41">
          <a:extLst>
            <a:ext uri="{FF2B5EF4-FFF2-40B4-BE49-F238E27FC236}">
              <a16:creationId xmlns:a16="http://schemas.microsoft.com/office/drawing/2014/main" id="{0937F7F3-C58C-D8D9-20EF-11D692673037}"/>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65</xdr:row>
      <xdr:rowOff>52255</xdr:rowOff>
    </xdr:from>
    <xdr:ext cx="1235857" cy="172227"/>
    <mc:AlternateContent xmlns:mc="http://schemas.openxmlformats.org/markup-compatibility/2006">
      <mc:Choice xmlns:a14="http://schemas.microsoft.com/office/drawing/2010/main" Requires="a14">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46" name="TextBox 45">
              <a:extLst>
                <a:ext uri="{FF2B5EF4-FFF2-40B4-BE49-F238E27FC236}">
                  <a16:creationId xmlns:a16="http://schemas.microsoft.com/office/drawing/2014/main" id="{59A577B8-1EE7-2F66-9834-D9D9FCE8C5B1}"/>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75</xdr:row>
      <xdr:rowOff>161423</xdr:rowOff>
    </xdr:from>
    <xdr:ext cx="1235857" cy="172227"/>
    <mc:AlternateContent xmlns:mc="http://schemas.openxmlformats.org/markup-compatibility/2006">
      <mc:Choice xmlns:a14="http://schemas.microsoft.com/office/drawing/2010/main" Requires="a14">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47" name="TextBox 46">
              <a:extLst>
                <a:ext uri="{FF2B5EF4-FFF2-40B4-BE49-F238E27FC236}">
                  <a16:creationId xmlns:a16="http://schemas.microsoft.com/office/drawing/2014/main" id="{35CE0618-CFE1-E300-EF35-7403274BA0E9}"/>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67</xdr:row>
      <xdr:rowOff>127364</xdr:rowOff>
    </xdr:from>
    <xdr:to>
      <xdr:col>6</xdr:col>
      <xdr:colOff>145559</xdr:colOff>
      <xdr:row>74</xdr:row>
      <xdr:rowOff>138281</xdr:rowOff>
    </xdr:to>
    <xdr:cxnSp macro="">
      <xdr:nvCxnSpPr>
        <xdr:cNvPr id="49" name="Straight Connector 48">
          <a:extLst>
            <a:ext uri="{FF2B5EF4-FFF2-40B4-BE49-F238E27FC236}">
              <a16:creationId xmlns:a16="http://schemas.microsoft.com/office/drawing/2014/main" id="{C76C7CB0-6455-66C0-9BD3-085B60338CBF}"/>
            </a:ext>
          </a:extLst>
        </xdr:cNvPr>
        <xdr:cNvCxnSpPr/>
      </xdr:nvCxnSpPr>
      <xdr:spPr>
        <a:xfrm>
          <a:off x="13529557450" y="13889943"/>
          <a:ext cx="1790372" cy="143739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68</xdr:row>
      <xdr:rowOff>32751</xdr:rowOff>
    </xdr:from>
    <xdr:to>
      <xdr:col>5</xdr:col>
      <xdr:colOff>709599</xdr:colOff>
      <xdr:row>74</xdr:row>
      <xdr:rowOff>185588</xdr:rowOff>
    </xdr:to>
    <xdr:cxnSp macro="">
      <xdr:nvCxnSpPr>
        <xdr:cNvPr id="50" name="Straight Connector 49">
          <a:extLst>
            <a:ext uri="{FF2B5EF4-FFF2-40B4-BE49-F238E27FC236}">
              <a16:creationId xmlns:a16="http://schemas.microsoft.com/office/drawing/2014/main" id="{EB41FC44-68EA-2668-E843-66F5A2417770}"/>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71</xdr:row>
      <xdr:rowOff>3639</xdr:rowOff>
    </xdr:from>
    <xdr:to>
      <xdr:col>5</xdr:col>
      <xdr:colOff>54585</xdr:colOff>
      <xdr:row>71</xdr:row>
      <xdr:rowOff>174670</xdr:rowOff>
    </xdr:to>
    <xdr:sp macro="" textlink="">
      <xdr:nvSpPr>
        <xdr:cNvPr id="53" name="Oval 52">
          <a:extLst>
            <a:ext uri="{FF2B5EF4-FFF2-40B4-BE49-F238E27FC236}">
              <a16:creationId xmlns:a16="http://schemas.microsoft.com/office/drawing/2014/main" id="{819F82EE-5F07-C986-B286-87C86EC36E6A}"/>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71</xdr:row>
      <xdr:rowOff>174670</xdr:rowOff>
    </xdr:from>
    <xdr:to>
      <xdr:col>4</xdr:col>
      <xdr:colOff>816949</xdr:colOff>
      <xdr:row>76</xdr:row>
      <xdr:rowOff>80057</xdr:rowOff>
    </xdr:to>
    <xdr:cxnSp macro="">
      <xdr:nvCxnSpPr>
        <xdr:cNvPr id="56" name="Straight Connector 55">
          <a:extLst>
            <a:ext uri="{FF2B5EF4-FFF2-40B4-BE49-F238E27FC236}">
              <a16:creationId xmlns:a16="http://schemas.microsoft.com/office/drawing/2014/main" id="{E8134CB0-9DFB-1AC4-9FB2-4A3A507861D7}"/>
            </a:ext>
          </a:extLst>
        </xdr:cNvPr>
        <xdr:cNvCxnSpPr>
          <a:stCxn id="5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71</xdr:row>
      <xdr:rowOff>76418</xdr:rowOff>
    </xdr:from>
    <xdr:to>
      <xdr:col>6</xdr:col>
      <xdr:colOff>229255</xdr:colOff>
      <xdr:row>71</xdr:row>
      <xdr:rowOff>89155</xdr:rowOff>
    </xdr:to>
    <xdr:cxnSp macro="">
      <xdr:nvCxnSpPr>
        <xdr:cNvPr id="57" name="Straight Connector 56">
          <a:extLst>
            <a:ext uri="{FF2B5EF4-FFF2-40B4-BE49-F238E27FC236}">
              <a16:creationId xmlns:a16="http://schemas.microsoft.com/office/drawing/2014/main" id="{ACFC86E8-629E-776E-A4A5-B25C344FFE41}"/>
            </a:ext>
          </a:extLst>
        </xdr:cNvPr>
        <xdr:cNvCxnSpPr>
          <a:stCxn id="5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625906</xdr:colOff>
      <xdr:row>70</xdr:row>
      <xdr:rowOff>179618</xdr:rowOff>
    </xdr:from>
    <xdr:ext cx="1235857" cy="172227"/>
    <mc:AlternateContent xmlns:mc="http://schemas.openxmlformats.org/markup-compatibility/2006">
      <mc:Choice xmlns:a14="http://schemas.microsoft.com/office/drawing/2010/main" Requires="a14">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60" name="TextBox 59">
              <a:extLst>
                <a:ext uri="{FF2B5EF4-FFF2-40B4-BE49-F238E27FC236}">
                  <a16:creationId xmlns:a16="http://schemas.microsoft.com/office/drawing/2014/main" id="{A5DF4F2B-D447-6BBB-553E-C7C8FDAC61B3}"/>
                </a:ext>
              </a:extLst>
            </xdr:cNvPr>
            <xdr:cNvSpPr txBox="1"/>
          </xdr:nvSpPr>
          <xdr:spPr>
            <a:xfrm>
              <a:off x="13528667292" y="145535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76</xdr:row>
      <xdr:rowOff>125034</xdr:rowOff>
    </xdr:from>
    <xdr:ext cx="1235857" cy="172227"/>
    <mc:AlternateContent xmlns:mc="http://schemas.openxmlformats.org/markup-compatibility/2006">
      <mc:Choice xmlns:a14="http://schemas.microsoft.com/office/drawing/2010/main" Requires="a14">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61" name="TextBox 60">
              <a:extLst>
                <a:ext uri="{FF2B5EF4-FFF2-40B4-BE49-F238E27FC236}">
                  <a16:creationId xmlns:a16="http://schemas.microsoft.com/office/drawing/2014/main" id="{3EBDD0B5-AEFA-4F42-5DA3-302D545E1448}"/>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74</xdr:row>
      <xdr:rowOff>44977</xdr:rowOff>
    </xdr:from>
    <xdr:ext cx="1235857" cy="172227"/>
    <mc:AlternateContent xmlns:mc="http://schemas.openxmlformats.org/markup-compatibility/2006">
      <mc:Choice xmlns:a14="http://schemas.microsoft.com/office/drawing/2010/main" Requires="a14">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62" name="TextBox 61">
              <a:extLst>
                <a:ext uri="{FF2B5EF4-FFF2-40B4-BE49-F238E27FC236}">
                  <a16:creationId xmlns:a16="http://schemas.microsoft.com/office/drawing/2014/main" id="{D73C09AA-175A-67EF-94C5-FB39DC558788}"/>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67</xdr:row>
      <xdr:rowOff>48615</xdr:rowOff>
    </xdr:from>
    <xdr:ext cx="1235857" cy="172227"/>
    <mc:AlternateContent xmlns:mc="http://schemas.openxmlformats.org/markup-compatibility/2006">
      <mc:Choice xmlns:a14="http://schemas.microsoft.com/office/drawing/2010/main" Requires="a14">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63" name="TextBox 62">
              <a:extLst>
                <a:ext uri="{FF2B5EF4-FFF2-40B4-BE49-F238E27FC236}">
                  <a16:creationId xmlns:a16="http://schemas.microsoft.com/office/drawing/2014/main" id="{3123D6C0-E6D0-9088-963C-421EED50B404}"/>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516734</xdr:colOff>
      <xdr:row>66</xdr:row>
      <xdr:rowOff>43667</xdr:rowOff>
    </xdr:from>
    <xdr:to>
      <xdr:col>4</xdr:col>
      <xdr:colOff>538568</xdr:colOff>
      <xdr:row>69</xdr:row>
      <xdr:rowOff>178310</xdr:rowOff>
    </xdr:to>
    <xdr:cxnSp macro="">
      <xdr:nvCxnSpPr>
        <xdr:cNvPr id="67" name="Straight Arrow Connector 66">
          <a:extLst>
            <a:ext uri="{FF2B5EF4-FFF2-40B4-BE49-F238E27FC236}">
              <a16:creationId xmlns:a16="http://schemas.microsoft.com/office/drawing/2014/main" id="{7A9C358D-5B82-223C-FA75-F919D31FF316}"/>
            </a:ext>
          </a:extLst>
        </xdr:cNvPr>
        <xdr:cNvCxnSpPr/>
      </xdr:nvCxnSpPr>
      <xdr:spPr>
        <a:xfrm flipH="1" flipV="1">
          <a:off x="13530816533" y="13602464"/>
          <a:ext cx="21834" cy="74598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65</xdr:row>
      <xdr:rowOff>29112</xdr:rowOff>
    </xdr:from>
    <xdr:to>
      <xdr:col>6</xdr:col>
      <xdr:colOff>225616</xdr:colOff>
      <xdr:row>71</xdr:row>
      <xdr:rowOff>181948</xdr:rowOff>
    </xdr:to>
    <xdr:cxnSp macro="">
      <xdr:nvCxnSpPr>
        <xdr:cNvPr id="68" name="Straight Connector 67">
          <a:extLst>
            <a:ext uri="{FF2B5EF4-FFF2-40B4-BE49-F238E27FC236}">
              <a16:creationId xmlns:a16="http://schemas.microsoft.com/office/drawing/2014/main" id="{1E654A6B-D8F7-33E5-23FD-5AC994B498D5}"/>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64</xdr:row>
      <xdr:rowOff>150507</xdr:rowOff>
    </xdr:from>
    <xdr:ext cx="1235857" cy="172227"/>
    <mc:AlternateContent xmlns:mc="http://schemas.openxmlformats.org/markup-compatibility/2006">
      <mc:Choice xmlns:a14="http://schemas.microsoft.com/office/drawing/2010/main" Requires="a14">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69" name="TextBox 68">
              <a:extLst>
                <a:ext uri="{FF2B5EF4-FFF2-40B4-BE49-F238E27FC236}">
                  <a16:creationId xmlns:a16="http://schemas.microsoft.com/office/drawing/2014/main" id="{EC3D7C9E-D101-EF0D-547E-0F7F93DFEB2D}"/>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3</xdr:col>
      <xdr:colOff>673213</xdr:colOff>
      <xdr:row>67</xdr:row>
      <xdr:rowOff>23143</xdr:rowOff>
    </xdr:from>
    <xdr:ext cx="1235857" cy="172227"/>
    <mc:AlternateContent xmlns:mc="http://schemas.openxmlformats.org/markup-compatibility/2006">
      <mc:Choice xmlns:a14="http://schemas.microsoft.com/office/drawing/2010/main" Requires="a14">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71" name="TextBox 70">
              <a:extLst>
                <a:ext uri="{FF2B5EF4-FFF2-40B4-BE49-F238E27FC236}">
                  <a16:creationId xmlns:a16="http://schemas.microsoft.com/office/drawing/2014/main" id="{3EB3920F-855F-1F0F-CC13-6EC0D53EC454}"/>
                </a:ext>
              </a:extLst>
            </xdr:cNvPr>
            <xdr:cNvSpPr txBox="1"/>
          </xdr:nvSpPr>
          <xdr:spPr>
            <a:xfrm>
              <a:off x="13530272076" y="13785722"/>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458511</xdr:colOff>
      <xdr:row>68</xdr:row>
      <xdr:rowOff>196505</xdr:rowOff>
    </xdr:from>
    <xdr:to>
      <xdr:col>5</xdr:col>
      <xdr:colOff>585875</xdr:colOff>
      <xdr:row>69</xdr:row>
      <xdr:rowOff>163754</xdr:rowOff>
    </xdr:to>
    <xdr:sp macro="" textlink="">
      <xdr:nvSpPr>
        <xdr:cNvPr id="72" name="Oval 71">
          <a:extLst>
            <a:ext uri="{FF2B5EF4-FFF2-40B4-BE49-F238E27FC236}">
              <a16:creationId xmlns:a16="http://schemas.microsoft.com/office/drawing/2014/main" id="{B15C5B55-40C7-197D-D01E-579BAB649802}"/>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69</xdr:row>
      <xdr:rowOff>69141</xdr:rowOff>
    </xdr:from>
    <xdr:to>
      <xdr:col>6</xdr:col>
      <xdr:colOff>291118</xdr:colOff>
      <xdr:row>69</xdr:row>
      <xdr:rowOff>81878</xdr:rowOff>
    </xdr:to>
    <xdr:cxnSp macro="">
      <xdr:nvCxnSpPr>
        <xdr:cNvPr id="73" name="Straight Connector 72">
          <a:extLst>
            <a:ext uri="{FF2B5EF4-FFF2-40B4-BE49-F238E27FC236}">
              <a16:creationId xmlns:a16="http://schemas.microsoft.com/office/drawing/2014/main" id="{1D0541C7-915C-71A5-9505-B72827AF003A}"/>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804216</xdr:colOff>
      <xdr:row>68</xdr:row>
      <xdr:rowOff>143229</xdr:rowOff>
    </xdr:from>
    <xdr:ext cx="1235857" cy="190758"/>
    <mc:AlternateContent xmlns:mc="http://schemas.openxmlformats.org/markup-compatibility/2006">
      <mc:Choice xmlns:a14="http://schemas.microsoft.com/office/drawing/2010/main" Requires="a14">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dr:sp macro="" textlink="">
          <xdr:nvSpPr>
            <xdr:cNvPr id="75" name="TextBox 74">
              <a:extLst>
                <a:ext uri="{FF2B5EF4-FFF2-40B4-BE49-F238E27FC236}">
                  <a16:creationId xmlns:a16="http://schemas.microsoft.com/office/drawing/2014/main" id="{AE64733D-4B12-509D-456E-8A2060284A98}"/>
                </a:ext>
              </a:extLst>
            </xdr:cNvPr>
            <xdr:cNvSpPr txBox="1"/>
          </xdr:nvSpPr>
          <xdr:spPr>
            <a:xfrm>
              <a:off x="13528488982" y="141095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491261</xdr:colOff>
      <xdr:row>69</xdr:row>
      <xdr:rowOff>200144</xdr:rowOff>
    </xdr:from>
    <xdr:to>
      <xdr:col>5</xdr:col>
      <xdr:colOff>502178</xdr:colOff>
      <xdr:row>73</xdr:row>
      <xdr:rowOff>174671</xdr:rowOff>
    </xdr:to>
    <xdr:cxnSp macro="">
      <xdr:nvCxnSpPr>
        <xdr:cNvPr id="76" name="Straight Arrow Connector 75">
          <a:extLst>
            <a:ext uri="{FF2B5EF4-FFF2-40B4-BE49-F238E27FC236}">
              <a16:creationId xmlns:a16="http://schemas.microsoft.com/office/drawing/2014/main" id="{BF7AD113-4DA4-82F3-13CD-795546B3856D}"/>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73</xdr:row>
      <xdr:rowOff>152838</xdr:rowOff>
    </xdr:from>
    <xdr:to>
      <xdr:col>5</xdr:col>
      <xdr:colOff>556764</xdr:colOff>
      <xdr:row>74</xdr:row>
      <xdr:rowOff>120087</xdr:rowOff>
    </xdr:to>
    <xdr:sp macro="" textlink="">
      <xdr:nvSpPr>
        <xdr:cNvPr id="79" name="Oval 78">
          <a:extLst>
            <a:ext uri="{FF2B5EF4-FFF2-40B4-BE49-F238E27FC236}">
              <a16:creationId xmlns:a16="http://schemas.microsoft.com/office/drawing/2014/main" id="{305C8D9C-7DE1-D8F9-2832-20E43B337D87}"/>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71</xdr:row>
      <xdr:rowOff>121395</xdr:rowOff>
    </xdr:from>
    <xdr:ext cx="1235857" cy="172227"/>
    <mc:AlternateContent xmlns:mc="http://schemas.openxmlformats.org/markup-compatibility/2006">
      <mc:Choice xmlns:a14="http://schemas.microsoft.com/office/drawing/2010/main" Requires="a14">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80" name="TextBox 79">
              <a:extLst>
                <a:ext uri="{FF2B5EF4-FFF2-40B4-BE49-F238E27FC236}">
                  <a16:creationId xmlns:a16="http://schemas.microsoft.com/office/drawing/2014/main" id="{5E084741-7E0F-A198-05C6-D1DDCFDA3A26}"/>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520373</xdr:colOff>
      <xdr:row>74</xdr:row>
      <xdr:rowOff>14556</xdr:rowOff>
    </xdr:from>
    <xdr:to>
      <xdr:col>6</xdr:col>
      <xdr:colOff>211061</xdr:colOff>
      <xdr:row>74</xdr:row>
      <xdr:rowOff>27293</xdr:rowOff>
    </xdr:to>
    <xdr:cxnSp macro="">
      <xdr:nvCxnSpPr>
        <xdr:cNvPr id="81" name="Straight Connector 80">
          <a:extLst>
            <a:ext uri="{FF2B5EF4-FFF2-40B4-BE49-F238E27FC236}">
              <a16:creationId xmlns:a16="http://schemas.microsoft.com/office/drawing/2014/main" id="{66E1C44E-8B20-1A81-6B7B-2C61E10857F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131003</xdr:colOff>
      <xdr:row>73</xdr:row>
      <xdr:rowOff>128673</xdr:rowOff>
    </xdr:from>
    <xdr:ext cx="1774428" cy="197811"/>
    <mc:AlternateContent xmlns:mc="http://schemas.openxmlformats.org/markup-compatibility/2006">
      <mc:Choice xmlns:a14="http://schemas.microsoft.com/office/drawing/2010/main" Requires="a14">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dr:sp macro="" textlink="">
          <xdr:nvSpPr>
            <xdr:cNvPr id="82" name="TextBox 81">
              <a:extLst>
                <a:ext uri="{FF2B5EF4-FFF2-40B4-BE49-F238E27FC236}">
                  <a16:creationId xmlns:a16="http://schemas.microsoft.com/office/drawing/2014/main" id="{CA4704DE-0CE2-F57F-39D5-2B3771928F22}"/>
                </a:ext>
              </a:extLst>
            </xdr:cNvPr>
            <xdr:cNvSpPr txBox="1"/>
          </xdr:nvSpPr>
          <xdr:spPr>
            <a:xfrm>
              <a:off x="13527797578" y="15113945"/>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a:t>
              </a:r>
              <a:r>
                <a:rPr lang="he-IL" sz="1100" b="0" i="0">
                  <a:latin typeface="Cambria Math" panose="02040503050406030204" pitchFamily="18" charset="0"/>
                </a:rPr>
                <a:t>צרכן)−</a:t>
              </a:r>
              <a:r>
                <a:rPr lang="en-US" sz="1100" b="0" i="0">
                  <a:latin typeface="Cambria Math" panose="02040503050406030204" pitchFamily="18" charset="0"/>
                </a:rPr>
                <a:t>𝑇</a:t>
              </a:r>
              <a:endParaRPr lang="en-US" sz="1100"/>
            </a:p>
          </xdr:txBody>
        </xdr:sp>
      </mc:Fallback>
    </mc:AlternateContent>
    <xdr:clientData/>
  </xdr:oneCellAnchor>
  <xdr:twoCellAnchor>
    <xdr:from>
      <xdr:col>7</xdr:col>
      <xdr:colOff>913381</xdr:colOff>
      <xdr:row>69</xdr:row>
      <xdr:rowOff>3639</xdr:rowOff>
    </xdr:from>
    <xdr:to>
      <xdr:col>7</xdr:col>
      <xdr:colOff>1131719</xdr:colOff>
      <xdr:row>74</xdr:row>
      <xdr:rowOff>76419</xdr:rowOff>
    </xdr:to>
    <xdr:sp macro="" textlink="">
      <xdr:nvSpPr>
        <xdr:cNvPr id="84" name="Left Brace 83">
          <a:extLst>
            <a:ext uri="{FF2B5EF4-FFF2-40B4-BE49-F238E27FC236}">
              <a16:creationId xmlns:a16="http://schemas.microsoft.com/office/drawing/2014/main" id="{0E2463F1-12AC-A8B2-8F07-E7B041B57106}"/>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578600</xdr:colOff>
      <xdr:row>71</xdr:row>
      <xdr:rowOff>44977</xdr:rowOff>
    </xdr:from>
    <xdr:ext cx="1235857" cy="172227"/>
    <mc:AlternateContent xmlns:mc="http://schemas.openxmlformats.org/markup-compatibility/2006">
      <mc:Choice xmlns:a14="http://schemas.microsoft.com/office/drawing/2010/main" Requires="a14">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85" name="TextBox 84">
              <a:extLst>
                <a:ext uri="{FF2B5EF4-FFF2-40B4-BE49-F238E27FC236}">
                  <a16:creationId xmlns:a16="http://schemas.microsoft.com/office/drawing/2014/main" id="{80B64B7A-A336-F210-EAF2-C3706070F12E}"/>
                </a:ext>
              </a:extLst>
            </xdr:cNvPr>
            <xdr:cNvSpPr txBox="1"/>
          </xdr:nvSpPr>
          <xdr:spPr>
            <a:xfrm>
              <a:off x="13527062506" y="14622685"/>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6</xdr:col>
      <xdr:colOff>276562</xdr:colOff>
      <xdr:row>87</xdr:row>
      <xdr:rowOff>32751</xdr:rowOff>
    </xdr:from>
    <xdr:to>
      <xdr:col>6</xdr:col>
      <xdr:colOff>302035</xdr:colOff>
      <xdr:row>98</xdr:row>
      <xdr:rowOff>76419</xdr:rowOff>
    </xdr:to>
    <xdr:cxnSp macro="">
      <xdr:nvCxnSpPr>
        <xdr:cNvPr id="87" name="Straight Arrow Connector 86">
          <a:extLst>
            <a:ext uri="{FF2B5EF4-FFF2-40B4-BE49-F238E27FC236}">
              <a16:creationId xmlns:a16="http://schemas.microsoft.com/office/drawing/2014/main" id="{1A01A877-CEB2-744F-A130-940DB82F548D}"/>
            </a:ext>
          </a:extLst>
        </xdr:cNvPr>
        <xdr:cNvCxnSpPr/>
      </xdr:nvCxnSpPr>
      <xdr:spPr>
        <a:xfrm flipH="1" flipV="1">
          <a:off x="13529400974" y="13591548"/>
          <a:ext cx="25473" cy="228527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97</xdr:row>
      <xdr:rowOff>65502</xdr:rowOff>
    </xdr:from>
    <xdr:to>
      <xdr:col>6</xdr:col>
      <xdr:colOff>458510</xdr:colOff>
      <xdr:row>97</xdr:row>
      <xdr:rowOff>90975</xdr:rowOff>
    </xdr:to>
    <xdr:cxnSp macro="">
      <xdr:nvCxnSpPr>
        <xdr:cNvPr id="88" name="Straight Arrow Connector 87">
          <a:extLst>
            <a:ext uri="{FF2B5EF4-FFF2-40B4-BE49-F238E27FC236}">
              <a16:creationId xmlns:a16="http://schemas.microsoft.com/office/drawing/2014/main" id="{E371D5F7-6D53-0344-8550-FEE7F896A7A0}"/>
            </a:ext>
          </a:extLst>
        </xdr:cNvPr>
        <xdr:cNvCxnSpPr/>
      </xdr:nvCxnSpPr>
      <xdr:spPr>
        <a:xfrm flipV="1">
          <a:off x="13529244499" y="15662121"/>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86</xdr:row>
      <xdr:rowOff>52255</xdr:rowOff>
    </xdr:from>
    <xdr:ext cx="1235857" cy="172227"/>
    <mc:AlternateContent xmlns:mc="http://schemas.openxmlformats.org/markup-compatibility/2006">
      <mc:Choice xmlns:a14="http://schemas.microsoft.com/office/drawing/2010/main" Requires="a14">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89" name="TextBox 88">
              <a:extLst>
                <a:ext uri="{FF2B5EF4-FFF2-40B4-BE49-F238E27FC236}">
                  <a16:creationId xmlns:a16="http://schemas.microsoft.com/office/drawing/2014/main" id="{07A91073-03D6-614B-8309-16FF8F13A156}"/>
                </a:ext>
              </a:extLst>
            </xdr:cNvPr>
            <xdr:cNvSpPr txBox="1"/>
          </xdr:nvSpPr>
          <xdr:spPr>
            <a:xfrm>
              <a:off x="13528805573" y="1340726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96</xdr:row>
      <xdr:rowOff>161423</xdr:rowOff>
    </xdr:from>
    <xdr:ext cx="1235857" cy="172227"/>
    <mc:AlternateContent xmlns:mc="http://schemas.openxmlformats.org/markup-compatibility/2006">
      <mc:Choice xmlns:a14="http://schemas.microsoft.com/office/drawing/2010/main" Requires="a14">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90" name="TextBox 89">
              <a:extLst>
                <a:ext uri="{FF2B5EF4-FFF2-40B4-BE49-F238E27FC236}">
                  <a16:creationId xmlns:a16="http://schemas.microsoft.com/office/drawing/2014/main" id="{9452FEFB-D111-224E-AEE0-FC85551EE52C}"/>
                </a:ext>
              </a:extLst>
            </xdr:cNvPr>
            <xdr:cNvSpPr txBox="1"/>
          </xdr:nvSpPr>
          <xdr:spPr>
            <a:xfrm>
              <a:off x="13531301906" y="1555426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88</xdr:row>
      <xdr:rowOff>25473</xdr:rowOff>
    </xdr:from>
    <xdr:to>
      <xdr:col>6</xdr:col>
      <xdr:colOff>229255</xdr:colOff>
      <xdr:row>95</xdr:row>
      <xdr:rowOff>138281</xdr:rowOff>
    </xdr:to>
    <xdr:cxnSp macro="">
      <xdr:nvCxnSpPr>
        <xdr:cNvPr id="91" name="Straight Connector 90">
          <a:extLst>
            <a:ext uri="{FF2B5EF4-FFF2-40B4-BE49-F238E27FC236}">
              <a16:creationId xmlns:a16="http://schemas.microsoft.com/office/drawing/2014/main" id="{8ADAC251-7470-034D-BF66-138FB918E00B}"/>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89</xdr:row>
      <xdr:rowOff>32751</xdr:rowOff>
    </xdr:from>
    <xdr:to>
      <xdr:col>5</xdr:col>
      <xdr:colOff>709599</xdr:colOff>
      <xdr:row>95</xdr:row>
      <xdr:rowOff>185588</xdr:rowOff>
    </xdr:to>
    <xdr:cxnSp macro="">
      <xdr:nvCxnSpPr>
        <xdr:cNvPr id="92" name="Straight Connector 91">
          <a:extLst>
            <a:ext uri="{FF2B5EF4-FFF2-40B4-BE49-F238E27FC236}">
              <a16:creationId xmlns:a16="http://schemas.microsoft.com/office/drawing/2014/main" id="{6661D810-9418-4149-9BFD-C6DF43B8805D}"/>
            </a:ext>
          </a:extLst>
        </xdr:cNvPr>
        <xdr:cNvCxnSpPr/>
      </xdr:nvCxnSpPr>
      <xdr:spPr>
        <a:xfrm flipH="1">
          <a:off x="13529819456" y="13999112"/>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92</xdr:row>
      <xdr:rowOff>3639</xdr:rowOff>
    </xdr:from>
    <xdr:to>
      <xdr:col>5</xdr:col>
      <xdr:colOff>54585</xdr:colOff>
      <xdr:row>92</xdr:row>
      <xdr:rowOff>174670</xdr:rowOff>
    </xdr:to>
    <xdr:sp macro="" textlink="">
      <xdr:nvSpPr>
        <xdr:cNvPr id="93" name="Oval 92">
          <a:extLst>
            <a:ext uri="{FF2B5EF4-FFF2-40B4-BE49-F238E27FC236}">
              <a16:creationId xmlns:a16="http://schemas.microsoft.com/office/drawing/2014/main" id="{CF51C8B5-D7EB-2040-8BBD-035C389FDA20}"/>
            </a:ext>
          </a:extLst>
        </xdr:cNvPr>
        <xdr:cNvSpPr/>
      </xdr:nvSpPr>
      <xdr:spPr>
        <a:xfrm>
          <a:off x="13530474470" y="14581347"/>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92</xdr:row>
      <xdr:rowOff>174670</xdr:rowOff>
    </xdr:from>
    <xdr:to>
      <xdr:col>4</xdr:col>
      <xdr:colOff>816949</xdr:colOff>
      <xdr:row>97</xdr:row>
      <xdr:rowOff>80057</xdr:rowOff>
    </xdr:to>
    <xdr:cxnSp macro="">
      <xdr:nvCxnSpPr>
        <xdr:cNvPr id="94" name="Straight Connector 93">
          <a:extLst>
            <a:ext uri="{FF2B5EF4-FFF2-40B4-BE49-F238E27FC236}">
              <a16:creationId xmlns:a16="http://schemas.microsoft.com/office/drawing/2014/main" id="{8C8C4D27-D8B1-BF45-A17C-8DCF08DBF119}"/>
            </a:ext>
          </a:extLst>
        </xdr:cNvPr>
        <xdr:cNvCxnSpPr>
          <a:stCxn id="93" idx="4"/>
        </xdr:cNvCxnSpPr>
      </xdr:nvCxnSpPr>
      <xdr:spPr>
        <a:xfrm>
          <a:off x="13530538152" y="14752378"/>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54585</xdr:colOff>
      <xdr:row>92</xdr:row>
      <xdr:rowOff>76418</xdr:rowOff>
    </xdr:from>
    <xdr:to>
      <xdr:col>6</xdr:col>
      <xdr:colOff>229255</xdr:colOff>
      <xdr:row>92</xdr:row>
      <xdr:rowOff>89155</xdr:rowOff>
    </xdr:to>
    <xdr:cxnSp macro="">
      <xdr:nvCxnSpPr>
        <xdr:cNvPr id="95" name="Straight Connector 94">
          <a:extLst>
            <a:ext uri="{FF2B5EF4-FFF2-40B4-BE49-F238E27FC236}">
              <a16:creationId xmlns:a16="http://schemas.microsoft.com/office/drawing/2014/main" id="{7E238DE7-446B-0441-8906-8C844B706902}"/>
            </a:ext>
          </a:extLst>
        </xdr:cNvPr>
        <xdr:cNvCxnSpPr>
          <a:stCxn id="93" idx="2"/>
        </xdr:cNvCxnSpPr>
      </xdr:nvCxnSpPr>
      <xdr:spPr>
        <a:xfrm flipH="1" flipV="1">
          <a:off x="13529473754" y="14654126"/>
          <a:ext cx="1000716"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764186</xdr:colOff>
      <xdr:row>91</xdr:row>
      <xdr:rowOff>165062</xdr:rowOff>
    </xdr:from>
    <xdr:ext cx="1235857" cy="172227"/>
    <mc:AlternateContent xmlns:mc="http://schemas.openxmlformats.org/markup-compatibility/2006">
      <mc:Choice xmlns:a14="http://schemas.microsoft.com/office/drawing/2010/main" Requires="a14">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he-IL" sz="1100" b="0" i="0">
                        <a:latin typeface="Cambria Math" panose="02040503050406030204" pitchFamily="18" charset="0"/>
                      </a:rPr>
                      <m:t>=10</m:t>
                    </m:r>
                  </m:oMath>
                </m:oMathPara>
              </a14:m>
              <a:endParaRPr lang="en-US" sz="1100"/>
            </a:p>
          </xdr:txBody>
        </xdr:sp>
      </mc:Choice>
      <mc:Fallback>
        <xdr:sp macro="" textlink="">
          <xdr:nvSpPr>
            <xdr:cNvPr id="96" name="TextBox 95">
              <a:extLst>
                <a:ext uri="{FF2B5EF4-FFF2-40B4-BE49-F238E27FC236}">
                  <a16:creationId xmlns:a16="http://schemas.microsoft.com/office/drawing/2014/main" id="{4C330ABE-657E-CF4A-A028-58F28D2EE5D5}"/>
                </a:ext>
              </a:extLst>
            </xdr:cNvPr>
            <xdr:cNvSpPr txBox="1"/>
          </xdr:nvSpPr>
          <xdr:spPr>
            <a:xfrm>
              <a:off x="13528529012" y="1881841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r>
                <a:rPr lang="he-IL" sz="1100" b="0" i="0">
                  <a:latin typeface="Cambria Math" panose="02040503050406030204" pitchFamily="18" charset="0"/>
                </a:rPr>
                <a:t>=10</a:t>
              </a:r>
              <a:endParaRPr lang="en-US" sz="1100"/>
            </a:p>
          </xdr:txBody>
        </xdr:sp>
      </mc:Fallback>
    </mc:AlternateContent>
    <xdr:clientData/>
  </xdr:oneCellAnchor>
  <xdr:oneCellAnchor>
    <xdr:from>
      <xdr:col>4</xdr:col>
      <xdr:colOff>134645</xdr:colOff>
      <xdr:row>97</xdr:row>
      <xdr:rowOff>125034</xdr:rowOff>
    </xdr:from>
    <xdr:ext cx="1235857" cy="172227"/>
    <mc:AlternateContent xmlns:mc="http://schemas.openxmlformats.org/markup-compatibility/2006">
      <mc:Choice xmlns:a14="http://schemas.microsoft.com/office/drawing/2010/main" Requires="a14">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97" name="TextBox 96">
              <a:extLst>
                <a:ext uri="{FF2B5EF4-FFF2-40B4-BE49-F238E27FC236}">
                  <a16:creationId xmlns:a16="http://schemas.microsoft.com/office/drawing/2014/main" id="{032D494B-7326-A14E-B959-F8CF48BB7470}"/>
                </a:ext>
              </a:extLst>
            </xdr:cNvPr>
            <xdr:cNvSpPr txBox="1"/>
          </xdr:nvSpPr>
          <xdr:spPr>
            <a:xfrm>
              <a:off x="13529984599" y="1572165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95</xdr:row>
      <xdr:rowOff>44977</xdr:rowOff>
    </xdr:from>
    <xdr:ext cx="1235857" cy="172227"/>
    <mc:AlternateContent xmlns:mc="http://schemas.openxmlformats.org/markup-compatibility/2006">
      <mc:Choice xmlns:a14="http://schemas.microsoft.com/office/drawing/2010/main" Requires="a14">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98" name="TextBox 97">
              <a:extLst>
                <a:ext uri="{FF2B5EF4-FFF2-40B4-BE49-F238E27FC236}">
                  <a16:creationId xmlns:a16="http://schemas.microsoft.com/office/drawing/2014/main" id="{959F557F-7DDA-CE4A-A91A-9C86B9BD507A}"/>
                </a:ext>
              </a:extLst>
            </xdr:cNvPr>
            <xdr:cNvSpPr txBox="1"/>
          </xdr:nvSpPr>
          <xdr:spPr>
            <a:xfrm>
              <a:off x="13530825200" y="1523403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3</xdr:col>
      <xdr:colOff>225620</xdr:colOff>
      <xdr:row>88</xdr:row>
      <xdr:rowOff>48615</xdr:rowOff>
    </xdr:from>
    <xdr:ext cx="1235857" cy="172227"/>
    <mc:AlternateContent xmlns:mc="http://schemas.openxmlformats.org/markup-compatibility/2006">
      <mc:Choice xmlns:a14="http://schemas.microsoft.com/office/drawing/2010/main" Requires="a14">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99" name="TextBox 98">
              <a:extLst>
                <a:ext uri="{FF2B5EF4-FFF2-40B4-BE49-F238E27FC236}">
                  <a16:creationId xmlns:a16="http://schemas.microsoft.com/office/drawing/2014/main" id="{92CBAEA0-988F-C34D-B705-7026D75C2C5C}"/>
                </a:ext>
              </a:extLst>
            </xdr:cNvPr>
            <xdr:cNvSpPr txBox="1"/>
          </xdr:nvSpPr>
          <xdr:spPr>
            <a:xfrm>
              <a:off x="13530719669" y="138111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4</xdr:col>
      <xdr:colOff>818768</xdr:colOff>
      <xdr:row>88</xdr:row>
      <xdr:rowOff>50944</xdr:rowOff>
    </xdr:from>
    <xdr:to>
      <xdr:col>5</xdr:col>
      <xdr:colOff>14556</xdr:colOff>
      <xdr:row>91</xdr:row>
      <xdr:rowOff>185588</xdr:rowOff>
    </xdr:to>
    <xdr:cxnSp macro="">
      <xdr:nvCxnSpPr>
        <xdr:cNvPr id="100" name="Straight Arrow Connector 99">
          <a:extLst>
            <a:ext uri="{FF2B5EF4-FFF2-40B4-BE49-F238E27FC236}">
              <a16:creationId xmlns:a16="http://schemas.microsoft.com/office/drawing/2014/main" id="{1C870AD3-77E4-D143-B2B1-D25C779F810A}"/>
            </a:ext>
          </a:extLst>
        </xdr:cNvPr>
        <xdr:cNvCxnSpPr/>
      </xdr:nvCxnSpPr>
      <xdr:spPr>
        <a:xfrm flipH="1" flipV="1">
          <a:off x="13530514499" y="18092950"/>
          <a:ext cx="21834" cy="7459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418482</xdr:colOff>
      <xdr:row>86</xdr:row>
      <xdr:rowOff>29112</xdr:rowOff>
    </xdr:from>
    <xdr:to>
      <xdr:col>6</xdr:col>
      <xdr:colOff>225616</xdr:colOff>
      <xdr:row>92</xdr:row>
      <xdr:rowOff>181948</xdr:rowOff>
    </xdr:to>
    <xdr:cxnSp macro="">
      <xdr:nvCxnSpPr>
        <xdr:cNvPr id="101" name="Straight Connector 100">
          <a:extLst>
            <a:ext uri="{FF2B5EF4-FFF2-40B4-BE49-F238E27FC236}">
              <a16:creationId xmlns:a16="http://schemas.microsoft.com/office/drawing/2014/main" id="{FCBCD23F-1506-7F45-8836-4F9A6C1337F3}"/>
            </a:ext>
          </a:extLst>
        </xdr:cNvPr>
        <xdr:cNvCxnSpPr/>
      </xdr:nvCxnSpPr>
      <xdr:spPr>
        <a:xfrm flipH="1">
          <a:off x="13529477393" y="13384126"/>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524016</xdr:colOff>
      <xdr:row>85</xdr:row>
      <xdr:rowOff>150507</xdr:rowOff>
    </xdr:from>
    <xdr:ext cx="1235857" cy="172227"/>
    <mc:AlternateContent xmlns:mc="http://schemas.openxmlformats.org/markup-compatibility/2006">
      <mc:Choice xmlns:a14="http://schemas.microsoft.com/office/drawing/2010/main" Requires="a14">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02" name="TextBox 101">
              <a:extLst>
                <a:ext uri="{FF2B5EF4-FFF2-40B4-BE49-F238E27FC236}">
                  <a16:creationId xmlns:a16="http://schemas.microsoft.com/office/drawing/2014/main" id="{EDBF7850-D578-9641-B039-B59344A213CE}"/>
                </a:ext>
              </a:extLst>
            </xdr:cNvPr>
            <xdr:cNvSpPr txBox="1"/>
          </xdr:nvSpPr>
          <xdr:spPr>
            <a:xfrm>
              <a:off x="13530421273" y="1330173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oneCellAnchor>
    <xdr:from>
      <xdr:col>4</xdr:col>
      <xdr:colOff>134647</xdr:colOff>
      <xdr:row>89</xdr:row>
      <xdr:rowOff>143229</xdr:rowOff>
    </xdr:from>
    <xdr:ext cx="1235857" cy="172227"/>
    <mc:AlternateContent xmlns:mc="http://schemas.openxmlformats.org/markup-compatibility/2006">
      <mc:Choice xmlns:a14="http://schemas.microsoft.com/office/drawing/2010/main" Requires="a14">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dr:sp macro="" textlink="">
          <xdr:nvSpPr>
            <xdr:cNvPr id="103" name="TextBox 102">
              <a:extLst>
                <a:ext uri="{FF2B5EF4-FFF2-40B4-BE49-F238E27FC236}">
                  <a16:creationId xmlns:a16="http://schemas.microsoft.com/office/drawing/2014/main" id="{0F76B475-B06E-E64F-AE6E-EAA0D9C4B318}"/>
                </a:ext>
              </a:extLst>
            </xdr:cNvPr>
            <xdr:cNvSpPr txBox="1"/>
          </xdr:nvSpPr>
          <xdr:spPr>
            <a:xfrm>
              <a:off x="13529984597" y="1838901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458511</xdr:colOff>
      <xdr:row>89</xdr:row>
      <xdr:rowOff>196505</xdr:rowOff>
    </xdr:from>
    <xdr:to>
      <xdr:col>5</xdr:col>
      <xdr:colOff>585875</xdr:colOff>
      <xdr:row>90</xdr:row>
      <xdr:rowOff>163754</xdr:rowOff>
    </xdr:to>
    <xdr:sp macro="" textlink="">
      <xdr:nvSpPr>
        <xdr:cNvPr id="104" name="Oval 103">
          <a:extLst>
            <a:ext uri="{FF2B5EF4-FFF2-40B4-BE49-F238E27FC236}">
              <a16:creationId xmlns:a16="http://schemas.microsoft.com/office/drawing/2014/main" id="{031F5924-8E3D-BC41-ADDD-E7451E4B05BF}"/>
            </a:ext>
          </a:extLst>
        </xdr:cNvPr>
        <xdr:cNvSpPr/>
      </xdr:nvSpPr>
      <xdr:spPr>
        <a:xfrm>
          <a:off x="13529943180" y="14162866"/>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600430</xdr:colOff>
      <xdr:row>90</xdr:row>
      <xdr:rowOff>69141</xdr:rowOff>
    </xdr:from>
    <xdr:to>
      <xdr:col>6</xdr:col>
      <xdr:colOff>291118</xdr:colOff>
      <xdr:row>90</xdr:row>
      <xdr:rowOff>81878</xdr:rowOff>
    </xdr:to>
    <xdr:cxnSp macro="">
      <xdr:nvCxnSpPr>
        <xdr:cNvPr id="105" name="Straight Connector 104">
          <a:extLst>
            <a:ext uri="{FF2B5EF4-FFF2-40B4-BE49-F238E27FC236}">
              <a16:creationId xmlns:a16="http://schemas.microsoft.com/office/drawing/2014/main" id="{0C390AC2-17DE-9F45-9F65-F61E5C670002}"/>
            </a:ext>
          </a:extLst>
        </xdr:cNvPr>
        <xdr:cNvCxnSpPr/>
      </xdr:nvCxnSpPr>
      <xdr:spPr>
        <a:xfrm flipH="1" flipV="1">
          <a:off x="13529411891" y="14239284"/>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302038</xdr:colOff>
      <xdr:row>89</xdr:row>
      <xdr:rowOff>154146</xdr:rowOff>
    </xdr:from>
    <xdr:ext cx="1235857" cy="197811"/>
    <mc:AlternateContent xmlns:mc="http://schemas.openxmlformats.org/markup-compatibility/2006">
      <mc:Choice xmlns:a14="http://schemas.microsoft.com/office/drawing/2010/main" Requires="a14">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he-IL" sz="1100" b="0" i="1">
                            <a:latin typeface="Cambria Math" panose="02040503050406030204" pitchFamily="18" charset="0"/>
                          </a:rPr>
                          <m:t>10&lt;</m:t>
                        </m:r>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&lt;15</m:t>
                    </m:r>
                  </m:oMath>
                </m:oMathPara>
              </a14:m>
              <a:endParaRPr lang="en-US" sz="1100"/>
            </a:p>
          </xdr:txBody>
        </xdr:sp>
      </mc:Choice>
      <mc:Fallback>
        <xdr:sp macro="" textlink="">
          <xdr:nvSpPr>
            <xdr:cNvPr id="106" name="TextBox 105">
              <a:extLst>
                <a:ext uri="{FF2B5EF4-FFF2-40B4-BE49-F238E27FC236}">
                  <a16:creationId xmlns:a16="http://schemas.microsoft.com/office/drawing/2014/main" id="{6CD1C2FE-89AD-774D-AC8A-02E8B49014D0}"/>
                </a:ext>
              </a:extLst>
            </xdr:cNvPr>
            <xdr:cNvSpPr txBox="1"/>
          </xdr:nvSpPr>
          <xdr:spPr>
            <a:xfrm>
              <a:off x="13528165114" y="18399934"/>
              <a:ext cx="1235857"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a:t>
              </a:r>
              <a:r>
                <a:rPr lang="he-IL" sz="1100" b="0" i="0">
                  <a:latin typeface="Cambria Math" panose="02040503050406030204" pitchFamily="18" charset="0"/>
                </a:rPr>
                <a:t>10&lt;</a:t>
              </a:r>
              <a:r>
                <a:rPr lang="en-US" sz="1100" b="0" i="0">
                  <a:latin typeface="Cambria Math" panose="02040503050406030204" pitchFamily="18" charset="0"/>
                </a:rPr>
                <a:t>𝑃〗_𝐵 (</a:t>
              </a:r>
              <a:r>
                <a:rPr lang="he-IL" sz="1100" b="0" i="0">
                  <a:latin typeface="Cambria Math" panose="02040503050406030204" pitchFamily="18" charset="0"/>
                </a:rPr>
                <a:t>צרכן)&lt;15</a:t>
              </a:r>
              <a:endParaRPr lang="en-US" sz="1100"/>
            </a:p>
          </xdr:txBody>
        </xdr:sp>
      </mc:Fallback>
    </mc:AlternateContent>
    <xdr:clientData/>
  </xdr:oneCellAnchor>
  <xdr:twoCellAnchor>
    <xdr:from>
      <xdr:col>5</xdr:col>
      <xdr:colOff>491261</xdr:colOff>
      <xdr:row>90</xdr:row>
      <xdr:rowOff>200144</xdr:rowOff>
    </xdr:from>
    <xdr:to>
      <xdr:col>5</xdr:col>
      <xdr:colOff>502178</xdr:colOff>
      <xdr:row>94</xdr:row>
      <xdr:rowOff>174671</xdr:rowOff>
    </xdr:to>
    <xdr:cxnSp macro="">
      <xdr:nvCxnSpPr>
        <xdr:cNvPr id="107" name="Straight Arrow Connector 106">
          <a:extLst>
            <a:ext uri="{FF2B5EF4-FFF2-40B4-BE49-F238E27FC236}">
              <a16:creationId xmlns:a16="http://schemas.microsoft.com/office/drawing/2014/main" id="{E3F8E5D1-3683-404E-96FB-3E4C938F5717}"/>
            </a:ext>
          </a:extLst>
        </xdr:cNvPr>
        <xdr:cNvCxnSpPr/>
      </xdr:nvCxnSpPr>
      <xdr:spPr>
        <a:xfrm>
          <a:off x="13530026877" y="14370287"/>
          <a:ext cx="10917" cy="78965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429400</xdr:colOff>
      <xdr:row>94</xdr:row>
      <xdr:rowOff>152838</xdr:rowOff>
    </xdr:from>
    <xdr:to>
      <xdr:col>5</xdr:col>
      <xdr:colOff>556764</xdr:colOff>
      <xdr:row>95</xdr:row>
      <xdr:rowOff>120087</xdr:rowOff>
    </xdr:to>
    <xdr:sp macro="" textlink="">
      <xdr:nvSpPr>
        <xdr:cNvPr id="108" name="Oval 107">
          <a:extLst>
            <a:ext uri="{FF2B5EF4-FFF2-40B4-BE49-F238E27FC236}">
              <a16:creationId xmlns:a16="http://schemas.microsoft.com/office/drawing/2014/main" id="{035E2055-042D-9F4D-99D7-23081E7D0912}"/>
            </a:ext>
          </a:extLst>
        </xdr:cNvPr>
        <xdr:cNvSpPr/>
      </xdr:nvSpPr>
      <xdr:spPr>
        <a:xfrm>
          <a:off x="13529972291" y="15138110"/>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749632</xdr:colOff>
      <xdr:row>92</xdr:row>
      <xdr:rowOff>121395</xdr:rowOff>
    </xdr:from>
    <xdr:ext cx="1235857" cy="172227"/>
    <mc:AlternateContent xmlns:mc="http://schemas.openxmlformats.org/markup-compatibility/2006">
      <mc:Choice xmlns:a14="http://schemas.microsoft.com/office/drawing/2010/main" Requires="a14">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dr:sp macro="" textlink="">
          <xdr:nvSpPr>
            <xdr:cNvPr id="109" name="TextBox 108">
              <a:extLst>
                <a:ext uri="{FF2B5EF4-FFF2-40B4-BE49-F238E27FC236}">
                  <a16:creationId xmlns:a16="http://schemas.microsoft.com/office/drawing/2014/main" id="{5BAE47FE-A907-DB4F-8EF6-6D06631B041B}"/>
                </a:ext>
              </a:extLst>
            </xdr:cNvPr>
            <xdr:cNvSpPr txBox="1"/>
          </xdr:nvSpPr>
          <xdr:spPr>
            <a:xfrm>
              <a:off x="13529369612" y="1469910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520373</xdr:colOff>
      <xdr:row>95</xdr:row>
      <xdr:rowOff>14556</xdr:rowOff>
    </xdr:from>
    <xdr:to>
      <xdr:col>6</xdr:col>
      <xdr:colOff>211061</xdr:colOff>
      <xdr:row>95</xdr:row>
      <xdr:rowOff>27293</xdr:rowOff>
    </xdr:to>
    <xdr:cxnSp macro="">
      <xdr:nvCxnSpPr>
        <xdr:cNvPr id="110" name="Straight Connector 109">
          <a:extLst>
            <a:ext uri="{FF2B5EF4-FFF2-40B4-BE49-F238E27FC236}">
              <a16:creationId xmlns:a16="http://schemas.microsoft.com/office/drawing/2014/main" id="{8482C377-25F7-C645-8AE8-3767E5D57561}"/>
            </a:ext>
          </a:extLst>
        </xdr:cNvPr>
        <xdr:cNvCxnSpPr/>
      </xdr:nvCxnSpPr>
      <xdr:spPr>
        <a:xfrm flipH="1" flipV="1">
          <a:off x="13529491948" y="15203610"/>
          <a:ext cx="516734"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749628</xdr:colOff>
      <xdr:row>94</xdr:row>
      <xdr:rowOff>110478</xdr:rowOff>
    </xdr:from>
    <xdr:ext cx="1774428" cy="197811"/>
    <mc:AlternateContent xmlns:mc="http://schemas.openxmlformats.org/markup-compatibility/2006">
      <mc:Choice xmlns:a14="http://schemas.microsoft.com/office/drawing/2010/main" Requires="a14">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5&lt;</m:t>
                    </m:r>
                    <m:r>
                      <a:rPr lang="en-US" sz="1100" b="0" i="1">
                        <a:latin typeface="Cambria Math" panose="02040503050406030204" pitchFamily="18" charset="0"/>
                      </a:rPr>
                      <m:t>𝑃</m:t>
                    </m:r>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&lt;10</m:t>
                    </m:r>
                  </m:oMath>
                </m:oMathPara>
              </a14:m>
              <a:endParaRPr lang="en-US" sz="1100"/>
            </a:p>
          </xdr:txBody>
        </xdr:sp>
      </mc:Choice>
      <mc:Fallback>
        <xdr:sp macro="" textlink="">
          <xdr:nvSpPr>
            <xdr:cNvPr id="111" name="TextBox 110">
              <a:extLst>
                <a:ext uri="{FF2B5EF4-FFF2-40B4-BE49-F238E27FC236}">
                  <a16:creationId xmlns:a16="http://schemas.microsoft.com/office/drawing/2014/main" id="{E6845B39-6B10-2E45-93DF-3EDB30444371}"/>
                </a:ext>
              </a:extLst>
            </xdr:cNvPr>
            <xdr:cNvSpPr txBox="1"/>
          </xdr:nvSpPr>
          <xdr:spPr>
            <a:xfrm>
              <a:off x="13528004999" y="19375177"/>
              <a:ext cx="1774428"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5&lt;</a:t>
              </a:r>
              <a:r>
                <a:rPr lang="en-US" sz="1100" b="0" i="0">
                  <a:latin typeface="Cambria Math" panose="02040503050406030204" pitchFamily="18" charset="0"/>
                </a:rPr>
                <a:t>𝑃(</a:t>
              </a:r>
              <a:r>
                <a:rPr lang="he-IL" sz="1100" b="0" i="0">
                  <a:latin typeface="Cambria Math" panose="02040503050406030204" pitchFamily="18" charset="0"/>
                </a:rPr>
                <a:t>יצרן)&lt;10</a:t>
              </a:r>
              <a:endParaRPr lang="en-US" sz="1100"/>
            </a:p>
          </xdr:txBody>
        </xdr:sp>
      </mc:Fallback>
    </mc:AlternateContent>
    <xdr:clientData/>
  </xdr:oneCellAnchor>
  <xdr:twoCellAnchor>
    <xdr:from>
      <xdr:col>7</xdr:col>
      <xdr:colOff>913381</xdr:colOff>
      <xdr:row>90</xdr:row>
      <xdr:rowOff>3639</xdr:rowOff>
    </xdr:from>
    <xdr:to>
      <xdr:col>7</xdr:col>
      <xdr:colOff>1131719</xdr:colOff>
      <xdr:row>95</xdr:row>
      <xdr:rowOff>76419</xdr:rowOff>
    </xdr:to>
    <xdr:sp macro="" textlink="">
      <xdr:nvSpPr>
        <xdr:cNvPr id="112" name="Left Brace 111">
          <a:extLst>
            <a:ext uri="{FF2B5EF4-FFF2-40B4-BE49-F238E27FC236}">
              <a16:creationId xmlns:a16="http://schemas.microsoft.com/office/drawing/2014/main" id="{8B4E6021-8192-6442-B2DA-63E650FDC818}"/>
            </a:ext>
          </a:extLst>
        </xdr:cNvPr>
        <xdr:cNvSpPr/>
      </xdr:nvSpPr>
      <xdr:spPr>
        <a:xfrm>
          <a:off x="13527745244" y="14173782"/>
          <a:ext cx="218338" cy="1091691"/>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oneCellAnchor>
    <xdr:from>
      <xdr:col>7</xdr:col>
      <xdr:colOff>622267</xdr:colOff>
      <xdr:row>92</xdr:row>
      <xdr:rowOff>48616</xdr:rowOff>
    </xdr:from>
    <xdr:ext cx="1235857" cy="172227"/>
    <mc:AlternateContent xmlns:mc="http://schemas.openxmlformats.org/markup-compatibility/2006">
      <mc:Choice xmlns:a14="http://schemas.microsoft.com/office/drawing/2010/main" Requires="a14">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m:t>
                    </m:r>
                  </m:oMath>
                </m:oMathPara>
              </a14:m>
              <a:endParaRPr lang="en-US" sz="1100"/>
            </a:p>
          </xdr:txBody>
        </xdr:sp>
      </mc:Choice>
      <mc:Fallback>
        <xdr:sp macro="" textlink="">
          <xdr:nvSpPr>
            <xdr:cNvPr id="113" name="TextBox 112">
              <a:extLst>
                <a:ext uri="{FF2B5EF4-FFF2-40B4-BE49-F238E27FC236}">
                  <a16:creationId xmlns:a16="http://schemas.microsoft.com/office/drawing/2014/main" id="{7F050703-60C7-8542-A128-48F6CB0199FF}"/>
                </a:ext>
              </a:extLst>
            </xdr:cNvPr>
            <xdr:cNvSpPr txBox="1"/>
          </xdr:nvSpPr>
          <xdr:spPr>
            <a:xfrm>
              <a:off x="13527018839" y="1890575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a:t>
              </a:r>
              <a:endParaRPr lang="en-US" sz="1100"/>
            </a:p>
          </xdr:txBody>
        </xdr:sp>
      </mc:Fallback>
    </mc:AlternateContent>
    <xdr:clientData/>
  </xdr:oneCellAnchor>
  <xdr:twoCellAnchor>
    <xdr:from>
      <xdr:col>5</xdr:col>
      <xdr:colOff>105531</xdr:colOff>
      <xdr:row>88</xdr:row>
      <xdr:rowOff>29112</xdr:rowOff>
    </xdr:from>
    <xdr:to>
      <xdr:col>6</xdr:col>
      <xdr:colOff>334786</xdr:colOff>
      <xdr:row>88</xdr:row>
      <xdr:rowOff>43667</xdr:rowOff>
    </xdr:to>
    <xdr:cxnSp macro="">
      <xdr:nvCxnSpPr>
        <xdr:cNvPr id="114" name="Straight Connector 113">
          <a:extLst>
            <a:ext uri="{FF2B5EF4-FFF2-40B4-BE49-F238E27FC236}">
              <a16:creationId xmlns:a16="http://schemas.microsoft.com/office/drawing/2014/main" id="{8D53EF00-4A9C-3F96-7A64-1F9B3441AF50}"/>
            </a:ext>
          </a:extLst>
        </xdr:cNvPr>
        <xdr:cNvCxnSpPr/>
      </xdr:nvCxnSpPr>
      <xdr:spPr>
        <a:xfrm flipH="1" flipV="1">
          <a:off x="13529368223" y="18071118"/>
          <a:ext cx="1055301" cy="14555"/>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655018</xdr:colOff>
      <xdr:row>87</xdr:row>
      <xdr:rowOff>150506</xdr:rowOff>
    </xdr:from>
    <xdr:ext cx="1235857" cy="172227"/>
    <mc:AlternateContent xmlns:mc="http://schemas.openxmlformats.org/markup-compatibility/2006">
      <mc:Choice xmlns:a14="http://schemas.microsoft.com/office/drawing/2010/main" Requires="a14">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m:t>
                    </m:r>
                  </m:oMath>
                </m:oMathPara>
              </a14:m>
              <a:endParaRPr lang="en-US" sz="1100"/>
            </a:p>
          </xdr:txBody>
        </xdr:sp>
      </mc:Choice>
      <mc:Fallback>
        <xdr:sp macro="" textlink="">
          <xdr:nvSpPr>
            <xdr:cNvPr id="117" name="TextBox 116">
              <a:extLst>
                <a:ext uri="{FF2B5EF4-FFF2-40B4-BE49-F238E27FC236}">
                  <a16:creationId xmlns:a16="http://schemas.microsoft.com/office/drawing/2014/main" id="{6CC1039B-3FE8-8767-109F-B41F356FDBEC}"/>
                </a:ext>
              </a:extLst>
            </xdr:cNvPr>
            <xdr:cNvSpPr txBox="1"/>
          </xdr:nvSpPr>
          <xdr:spPr>
            <a:xfrm>
              <a:off x="13528638180" y="1798872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a:t>
              </a:r>
              <a:endParaRPr lang="en-US" sz="1100"/>
            </a:p>
          </xdr:txBody>
        </xdr:sp>
      </mc:Fallback>
    </mc:AlternateContent>
    <xdr:clientData/>
  </xdr:oneCellAnchor>
  <xdr:twoCellAnchor>
    <xdr:from>
      <xdr:col>6</xdr:col>
      <xdr:colOff>276562</xdr:colOff>
      <xdr:row>105</xdr:row>
      <xdr:rowOff>32751</xdr:rowOff>
    </xdr:from>
    <xdr:to>
      <xdr:col>6</xdr:col>
      <xdr:colOff>302035</xdr:colOff>
      <xdr:row>116</xdr:row>
      <xdr:rowOff>76419</xdr:rowOff>
    </xdr:to>
    <xdr:cxnSp macro="">
      <xdr:nvCxnSpPr>
        <xdr:cNvPr id="118" name="Straight Arrow Connector 117">
          <a:extLst>
            <a:ext uri="{FF2B5EF4-FFF2-40B4-BE49-F238E27FC236}">
              <a16:creationId xmlns:a16="http://schemas.microsoft.com/office/drawing/2014/main" id="{F2039063-C0C1-AB41-8AB6-DAB4B78F5D1F}"/>
            </a:ext>
          </a:extLst>
        </xdr:cNvPr>
        <xdr:cNvCxnSpPr/>
      </xdr:nvCxnSpPr>
      <xdr:spPr>
        <a:xfrm flipH="1" flipV="1">
          <a:off x="13529400974" y="17870974"/>
          <a:ext cx="25473" cy="22852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363897</xdr:colOff>
      <xdr:row>115</xdr:row>
      <xdr:rowOff>65502</xdr:rowOff>
    </xdr:from>
    <xdr:to>
      <xdr:col>6</xdr:col>
      <xdr:colOff>458510</xdr:colOff>
      <xdr:row>115</xdr:row>
      <xdr:rowOff>90975</xdr:rowOff>
    </xdr:to>
    <xdr:cxnSp macro="">
      <xdr:nvCxnSpPr>
        <xdr:cNvPr id="119" name="Straight Arrow Connector 118">
          <a:extLst>
            <a:ext uri="{FF2B5EF4-FFF2-40B4-BE49-F238E27FC236}">
              <a16:creationId xmlns:a16="http://schemas.microsoft.com/office/drawing/2014/main" id="{BC4307AE-58D0-E545-948E-3B51168F5E54}"/>
            </a:ext>
          </a:extLst>
        </xdr:cNvPr>
        <xdr:cNvCxnSpPr/>
      </xdr:nvCxnSpPr>
      <xdr:spPr>
        <a:xfrm flipV="1">
          <a:off x="13529244499" y="19941548"/>
          <a:ext cx="2572750" cy="25473"/>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487625</xdr:colOff>
      <xdr:row>104</xdr:row>
      <xdr:rowOff>52255</xdr:rowOff>
    </xdr:from>
    <xdr:ext cx="1235857" cy="172227"/>
    <mc:AlternateContent xmlns:mc="http://schemas.openxmlformats.org/markup-compatibility/2006">
      <mc:Choice xmlns:a14="http://schemas.microsoft.com/office/drawing/2010/main" Requires="a14">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120" name="TextBox 119">
              <a:extLst>
                <a:ext uri="{FF2B5EF4-FFF2-40B4-BE49-F238E27FC236}">
                  <a16:creationId xmlns:a16="http://schemas.microsoft.com/office/drawing/2014/main" id="{E88F34FB-3E03-AB47-807F-6AE6BF147356}"/>
                </a:ext>
              </a:extLst>
            </xdr:cNvPr>
            <xdr:cNvSpPr txBox="1"/>
          </xdr:nvSpPr>
          <xdr:spPr>
            <a:xfrm>
              <a:off x="13528805573" y="1768669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469429</xdr:colOff>
      <xdr:row>114</xdr:row>
      <xdr:rowOff>161423</xdr:rowOff>
    </xdr:from>
    <xdr:ext cx="1235857" cy="172227"/>
    <mc:AlternateContent xmlns:mc="http://schemas.openxmlformats.org/markup-compatibility/2006">
      <mc:Choice xmlns:a14="http://schemas.microsoft.com/office/drawing/2010/main" Requires="a14">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121" name="TextBox 120">
              <a:extLst>
                <a:ext uri="{FF2B5EF4-FFF2-40B4-BE49-F238E27FC236}">
                  <a16:creationId xmlns:a16="http://schemas.microsoft.com/office/drawing/2014/main" id="{8D3552C8-8F94-AB44-9DB7-9815B6B2F4EC}"/>
                </a:ext>
              </a:extLst>
            </xdr:cNvPr>
            <xdr:cNvSpPr txBox="1"/>
          </xdr:nvSpPr>
          <xdr:spPr>
            <a:xfrm>
              <a:off x="13531301906" y="19833687"/>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4</xdr:col>
      <xdr:colOff>7279</xdr:colOff>
      <xdr:row>106</xdr:row>
      <xdr:rowOff>25473</xdr:rowOff>
    </xdr:from>
    <xdr:to>
      <xdr:col>6</xdr:col>
      <xdr:colOff>229255</xdr:colOff>
      <xdr:row>113</xdr:row>
      <xdr:rowOff>138281</xdr:rowOff>
    </xdr:to>
    <xdr:cxnSp macro="">
      <xdr:nvCxnSpPr>
        <xdr:cNvPr id="122" name="Straight Connector 121">
          <a:extLst>
            <a:ext uri="{FF2B5EF4-FFF2-40B4-BE49-F238E27FC236}">
              <a16:creationId xmlns:a16="http://schemas.microsoft.com/office/drawing/2014/main" id="{2B0CB899-3BE2-704F-9DD8-12003C6AFD41}"/>
            </a:ext>
          </a:extLst>
        </xdr:cNvPr>
        <xdr:cNvCxnSpPr/>
      </xdr:nvCxnSpPr>
      <xdr:spPr>
        <a:xfrm>
          <a:off x="13529473754" y="18067479"/>
          <a:ext cx="1874068" cy="15392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76419</xdr:colOff>
      <xdr:row>107</xdr:row>
      <xdr:rowOff>32751</xdr:rowOff>
    </xdr:from>
    <xdr:to>
      <xdr:col>5</xdr:col>
      <xdr:colOff>709599</xdr:colOff>
      <xdr:row>113</xdr:row>
      <xdr:rowOff>185588</xdr:rowOff>
    </xdr:to>
    <xdr:cxnSp macro="">
      <xdr:nvCxnSpPr>
        <xdr:cNvPr id="123" name="Straight Connector 122">
          <a:extLst>
            <a:ext uri="{FF2B5EF4-FFF2-40B4-BE49-F238E27FC236}">
              <a16:creationId xmlns:a16="http://schemas.microsoft.com/office/drawing/2014/main" id="{9D793A71-CD27-0643-BC9E-4CEB89E09620}"/>
            </a:ext>
          </a:extLst>
        </xdr:cNvPr>
        <xdr:cNvCxnSpPr/>
      </xdr:nvCxnSpPr>
      <xdr:spPr>
        <a:xfrm flipH="1">
          <a:off x="13529819456" y="18278539"/>
          <a:ext cx="1459226" cy="13755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753267</xdr:colOff>
      <xdr:row>110</xdr:row>
      <xdr:rowOff>3639</xdr:rowOff>
    </xdr:from>
    <xdr:to>
      <xdr:col>5</xdr:col>
      <xdr:colOff>54585</xdr:colOff>
      <xdr:row>110</xdr:row>
      <xdr:rowOff>174670</xdr:rowOff>
    </xdr:to>
    <xdr:sp macro="" textlink="">
      <xdr:nvSpPr>
        <xdr:cNvPr id="124" name="Oval 123">
          <a:extLst>
            <a:ext uri="{FF2B5EF4-FFF2-40B4-BE49-F238E27FC236}">
              <a16:creationId xmlns:a16="http://schemas.microsoft.com/office/drawing/2014/main" id="{F0A36AEF-486E-0E43-83BB-27A2F0065A09}"/>
            </a:ext>
          </a:extLst>
        </xdr:cNvPr>
        <xdr:cNvSpPr/>
      </xdr:nvSpPr>
      <xdr:spPr>
        <a:xfrm>
          <a:off x="13530474470" y="18860774"/>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4</xdr:col>
      <xdr:colOff>815130</xdr:colOff>
      <xdr:row>110</xdr:row>
      <xdr:rowOff>174670</xdr:rowOff>
    </xdr:from>
    <xdr:to>
      <xdr:col>4</xdr:col>
      <xdr:colOff>816949</xdr:colOff>
      <xdr:row>115</xdr:row>
      <xdr:rowOff>80057</xdr:rowOff>
    </xdr:to>
    <xdr:cxnSp macro="">
      <xdr:nvCxnSpPr>
        <xdr:cNvPr id="125" name="Straight Connector 124">
          <a:extLst>
            <a:ext uri="{FF2B5EF4-FFF2-40B4-BE49-F238E27FC236}">
              <a16:creationId xmlns:a16="http://schemas.microsoft.com/office/drawing/2014/main" id="{ABA998BE-255C-CE4E-9DBC-F5499C772464}"/>
            </a:ext>
          </a:extLst>
        </xdr:cNvPr>
        <xdr:cNvCxnSpPr>
          <a:stCxn id="124" idx="4"/>
        </xdr:cNvCxnSpPr>
      </xdr:nvCxnSpPr>
      <xdr:spPr>
        <a:xfrm>
          <a:off x="13530538152" y="19031805"/>
          <a:ext cx="1819" cy="924298"/>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622266</xdr:colOff>
      <xdr:row>109</xdr:row>
      <xdr:rowOff>179617</xdr:rowOff>
    </xdr:from>
    <xdr:ext cx="1235857" cy="172227"/>
    <mc:AlternateContent xmlns:mc="http://schemas.openxmlformats.org/markup-compatibility/2006">
      <mc:Choice xmlns:a14="http://schemas.microsoft.com/office/drawing/2010/main" Requires="a14">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27" name="TextBox 126">
              <a:extLst>
                <a:ext uri="{FF2B5EF4-FFF2-40B4-BE49-F238E27FC236}">
                  <a16:creationId xmlns:a16="http://schemas.microsoft.com/office/drawing/2014/main" id="{EDB557B4-27D5-B44B-8930-6D304F5440BA}"/>
                </a:ext>
              </a:extLst>
            </xdr:cNvPr>
            <xdr:cNvSpPr txBox="1"/>
          </xdr:nvSpPr>
          <xdr:spPr>
            <a:xfrm>
              <a:off x="13528670932" y="22522883"/>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4</xdr:col>
      <xdr:colOff>134645</xdr:colOff>
      <xdr:row>115</xdr:row>
      <xdr:rowOff>125034</xdr:rowOff>
    </xdr:from>
    <xdr:ext cx="1235857" cy="172227"/>
    <mc:AlternateContent xmlns:mc="http://schemas.openxmlformats.org/markup-compatibility/2006">
      <mc:Choice xmlns:a14="http://schemas.microsoft.com/office/drawing/2010/main" Requires="a14">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28" name="TextBox 127">
              <a:extLst>
                <a:ext uri="{FF2B5EF4-FFF2-40B4-BE49-F238E27FC236}">
                  <a16:creationId xmlns:a16="http://schemas.microsoft.com/office/drawing/2014/main" id="{B8992CD2-1E77-844C-9BEC-020A8C196A59}"/>
                </a:ext>
              </a:extLst>
            </xdr:cNvPr>
            <xdr:cNvSpPr txBox="1"/>
          </xdr:nvSpPr>
          <xdr:spPr>
            <a:xfrm>
              <a:off x="13529984599" y="20001080"/>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3</xdr:col>
      <xdr:colOff>120089</xdr:colOff>
      <xdr:row>113</xdr:row>
      <xdr:rowOff>44977</xdr:rowOff>
    </xdr:from>
    <xdr:ext cx="1235857" cy="172227"/>
    <mc:AlternateContent xmlns:mc="http://schemas.openxmlformats.org/markup-compatibility/2006">
      <mc:Choice xmlns:a14="http://schemas.microsoft.com/office/drawing/2010/main" Requires="a14">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he-IL" sz="1100" b="0" i="1">
                            <a:latin typeface="Cambria Math" panose="02040503050406030204" pitchFamily="18" charset="0"/>
                          </a:rPr>
                          <m:t>0</m:t>
                        </m:r>
                      </m:sub>
                    </m:sSub>
                  </m:oMath>
                </m:oMathPara>
              </a14:m>
              <a:endParaRPr lang="en-US" sz="1100"/>
            </a:p>
          </xdr:txBody>
        </xdr:sp>
      </mc:Choice>
      <mc:Fallback>
        <xdr:sp macro="" textlink="">
          <xdr:nvSpPr>
            <xdr:cNvPr id="129" name="TextBox 128">
              <a:extLst>
                <a:ext uri="{FF2B5EF4-FFF2-40B4-BE49-F238E27FC236}">
                  <a16:creationId xmlns:a16="http://schemas.microsoft.com/office/drawing/2014/main" id="{B51BD028-F68C-084E-BFC0-CE79DE8CF039}"/>
                </a:ext>
              </a:extLst>
            </xdr:cNvPr>
            <xdr:cNvSpPr txBox="1"/>
          </xdr:nvSpPr>
          <xdr:spPr>
            <a:xfrm>
              <a:off x="13530825200" y="19513458"/>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_0</a:t>
              </a:r>
              <a:endParaRPr lang="en-US" sz="1100"/>
            </a:p>
          </xdr:txBody>
        </xdr:sp>
      </mc:Fallback>
    </mc:AlternateContent>
    <xdr:clientData/>
  </xdr:oneCellAnchor>
  <xdr:oneCellAnchor>
    <xdr:from>
      <xdr:col>3</xdr:col>
      <xdr:colOff>225620</xdr:colOff>
      <xdr:row>106</xdr:row>
      <xdr:rowOff>48615</xdr:rowOff>
    </xdr:from>
    <xdr:ext cx="1235857" cy="172227"/>
    <mc:AlternateContent xmlns:mc="http://schemas.openxmlformats.org/markup-compatibility/2006">
      <mc:Choice xmlns:a14="http://schemas.microsoft.com/office/drawing/2010/main" Requires="a14">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m:t>
                    </m:r>
                  </m:oMath>
                </m:oMathPara>
              </a14:m>
              <a:endParaRPr lang="en-US" sz="1100"/>
            </a:p>
          </xdr:txBody>
        </xdr:sp>
      </mc:Choice>
      <mc:Fallback>
        <xdr:sp macro="" textlink="">
          <xdr:nvSpPr>
            <xdr:cNvPr id="130" name="TextBox 129">
              <a:extLst>
                <a:ext uri="{FF2B5EF4-FFF2-40B4-BE49-F238E27FC236}">
                  <a16:creationId xmlns:a16="http://schemas.microsoft.com/office/drawing/2014/main" id="{9466173E-1D22-0645-B1D1-89333180D85C}"/>
                </a:ext>
              </a:extLst>
            </xdr:cNvPr>
            <xdr:cNvSpPr txBox="1"/>
          </xdr:nvSpPr>
          <xdr:spPr>
            <a:xfrm>
              <a:off x="13530719669" y="18090621"/>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a:t>
              </a:r>
              <a:endParaRPr lang="en-US" sz="1100"/>
            </a:p>
          </xdr:txBody>
        </xdr:sp>
      </mc:Fallback>
    </mc:AlternateContent>
    <xdr:clientData/>
  </xdr:oneCellAnchor>
  <xdr:twoCellAnchor>
    <xdr:from>
      <xdr:col>4</xdr:col>
      <xdr:colOff>433038</xdr:colOff>
      <xdr:row>108</xdr:row>
      <xdr:rowOff>69141</xdr:rowOff>
    </xdr:from>
    <xdr:to>
      <xdr:col>6</xdr:col>
      <xdr:colOff>316591</xdr:colOff>
      <xdr:row>114</xdr:row>
      <xdr:rowOff>141919</xdr:rowOff>
    </xdr:to>
    <xdr:cxnSp macro="">
      <xdr:nvCxnSpPr>
        <xdr:cNvPr id="147" name="Straight Connector 146">
          <a:extLst>
            <a:ext uri="{FF2B5EF4-FFF2-40B4-BE49-F238E27FC236}">
              <a16:creationId xmlns:a16="http://schemas.microsoft.com/office/drawing/2014/main" id="{8B45D2C7-D706-D185-B6CE-0394EF759F61}"/>
            </a:ext>
          </a:extLst>
        </xdr:cNvPr>
        <xdr:cNvCxnSpPr/>
      </xdr:nvCxnSpPr>
      <xdr:spPr>
        <a:xfrm>
          <a:off x="13529386418" y="22208625"/>
          <a:ext cx="1535645" cy="1295472"/>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5</xdr:col>
      <xdr:colOff>214700</xdr:colOff>
      <xdr:row>111</xdr:row>
      <xdr:rowOff>112808</xdr:rowOff>
    </xdr:from>
    <xdr:to>
      <xdr:col>5</xdr:col>
      <xdr:colOff>342064</xdr:colOff>
      <xdr:row>112</xdr:row>
      <xdr:rowOff>80057</xdr:rowOff>
    </xdr:to>
    <xdr:sp macro="" textlink="">
      <xdr:nvSpPr>
        <xdr:cNvPr id="149" name="Oval 148">
          <a:extLst>
            <a:ext uri="{FF2B5EF4-FFF2-40B4-BE49-F238E27FC236}">
              <a16:creationId xmlns:a16="http://schemas.microsoft.com/office/drawing/2014/main" id="{F85D17C1-CC1A-4AE8-EFF5-4E59AC8DEA36}"/>
            </a:ext>
          </a:extLst>
        </xdr:cNvPr>
        <xdr:cNvSpPr/>
      </xdr:nvSpPr>
      <xdr:spPr>
        <a:xfrm>
          <a:off x="13530186991" y="2286363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534931</xdr:colOff>
      <xdr:row>114</xdr:row>
      <xdr:rowOff>37698</xdr:rowOff>
    </xdr:from>
    <xdr:ext cx="1235857" cy="172227"/>
    <mc:AlternateContent xmlns:mc="http://schemas.openxmlformats.org/markup-compatibility/2006">
      <mc:Choice xmlns:a14="http://schemas.microsoft.com/office/drawing/2010/main" Requires="a14">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50" name="TextBox 149">
              <a:extLst>
                <a:ext uri="{FF2B5EF4-FFF2-40B4-BE49-F238E27FC236}">
                  <a16:creationId xmlns:a16="http://schemas.microsoft.com/office/drawing/2014/main" id="{CB53A243-E61F-2886-DFE5-AC907134AA9E}"/>
                </a:ext>
              </a:extLst>
            </xdr:cNvPr>
            <xdr:cNvSpPr txBox="1"/>
          </xdr:nvSpPr>
          <xdr:spPr>
            <a:xfrm>
              <a:off x="13530410358" y="23399876"/>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r>
                <a:rPr lang="he-IL" sz="1100" b="0" i="0">
                  <a:latin typeface="Cambria Math" panose="02040503050406030204" pitchFamily="18" charset="0"/>
                </a:rPr>
                <a:t>_</a:t>
              </a:r>
              <a:r>
                <a:rPr lang="en-US" sz="1100" b="0" i="0">
                  <a:latin typeface="Cambria Math" panose="02040503050406030204" pitchFamily="18" charset="0"/>
                </a:rPr>
                <a:t>1</a:t>
              </a:r>
              <a:endParaRPr lang="en-US" sz="1100"/>
            </a:p>
          </xdr:txBody>
        </xdr:sp>
      </mc:Fallback>
    </mc:AlternateContent>
    <xdr:clientData/>
  </xdr:oneCellAnchor>
  <xdr:twoCellAnchor>
    <xdr:from>
      <xdr:col>5</xdr:col>
      <xdr:colOff>54585</xdr:colOff>
      <xdr:row>110</xdr:row>
      <xdr:rowOff>76418</xdr:rowOff>
    </xdr:from>
    <xdr:to>
      <xdr:col>6</xdr:col>
      <xdr:colOff>298396</xdr:colOff>
      <xdr:row>110</xdr:row>
      <xdr:rowOff>89155</xdr:rowOff>
    </xdr:to>
    <xdr:cxnSp macro="">
      <xdr:nvCxnSpPr>
        <xdr:cNvPr id="151" name="Straight Connector 150">
          <a:extLst>
            <a:ext uri="{FF2B5EF4-FFF2-40B4-BE49-F238E27FC236}">
              <a16:creationId xmlns:a16="http://schemas.microsoft.com/office/drawing/2014/main" id="{18286CD0-17B7-5374-5EC8-BD7B783B8E96}"/>
            </a:ext>
          </a:extLst>
        </xdr:cNvPr>
        <xdr:cNvCxnSpPr>
          <a:stCxn id="124" idx="2"/>
        </xdr:cNvCxnSpPr>
      </xdr:nvCxnSpPr>
      <xdr:spPr>
        <a:xfrm flipH="1" flipV="1">
          <a:off x="13529404613" y="22623467"/>
          <a:ext cx="1069857" cy="1273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440318</xdr:colOff>
      <xdr:row>115</xdr:row>
      <xdr:rowOff>106839</xdr:rowOff>
    </xdr:from>
    <xdr:ext cx="1235857" cy="172227"/>
    <mc:AlternateContent xmlns:mc="http://schemas.openxmlformats.org/markup-compatibility/2006">
      <mc:Choice xmlns:a14="http://schemas.microsoft.com/office/drawing/2010/main" Requires="a14">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dr:sp macro="" textlink="">
          <xdr:nvSpPr>
            <xdr:cNvPr id="154" name="TextBox 153">
              <a:extLst>
                <a:ext uri="{FF2B5EF4-FFF2-40B4-BE49-F238E27FC236}">
                  <a16:creationId xmlns:a16="http://schemas.microsoft.com/office/drawing/2014/main" id="{AFBF2297-DD82-7E90-AF71-D67F1A2ABE11}"/>
                </a:ext>
              </a:extLst>
            </xdr:cNvPr>
            <xdr:cNvSpPr txBox="1"/>
          </xdr:nvSpPr>
          <xdr:spPr>
            <a:xfrm>
              <a:off x="13529678926" y="23672799"/>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twoCellAnchor>
    <xdr:from>
      <xdr:col>5</xdr:col>
      <xdr:colOff>267464</xdr:colOff>
      <xdr:row>112</xdr:row>
      <xdr:rowOff>54585</xdr:rowOff>
    </xdr:from>
    <xdr:to>
      <xdr:col>5</xdr:col>
      <xdr:colOff>272923</xdr:colOff>
      <xdr:row>115</xdr:row>
      <xdr:rowOff>54584</xdr:rowOff>
    </xdr:to>
    <xdr:cxnSp macro="">
      <xdr:nvCxnSpPr>
        <xdr:cNvPr id="155" name="Straight Connector 154">
          <a:extLst>
            <a:ext uri="{FF2B5EF4-FFF2-40B4-BE49-F238E27FC236}">
              <a16:creationId xmlns:a16="http://schemas.microsoft.com/office/drawing/2014/main" id="{505D76FD-54B6-C050-DE42-DEF6AFCB9D89}"/>
            </a:ext>
          </a:extLst>
        </xdr:cNvPr>
        <xdr:cNvCxnSpPr/>
      </xdr:nvCxnSpPr>
      <xdr:spPr>
        <a:xfrm flipH="1">
          <a:off x="13530256132" y="23009198"/>
          <a:ext cx="5459" cy="611346"/>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378453</xdr:colOff>
      <xdr:row>112</xdr:row>
      <xdr:rowOff>14556</xdr:rowOff>
    </xdr:from>
    <xdr:to>
      <xdr:col>6</xdr:col>
      <xdr:colOff>221977</xdr:colOff>
      <xdr:row>112</xdr:row>
      <xdr:rowOff>16376</xdr:rowOff>
    </xdr:to>
    <xdr:cxnSp macro="">
      <xdr:nvCxnSpPr>
        <xdr:cNvPr id="157" name="Straight Connector 156">
          <a:extLst>
            <a:ext uri="{FF2B5EF4-FFF2-40B4-BE49-F238E27FC236}">
              <a16:creationId xmlns:a16="http://schemas.microsoft.com/office/drawing/2014/main" id="{0658A0BD-4F2F-7510-96A8-C8DF826560DE}"/>
            </a:ext>
          </a:extLst>
        </xdr:cNvPr>
        <xdr:cNvCxnSpPr/>
      </xdr:nvCxnSpPr>
      <xdr:spPr>
        <a:xfrm flipH="1" flipV="1">
          <a:off x="13529481032" y="22969169"/>
          <a:ext cx="669570" cy="1820"/>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760546</xdr:colOff>
      <xdr:row>111</xdr:row>
      <xdr:rowOff>99559</xdr:rowOff>
    </xdr:from>
    <xdr:ext cx="1235857" cy="190758"/>
    <mc:AlternateContent xmlns:mc="http://schemas.openxmlformats.org/markup-compatibility/2006">
      <mc:Choice xmlns:a14="http://schemas.microsoft.com/office/drawing/2010/main" Requires="a14">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יצרן</m:t>
                    </m:r>
                    <m:r>
                      <a:rPr lang="he-IL" sz="1100" b="0" i="1">
                        <a:latin typeface="Cambria Math" panose="02040503050406030204" pitchFamily="18" charset="0"/>
                      </a:rPr>
                      <m:t>)</m:t>
                    </m:r>
                  </m:oMath>
                </m:oMathPara>
              </a14:m>
              <a:endParaRPr lang="en-US" sz="1100"/>
            </a:p>
          </xdr:txBody>
        </xdr:sp>
      </mc:Choice>
      <mc:Fallback>
        <xdr:sp macro="" textlink="">
          <xdr:nvSpPr>
            <xdr:cNvPr id="159" name="TextBox 158">
              <a:extLst>
                <a:ext uri="{FF2B5EF4-FFF2-40B4-BE49-F238E27FC236}">
                  <a16:creationId xmlns:a16="http://schemas.microsoft.com/office/drawing/2014/main" id="{48E23B46-27CF-DCD0-FC40-E1F65F4C649C}"/>
                </a:ext>
              </a:extLst>
            </xdr:cNvPr>
            <xdr:cNvSpPr txBox="1"/>
          </xdr:nvSpPr>
          <xdr:spPr>
            <a:xfrm>
              <a:off x="13528532652" y="22850390"/>
              <a:ext cx="1235857"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יצרן)</a:t>
              </a:r>
              <a:endParaRPr lang="en-US" sz="1100"/>
            </a:p>
          </xdr:txBody>
        </xdr:sp>
      </mc:Fallback>
    </mc:AlternateContent>
    <xdr:clientData/>
  </xdr:oneCellAnchor>
  <xdr:twoCellAnchor>
    <xdr:from>
      <xdr:col>4</xdr:col>
      <xdr:colOff>767823</xdr:colOff>
      <xdr:row>110</xdr:row>
      <xdr:rowOff>167392</xdr:rowOff>
    </xdr:from>
    <xdr:to>
      <xdr:col>4</xdr:col>
      <xdr:colOff>775101</xdr:colOff>
      <xdr:row>113</xdr:row>
      <xdr:rowOff>61863</xdr:rowOff>
    </xdr:to>
    <xdr:cxnSp macro="">
      <xdr:nvCxnSpPr>
        <xdr:cNvPr id="160" name="Straight Arrow Connector 159">
          <a:extLst>
            <a:ext uri="{FF2B5EF4-FFF2-40B4-BE49-F238E27FC236}">
              <a16:creationId xmlns:a16="http://schemas.microsoft.com/office/drawing/2014/main" id="{3A82F138-51FC-C2B5-E62D-31912897BB22}"/>
            </a:ext>
          </a:extLst>
        </xdr:cNvPr>
        <xdr:cNvCxnSpPr/>
      </xdr:nvCxnSpPr>
      <xdr:spPr>
        <a:xfrm flipH="1">
          <a:off x="13530580000" y="22714441"/>
          <a:ext cx="7278" cy="5058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54588</xdr:colOff>
      <xdr:row>111</xdr:row>
      <xdr:rowOff>165063</xdr:rowOff>
    </xdr:from>
    <xdr:ext cx="1235857" cy="172227"/>
    <mc:AlternateContent xmlns:mc="http://schemas.openxmlformats.org/markup-compatibility/2006">
      <mc:Choice xmlns:a14="http://schemas.microsoft.com/office/drawing/2010/main" Requires="a14">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163" name="TextBox 162">
              <a:extLst>
                <a:ext uri="{FF2B5EF4-FFF2-40B4-BE49-F238E27FC236}">
                  <a16:creationId xmlns:a16="http://schemas.microsoft.com/office/drawing/2014/main" id="{4939D2A9-708C-912B-B6B4-532A20D28D4A}"/>
                </a:ext>
              </a:extLst>
            </xdr:cNvPr>
            <xdr:cNvSpPr txBox="1"/>
          </xdr:nvSpPr>
          <xdr:spPr>
            <a:xfrm>
              <a:off x="13530064656" y="2291589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276562</xdr:colOff>
      <xdr:row>109</xdr:row>
      <xdr:rowOff>87336</xdr:rowOff>
    </xdr:from>
    <xdr:to>
      <xdr:col>5</xdr:col>
      <xdr:colOff>278382</xdr:colOff>
      <xdr:row>111</xdr:row>
      <xdr:rowOff>112808</xdr:rowOff>
    </xdr:to>
    <xdr:cxnSp macro="">
      <xdr:nvCxnSpPr>
        <xdr:cNvPr id="164" name="Straight Arrow Connector 163">
          <a:extLst>
            <a:ext uri="{FF2B5EF4-FFF2-40B4-BE49-F238E27FC236}">
              <a16:creationId xmlns:a16="http://schemas.microsoft.com/office/drawing/2014/main" id="{C210ECF3-94A7-9B7B-0DCF-194FE5656699}"/>
            </a:ext>
          </a:extLst>
        </xdr:cNvPr>
        <xdr:cNvCxnSpPr>
          <a:stCxn id="149" idx="0"/>
        </xdr:cNvCxnSpPr>
      </xdr:nvCxnSpPr>
      <xdr:spPr>
        <a:xfrm flipV="1">
          <a:off x="13530250673" y="22430602"/>
          <a:ext cx="1820" cy="433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531293</xdr:colOff>
      <xdr:row>110</xdr:row>
      <xdr:rowOff>121395</xdr:rowOff>
    </xdr:from>
    <xdr:ext cx="1235857" cy="172227"/>
    <mc:AlternateContent xmlns:mc="http://schemas.openxmlformats.org/markup-compatibility/2006">
      <mc:Choice xmlns:a14="http://schemas.microsoft.com/office/drawing/2010/main" Requires="a14">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𝑇</m:t>
                    </m:r>
                  </m:oMath>
                </m:oMathPara>
              </a14:m>
              <a:endParaRPr lang="en-US" sz="1100"/>
            </a:p>
          </xdr:txBody>
        </xdr:sp>
      </mc:Choice>
      <mc:Fallback>
        <xdr:sp macro="" textlink="">
          <xdr:nvSpPr>
            <xdr:cNvPr id="167" name="TextBox 166">
              <a:extLst>
                <a:ext uri="{FF2B5EF4-FFF2-40B4-BE49-F238E27FC236}">
                  <a16:creationId xmlns:a16="http://schemas.microsoft.com/office/drawing/2014/main" id="{DBCEA426-AB25-0B39-C072-BBC62277645B}"/>
                </a:ext>
              </a:extLst>
            </xdr:cNvPr>
            <xdr:cNvSpPr txBox="1"/>
          </xdr:nvSpPr>
          <xdr:spPr>
            <a:xfrm>
              <a:off x="13529587951" y="22668444"/>
              <a:ext cx="12358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211061</xdr:colOff>
      <xdr:row>108</xdr:row>
      <xdr:rowOff>123725</xdr:rowOff>
    </xdr:from>
    <xdr:to>
      <xdr:col>5</xdr:col>
      <xdr:colOff>338425</xdr:colOff>
      <xdr:row>109</xdr:row>
      <xdr:rowOff>90974</xdr:rowOff>
    </xdr:to>
    <xdr:sp macro="" textlink="">
      <xdr:nvSpPr>
        <xdr:cNvPr id="168" name="Oval 167">
          <a:extLst>
            <a:ext uri="{FF2B5EF4-FFF2-40B4-BE49-F238E27FC236}">
              <a16:creationId xmlns:a16="http://schemas.microsoft.com/office/drawing/2014/main" id="{CE128352-6AA0-ACA5-D8E4-8AAB816EE23A}"/>
            </a:ext>
          </a:extLst>
        </xdr:cNvPr>
        <xdr:cNvSpPr/>
      </xdr:nvSpPr>
      <xdr:spPr>
        <a:xfrm>
          <a:off x="13530190630" y="22263209"/>
          <a:ext cx="127364" cy="1710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6</xdr:col>
      <xdr:colOff>254728</xdr:colOff>
      <xdr:row>108</xdr:row>
      <xdr:rowOff>114116</xdr:rowOff>
    </xdr:from>
    <xdr:ext cx="1523335" cy="197811"/>
    <mc:AlternateContent xmlns:mc="http://schemas.openxmlformats.org/markup-compatibility/2006">
      <mc:Choice xmlns:a14="http://schemas.microsoft.com/office/drawing/2010/main" Requires="a14">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r>
                      <a:rPr lang="en-US" sz="1100" b="0" i="1">
                        <a:latin typeface="Cambria Math" panose="02040503050406030204" pitchFamily="18" charset="0"/>
                      </a:rPr>
                      <m:t>𝑇</m:t>
                    </m:r>
                  </m:oMath>
                </m:oMathPara>
              </a14:m>
              <a:endParaRPr lang="en-US" sz="1100"/>
            </a:p>
          </xdr:txBody>
        </xdr:sp>
      </mc:Choice>
      <mc:Fallback>
        <xdr:sp macro="" textlink="">
          <xdr:nvSpPr>
            <xdr:cNvPr id="169" name="TextBox 168">
              <a:extLst>
                <a:ext uri="{FF2B5EF4-FFF2-40B4-BE49-F238E27FC236}">
                  <a16:creationId xmlns:a16="http://schemas.microsoft.com/office/drawing/2014/main" id="{23A98042-AFD9-5CD3-E64D-8EE885EB0DFF}"/>
                </a:ext>
              </a:extLst>
            </xdr:cNvPr>
            <xdr:cNvSpPr txBox="1"/>
          </xdr:nvSpPr>
          <xdr:spPr>
            <a:xfrm>
              <a:off x="13527924946" y="22253600"/>
              <a:ext cx="1523335"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צרכן)=</a:t>
              </a:r>
              <a:r>
                <a:rPr lang="en-US" sz="1100" b="0" i="0">
                  <a:latin typeface="Cambria Math" panose="02040503050406030204" pitchFamily="18" charset="0"/>
                </a:rPr>
                <a:t>𝑃_𝐵 (</a:t>
              </a:r>
              <a:r>
                <a:rPr lang="he-IL" sz="1100" b="0" i="0">
                  <a:latin typeface="Cambria Math" panose="02040503050406030204" pitchFamily="18" charset="0"/>
                </a:rPr>
                <a:t>יצרן)+</a:t>
              </a:r>
              <a:r>
                <a:rPr lang="en-US" sz="1100" b="0" i="0">
                  <a:latin typeface="Cambria Math" panose="02040503050406030204" pitchFamily="18" charset="0"/>
                </a:rPr>
                <a:t>𝑇</a:t>
              </a:r>
              <a:endParaRPr lang="en-US" sz="1100"/>
            </a:p>
          </xdr:txBody>
        </xdr:sp>
      </mc:Fallback>
    </mc:AlternateContent>
    <xdr:clientData/>
  </xdr:oneCellAnchor>
  <xdr:twoCellAnchor>
    <xdr:from>
      <xdr:col>5</xdr:col>
      <xdr:colOff>385731</xdr:colOff>
      <xdr:row>109</xdr:row>
      <xdr:rowOff>14556</xdr:rowOff>
    </xdr:from>
    <xdr:to>
      <xdr:col>6</xdr:col>
      <xdr:colOff>287479</xdr:colOff>
      <xdr:row>109</xdr:row>
      <xdr:rowOff>25473</xdr:rowOff>
    </xdr:to>
    <xdr:cxnSp macro="">
      <xdr:nvCxnSpPr>
        <xdr:cNvPr id="170" name="Straight Connector 169">
          <a:extLst>
            <a:ext uri="{FF2B5EF4-FFF2-40B4-BE49-F238E27FC236}">
              <a16:creationId xmlns:a16="http://schemas.microsoft.com/office/drawing/2014/main" id="{B64A8C7F-E7FD-34F1-45DA-9E7A4FF6FFB6}"/>
            </a:ext>
          </a:extLst>
        </xdr:cNvPr>
        <xdr:cNvCxnSpPr/>
      </xdr:nvCxnSpPr>
      <xdr:spPr>
        <a:xfrm flipH="1" flipV="1">
          <a:off x="13529415530" y="22357822"/>
          <a:ext cx="727794" cy="10917"/>
        </a:xfrm>
        <a:prstGeom prst="line">
          <a:avLst/>
        </a:prstGeom>
        <a:ln>
          <a:prstDash val="sys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300790</xdr:colOff>
      <xdr:row>130</xdr:row>
      <xdr:rowOff>43447</xdr:rowOff>
    </xdr:from>
    <xdr:to>
      <xdr:col>5</xdr:col>
      <xdr:colOff>320842</xdr:colOff>
      <xdr:row>139</xdr:row>
      <xdr:rowOff>170448</xdr:rowOff>
    </xdr:to>
    <xdr:cxnSp macro="">
      <xdr:nvCxnSpPr>
        <xdr:cNvPr id="174" name="Straight Arrow Connector 173">
          <a:extLst>
            <a:ext uri="{FF2B5EF4-FFF2-40B4-BE49-F238E27FC236}">
              <a16:creationId xmlns:a16="http://schemas.microsoft.com/office/drawing/2014/main" id="{CEC90C6E-210E-7B04-E7C1-010EADB4D3C9}"/>
            </a:ext>
          </a:extLst>
        </xdr:cNvPr>
        <xdr:cNvCxnSpPr/>
      </xdr:nvCxnSpPr>
      <xdr:spPr>
        <a:xfrm flipH="1" flipV="1">
          <a:off x="13521268895" y="26733500"/>
          <a:ext cx="20052" cy="196181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775370</xdr:colOff>
      <xdr:row>129</xdr:row>
      <xdr:rowOff>62497</xdr:rowOff>
    </xdr:from>
    <xdr:ext cx="744405" cy="172227"/>
    <mc:AlternateContent xmlns:mc="http://schemas.openxmlformats.org/markup-compatibility/2006">
      <mc:Choice xmlns:a14="http://schemas.microsoft.com/office/drawing/2010/main" Requires="a14">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175" name="TextBox 174">
              <a:extLst>
                <a:ext uri="{FF2B5EF4-FFF2-40B4-BE49-F238E27FC236}">
                  <a16:creationId xmlns:a16="http://schemas.microsoft.com/office/drawing/2014/main" id="{06FEDDA4-9B78-213B-C1F9-DB285A3A62F8}"/>
                </a:ext>
              </a:extLst>
            </xdr:cNvPr>
            <xdr:cNvSpPr txBox="1"/>
          </xdr:nvSpPr>
          <xdr:spPr>
            <a:xfrm>
              <a:off x="13520895462" y="26548681"/>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2</xdr:col>
      <xdr:colOff>431132</xdr:colOff>
      <xdr:row>138</xdr:row>
      <xdr:rowOff>163763</xdr:rowOff>
    </xdr:from>
    <xdr:to>
      <xdr:col>5</xdr:col>
      <xdr:colOff>487948</xdr:colOff>
      <xdr:row>138</xdr:row>
      <xdr:rowOff>167105</xdr:rowOff>
    </xdr:to>
    <xdr:cxnSp macro="">
      <xdr:nvCxnSpPr>
        <xdr:cNvPr id="176" name="Straight Arrow Connector 175">
          <a:extLst>
            <a:ext uri="{FF2B5EF4-FFF2-40B4-BE49-F238E27FC236}">
              <a16:creationId xmlns:a16="http://schemas.microsoft.com/office/drawing/2014/main" id="{A813FFF8-A7CA-588B-716D-74B7CDD4285B}"/>
            </a:ext>
          </a:extLst>
        </xdr:cNvPr>
        <xdr:cNvCxnSpPr/>
      </xdr:nvCxnSpPr>
      <xdr:spPr>
        <a:xfrm>
          <a:off x="13521101789" y="28484763"/>
          <a:ext cx="2533316" cy="3342"/>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1</xdr:col>
      <xdr:colOff>772028</xdr:colOff>
      <xdr:row>138</xdr:row>
      <xdr:rowOff>79207</xdr:rowOff>
    </xdr:from>
    <xdr:ext cx="744405" cy="172227"/>
    <mc:AlternateContent xmlns:mc="http://schemas.openxmlformats.org/markup-compatibility/2006">
      <mc:Choice xmlns:a14="http://schemas.microsoft.com/office/drawing/2010/main" Requires="a14">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179" name="TextBox 178">
              <a:extLst>
                <a:ext uri="{FF2B5EF4-FFF2-40B4-BE49-F238E27FC236}">
                  <a16:creationId xmlns:a16="http://schemas.microsoft.com/office/drawing/2014/main" id="{8B1A1BAF-757A-4472-6F83-B613D6EB6046}"/>
                </a:ext>
              </a:extLst>
            </xdr:cNvPr>
            <xdr:cNvSpPr txBox="1"/>
          </xdr:nvSpPr>
          <xdr:spPr>
            <a:xfrm>
              <a:off x="13523375304" y="2840020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3</xdr:col>
      <xdr:colOff>113632</xdr:colOff>
      <xdr:row>131</xdr:row>
      <xdr:rowOff>0</xdr:rowOff>
    </xdr:from>
    <xdr:to>
      <xdr:col>4</xdr:col>
      <xdr:colOff>678448</xdr:colOff>
      <xdr:row>137</xdr:row>
      <xdr:rowOff>133684</xdr:rowOff>
    </xdr:to>
    <xdr:cxnSp macro="">
      <xdr:nvCxnSpPr>
        <xdr:cNvPr id="181" name="Straight Connector 180">
          <a:extLst>
            <a:ext uri="{FF2B5EF4-FFF2-40B4-BE49-F238E27FC236}">
              <a16:creationId xmlns:a16="http://schemas.microsoft.com/office/drawing/2014/main" id="{8D99C9B0-3D84-76FD-6DA7-BD6BDBE9C1FA}"/>
            </a:ext>
          </a:extLst>
        </xdr:cNvPr>
        <xdr:cNvCxnSpPr/>
      </xdr:nvCxnSpPr>
      <xdr:spPr>
        <a:xfrm flipV="1">
          <a:off x="13521736789" y="26893921"/>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183816</xdr:colOff>
      <xdr:row>131</xdr:row>
      <xdr:rowOff>100263</xdr:rowOff>
    </xdr:from>
    <xdr:to>
      <xdr:col>4</xdr:col>
      <xdr:colOff>815474</xdr:colOff>
      <xdr:row>137</xdr:row>
      <xdr:rowOff>93579</xdr:rowOff>
    </xdr:to>
    <xdr:cxnSp macro="">
      <xdr:nvCxnSpPr>
        <xdr:cNvPr id="182" name="Straight Connector 181">
          <a:extLst>
            <a:ext uri="{FF2B5EF4-FFF2-40B4-BE49-F238E27FC236}">
              <a16:creationId xmlns:a16="http://schemas.microsoft.com/office/drawing/2014/main" id="{AAA3606B-3D2C-590F-B572-EAB9F2D82441}"/>
            </a:ext>
          </a:extLst>
        </xdr:cNvPr>
        <xdr:cNvCxnSpPr/>
      </xdr:nvCxnSpPr>
      <xdr:spPr>
        <a:xfrm>
          <a:off x="13521599763" y="26994184"/>
          <a:ext cx="1457158" cy="121652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528054</xdr:colOff>
      <xdr:row>130</xdr:row>
      <xdr:rowOff>35759</xdr:rowOff>
    </xdr:from>
    <xdr:ext cx="744405" cy="172227"/>
    <mc:AlternateContent xmlns:mc="http://schemas.openxmlformats.org/markup-compatibility/2006">
      <mc:Choice xmlns:a14="http://schemas.microsoft.com/office/drawing/2010/main" Requires="a14">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185" name="TextBox 184">
              <a:extLst>
                <a:ext uri="{FF2B5EF4-FFF2-40B4-BE49-F238E27FC236}">
                  <a16:creationId xmlns:a16="http://schemas.microsoft.com/office/drawing/2014/main" id="{F1751B00-8191-2874-4FF8-58CF7A2AA481}"/>
                </a:ext>
              </a:extLst>
            </xdr:cNvPr>
            <xdr:cNvSpPr txBox="1"/>
          </xdr:nvSpPr>
          <xdr:spPr>
            <a:xfrm>
              <a:off x="13522793778" y="2672581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oneCellAnchor>
    <xdr:from>
      <xdr:col>2</xdr:col>
      <xdr:colOff>564817</xdr:colOff>
      <xdr:row>137</xdr:row>
      <xdr:rowOff>22391</xdr:rowOff>
    </xdr:from>
    <xdr:ext cx="744405" cy="172227"/>
    <mc:AlternateContent xmlns:mc="http://schemas.openxmlformats.org/markup-compatibility/2006">
      <mc:Choice xmlns:a14="http://schemas.microsoft.com/office/drawing/2010/main" Requires="a14">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186" name="TextBox 185">
              <a:extLst>
                <a:ext uri="{FF2B5EF4-FFF2-40B4-BE49-F238E27FC236}">
                  <a16:creationId xmlns:a16="http://schemas.microsoft.com/office/drawing/2014/main" id="{D4A19455-49E1-AE70-F412-C800B63EE80C}"/>
                </a:ext>
              </a:extLst>
            </xdr:cNvPr>
            <xdr:cNvSpPr txBox="1"/>
          </xdr:nvSpPr>
          <xdr:spPr>
            <a:xfrm>
              <a:off x="13522757015" y="28139523"/>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3</xdr:col>
      <xdr:colOff>802105</xdr:colOff>
      <xdr:row>134</xdr:row>
      <xdr:rowOff>50132</xdr:rowOff>
    </xdr:from>
    <xdr:to>
      <xdr:col>4</xdr:col>
      <xdr:colOff>96921</xdr:colOff>
      <xdr:row>135</xdr:row>
      <xdr:rowOff>20052</xdr:rowOff>
    </xdr:to>
    <xdr:sp macro="" textlink="">
      <xdr:nvSpPr>
        <xdr:cNvPr id="187" name="Oval 186">
          <a:extLst>
            <a:ext uri="{FF2B5EF4-FFF2-40B4-BE49-F238E27FC236}">
              <a16:creationId xmlns:a16="http://schemas.microsoft.com/office/drawing/2014/main" id="{5E5BA02C-9C17-D115-E1C6-E4BF16C06678}"/>
            </a:ext>
          </a:extLst>
        </xdr:cNvPr>
        <xdr:cNvSpPr/>
      </xdr:nvSpPr>
      <xdr:spPr>
        <a:xfrm>
          <a:off x="13522318316" y="27555658"/>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50132</xdr:colOff>
      <xdr:row>134</xdr:row>
      <xdr:rowOff>49129</xdr:rowOff>
    </xdr:from>
    <xdr:ext cx="744405" cy="172227"/>
    <mc:AlternateContent xmlns:mc="http://schemas.openxmlformats.org/markup-compatibility/2006">
      <mc:Choice xmlns:a14="http://schemas.microsoft.com/office/drawing/2010/main" Requires="a14">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88" name="TextBox 187">
              <a:extLst>
                <a:ext uri="{FF2B5EF4-FFF2-40B4-BE49-F238E27FC236}">
                  <a16:creationId xmlns:a16="http://schemas.microsoft.com/office/drawing/2014/main" id="{2A6627CE-10FE-DF05-B50F-AB615EB27C5B}"/>
                </a:ext>
              </a:extLst>
            </xdr:cNvPr>
            <xdr:cNvSpPr txBox="1"/>
          </xdr:nvSpPr>
          <xdr:spPr>
            <a:xfrm>
              <a:off x="13520795200" y="27554655"/>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oneCellAnchor>
    <xdr:from>
      <xdr:col>3</xdr:col>
      <xdr:colOff>414422</xdr:colOff>
      <xdr:row>138</xdr:row>
      <xdr:rowOff>176129</xdr:rowOff>
    </xdr:from>
    <xdr:ext cx="744405" cy="172227"/>
    <mc:AlternateContent xmlns:mc="http://schemas.openxmlformats.org/markup-compatibility/2006">
      <mc:Choice xmlns:a14="http://schemas.microsoft.com/office/drawing/2010/main" Requires="a14">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189" name="TextBox 188">
              <a:extLst>
                <a:ext uri="{FF2B5EF4-FFF2-40B4-BE49-F238E27FC236}">
                  <a16:creationId xmlns:a16="http://schemas.microsoft.com/office/drawing/2014/main" id="{87973C09-6D57-3F87-227F-B288A4B8E0A6}"/>
                </a:ext>
              </a:extLst>
            </xdr:cNvPr>
            <xdr:cNvSpPr txBox="1"/>
          </xdr:nvSpPr>
          <xdr:spPr>
            <a:xfrm>
              <a:off x="13522081910" y="28497129"/>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twoCellAnchor>
    <xdr:from>
      <xdr:col>2</xdr:col>
      <xdr:colOff>471237</xdr:colOff>
      <xdr:row>131</xdr:row>
      <xdr:rowOff>177131</xdr:rowOff>
    </xdr:from>
    <xdr:to>
      <xdr:col>4</xdr:col>
      <xdr:colOff>210553</xdr:colOff>
      <xdr:row>138</xdr:row>
      <xdr:rowOff>106947</xdr:rowOff>
    </xdr:to>
    <xdr:cxnSp macro="">
      <xdr:nvCxnSpPr>
        <xdr:cNvPr id="190" name="Straight Connector 189">
          <a:extLst>
            <a:ext uri="{FF2B5EF4-FFF2-40B4-BE49-F238E27FC236}">
              <a16:creationId xmlns:a16="http://schemas.microsoft.com/office/drawing/2014/main" id="{1D0DA76B-BAAD-CE32-7221-D6DAABE6836F}"/>
            </a:ext>
          </a:extLst>
        </xdr:cNvPr>
        <xdr:cNvCxnSpPr/>
      </xdr:nvCxnSpPr>
      <xdr:spPr>
        <a:xfrm flipV="1">
          <a:off x="13522204684" y="27071052"/>
          <a:ext cx="1390316" cy="13568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26738</xdr:colOff>
      <xdr:row>131</xdr:row>
      <xdr:rowOff>65839</xdr:rowOff>
    </xdr:from>
    <xdr:ext cx="744405" cy="172227"/>
    <mc:AlternateContent xmlns:mc="http://schemas.openxmlformats.org/markup-compatibility/2006">
      <mc:Choice xmlns:a14="http://schemas.microsoft.com/office/drawing/2010/main" Requires="a14">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191" name="TextBox 190">
              <a:extLst>
                <a:ext uri="{FF2B5EF4-FFF2-40B4-BE49-F238E27FC236}">
                  <a16:creationId xmlns:a16="http://schemas.microsoft.com/office/drawing/2014/main" id="{FBD1B7A0-9FED-3CE4-FA6C-ED93755AD740}"/>
                </a:ext>
              </a:extLst>
            </xdr:cNvPr>
            <xdr:cNvSpPr txBox="1"/>
          </xdr:nvSpPr>
          <xdr:spPr>
            <a:xfrm>
              <a:off x="13523295094" y="26959760"/>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4</xdr:col>
      <xdr:colOff>26737</xdr:colOff>
      <xdr:row>135</xdr:row>
      <xdr:rowOff>20052</xdr:rowOff>
    </xdr:from>
    <xdr:to>
      <xdr:col>4</xdr:col>
      <xdr:colOff>36763</xdr:colOff>
      <xdr:row>137</xdr:row>
      <xdr:rowOff>100263</xdr:rowOff>
    </xdr:to>
    <xdr:cxnSp macro="">
      <xdr:nvCxnSpPr>
        <xdr:cNvPr id="193" name="Straight Arrow Connector 192">
          <a:extLst>
            <a:ext uri="{FF2B5EF4-FFF2-40B4-BE49-F238E27FC236}">
              <a16:creationId xmlns:a16="http://schemas.microsoft.com/office/drawing/2014/main" id="{5D8D1602-C976-3D94-1BF0-E7AA75C6DF91}"/>
            </a:ext>
          </a:extLst>
        </xdr:cNvPr>
        <xdr:cNvCxnSpPr>
          <a:stCxn id="187" idx="4"/>
        </xdr:cNvCxnSpPr>
      </xdr:nvCxnSpPr>
      <xdr:spPr>
        <a:xfrm>
          <a:off x="13522378474" y="27729447"/>
          <a:ext cx="10026" cy="487948"/>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487949</xdr:colOff>
      <xdr:row>135</xdr:row>
      <xdr:rowOff>142707</xdr:rowOff>
    </xdr:from>
    <xdr:ext cx="744405" cy="172227"/>
    <mc:AlternateContent xmlns:mc="http://schemas.openxmlformats.org/markup-compatibility/2006">
      <mc:Choice xmlns:a14="http://schemas.microsoft.com/office/drawing/2010/main" Requires="a14">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dr:sp macro="" textlink="">
          <xdr:nvSpPr>
            <xdr:cNvPr id="194" name="TextBox 193">
              <a:extLst>
                <a:ext uri="{FF2B5EF4-FFF2-40B4-BE49-F238E27FC236}">
                  <a16:creationId xmlns:a16="http://schemas.microsoft.com/office/drawing/2014/main" id="{4D314DB5-6B7E-4260-9C4B-909EAE8C66FA}"/>
                </a:ext>
              </a:extLst>
            </xdr:cNvPr>
            <xdr:cNvSpPr txBox="1"/>
          </xdr:nvSpPr>
          <xdr:spPr>
            <a:xfrm>
              <a:off x="13522008383" y="27852102"/>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447842</xdr:colOff>
      <xdr:row>135</xdr:row>
      <xdr:rowOff>123657</xdr:rowOff>
    </xdr:from>
    <xdr:to>
      <xdr:col>3</xdr:col>
      <xdr:colOff>568158</xdr:colOff>
      <xdr:row>136</xdr:row>
      <xdr:rowOff>93578</xdr:rowOff>
    </xdr:to>
    <xdr:sp macro="" textlink="">
      <xdr:nvSpPr>
        <xdr:cNvPr id="195" name="Oval 194">
          <a:extLst>
            <a:ext uri="{FF2B5EF4-FFF2-40B4-BE49-F238E27FC236}">
              <a16:creationId xmlns:a16="http://schemas.microsoft.com/office/drawing/2014/main" id="{AC5D0643-82DB-F0A0-7D47-BF2AE3F83BA7}"/>
            </a:ext>
          </a:extLst>
        </xdr:cNvPr>
        <xdr:cNvSpPr/>
      </xdr:nvSpPr>
      <xdr:spPr>
        <a:xfrm>
          <a:off x="13522672579" y="2783305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3</xdr:col>
      <xdr:colOff>83553</xdr:colOff>
      <xdr:row>138</xdr:row>
      <xdr:rowOff>172787</xdr:rowOff>
    </xdr:from>
    <xdr:ext cx="744405" cy="172227"/>
    <mc:AlternateContent xmlns:mc="http://schemas.openxmlformats.org/markup-compatibility/2006">
      <mc:Choice xmlns:a14="http://schemas.microsoft.com/office/drawing/2010/main" Requires="a14">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dr:sp macro="" textlink="">
          <xdr:nvSpPr>
            <xdr:cNvPr id="196" name="TextBox 195">
              <a:extLst>
                <a:ext uri="{FF2B5EF4-FFF2-40B4-BE49-F238E27FC236}">
                  <a16:creationId xmlns:a16="http://schemas.microsoft.com/office/drawing/2014/main" id="{9E5AEAD8-4395-0377-3447-DDB6548774EC}"/>
                </a:ext>
              </a:extLst>
            </xdr:cNvPr>
            <xdr:cNvSpPr txBox="1"/>
          </xdr:nvSpPr>
          <xdr:spPr>
            <a:xfrm>
              <a:off x="13522412779" y="28493787"/>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5</xdr:col>
      <xdr:colOff>114241</xdr:colOff>
      <xdr:row>135</xdr:row>
      <xdr:rowOff>160602</xdr:rowOff>
    </xdr:from>
    <xdr:ext cx="744405" cy="121380"/>
    <mc:AlternateContent xmlns:mc="http://schemas.openxmlformats.org/markup-compatibility/2006">
      <mc:Choice xmlns:a14="http://schemas.microsoft.com/office/drawing/2010/main" Requires="a14">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700" b="0" i="1">
                            <a:latin typeface="Cambria Math" panose="02040503050406030204" pitchFamily="18" charset="0"/>
                          </a:rPr>
                        </m:ctrlPr>
                      </m:sSubPr>
                      <m:e>
                        <m:r>
                          <a:rPr lang="en-US" sz="700" b="0" i="1">
                            <a:latin typeface="Cambria Math" panose="02040503050406030204" pitchFamily="18" charset="0"/>
                          </a:rPr>
                          <m:t>𝑃</m:t>
                        </m:r>
                      </m:e>
                      <m:sub>
                        <m:r>
                          <a:rPr lang="en-US" sz="700" b="0" i="1">
                            <a:latin typeface="Cambria Math" panose="02040503050406030204" pitchFamily="18" charset="0"/>
                          </a:rPr>
                          <m:t>𝐵</m:t>
                        </m:r>
                      </m:sub>
                    </m:sSub>
                    <m:r>
                      <a:rPr lang="en-US" sz="700" b="0" i="0">
                        <a:latin typeface="Cambria Math" panose="02040503050406030204" pitchFamily="18" charset="0"/>
                      </a:rPr>
                      <m:t>(</m:t>
                    </m:r>
                    <m:r>
                      <a:rPr lang="he-IL" sz="700" b="0" i="0">
                        <a:latin typeface="Cambria Math" panose="02040503050406030204" pitchFamily="18" charset="0"/>
                      </a:rPr>
                      <m:t>צרכן</m:t>
                    </m:r>
                    <m:r>
                      <a:rPr lang="he-IL" sz="700" b="0" i="0">
                        <a:latin typeface="Cambria Math" panose="02040503050406030204" pitchFamily="18" charset="0"/>
                      </a:rPr>
                      <m:t>)</m:t>
                    </m:r>
                  </m:oMath>
                </m:oMathPara>
              </a14:m>
              <a:endParaRPr lang="en-US" sz="700"/>
            </a:p>
          </xdr:txBody>
        </xdr:sp>
      </mc:Choice>
      <mc:Fallback>
        <xdr:sp macro="" textlink="">
          <xdr:nvSpPr>
            <xdr:cNvPr id="197" name="TextBox 196">
              <a:extLst>
                <a:ext uri="{FF2B5EF4-FFF2-40B4-BE49-F238E27FC236}">
                  <a16:creationId xmlns:a16="http://schemas.microsoft.com/office/drawing/2014/main" id="{0D49D0C8-9C00-3449-58E5-7CB306C0B7D5}"/>
                </a:ext>
              </a:extLst>
            </xdr:cNvPr>
            <xdr:cNvSpPr txBox="1"/>
          </xdr:nvSpPr>
          <xdr:spPr>
            <a:xfrm>
              <a:off x="13546234815" y="27868749"/>
              <a:ext cx="744405" cy="1213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𝑃_𝐵 (</a:t>
              </a:r>
              <a:r>
                <a:rPr lang="he-IL" sz="700" b="0" i="0">
                  <a:latin typeface="Cambria Math" panose="02040503050406030204" pitchFamily="18" charset="0"/>
                </a:rPr>
                <a:t>צרכן)</a:t>
              </a:r>
              <a:endParaRPr lang="en-US" sz="700"/>
            </a:p>
          </xdr:txBody>
        </xdr:sp>
      </mc:Fallback>
    </mc:AlternateContent>
    <xdr:clientData/>
  </xdr:oneCellAnchor>
  <xdr:twoCellAnchor>
    <xdr:from>
      <xdr:col>3</xdr:col>
      <xdr:colOff>523827</xdr:colOff>
      <xdr:row>133</xdr:row>
      <xdr:rowOff>90237</xdr:rowOff>
    </xdr:from>
    <xdr:to>
      <xdr:col>3</xdr:col>
      <xdr:colOff>534737</xdr:colOff>
      <xdr:row>135</xdr:row>
      <xdr:rowOff>108505</xdr:rowOff>
    </xdr:to>
    <xdr:cxnSp macro="">
      <xdr:nvCxnSpPr>
        <xdr:cNvPr id="198" name="Straight Arrow Connector 197">
          <a:extLst>
            <a:ext uri="{FF2B5EF4-FFF2-40B4-BE49-F238E27FC236}">
              <a16:creationId xmlns:a16="http://schemas.microsoft.com/office/drawing/2014/main" id="{946241F6-FB6D-DD0B-E3A4-4BC5BE24AF7A}"/>
            </a:ext>
          </a:extLst>
        </xdr:cNvPr>
        <xdr:cNvCxnSpPr/>
      </xdr:nvCxnSpPr>
      <xdr:spPr>
        <a:xfrm flipH="1" flipV="1">
          <a:off x="13522706000" y="27391895"/>
          <a:ext cx="10910" cy="426005"/>
        </a:xfrm>
        <a:prstGeom prst="straightConnector1">
          <a:avLst/>
        </a:prstGeom>
        <a:ln w="19050" cap="flat" cmpd="sng" algn="ctr">
          <a:solidFill>
            <a:schemeClr val="accent6"/>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818817</xdr:colOff>
      <xdr:row>134</xdr:row>
      <xdr:rowOff>5682</xdr:rowOff>
    </xdr:from>
    <xdr:ext cx="744405" cy="172227"/>
    <mc:AlternateContent xmlns:mc="http://schemas.openxmlformats.org/markup-compatibility/2006">
      <mc:Choice xmlns:a14="http://schemas.microsoft.com/office/drawing/2010/main" Requires="a14">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dr:sp macro="" textlink="">
          <xdr:nvSpPr>
            <xdr:cNvPr id="200" name="TextBox 199">
              <a:extLst>
                <a:ext uri="{FF2B5EF4-FFF2-40B4-BE49-F238E27FC236}">
                  <a16:creationId xmlns:a16="http://schemas.microsoft.com/office/drawing/2014/main" id="{D02C1013-88AF-3531-5AD0-FD2636F8C05E}"/>
                </a:ext>
              </a:extLst>
            </xdr:cNvPr>
            <xdr:cNvSpPr txBox="1"/>
          </xdr:nvSpPr>
          <xdr:spPr>
            <a:xfrm>
              <a:off x="13522503015" y="27511208"/>
              <a:ext cx="7444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3</xdr:col>
      <xdr:colOff>481264</xdr:colOff>
      <xdr:row>132</xdr:row>
      <xdr:rowOff>116973</xdr:rowOff>
    </xdr:from>
    <xdr:to>
      <xdr:col>3</xdr:col>
      <xdr:colOff>601580</xdr:colOff>
      <xdr:row>133</xdr:row>
      <xdr:rowOff>86893</xdr:rowOff>
    </xdr:to>
    <xdr:sp macro="" textlink="">
      <xdr:nvSpPr>
        <xdr:cNvPr id="201" name="Oval 200">
          <a:extLst>
            <a:ext uri="{FF2B5EF4-FFF2-40B4-BE49-F238E27FC236}">
              <a16:creationId xmlns:a16="http://schemas.microsoft.com/office/drawing/2014/main" id="{FC564936-2BDD-DB7B-1208-75E413712B91}"/>
            </a:ext>
          </a:extLst>
        </xdr:cNvPr>
        <xdr:cNvSpPr/>
      </xdr:nvSpPr>
      <xdr:spPr>
        <a:xfrm>
          <a:off x="13522639157" y="27214762"/>
          <a:ext cx="120316" cy="17378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667870</xdr:colOff>
      <xdr:row>132</xdr:row>
      <xdr:rowOff>128246</xdr:rowOff>
    </xdr:from>
    <xdr:ext cx="2086539" cy="143886"/>
    <mc:AlternateContent xmlns:mc="http://schemas.openxmlformats.org/markup-compatibility/2006">
      <mc:Choice xmlns:a14="http://schemas.microsoft.com/office/drawing/2010/main" Requires="a14">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𝑃</m:t>
                        </m:r>
                      </m:e>
                      <m:sub>
                        <m:r>
                          <a:rPr lang="en-US" sz="800" b="0" i="1">
                            <a:latin typeface="Cambria Math" panose="02040503050406030204" pitchFamily="18" charset="0"/>
                          </a:rPr>
                          <m:t>𝐶</m:t>
                        </m:r>
                      </m:sub>
                    </m:sSub>
                    <m:d>
                      <m:dPr>
                        <m:ctrlPr>
                          <a:rPr lang="en-US" sz="800" b="0" i="0">
                            <a:latin typeface="Cambria Math" panose="02040503050406030204" pitchFamily="18" charset="0"/>
                          </a:rPr>
                        </m:ctrlPr>
                      </m:dPr>
                      <m:e>
                        <m:r>
                          <a:rPr lang="he-IL" sz="800" b="0" i="0">
                            <a:latin typeface="Cambria Math" panose="02040503050406030204" pitchFamily="18" charset="0"/>
                          </a:rPr>
                          <m:t>יצרן</m:t>
                        </m:r>
                      </m:e>
                    </m:d>
                    <m:r>
                      <a:rPr lang="he-IL" sz="800" b="0" i="0">
                        <a:latin typeface="Cambria Math" panose="02040503050406030204" pitchFamily="18" charset="0"/>
                      </a:rPr>
                      <m:t>=</m:t>
                    </m:r>
                    <m:r>
                      <m:rPr>
                        <m:sty m:val="p"/>
                      </m:rPr>
                      <a:rPr lang="en-US" sz="800" b="0" i="0">
                        <a:latin typeface="Cambria Math" panose="02040503050406030204" pitchFamily="18" charset="0"/>
                      </a:rPr>
                      <m:t>P</m:t>
                    </m:r>
                    <m:d>
                      <m:dPr>
                        <m:ctrlPr>
                          <a:rPr lang="en-US" sz="800" b="0" i="0">
                            <a:latin typeface="Cambria Math" panose="02040503050406030204" pitchFamily="18" charset="0"/>
                          </a:rPr>
                        </m:ctrlPr>
                      </m:dPr>
                      <m:e>
                        <m:r>
                          <a:rPr lang="he-IL" sz="800" b="0" i="0">
                            <a:latin typeface="Cambria Math" panose="02040503050406030204" pitchFamily="18" charset="0"/>
                          </a:rPr>
                          <m:t>צרכן</m:t>
                        </m:r>
                      </m:e>
                    </m:d>
                    <m:r>
                      <a:rPr lang="he-IL" sz="800" b="0" i="0">
                        <a:latin typeface="Cambria Math" panose="02040503050406030204" pitchFamily="18" charset="0"/>
                      </a:rPr>
                      <m:t>+</m:t>
                    </m:r>
                    <m:r>
                      <a:rPr lang="en-US" sz="800" b="0" i="1">
                        <a:latin typeface="Cambria Math" panose="02040503050406030204" pitchFamily="18" charset="0"/>
                      </a:rPr>
                      <m:t>𝑆𝑈𝐵</m:t>
                    </m:r>
                  </m:oMath>
                </m:oMathPara>
              </a14:m>
              <a:endParaRPr lang="en-US" sz="800"/>
            </a:p>
          </xdr:txBody>
        </xdr:sp>
      </mc:Choice>
      <mc:Fallback>
        <xdr:sp macro="" textlink="">
          <xdr:nvSpPr>
            <xdr:cNvPr id="202" name="TextBox 201">
              <a:extLst>
                <a:ext uri="{FF2B5EF4-FFF2-40B4-BE49-F238E27FC236}">
                  <a16:creationId xmlns:a16="http://schemas.microsoft.com/office/drawing/2014/main" id="{0ABB4902-70B2-3756-1902-BC9B78165B92}"/>
                </a:ext>
              </a:extLst>
            </xdr:cNvPr>
            <xdr:cNvSpPr txBox="1"/>
          </xdr:nvSpPr>
          <xdr:spPr>
            <a:xfrm>
              <a:off x="13545166109" y="27223886"/>
              <a:ext cx="2086539" cy="1438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𝑃_𝐶 (</a:t>
              </a:r>
              <a:r>
                <a:rPr lang="he-IL" sz="800" b="0" i="0">
                  <a:latin typeface="Cambria Math" panose="02040503050406030204" pitchFamily="18" charset="0"/>
                </a:rPr>
                <a:t>יצרן)=</a:t>
              </a:r>
              <a:r>
                <a:rPr lang="en-US" sz="800" b="0" i="0">
                  <a:latin typeface="Cambria Math" panose="02040503050406030204" pitchFamily="18" charset="0"/>
                </a:rPr>
                <a:t>P(</a:t>
              </a:r>
              <a:r>
                <a:rPr lang="he-IL" sz="800" b="0" i="0">
                  <a:latin typeface="Cambria Math" panose="02040503050406030204" pitchFamily="18" charset="0"/>
                </a:rPr>
                <a:t>צרכן)+</a:t>
              </a:r>
              <a:r>
                <a:rPr lang="en-US" sz="800" b="0" i="0">
                  <a:latin typeface="Cambria Math" panose="02040503050406030204" pitchFamily="18" charset="0"/>
                </a:rPr>
                <a:t>𝑆𝑈𝐵</a:t>
              </a:r>
              <a:endParaRPr lang="en-US" sz="800"/>
            </a:p>
          </xdr:txBody>
        </xdr:sp>
      </mc:Fallback>
    </mc:AlternateContent>
    <xdr:clientData/>
  </xdr:oneCellAnchor>
  <xdr:twoCellAnchor>
    <xdr:from>
      <xdr:col>7</xdr:col>
      <xdr:colOff>885372</xdr:colOff>
      <xdr:row>150</xdr:row>
      <xdr:rowOff>199571</xdr:rowOff>
    </xdr:from>
    <xdr:to>
      <xdr:col>7</xdr:col>
      <xdr:colOff>896257</xdr:colOff>
      <xdr:row>162</xdr:row>
      <xdr:rowOff>101600</xdr:rowOff>
    </xdr:to>
    <xdr:cxnSp macro="">
      <xdr:nvCxnSpPr>
        <xdr:cNvPr id="206" name="Straight Arrow Connector 205">
          <a:extLst>
            <a:ext uri="{FF2B5EF4-FFF2-40B4-BE49-F238E27FC236}">
              <a16:creationId xmlns:a16="http://schemas.microsoft.com/office/drawing/2014/main" id="{DEF7C971-C7B3-F93E-369D-C7385CF0A48E}"/>
            </a:ext>
          </a:extLst>
        </xdr:cNvPr>
        <xdr:cNvCxnSpPr/>
      </xdr:nvCxnSpPr>
      <xdr:spPr>
        <a:xfrm flipV="1">
          <a:off x="13548751886" y="30911800"/>
          <a:ext cx="10885" cy="2340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330201</xdr:colOff>
      <xdr:row>150</xdr:row>
      <xdr:rowOff>14514</xdr:rowOff>
    </xdr:from>
    <xdr:ext cx="1093226" cy="172227"/>
    <mc:AlternateContent xmlns:mc="http://schemas.openxmlformats.org/markup-compatibility/2006">
      <mc:Choice xmlns:a14="http://schemas.microsoft.com/office/drawing/2010/main" Requires="a14">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oMath>
                </m:oMathPara>
              </a14:m>
              <a:endParaRPr lang="en-US" sz="1100"/>
            </a:p>
          </xdr:txBody>
        </xdr:sp>
      </mc:Choice>
      <mc:Fallback>
        <xdr:sp macro="" textlink="">
          <xdr:nvSpPr>
            <xdr:cNvPr id="207" name="TextBox 206">
              <a:extLst>
                <a:ext uri="{FF2B5EF4-FFF2-40B4-BE49-F238E27FC236}">
                  <a16:creationId xmlns:a16="http://schemas.microsoft.com/office/drawing/2014/main" id="{661803B0-06B0-F7BA-836A-09B08C351BD6}"/>
                </a:ext>
              </a:extLst>
            </xdr:cNvPr>
            <xdr:cNvSpPr txBox="1"/>
          </xdr:nvSpPr>
          <xdr:spPr>
            <a:xfrm>
              <a:off x="13548224716" y="30726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twoCellAnchor>
    <xdr:from>
      <xdr:col>5</xdr:col>
      <xdr:colOff>112487</xdr:colOff>
      <xdr:row>160</xdr:row>
      <xdr:rowOff>94342</xdr:rowOff>
    </xdr:from>
    <xdr:to>
      <xdr:col>7</xdr:col>
      <xdr:colOff>1121229</xdr:colOff>
      <xdr:row>160</xdr:row>
      <xdr:rowOff>108857</xdr:rowOff>
    </xdr:to>
    <xdr:cxnSp macro="">
      <xdr:nvCxnSpPr>
        <xdr:cNvPr id="208" name="Straight Arrow Connector 207">
          <a:extLst>
            <a:ext uri="{FF2B5EF4-FFF2-40B4-BE49-F238E27FC236}">
              <a16:creationId xmlns:a16="http://schemas.microsoft.com/office/drawing/2014/main" id="{420F1DF8-66AB-67BA-D6E4-9B19AEAF6EAB}"/>
            </a:ext>
          </a:extLst>
        </xdr:cNvPr>
        <xdr:cNvCxnSpPr/>
      </xdr:nvCxnSpPr>
      <xdr:spPr>
        <a:xfrm flipV="1">
          <a:off x="13548526914" y="32838571"/>
          <a:ext cx="2663371" cy="1451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275773</xdr:colOff>
      <xdr:row>159</xdr:row>
      <xdr:rowOff>199572</xdr:rowOff>
    </xdr:from>
    <xdr:ext cx="1093226" cy="172227"/>
    <mc:AlternateContent xmlns:mc="http://schemas.openxmlformats.org/markup-compatibility/2006">
      <mc:Choice xmlns:a14="http://schemas.microsoft.com/office/drawing/2010/main" Requires="a14">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oMath>
                </m:oMathPara>
              </a14:m>
              <a:endParaRPr lang="en-US" sz="1100"/>
            </a:p>
          </xdr:txBody>
        </xdr:sp>
      </mc:Choice>
      <mc:Fallback>
        <xdr:sp macro="" textlink="">
          <xdr:nvSpPr>
            <xdr:cNvPr id="211" name="TextBox 210">
              <a:extLst>
                <a:ext uri="{FF2B5EF4-FFF2-40B4-BE49-F238E27FC236}">
                  <a16:creationId xmlns:a16="http://schemas.microsoft.com/office/drawing/2014/main" id="{933E528B-E14D-8A82-E71F-D164FB44D266}"/>
                </a:ext>
              </a:extLst>
            </xdr:cNvPr>
            <xdr:cNvSpPr txBox="1"/>
          </xdr:nvSpPr>
          <xdr:spPr>
            <a:xfrm>
              <a:off x="13550761087" y="327406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780143</xdr:colOff>
      <xdr:row>151</xdr:row>
      <xdr:rowOff>163285</xdr:rowOff>
    </xdr:from>
    <xdr:to>
      <xdr:col>7</xdr:col>
      <xdr:colOff>337457</xdr:colOff>
      <xdr:row>159</xdr:row>
      <xdr:rowOff>43542</xdr:rowOff>
    </xdr:to>
    <xdr:cxnSp macro="">
      <xdr:nvCxnSpPr>
        <xdr:cNvPr id="213" name="Straight Connector 212">
          <a:extLst>
            <a:ext uri="{FF2B5EF4-FFF2-40B4-BE49-F238E27FC236}">
              <a16:creationId xmlns:a16="http://schemas.microsoft.com/office/drawing/2014/main" id="{CFD6FD7C-1DB9-EFF4-670B-B07E7B23B93C}"/>
            </a:ext>
          </a:extLst>
        </xdr:cNvPr>
        <xdr:cNvCxnSpPr/>
      </xdr:nvCxnSpPr>
      <xdr:spPr>
        <a:xfrm flipV="1">
          <a:off x="13549310686" y="31078714"/>
          <a:ext cx="1211943" cy="150585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537029</xdr:colOff>
      <xdr:row>152</xdr:row>
      <xdr:rowOff>105228</xdr:rowOff>
    </xdr:from>
    <xdr:to>
      <xdr:col>7</xdr:col>
      <xdr:colOff>624114</xdr:colOff>
      <xdr:row>158</xdr:row>
      <xdr:rowOff>188685</xdr:rowOff>
    </xdr:to>
    <xdr:cxnSp macro="">
      <xdr:nvCxnSpPr>
        <xdr:cNvPr id="214" name="Straight Connector 213">
          <a:extLst>
            <a:ext uri="{FF2B5EF4-FFF2-40B4-BE49-F238E27FC236}">
              <a16:creationId xmlns:a16="http://schemas.microsoft.com/office/drawing/2014/main" id="{34BC5CFC-2B4D-3F0E-0295-CD7158066378}"/>
            </a:ext>
          </a:extLst>
        </xdr:cNvPr>
        <xdr:cNvCxnSpPr/>
      </xdr:nvCxnSpPr>
      <xdr:spPr>
        <a:xfrm>
          <a:off x="13549024029" y="31223857"/>
          <a:ext cx="1741714" cy="1302657"/>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707573</xdr:colOff>
      <xdr:row>158</xdr:row>
      <xdr:rowOff>130628</xdr:rowOff>
    </xdr:from>
    <xdr:ext cx="1093226" cy="172227"/>
    <mc:AlternateContent xmlns:mc="http://schemas.openxmlformats.org/markup-compatibility/2006">
      <mc:Choice xmlns:a14="http://schemas.microsoft.com/office/drawing/2010/main" Requires="a14">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dr:sp macro="" textlink="">
          <xdr:nvSpPr>
            <xdr:cNvPr id="217" name="TextBox 216">
              <a:extLst>
                <a:ext uri="{FF2B5EF4-FFF2-40B4-BE49-F238E27FC236}">
                  <a16:creationId xmlns:a16="http://schemas.microsoft.com/office/drawing/2014/main" id="{766B9592-1A06-A7FD-5D74-307FC96E24A4}"/>
                </a:ext>
              </a:extLst>
            </xdr:cNvPr>
            <xdr:cNvSpPr txBox="1"/>
          </xdr:nvSpPr>
          <xdr:spPr>
            <a:xfrm>
              <a:off x="13550329287" y="32468457"/>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5</xdr:col>
      <xdr:colOff>130631</xdr:colOff>
      <xdr:row>151</xdr:row>
      <xdr:rowOff>65314</xdr:rowOff>
    </xdr:from>
    <xdr:ext cx="1093226" cy="172227"/>
    <mc:AlternateContent xmlns:mc="http://schemas.openxmlformats.org/markup-compatibility/2006">
      <mc:Choice xmlns:a14="http://schemas.microsoft.com/office/drawing/2010/main" Requires="a14">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0</m:t>
                        </m:r>
                      </m:sub>
                    </m:sSub>
                  </m:oMath>
                </m:oMathPara>
              </a14:m>
              <a:endParaRPr lang="en-US" sz="1100"/>
            </a:p>
          </xdr:txBody>
        </xdr:sp>
      </mc:Choice>
      <mc:Fallback>
        <xdr:sp macro="" textlink="">
          <xdr:nvSpPr>
            <xdr:cNvPr id="218" name="TextBox 217">
              <a:extLst>
                <a:ext uri="{FF2B5EF4-FFF2-40B4-BE49-F238E27FC236}">
                  <a16:creationId xmlns:a16="http://schemas.microsoft.com/office/drawing/2014/main" id="{38A8B325-406D-7F84-8377-74541D13DC87}"/>
                </a:ext>
              </a:extLst>
            </xdr:cNvPr>
            <xdr:cNvSpPr txBox="1"/>
          </xdr:nvSpPr>
          <xdr:spPr>
            <a:xfrm>
              <a:off x="13550078915" y="30980743"/>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𝑆_0</a:t>
              </a:r>
              <a:endParaRPr lang="en-US" sz="1100"/>
            </a:p>
          </xdr:txBody>
        </xdr:sp>
      </mc:Fallback>
    </mc:AlternateContent>
    <xdr:clientData/>
  </xdr:oneCellAnchor>
  <xdr:twoCellAnchor>
    <xdr:from>
      <xdr:col>6</xdr:col>
      <xdr:colOff>500743</xdr:colOff>
      <xdr:row>155</xdr:row>
      <xdr:rowOff>50800</xdr:rowOff>
    </xdr:from>
    <xdr:to>
      <xdr:col>6</xdr:col>
      <xdr:colOff>653143</xdr:colOff>
      <xdr:row>156</xdr:row>
      <xdr:rowOff>14514</xdr:rowOff>
    </xdr:to>
    <xdr:sp macro="" textlink="">
      <xdr:nvSpPr>
        <xdr:cNvPr id="219" name="Oval 218">
          <a:extLst>
            <a:ext uri="{FF2B5EF4-FFF2-40B4-BE49-F238E27FC236}">
              <a16:creationId xmlns:a16="http://schemas.microsoft.com/office/drawing/2014/main" id="{CF09FCA8-0DFD-872B-EEE3-55CF4FD1754E}"/>
            </a:ext>
          </a:extLst>
        </xdr:cNvPr>
        <xdr:cNvSpPr/>
      </xdr:nvSpPr>
      <xdr:spPr>
        <a:xfrm>
          <a:off x="13549822314" y="31779029"/>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5</xdr:col>
      <xdr:colOff>820060</xdr:colOff>
      <xdr:row>160</xdr:row>
      <xdr:rowOff>101605</xdr:rowOff>
    </xdr:from>
    <xdr:ext cx="1093226" cy="172227"/>
    <mc:AlternateContent xmlns:mc="http://schemas.openxmlformats.org/markup-compatibility/2006">
      <mc:Choice xmlns:a14="http://schemas.microsoft.com/office/drawing/2010/main" Requires="a14">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20" name="TextBox 219">
              <a:extLst>
                <a:ext uri="{FF2B5EF4-FFF2-40B4-BE49-F238E27FC236}">
                  <a16:creationId xmlns:a16="http://schemas.microsoft.com/office/drawing/2014/main" id="{DA925DEF-A457-249D-48A8-FD78D8F9C0BD}"/>
                </a:ext>
              </a:extLst>
            </xdr:cNvPr>
            <xdr:cNvSpPr txBox="1"/>
          </xdr:nvSpPr>
          <xdr:spPr>
            <a:xfrm>
              <a:off x="13549389486" y="328458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𝑄_𝐴</a:t>
              </a:r>
              <a:endParaRPr lang="en-US" sz="1100"/>
            </a:p>
          </xdr:txBody>
        </xdr:sp>
      </mc:Fallback>
    </mc:AlternateContent>
    <xdr:clientData/>
  </xdr:oneCellAnchor>
  <xdr:oneCellAnchor>
    <xdr:from>
      <xdr:col>7</xdr:col>
      <xdr:colOff>460847</xdr:colOff>
      <xdr:row>155</xdr:row>
      <xdr:rowOff>47177</xdr:rowOff>
    </xdr:from>
    <xdr:ext cx="1093226" cy="172227"/>
    <mc:AlternateContent xmlns:mc="http://schemas.openxmlformats.org/markup-compatibility/2006">
      <mc:Choice xmlns:a14="http://schemas.microsoft.com/office/drawing/2010/main" Requires="a14">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21" name="TextBox 220">
              <a:extLst>
                <a:ext uri="{FF2B5EF4-FFF2-40B4-BE49-F238E27FC236}">
                  <a16:creationId xmlns:a16="http://schemas.microsoft.com/office/drawing/2014/main" id="{5DC34D83-0BA2-F4F1-33D2-4B964A4F5A07}"/>
                </a:ext>
              </a:extLst>
            </xdr:cNvPr>
            <xdr:cNvSpPr txBox="1"/>
          </xdr:nvSpPr>
          <xdr:spPr>
            <a:xfrm>
              <a:off x="13548094070" y="31775406"/>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a:t>
              </a:r>
              <a:endParaRPr lang="en-US" sz="1100"/>
            </a:p>
          </xdr:txBody>
        </xdr:sp>
      </mc:Fallback>
    </mc:AlternateContent>
    <xdr:clientData/>
  </xdr:oneCellAnchor>
  <xdr:twoCellAnchor>
    <xdr:from>
      <xdr:col>5</xdr:col>
      <xdr:colOff>166914</xdr:colOff>
      <xdr:row>154</xdr:row>
      <xdr:rowOff>39914</xdr:rowOff>
    </xdr:from>
    <xdr:to>
      <xdr:col>6</xdr:col>
      <xdr:colOff>214086</xdr:colOff>
      <xdr:row>159</xdr:row>
      <xdr:rowOff>145142</xdr:rowOff>
    </xdr:to>
    <xdr:cxnSp macro="">
      <xdr:nvCxnSpPr>
        <xdr:cNvPr id="223" name="Straight Connector 222">
          <a:extLst>
            <a:ext uri="{FF2B5EF4-FFF2-40B4-BE49-F238E27FC236}">
              <a16:creationId xmlns:a16="http://schemas.microsoft.com/office/drawing/2014/main" id="{5FCC8AB6-90D8-AEA3-16D4-973203BB0BAA}"/>
            </a:ext>
          </a:extLst>
        </xdr:cNvPr>
        <xdr:cNvCxnSpPr/>
      </xdr:nvCxnSpPr>
      <xdr:spPr>
        <a:xfrm flipV="1">
          <a:off x="13550261371" y="31564943"/>
          <a:ext cx="874487" cy="112122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304802</xdr:colOff>
      <xdr:row>153</xdr:row>
      <xdr:rowOff>127000</xdr:rowOff>
    </xdr:from>
    <xdr:ext cx="1093226" cy="172227"/>
    <mc:AlternateContent xmlns:mc="http://schemas.openxmlformats.org/markup-compatibility/2006">
      <mc:Choice xmlns:a14="http://schemas.microsoft.com/office/drawing/2010/main" Requires="a14">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dr:sp macro="" textlink="">
          <xdr:nvSpPr>
            <xdr:cNvPr id="225" name="TextBox 224">
              <a:extLst>
                <a:ext uri="{FF2B5EF4-FFF2-40B4-BE49-F238E27FC236}">
                  <a16:creationId xmlns:a16="http://schemas.microsoft.com/office/drawing/2014/main" id="{B486983E-193D-6481-0572-B3DF10F6D71B}"/>
                </a:ext>
              </a:extLst>
            </xdr:cNvPr>
            <xdr:cNvSpPr txBox="1"/>
          </xdr:nvSpPr>
          <xdr:spPr>
            <a:xfrm>
              <a:off x="13550732058" y="3144882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5</xdr:col>
      <xdr:colOff>714829</xdr:colOff>
      <xdr:row>157</xdr:row>
      <xdr:rowOff>119743</xdr:rowOff>
    </xdr:from>
    <xdr:to>
      <xdr:col>6</xdr:col>
      <xdr:colOff>39914</xdr:colOff>
      <xdr:row>158</xdr:row>
      <xdr:rowOff>83457</xdr:rowOff>
    </xdr:to>
    <xdr:sp macro="" textlink="">
      <xdr:nvSpPr>
        <xdr:cNvPr id="226" name="Oval 225">
          <a:extLst>
            <a:ext uri="{FF2B5EF4-FFF2-40B4-BE49-F238E27FC236}">
              <a16:creationId xmlns:a16="http://schemas.microsoft.com/office/drawing/2014/main" id="{A68BC5FC-4F52-A5B5-FEC4-43429CC84FBF}"/>
            </a:ext>
          </a:extLst>
        </xdr:cNvPr>
        <xdr:cNvSpPr/>
      </xdr:nvSpPr>
      <xdr:spPr>
        <a:xfrm>
          <a:off x="13550435543" y="32254372"/>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166917</xdr:colOff>
      <xdr:row>160</xdr:row>
      <xdr:rowOff>112491</xdr:rowOff>
    </xdr:from>
    <xdr:ext cx="1093226" cy="172227"/>
    <mc:AlternateContent xmlns:mc="http://schemas.openxmlformats.org/markup-compatibility/2006">
      <mc:Choice xmlns:a14="http://schemas.microsoft.com/office/drawing/2010/main" Requires="a14">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dr:sp macro="" textlink="">
          <xdr:nvSpPr>
            <xdr:cNvPr id="227" name="TextBox 226">
              <a:extLst>
                <a:ext uri="{FF2B5EF4-FFF2-40B4-BE49-F238E27FC236}">
                  <a16:creationId xmlns:a16="http://schemas.microsoft.com/office/drawing/2014/main" id="{99D60BD3-4163-6881-8CE5-785E6C63F303}"/>
                </a:ext>
              </a:extLst>
            </xdr:cNvPr>
            <xdr:cNvSpPr txBox="1"/>
          </xdr:nvSpPr>
          <xdr:spPr>
            <a:xfrm>
              <a:off x="13550042629" y="32856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endParaRPr lang="en-US" sz="1100"/>
            </a:p>
          </xdr:txBody>
        </xdr:sp>
      </mc:Fallback>
    </mc:AlternateContent>
    <xdr:clientData/>
  </xdr:oneCellAnchor>
  <xdr:oneCellAnchor>
    <xdr:from>
      <xdr:col>7</xdr:col>
      <xdr:colOff>624144</xdr:colOff>
      <xdr:row>157</xdr:row>
      <xdr:rowOff>97977</xdr:rowOff>
    </xdr:from>
    <xdr:ext cx="1093226" cy="190758"/>
    <mc:AlternateContent xmlns:mc="http://schemas.openxmlformats.org/markup-compatibility/2006">
      <mc:Choice xmlns:a14="http://schemas.microsoft.com/office/drawing/2010/main" Requires="a14">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m:t>
                    </m:r>
                    <m:r>
                      <a:rPr lang="he-IL" sz="1100" b="0" i="1">
                        <a:latin typeface="Cambria Math" panose="02040503050406030204" pitchFamily="18" charset="0"/>
                      </a:rPr>
                      <m:t>צרכן</m:t>
                    </m:r>
                    <m:r>
                      <a:rPr lang="he-IL" sz="1100" b="0" i="1">
                        <a:latin typeface="Cambria Math" panose="02040503050406030204" pitchFamily="18" charset="0"/>
                      </a:rPr>
                      <m:t>)</m:t>
                    </m:r>
                  </m:oMath>
                </m:oMathPara>
              </a14:m>
              <a:endParaRPr lang="en-US" sz="1100"/>
            </a:p>
          </xdr:txBody>
        </xdr:sp>
      </mc:Choice>
      <mc:Fallback>
        <xdr:sp macro="" textlink="">
          <xdr:nvSpPr>
            <xdr:cNvPr id="228" name="TextBox 227">
              <a:extLst>
                <a:ext uri="{FF2B5EF4-FFF2-40B4-BE49-F238E27FC236}">
                  <a16:creationId xmlns:a16="http://schemas.microsoft.com/office/drawing/2014/main" id="{2FE5B469-B02D-28B2-4D55-718436B29BA7}"/>
                </a:ext>
              </a:extLst>
            </xdr:cNvPr>
            <xdr:cNvSpPr txBox="1"/>
          </xdr:nvSpPr>
          <xdr:spPr>
            <a:xfrm>
              <a:off x="13547930773" y="32232606"/>
              <a:ext cx="1093226"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endParaRPr lang="en-US" sz="1100"/>
            </a:p>
          </xdr:txBody>
        </xdr:sp>
      </mc:Fallback>
    </mc:AlternateContent>
    <xdr:clientData/>
  </xdr:oneCellAnchor>
  <xdr:twoCellAnchor>
    <xdr:from>
      <xdr:col>5</xdr:col>
      <xdr:colOff>809172</xdr:colOff>
      <xdr:row>152</xdr:row>
      <xdr:rowOff>119742</xdr:rowOff>
    </xdr:from>
    <xdr:to>
      <xdr:col>6</xdr:col>
      <xdr:colOff>0</xdr:colOff>
      <xdr:row>157</xdr:row>
      <xdr:rowOff>94342</xdr:rowOff>
    </xdr:to>
    <xdr:cxnSp macro="">
      <xdr:nvCxnSpPr>
        <xdr:cNvPr id="230" name="Straight Arrow Connector 229">
          <a:extLst>
            <a:ext uri="{FF2B5EF4-FFF2-40B4-BE49-F238E27FC236}">
              <a16:creationId xmlns:a16="http://schemas.microsoft.com/office/drawing/2014/main" id="{316B9C7B-3FD9-DAB1-55C2-9E50FD0576BC}"/>
            </a:ext>
          </a:extLst>
        </xdr:cNvPr>
        <xdr:cNvCxnSpPr/>
      </xdr:nvCxnSpPr>
      <xdr:spPr>
        <a:xfrm>
          <a:off x="13550475457" y="31238371"/>
          <a:ext cx="18143" cy="99060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101601</xdr:colOff>
      <xdr:row>154</xdr:row>
      <xdr:rowOff>97972</xdr:rowOff>
    </xdr:from>
    <xdr:ext cx="1093226" cy="172227"/>
    <mc:AlternateContent xmlns:mc="http://schemas.openxmlformats.org/markup-compatibility/2006">
      <mc:Choice xmlns:a14="http://schemas.microsoft.com/office/drawing/2010/main" Requires="a14">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𝑆𝑈𝐵</m:t>
                    </m:r>
                  </m:oMath>
                </m:oMathPara>
              </a14:m>
              <a:endParaRPr lang="en-US" sz="1100"/>
            </a:p>
          </xdr:txBody>
        </xdr:sp>
      </mc:Choice>
      <mc:Fallback>
        <xdr:sp macro="" textlink="">
          <xdr:nvSpPr>
            <xdr:cNvPr id="231" name="TextBox 230">
              <a:extLst>
                <a:ext uri="{FF2B5EF4-FFF2-40B4-BE49-F238E27FC236}">
                  <a16:creationId xmlns:a16="http://schemas.microsoft.com/office/drawing/2014/main" id="{12122DB5-485F-AD68-EAA0-0CB8C8915460}"/>
                </a:ext>
              </a:extLst>
            </xdr:cNvPr>
            <xdr:cNvSpPr txBox="1"/>
          </xdr:nvSpPr>
          <xdr:spPr>
            <a:xfrm>
              <a:off x="13550107945" y="31623001"/>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𝑆𝑈𝐵</a:t>
              </a:r>
              <a:endParaRPr lang="en-US" sz="1100"/>
            </a:p>
          </xdr:txBody>
        </xdr:sp>
      </mc:Fallback>
    </mc:AlternateContent>
    <xdr:clientData/>
  </xdr:oneCellAnchor>
  <xdr:twoCellAnchor>
    <xdr:from>
      <xdr:col>5</xdr:col>
      <xdr:colOff>776514</xdr:colOff>
      <xdr:row>151</xdr:row>
      <xdr:rowOff>148771</xdr:rowOff>
    </xdr:from>
    <xdr:to>
      <xdr:col>6</xdr:col>
      <xdr:colOff>101599</xdr:colOff>
      <xdr:row>152</xdr:row>
      <xdr:rowOff>112485</xdr:rowOff>
    </xdr:to>
    <xdr:sp macro="" textlink="">
      <xdr:nvSpPr>
        <xdr:cNvPr id="232" name="Oval 231">
          <a:extLst>
            <a:ext uri="{FF2B5EF4-FFF2-40B4-BE49-F238E27FC236}">
              <a16:creationId xmlns:a16="http://schemas.microsoft.com/office/drawing/2014/main" id="{ED914AD7-3F30-92B4-E6EC-E6E1087B34DD}"/>
            </a:ext>
          </a:extLst>
        </xdr:cNvPr>
        <xdr:cNvSpPr/>
      </xdr:nvSpPr>
      <xdr:spPr>
        <a:xfrm>
          <a:off x="13550373858" y="31064200"/>
          <a:ext cx="152400" cy="16691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7</xdr:col>
      <xdr:colOff>736600</xdr:colOff>
      <xdr:row>151</xdr:row>
      <xdr:rowOff>134263</xdr:rowOff>
    </xdr:from>
    <xdr:ext cx="2042886" cy="197811"/>
    <mc:AlternateContent xmlns:mc="http://schemas.openxmlformats.org/markup-compatibility/2006">
      <mc:Choice xmlns:a14="http://schemas.microsoft.com/office/drawing/2010/main" Requires="a14">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𝐶</m:t>
                        </m:r>
                      </m:sub>
                    </m:sSub>
                    <m:d>
                      <m:dPr>
                        <m:ctrlPr>
                          <a:rPr lang="en-US" sz="1100" b="0" i="1">
                            <a:latin typeface="Cambria Math" panose="02040503050406030204" pitchFamily="18" charset="0"/>
                          </a:rPr>
                        </m:ctrlPr>
                      </m:dPr>
                      <m:e>
                        <m:r>
                          <a:rPr lang="he-IL" sz="1100" b="0" i="1">
                            <a:latin typeface="Cambria Math" panose="02040503050406030204" pitchFamily="18" charset="0"/>
                          </a:rPr>
                          <m:t>יצרן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r>
                      <a:rPr lang="en-US" sz="1100" b="0" i="1">
                        <a:latin typeface="Cambria Math" panose="02040503050406030204" pitchFamily="18" charset="0"/>
                      </a:rPr>
                      <m:t>𝑆𝑈𝐵</m:t>
                    </m:r>
                  </m:oMath>
                </m:oMathPara>
              </a14:m>
              <a:endParaRPr lang="en-US" sz="1100"/>
            </a:p>
          </xdr:txBody>
        </xdr:sp>
      </mc:Choice>
      <mc:Fallback>
        <xdr:sp macro="" textlink="">
          <xdr:nvSpPr>
            <xdr:cNvPr id="233" name="TextBox 232">
              <a:extLst>
                <a:ext uri="{FF2B5EF4-FFF2-40B4-BE49-F238E27FC236}">
                  <a16:creationId xmlns:a16="http://schemas.microsoft.com/office/drawing/2014/main" id="{DB6A5E75-832C-C97E-7D83-63E815AC5242}"/>
                </a:ext>
              </a:extLst>
            </xdr:cNvPr>
            <xdr:cNvSpPr txBox="1"/>
          </xdr:nvSpPr>
          <xdr:spPr>
            <a:xfrm>
              <a:off x="13546868657" y="31049692"/>
              <a:ext cx="204288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𝑃_𝐶 (</a:t>
              </a:r>
              <a:r>
                <a:rPr lang="he-IL" sz="1100" b="0" i="0">
                  <a:latin typeface="Cambria Math" panose="02040503050406030204" pitchFamily="18" charset="0"/>
                </a:rPr>
                <a:t>יצרן)=</a:t>
              </a:r>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𝑆𝑈𝐵</a:t>
              </a:r>
              <a:endParaRPr lang="en-US" sz="1100"/>
            </a:p>
          </xdr:txBody>
        </xdr:sp>
      </mc:Fallback>
    </mc:AlternateContent>
    <xdr:clientData/>
  </xdr:oneCellAnchor>
  <xdr:oneCellAnchor>
    <xdr:from>
      <xdr:col>4</xdr:col>
      <xdr:colOff>729345</xdr:colOff>
      <xdr:row>165</xdr:row>
      <xdr:rowOff>14519</xdr:rowOff>
    </xdr:from>
    <xdr:ext cx="1093226" cy="197811"/>
    <mc:AlternateContent xmlns:mc="http://schemas.openxmlformats.org/markup-compatibility/2006">
      <mc:Choice xmlns:a14="http://schemas.microsoft.com/office/drawing/2010/main" Requires="a14">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d>
                      <m:dPr>
                        <m:ctrlPr>
                          <a:rPr lang="en-US" sz="1100" b="0" i="1">
                            <a:latin typeface="Cambria Math" panose="02040503050406030204" pitchFamily="18" charset="0"/>
                          </a:rPr>
                        </m:ctrlPr>
                      </m:dPr>
                      <m:e>
                        <m:r>
                          <a:rPr lang="he-IL" sz="1100" b="0" i="1">
                            <a:latin typeface="Cambria Math" panose="02040503050406030204" pitchFamily="18" charset="0"/>
                          </a:rPr>
                          <m:t>צרכן</m:t>
                        </m:r>
                      </m:e>
                    </m:d>
                    <m:r>
                      <a:rPr lang="he-IL"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oMath>
                </m:oMathPara>
              </a14:m>
              <a:endParaRPr lang="en-US" sz="1100"/>
            </a:p>
          </xdr:txBody>
        </xdr:sp>
      </mc:Choice>
      <mc:Fallback>
        <xdr:sp macro="" textlink="">
          <xdr:nvSpPr>
            <xdr:cNvPr id="235" name="TextBox 234">
              <a:extLst>
                <a:ext uri="{FF2B5EF4-FFF2-40B4-BE49-F238E27FC236}">
                  <a16:creationId xmlns:a16="http://schemas.microsoft.com/office/drawing/2014/main" id="{BD79F901-3BF3-A444-AA6B-D08F92B72D48}"/>
                </a:ext>
              </a:extLst>
            </xdr:cNvPr>
            <xdr:cNvSpPr txBox="1"/>
          </xdr:nvSpPr>
          <xdr:spPr>
            <a:xfrm>
              <a:off x="13550307515" y="33774748"/>
              <a:ext cx="1093226" cy="19781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 (</a:t>
              </a:r>
              <a:r>
                <a:rPr lang="he-IL" sz="1100" b="0" i="0">
                  <a:latin typeface="Cambria Math" panose="02040503050406030204" pitchFamily="18" charset="0"/>
                </a:rPr>
                <a:t>צרכן)∗</a:t>
              </a:r>
              <a:r>
                <a:rPr lang="en-US" sz="1100" b="0" i="0">
                  <a:latin typeface="Cambria Math" panose="02040503050406030204" pitchFamily="18" charset="0"/>
                </a:rPr>
                <a:t>𝑄_𝐵</a:t>
              </a:r>
              <a:endParaRPr lang="en-US" sz="1100"/>
            </a:p>
          </xdr:txBody>
        </xdr:sp>
      </mc:Fallback>
    </mc:AlternateContent>
    <xdr:clientData/>
  </xdr:oneCellAnchor>
  <xdr:oneCellAnchor>
    <xdr:from>
      <xdr:col>4</xdr:col>
      <xdr:colOff>722088</xdr:colOff>
      <xdr:row>166</xdr:row>
      <xdr:rowOff>50805</xdr:rowOff>
    </xdr:from>
    <xdr:ext cx="1093226" cy="172227"/>
    <mc:AlternateContent xmlns:mc="http://schemas.openxmlformats.org/markup-compatibility/2006">
      <mc:Choice xmlns:a14="http://schemas.microsoft.com/office/drawing/2010/main" Requires="a14">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36" name="TextBox 235">
              <a:extLst>
                <a:ext uri="{FF2B5EF4-FFF2-40B4-BE49-F238E27FC236}">
                  <a16:creationId xmlns:a16="http://schemas.microsoft.com/office/drawing/2014/main" id="{E48E0B6B-030D-0479-CCFF-AD2DD3A67EDB}"/>
                </a:ext>
              </a:extLst>
            </xdr:cNvPr>
            <xdr:cNvSpPr txBox="1"/>
          </xdr:nvSpPr>
          <xdr:spPr>
            <a:xfrm>
              <a:off x="13550314772" y="34014234"/>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𝑃_𝐴∗𝑄_𝐴</a:t>
              </a:r>
              <a:endParaRPr lang="en-US" sz="1100"/>
            </a:p>
          </xdr:txBody>
        </xdr:sp>
      </mc:Fallback>
    </mc:AlternateContent>
    <xdr:clientData/>
  </xdr:oneCellAnchor>
  <xdr:oneCellAnchor>
    <xdr:from>
      <xdr:col>4</xdr:col>
      <xdr:colOff>711203</xdr:colOff>
      <xdr:row>168</xdr:row>
      <xdr:rowOff>10891</xdr:rowOff>
    </xdr:from>
    <xdr:ext cx="1093226" cy="172227"/>
    <mc:AlternateContent xmlns:mc="http://schemas.openxmlformats.org/markup-compatibility/2006">
      <mc:Choice xmlns:a14="http://schemas.microsoft.com/office/drawing/2010/main" Requires="a14">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𝐵</m:t>
                        </m:r>
                      </m:sub>
                    </m:sSub>
                    <m:r>
                      <a:rPr lang="he-IL" sz="1100" b="0" i="1">
                        <a:latin typeface="Cambria Math" panose="02040503050406030204" pitchFamily="18" charset="0"/>
                      </a:rPr>
                      <m:t>&gt;</m:t>
                    </m:r>
                    <m:sSub>
                      <m:sSubPr>
                        <m:ctrlPr>
                          <a:rPr lang="en-US" sz="1100" b="0" i="1">
                            <a:latin typeface="Cambria Math" panose="02040503050406030204" pitchFamily="18" charset="0"/>
                          </a:rPr>
                        </m:ctrlPr>
                      </m:sSubPr>
                      <m:e>
                        <m:r>
                          <a:rPr lang="en-US" sz="1100" b="0" i="1">
                            <a:latin typeface="Cambria Math" panose="02040503050406030204" pitchFamily="18" charset="0"/>
                          </a:rPr>
                          <m:t>𝑄</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37" name="TextBox 236">
              <a:extLst>
                <a:ext uri="{FF2B5EF4-FFF2-40B4-BE49-F238E27FC236}">
                  <a16:creationId xmlns:a16="http://schemas.microsoft.com/office/drawing/2014/main" id="{AC55C959-06D1-42D4-B5B3-7010245D74A0}"/>
                </a:ext>
              </a:extLst>
            </xdr:cNvPr>
            <xdr:cNvSpPr txBox="1"/>
          </xdr:nvSpPr>
          <xdr:spPr>
            <a:xfrm>
              <a:off x="13550325657" y="34380720"/>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𝑄_𝐵</a:t>
              </a:r>
              <a:r>
                <a:rPr lang="he-IL" sz="1100" b="0" i="0">
                  <a:latin typeface="Cambria Math" panose="02040503050406030204" pitchFamily="18" charset="0"/>
                </a:rPr>
                <a:t>&gt;</a:t>
              </a:r>
              <a:r>
                <a:rPr lang="en-US" sz="1100" b="0" i="0">
                  <a:latin typeface="Cambria Math" panose="02040503050406030204" pitchFamily="18" charset="0"/>
                </a:rPr>
                <a:t>𝑄_𝐴</a:t>
              </a:r>
              <a:endParaRPr lang="en-US" sz="1100"/>
            </a:p>
          </xdr:txBody>
        </xdr:sp>
      </mc:Fallback>
    </mc:AlternateContent>
    <xdr:clientData/>
  </xdr:oneCellAnchor>
  <xdr:oneCellAnchor>
    <xdr:from>
      <xdr:col>4</xdr:col>
      <xdr:colOff>714831</xdr:colOff>
      <xdr:row>169</xdr:row>
      <xdr:rowOff>14520</xdr:rowOff>
    </xdr:from>
    <xdr:ext cx="1093226" cy="172227"/>
    <mc:AlternateContent xmlns:mc="http://schemas.openxmlformats.org/markup-compatibility/2006">
      <mc:Choice xmlns:a14="http://schemas.microsoft.com/office/drawing/2010/main" Requires="a14">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𝐵</m:t>
                        </m:r>
                      </m:sub>
                    </m:sSub>
                    <m:r>
                      <a:rPr lang="en-US" sz="1100" b="0" i="1">
                        <a:latin typeface="Cambria Math" panose="02040503050406030204" pitchFamily="18" charset="0"/>
                      </a:rPr>
                      <m:t>&lt;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𝐴</m:t>
                        </m:r>
                      </m:sub>
                    </m:sSub>
                  </m:oMath>
                </m:oMathPara>
              </a14:m>
              <a:endParaRPr lang="en-US" sz="1100"/>
            </a:p>
          </xdr:txBody>
        </xdr:sp>
      </mc:Choice>
      <mc:Fallback>
        <xdr:sp macro="" textlink="">
          <xdr:nvSpPr>
            <xdr:cNvPr id="238" name="TextBox 237">
              <a:extLst>
                <a:ext uri="{FF2B5EF4-FFF2-40B4-BE49-F238E27FC236}">
                  <a16:creationId xmlns:a16="http://schemas.microsoft.com/office/drawing/2014/main" id="{55A0FEEB-A9D7-B36D-9E46-369177FD5014}"/>
                </a:ext>
              </a:extLst>
            </xdr:cNvPr>
            <xdr:cNvSpPr txBox="1"/>
          </xdr:nvSpPr>
          <xdr:spPr>
            <a:xfrm>
              <a:off x="13550322029" y="34587549"/>
              <a:ext cx="109322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𝑃_𝐵&lt;𝑃_𝐴</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xdr:from>
      <xdr:col>1</xdr:col>
      <xdr:colOff>47625</xdr:colOff>
      <xdr:row>68</xdr:row>
      <xdr:rowOff>31750</xdr:rowOff>
    </xdr:from>
    <xdr:to>
      <xdr:col>1</xdr:col>
      <xdr:colOff>203200</xdr:colOff>
      <xdr:row>68</xdr:row>
      <xdr:rowOff>184150</xdr:rowOff>
    </xdr:to>
    <xdr:sp macro="" textlink="">
      <xdr:nvSpPr>
        <xdr:cNvPr id="2" name="Oval 1">
          <a:extLst>
            <a:ext uri="{FF2B5EF4-FFF2-40B4-BE49-F238E27FC236}">
              <a16:creationId xmlns:a16="http://schemas.microsoft.com/office/drawing/2014/main" id="{7B4EC0B1-B50A-2A93-5E53-D9F14A95AD4C}"/>
            </a:ext>
          </a:extLst>
        </xdr:cNvPr>
        <xdr:cNvSpPr/>
      </xdr:nvSpPr>
      <xdr:spPr>
        <a:xfrm>
          <a:off x="13523963300" y="13849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752475</xdr:colOff>
      <xdr:row>63</xdr:row>
      <xdr:rowOff>31750</xdr:rowOff>
    </xdr:from>
    <xdr:to>
      <xdr:col>4</xdr:col>
      <xdr:colOff>82550</xdr:colOff>
      <xdr:row>63</xdr:row>
      <xdr:rowOff>184150</xdr:rowOff>
    </xdr:to>
    <xdr:sp macro="" textlink="">
      <xdr:nvSpPr>
        <xdr:cNvPr id="3" name="Oval 2">
          <a:extLst>
            <a:ext uri="{FF2B5EF4-FFF2-40B4-BE49-F238E27FC236}">
              <a16:creationId xmlns:a16="http://schemas.microsoft.com/office/drawing/2014/main" id="{44383516-4F60-264A-E63D-02A3F27B5AA3}"/>
            </a:ext>
          </a:extLst>
        </xdr:cNvPr>
        <xdr:cNvSpPr/>
      </xdr:nvSpPr>
      <xdr:spPr>
        <a:xfrm>
          <a:off x="13521607450" y="12833350"/>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5</xdr:col>
      <xdr:colOff>762000</xdr:colOff>
      <xdr:row>63</xdr:row>
      <xdr:rowOff>22225</xdr:rowOff>
    </xdr:from>
    <xdr:to>
      <xdr:col>6</xdr:col>
      <xdr:colOff>92075</xdr:colOff>
      <xdr:row>63</xdr:row>
      <xdr:rowOff>174625</xdr:rowOff>
    </xdr:to>
    <xdr:sp macro="" textlink="">
      <xdr:nvSpPr>
        <xdr:cNvPr id="4" name="Oval 3">
          <a:extLst>
            <a:ext uri="{FF2B5EF4-FFF2-40B4-BE49-F238E27FC236}">
              <a16:creationId xmlns:a16="http://schemas.microsoft.com/office/drawing/2014/main" id="{8A8AABD5-A9E7-237B-D3BB-D2F7BB6132BE}"/>
            </a:ext>
          </a:extLst>
        </xdr:cNvPr>
        <xdr:cNvSpPr/>
      </xdr:nvSpPr>
      <xdr:spPr>
        <a:xfrm>
          <a:off x="13519946925" y="12823825"/>
          <a:ext cx="155575" cy="15240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12</xdr:col>
      <xdr:colOff>392140</xdr:colOff>
      <xdr:row>59</xdr:row>
      <xdr:rowOff>44562</xdr:rowOff>
    </xdr:from>
    <xdr:to>
      <xdr:col>12</xdr:col>
      <xdr:colOff>418876</xdr:colOff>
      <xdr:row>76</xdr:row>
      <xdr:rowOff>89122</xdr:rowOff>
    </xdr:to>
    <xdr:cxnSp macro="">
      <xdr:nvCxnSpPr>
        <xdr:cNvPr id="6" name="Straight Arrow Connector 5">
          <a:extLst>
            <a:ext uri="{FF2B5EF4-FFF2-40B4-BE49-F238E27FC236}">
              <a16:creationId xmlns:a16="http://schemas.microsoft.com/office/drawing/2014/main" id="{6E998E86-8D31-C332-7D10-81DA0FA9B060}"/>
            </a:ext>
          </a:extLst>
        </xdr:cNvPr>
        <xdr:cNvCxnSpPr/>
      </xdr:nvCxnSpPr>
      <xdr:spPr>
        <a:xfrm flipH="1" flipV="1">
          <a:off x="13496428141" y="12138527"/>
          <a:ext cx="26736" cy="352926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8</xdr:col>
      <xdr:colOff>49017</xdr:colOff>
      <xdr:row>72</xdr:row>
      <xdr:rowOff>129228</xdr:rowOff>
    </xdr:from>
    <xdr:to>
      <xdr:col>12</xdr:col>
      <xdr:colOff>472350</xdr:colOff>
      <xdr:row>72</xdr:row>
      <xdr:rowOff>151508</xdr:rowOff>
    </xdr:to>
    <xdr:cxnSp macro="">
      <xdr:nvCxnSpPr>
        <xdr:cNvPr id="9" name="Straight Arrow Connector 8">
          <a:extLst>
            <a:ext uri="{FF2B5EF4-FFF2-40B4-BE49-F238E27FC236}">
              <a16:creationId xmlns:a16="http://schemas.microsoft.com/office/drawing/2014/main" id="{302F0EC0-1C22-B2AD-D85D-E9D4F2A73956}"/>
            </a:ext>
          </a:extLst>
        </xdr:cNvPr>
        <xdr:cNvCxnSpPr/>
      </xdr:nvCxnSpPr>
      <xdr:spPr>
        <a:xfrm flipV="1">
          <a:off x="13496374667" y="14887965"/>
          <a:ext cx="3720877" cy="2228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12</xdr:col>
      <xdr:colOff>93579</xdr:colOff>
      <xdr:row>64</xdr:row>
      <xdr:rowOff>177800</xdr:rowOff>
    </xdr:from>
    <xdr:ext cx="1328159"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𝑀𝑎𝑥</m:t>
                        </m:r>
                      </m:sub>
                    </m:sSub>
                    <m:r>
                      <a:rPr lang="en-US" sz="1100" b="0" i="1">
                        <a:latin typeface="Cambria Math" panose="02040503050406030204" pitchFamily="18" charset="0"/>
                      </a:rPr>
                      <m:t>=11</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E2C22336-ED05-8411-6980-320A505D3B89}"/>
                </a:ext>
              </a:extLst>
            </xdr:cNvPr>
            <xdr:cNvSpPr txBox="1"/>
          </xdr:nvSpPr>
          <xdr:spPr>
            <a:xfrm>
              <a:off x="13495425279" y="13296677"/>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𝑌_𝑀𝑎𝑥=11</a:t>
              </a:r>
              <a:endParaRPr lang="en-US" sz="1100"/>
            </a:p>
          </xdr:txBody>
        </xdr:sp>
      </mc:Fallback>
    </mc:AlternateContent>
    <xdr:clientData/>
  </xdr:oneCellAnchor>
  <xdr:oneCellAnchor>
    <xdr:from>
      <xdr:col>9</xdr:col>
      <xdr:colOff>704071</xdr:colOff>
      <xdr:row>72</xdr:row>
      <xdr:rowOff>159976</xdr:rowOff>
    </xdr:from>
    <xdr:ext cx="347809" cy="172227"/>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17</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523A847D-7361-9608-A1E8-B437266D8F53}"/>
                </a:ext>
              </a:extLst>
            </xdr:cNvPr>
            <xdr:cNvSpPr txBox="1"/>
          </xdr:nvSpPr>
          <xdr:spPr>
            <a:xfrm>
              <a:off x="13498268295" y="14918713"/>
              <a:ext cx="34780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17</a:t>
              </a:r>
              <a:endParaRPr lang="en-US" sz="1100"/>
            </a:p>
          </xdr:txBody>
        </xdr:sp>
      </mc:Fallback>
    </mc:AlternateContent>
    <xdr:clientData/>
  </xdr:oneCellAnchor>
  <xdr:twoCellAnchor>
    <xdr:from>
      <xdr:col>11</xdr:col>
      <xdr:colOff>254000</xdr:colOff>
      <xdr:row>65</xdr:row>
      <xdr:rowOff>53473</xdr:rowOff>
    </xdr:from>
    <xdr:to>
      <xdr:col>12</xdr:col>
      <xdr:colOff>418877</xdr:colOff>
      <xdr:row>66</xdr:row>
      <xdr:rowOff>120317</xdr:rowOff>
    </xdr:to>
    <xdr:cxnSp macro="">
      <xdr:nvCxnSpPr>
        <xdr:cNvPr id="15" name="Straight Connector 14">
          <a:extLst>
            <a:ext uri="{FF2B5EF4-FFF2-40B4-BE49-F238E27FC236}">
              <a16:creationId xmlns:a16="http://schemas.microsoft.com/office/drawing/2014/main" id="{85EE4954-37CF-E4DA-9E7C-C7B185A22716}"/>
            </a:ext>
          </a:extLst>
        </xdr:cNvPr>
        <xdr:cNvCxnSpPr>
          <a:endCxn id="18" idx="2"/>
        </xdr:cNvCxnSpPr>
      </xdr:nvCxnSpPr>
      <xdr:spPr>
        <a:xfrm>
          <a:off x="13496428140" y="13377333"/>
          <a:ext cx="989263" cy="27182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11</xdr:col>
      <xdr:colOff>681789</xdr:colOff>
      <xdr:row>66</xdr:row>
      <xdr:rowOff>30747</xdr:rowOff>
    </xdr:from>
    <xdr:ext cx="1328159"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9F0BAB0-5277-C9A8-E5F9-931916D08AFF}"/>
                </a:ext>
              </a:extLst>
            </xdr:cNvPr>
            <xdr:cNvSpPr txBox="1"/>
          </xdr:nvSpPr>
          <xdr:spPr>
            <a:xfrm>
              <a:off x="13495661455" y="13559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a:t>
              </a:r>
              <a:endParaRPr lang="en-US" sz="1100"/>
            </a:p>
          </xdr:txBody>
        </xdr:sp>
      </mc:Fallback>
    </mc:AlternateContent>
    <xdr:clientData/>
  </xdr:oneCellAnchor>
  <xdr:oneCellAnchor>
    <xdr:from>
      <xdr:col>10</xdr:col>
      <xdr:colOff>329754</xdr:colOff>
      <xdr:row>72</xdr:row>
      <xdr:rowOff>182256</xdr:rowOff>
    </xdr:from>
    <xdr:ext cx="1328159"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F971BF6F-966A-3E29-47C7-18D1546259B5}"/>
                </a:ext>
              </a:extLst>
            </xdr:cNvPr>
            <xdr:cNvSpPr txBox="1"/>
          </xdr:nvSpPr>
          <xdr:spPr>
            <a:xfrm>
              <a:off x="13496837876" y="14940993"/>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11</xdr:col>
      <xdr:colOff>147052</xdr:colOff>
      <xdr:row>66</xdr:row>
      <xdr:rowOff>44562</xdr:rowOff>
    </xdr:from>
    <xdr:to>
      <xdr:col>11</xdr:col>
      <xdr:colOff>254000</xdr:colOff>
      <xdr:row>66</xdr:row>
      <xdr:rowOff>196071</xdr:rowOff>
    </xdr:to>
    <xdr:sp macro="" textlink="">
      <xdr:nvSpPr>
        <xdr:cNvPr id="18" name="Oval 17">
          <a:extLst>
            <a:ext uri="{FF2B5EF4-FFF2-40B4-BE49-F238E27FC236}">
              <a16:creationId xmlns:a16="http://schemas.microsoft.com/office/drawing/2014/main" id="{726699AC-9D26-E954-A674-F3FB8F73CE8E}"/>
            </a:ext>
          </a:extLst>
        </xdr:cNvPr>
        <xdr:cNvSpPr/>
      </xdr:nvSpPr>
      <xdr:spPr>
        <a:xfrm>
          <a:off x="13497417403" y="1357340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10</xdr:col>
      <xdr:colOff>138138</xdr:colOff>
      <xdr:row>72</xdr:row>
      <xdr:rowOff>173343</xdr:rowOff>
    </xdr:from>
    <xdr:ext cx="891458"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E7C1867B-20EA-D906-8063-451D31A4DDFA}"/>
                </a:ext>
              </a:extLst>
            </xdr:cNvPr>
            <xdr:cNvSpPr txBox="1"/>
          </xdr:nvSpPr>
          <xdr:spPr>
            <a:xfrm>
              <a:off x="13497466193" y="14932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11</xdr:col>
      <xdr:colOff>668421</xdr:colOff>
      <xdr:row>67</xdr:row>
      <xdr:rowOff>79764</xdr:rowOff>
    </xdr:from>
    <xdr:ext cx="1328159"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C0921468-CBDB-8DCD-F6E1-051A42C500E6}"/>
                </a:ext>
              </a:extLst>
            </xdr:cNvPr>
            <xdr:cNvSpPr txBox="1"/>
          </xdr:nvSpPr>
          <xdr:spPr>
            <a:xfrm>
              <a:off x="13495674823" y="1381358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a:t>
              </a:r>
              <a:endParaRPr lang="en-US" sz="1100"/>
            </a:p>
          </xdr:txBody>
        </xdr:sp>
      </mc:Fallback>
    </mc:AlternateContent>
    <xdr:clientData/>
  </xdr:oneCellAnchor>
  <xdr:twoCellAnchor>
    <xdr:from>
      <xdr:col>10</xdr:col>
      <xdr:colOff>561473</xdr:colOff>
      <xdr:row>66</xdr:row>
      <xdr:rowOff>151509</xdr:rowOff>
    </xdr:from>
    <xdr:to>
      <xdr:col>11</xdr:col>
      <xdr:colOff>178245</xdr:colOff>
      <xdr:row>68</xdr:row>
      <xdr:rowOff>22281</xdr:rowOff>
    </xdr:to>
    <xdr:cxnSp macro="">
      <xdr:nvCxnSpPr>
        <xdr:cNvPr id="22" name="Straight Connector 21">
          <a:extLst>
            <a:ext uri="{FF2B5EF4-FFF2-40B4-BE49-F238E27FC236}">
              <a16:creationId xmlns:a16="http://schemas.microsoft.com/office/drawing/2014/main" id="{759543F2-F865-E549-4FDD-66C2EBB590B1}"/>
            </a:ext>
          </a:extLst>
        </xdr:cNvPr>
        <xdr:cNvCxnSpPr/>
      </xdr:nvCxnSpPr>
      <xdr:spPr>
        <a:xfrm>
          <a:off x="13497493158" y="13680351"/>
          <a:ext cx="441158" cy="28073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503543</xdr:colOff>
      <xdr:row>67</xdr:row>
      <xdr:rowOff>138141</xdr:rowOff>
    </xdr:from>
    <xdr:to>
      <xdr:col>10</xdr:col>
      <xdr:colOff>610491</xdr:colOff>
      <xdr:row>68</xdr:row>
      <xdr:rowOff>84668</xdr:rowOff>
    </xdr:to>
    <xdr:sp macro="" textlink="">
      <xdr:nvSpPr>
        <xdr:cNvPr id="24" name="Oval 23">
          <a:extLst>
            <a:ext uri="{FF2B5EF4-FFF2-40B4-BE49-F238E27FC236}">
              <a16:creationId xmlns:a16="http://schemas.microsoft.com/office/drawing/2014/main" id="{7E51B255-9D09-B9DF-ED7A-D82CF05FA48E}"/>
            </a:ext>
          </a:extLst>
        </xdr:cNvPr>
        <xdr:cNvSpPr/>
      </xdr:nvSpPr>
      <xdr:spPr>
        <a:xfrm>
          <a:off x="13497885298" y="13871966"/>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10</xdr:col>
      <xdr:colOff>84666</xdr:colOff>
      <xdr:row>72</xdr:row>
      <xdr:rowOff>168889</xdr:rowOff>
    </xdr:from>
    <xdr:ext cx="379000"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27AFF85-3AE2-786F-0404-61902FACC290}"/>
                </a:ext>
              </a:extLst>
            </xdr:cNvPr>
            <xdr:cNvSpPr txBox="1"/>
          </xdr:nvSpPr>
          <xdr:spPr>
            <a:xfrm>
              <a:off x="13498032123" y="14927626"/>
              <a:ext cx="37900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11</xdr:col>
      <xdr:colOff>677333</xdr:colOff>
      <xdr:row>69</xdr:row>
      <xdr:rowOff>119870</xdr:rowOff>
    </xdr:from>
    <xdr:ext cx="1328159"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F0E6C96E-4F38-DF9A-CFC3-81E7AF98CFEE}"/>
                </a:ext>
              </a:extLst>
            </xdr:cNvPr>
            <xdr:cNvSpPr txBox="1"/>
          </xdr:nvSpPr>
          <xdr:spPr>
            <a:xfrm>
              <a:off x="13495665911" y="14263659"/>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10</xdr:col>
      <xdr:colOff>222807</xdr:colOff>
      <xdr:row>69</xdr:row>
      <xdr:rowOff>111405</xdr:rowOff>
    </xdr:from>
    <xdr:to>
      <xdr:col>10</xdr:col>
      <xdr:colOff>329755</xdr:colOff>
      <xdr:row>70</xdr:row>
      <xdr:rowOff>57931</xdr:rowOff>
    </xdr:to>
    <xdr:sp macro="" textlink="">
      <xdr:nvSpPr>
        <xdr:cNvPr id="27" name="Oval 26">
          <a:extLst>
            <a:ext uri="{FF2B5EF4-FFF2-40B4-BE49-F238E27FC236}">
              <a16:creationId xmlns:a16="http://schemas.microsoft.com/office/drawing/2014/main" id="{2A7991FC-BAC9-66BD-7F8B-385CB0CF126D}"/>
            </a:ext>
          </a:extLst>
        </xdr:cNvPr>
        <xdr:cNvSpPr/>
      </xdr:nvSpPr>
      <xdr:spPr>
        <a:xfrm>
          <a:off x="13498166034" y="14255194"/>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10</xdr:col>
      <xdr:colOff>314093</xdr:colOff>
      <xdr:row>68</xdr:row>
      <xdr:rowOff>22280</xdr:rowOff>
    </xdr:from>
    <xdr:to>
      <xdr:col>10</xdr:col>
      <xdr:colOff>543649</xdr:colOff>
      <xdr:row>69</xdr:row>
      <xdr:rowOff>133593</xdr:rowOff>
    </xdr:to>
    <xdr:cxnSp macro="">
      <xdr:nvCxnSpPr>
        <xdr:cNvPr id="28" name="Straight Connector 27">
          <a:extLst>
            <a:ext uri="{FF2B5EF4-FFF2-40B4-BE49-F238E27FC236}">
              <a16:creationId xmlns:a16="http://schemas.microsoft.com/office/drawing/2014/main" id="{8E95F7AA-C074-A71A-448C-53CB0B5DF8C4}"/>
            </a:ext>
          </a:extLst>
        </xdr:cNvPr>
        <xdr:cNvCxnSpPr>
          <a:endCxn id="27" idx="1"/>
        </xdr:cNvCxnSpPr>
      </xdr:nvCxnSpPr>
      <xdr:spPr>
        <a:xfrm>
          <a:off x="13497952140" y="13961087"/>
          <a:ext cx="229556" cy="31629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10</xdr:col>
      <xdr:colOff>89122</xdr:colOff>
      <xdr:row>70</xdr:row>
      <xdr:rowOff>31192</xdr:rowOff>
    </xdr:from>
    <xdr:to>
      <xdr:col>10</xdr:col>
      <xdr:colOff>236175</xdr:colOff>
      <xdr:row>72</xdr:row>
      <xdr:rowOff>129228</xdr:rowOff>
    </xdr:to>
    <xdr:cxnSp macro="">
      <xdr:nvCxnSpPr>
        <xdr:cNvPr id="30" name="Straight Connector 29">
          <a:extLst>
            <a:ext uri="{FF2B5EF4-FFF2-40B4-BE49-F238E27FC236}">
              <a16:creationId xmlns:a16="http://schemas.microsoft.com/office/drawing/2014/main" id="{E12C57F5-81BC-5A95-7EF1-86E6F7ADC2E4}"/>
            </a:ext>
          </a:extLst>
        </xdr:cNvPr>
        <xdr:cNvCxnSpPr/>
      </xdr:nvCxnSpPr>
      <xdr:spPr>
        <a:xfrm>
          <a:off x="13498259614" y="14379964"/>
          <a:ext cx="147053" cy="50800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182701</xdr:colOff>
      <xdr:row>73</xdr:row>
      <xdr:rowOff>186713</xdr:rowOff>
    </xdr:from>
    <xdr:ext cx="1328159"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𝑀𝑎𝑥</m:t>
                        </m:r>
                      </m:sub>
                    </m:sSub>
                  </m:oMath>
                </m:oMathPara>
              </a14:m>
              <a:endParaRPr lang="en-US" sz="1100"/>
            </a:p>
          </xdr:txBody>
        </xdr:sp>
      </mc:Choice>
      <mc:Fallback xmlns="">
        <xdr:sp macro="" textlink="">
          <xdr:nvSpPr>
            <xdr:cNvPr id="32" name="TextBox 31">
              <a:extLst>
                <a:ext uri="{FF2B5EF4-FFF2-40B4-BE49-F238E27FC236}">
                  <a16:creationId xmlns:a16="http://schemas.microsoft.com/office/drawing/2014/main" id="{9F046B73-F89C-F169-C747-49812F4D3622}"/>
                </a:ext>
              </a:extLst>
            </xdr:cNvPr>
            <xdr:cNvSpPr txBox="1"/>
          </xdr:nvSpPr>
          <xdr:spPr>
            <a:xfrm>
              <a:off x="13497809315" y="15150432"/>
              <a:ext cx="132815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𝑋_𝑀𝑎𝑥</a:t>
              </a:r>
              <a:endParaRPr lang="en-US" sz="1100"/>
            </a:p>
          </xdr:txBody>
        </xdr:sp>
      </mc:Fallback>
    </mc:AlternateContent>
    <xdr:clientData/>
  </xdr:oneCellAnchor>
  <xdr:twoCellAnchor>
    <xdr:from>
      <xdr:col>12</xdr:col>
      <xdr:colOff>338666</xdr:colOff>
      <xdr:row>64</xdr:row>
      <xdr:rowOff>178246</xdr:rowOff>
    </xdr:from>
    <xdr:to>
      <xdr:col>12</xdr:col>
      <xdr:colOff>445614</xdr:colOff>
      <xdr:row>65</xdr:row>
      <xdr:rowOff>124772</xdr:rowOff>
    </xdr:to>
    <xdr:sp macro="" textlink="">
      <xdr:nvSpPr>
        <xdr:cNvPr id="33" name="Oval 32">
          <a:extLst>
            <a:ext uri="{FF2B5EF4-FFF2-40B4-BE49-F238E27FC236}">
              <a16:creationId xmlns:a16="http://schemas.microsoft.com/office/drawing/2014/main" id="{354C3DCD-0462-F78F-0222-BB24C57602CA}"/>
            </a:ext>
          </a:extLst>
        </xdr:cNvPr>
        <xdr:cNvSpPr/>
      </xdr:nvSpPr>
      <xdr:spPr>
        <a:xfrm>
          <a:off x="13496401403" y="13297123"/>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10</xdr:col>
      <xdr:colOff>35649</xdr:colOff>
      <xdr:row>72</xdr:row>
      <xdr:rowOff>40105</xdr:rowOff>
    </xdr:from>
    <xdr:to>
      <xdr:col>10</xdr:col>
      <xdr:colOff>142597</xdr:colOff>
      <xdr:row>72</xdr:row>
      <xdr:rowOff>191614</xdr:rowOff>
    </xdr:to>
    <xdr:sp macro="" textlink="">
      <xdr:nvSpPr>
        <xdr:cNvPr id="34" name="Oval 33">
          <a:extLst>
            <a:ext uri="{FF2B5EF4-FFF2-40B4-BE49-F238E27FC236}">
              <a16:creationId xmlns:a16="http://schemas.microsoft.com/office/drawing/2014/main" id="{2D23EAD6-5DB6-56F5-11A7-D95130CA5F7F}"/>
            </a:ext>
          </a:extLst>
        </xdr:cNvPr>
        <xdr:cNvSpPr/>
      </xdr:nvSpPr>
      <xdr:spPr>
        <a:xfrm>
          <a:off x="13498353192" y="14798842"/>
          <a:ext cx="106948" cy="15150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11</xdr:col>
      <xdr:colOff>147052</xdr:colOff>
      <xdr:row>65</xdr:row>
      <xdr:rowOff>22280</xdr:rowOff>
    </xdr:from>
    <xdr:to>
      <xdr:col>12</xdr:col>
      <xdr:colOff>307473</xdr:colOff>
      <xdr:row>65</xdr:row>
      <xdr:rowOff>40105</xdr:rowOff>
    </xdr:to>
    <xdr:cxnSp macro="">
      <xdr:nvCxnSpPr>
        <xdr:cNvPr id="36" name="Straight Arrow Connector 35">
          <a:extLst>
            <a:ext uri="{FF2B5EF4-FFF2-40B4-BE49-F238E27FC236}">
              <a16:creationId xmlns:a16="http://schemas.microsoft.com/office/drawing/2014/main" id="{53153738-BF7F-8F10-BAD3-854518D69F9D}"/>
            </a:ext>
          </a:extLst>
        </xdr:cNvPr>
        <xdr:cNvCxnSpPr/>
      </xdr:nvCxnSpPr>
      <xdr:spPr>
        <a:xfrm flipV="1">
          <a:off x="13496539544" y="13346140"/>
          <a:ext cx="984807" cy="178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11</xdr:col>
      <xdr:colOff>204980</xdr:colOff>
      <xdr:row>64</xdr:row>
      <xdr:rowOff>35203</xdr:rowOff>
    </xdr:from>
    <xdr:ext cx="891458"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D883FF"/>
                        </a:solidFill>
                        <a:latin typeface="Cambria Math" panose="02040503050406030204" pitchFamily="18" charset="0"/>
                      </a:rPr>
                      <m:t>𝟖</m:t>
                    </m:r>
                  </m:oMath>
                </m:oMathPara>
              </a14:m>
              <a:endParaRPr lang="en-US" sz="1100" b="1"/>
            </a:p>
          </xdr:txBody>
        </xdr:sp>
      </mc:Choice>
      <mc:Fallback xmlns="">
        <xdr:sp macro="" textlink="">
          <xdr:nvSpPr>
            <xdr:cNvPr id="37" name="TextBox 36">
              <a:extLst>
                <a:ext uri="{FF2B5EF4-FFF2-40B4-BE49-F238E27FC236}">
                  <a16:creationId xmlns:a16="http://schemas.microsoft.com/office/drawing/2014/main" id="{C0A883F6-10E5-6F2E-9B7F-97180CED7F3C}"/>
                </a:ext>
              </a:extLst>
            </xdr:cNvPr>
            <xdr:cNvSpPr txBox="1"/>
          </xdr:nvSpPr>
          <xdr:spPr>
            <a:xfrm>
              <a:off x="13496574965" y="13154080"/>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D883FF"/>
                  </a:solidFill>
                  <a:latin typeface="Cambria Math" panose="02040503050406030204" pitchFamily="18" charset="0"/>
                </a:rPr>
                <a:t>𝟖</a:t>
              </a:r>
              <a:endParaRPr lang="en-US" sz="1100" b="1"/>
            </a:p>
          </xdr:txBody>
        </xdr:sp>
      </mc:Fallback>
    </mc:AlternateContent>
    <xdr:clientData/>
  </xdr:oneCellAnchor>
  <xdr:twoCellAnchor>
    <xdr:from>
      <xdr:col>11</xdr:col>
      <xdr:colOff>191614</xdr:colOff>
      <xdr:row>65</xdr:row>
      <xdr:rowOff>44561</xdr:rowOff>
    </xdr:from>
    <xdr:to>
      <xdr:col>11</xdr:col>
      <xdr:colOff>200526</xdr:colOff>
      <xdr:row>66</xdr:row>
      <xdr:rowOff>44561</xdr:rowOff>
    </xdr:to>
    <xdr:cxnSp macro="">
      <xdr:nvCxnSpPr>
        <xdr:cNvPr id="38" name="Straight Arrow Connector 37">
          <a:extLst>
            <a:ext uri="{FF2B5EF4-FFF2-40B4-BE49-F238E27FC236}">
              <a16:creationId xmlns:a16="http://schemas.microsoft.com/office/drawing/2014/main" id="{5A850CF3-1F82-C147-9E2C-D0FF54F28C83}"/>
            </a:ext>
          </a:extLst>
        </xdr:cNvPr>
        <xdr:cNvCxnSpPr/>
      </xdr:nvCxnSpPr>
      <xdr:spPr>
        <a:xfrm>
          <a:off x="13497470877" y="13368421"/>
          <a:ext cx="8912" cy="20498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476805</xdr:colOff>
      <xdr:row>65</xdr:row>
      <xdr:rowOff>48571</xdr:rowOff>
    </xdr:from>
    <xdr:ext cx="891458" cy="172227"/>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00B0F0"/>
                        </a:solidFill>
                        <a:latin typeface="Cambria Math" panose="02040503050406030204" pitchFamily="18" charset="0"/>
                      </a:rPr>
                      <m:t>𝟐</m:t>
                    </m:r>
                  </m:oMath>
                </m:oMathPara>
              </a14:m>
              <a:endParaRPr lang="en-US" sz="1100" b="1">
                <a:solidFill>
                  <a:srgbClr val="00B0F0"/>
                </a:solidFill>
              </a:endParaRPr>
            </a:p>
          </xdr:txBody>
        </xdr:sp>
      </mc:Choice>
      <mc:Fallback xmlns="">
        <xdr:sp macro="" textlink="">
          <xdr:nvSpPr>
            <xdr:cNvPr id="42" name="TextBox 41">
              <a:extLst>
                <a:ext uri="{FF2B5EF4-FFF2-40B4-BE49-F238E27FC236}">
                  <a16:creationId xmlns:a16="http://schemas.microsoft.com/office/drawing/2014/main" id="{90D91B32-FB13-24EB-AD17-393DF4F3F918}"/>
                </a:ext>
              </a:extLst>
            </xdr:cNvPr>
            <xdr:cNvSpPr txBox="1"/>
          </xdr:nvSpPr>
          <xdr:spPr>
            <a:xfrm>
              <a:off x="13497127526" y="13372431"/>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00B0F0"/>
                  </a:solidFill>
                  <a:latin typeface="Cambria Math" panose="02040503050406030204" pitchFamily="18" charset="0"/>
                </a:rPr>
                <a:t>𝟐</a:t>
              </a:r>
              <a:endParaRPr lang="en-US" sz="1100" b="1">
                <a:solidFill>
                  <a:srgbClr val="00B0F0"/>
                </a:solidFill>
              </a:endParaRPr>
            </a:p>
          </xdr:txBody>
        </xdr:sp>
      </mc:Fallback>
    </mc:AlternateContent>
    <xdr:clientData/>
  </xdr:oneCellAnchor>
  <xdr:twoCellAnchor>
    <xdr:from>
      <xdr:col>10</xdr:col>
      <xdr:colOff>472350</xdr:colOff>
      <xdr:row>66</xdr:row>
      <xdr:rowOff>106947</xdr:rowOff>
    </xdr:from>
    <xdr:to>
      <xdr:col>11</xdr:col>
      <xdr:colOff>129227</xdr:colOff>
      <xdr:row>66</xdr:row>
      <xdr:rowOff>111404</xdr:rowOff>
    </xdr:to>
    <xdr:cxnSp macro="">
      <xdr:nvCxnSpPr>
        <xdr:cNvPr id="43" name="Straight Arrow Connector 42">
          <a:extLst>
            <a:ext uri="{FF2B5EF4-FFF2-40B4-BE49-F238E27FC236}">
              <a16:creationId xmlns:a16="http://schemas.microsoft.com/office/drawing/2014/main" id="{FDD7866E-0841-0EFD-D0D1-3B6E99998492}"/>
            </a:ext>
          </a:extLst>
        </xdr:cNvPr>
        <xdr:cNvCxnSpPr/>
      </xdr:nvCxnSpPr>
      <xdr:spPr>
        <a:xfrm flipV="1">
          <a:off x="13497542176" y="13635789"/>
          <a:ext cx="481263" cy="44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458106</xdr:colOff>
      <xdr:row>65</xdr:row>
      <xdr:rowOff>166000</xdr:rowOff>
    </xdr:from>
    <xdr:ext cx="513833"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18AE7088-73B0-8D58-4266-4BDD951074AE}"/>
                </a:ext>
              </a:extLst>
            </xdr:cNvPr>
            <xdr:cNvSpPr txBox="1"/>
          </xdr:nvSpPr>
          <xdr:spPr>
            <a:xfrm>
              <a:off x="13526374744" y="13432964"/>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oneCellAnchor>
    <xdr:from>
      <xdr:col>10</xdr:col>
      <xdr:colOff>65107</xdr:colOff>
      <xdr:row>66</xdr:row>
      <xdr:rowOff>118631</xdr:rowOff>
    </xdr:from>
    <xdr:ext cx="891458"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F3C890F1-A97A-1089-5B07-1CC886D63893}"/>
                </a:ext>
              </a:extLst>
            </xdr:cNvPr>
            <xdr:cNvSpPr txBox="1"/>
          </xdr:nvSpPr>
          <xdr:spPr>
            <a:xfrm>
              <a:off x="13554289657" y="13467742"/>
              <a:ext cx="89145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a:t>
              </a:r>
              <a:endParaRPr lang="en-US" sz="1100"/>
            </a:p>
          </xdr:txBody>
        </xdr:sp>
      </mc:Fallback>
    </mc:AlternateContent>
    <xdr:clientData/>
  </xdr:oneCellAnchor>
  <xdr:twoCellAnchor>
    <xdr:from>
      <xdr:col>10</xdr:col>
      <xdr:colOff>548105</xdr:colOff>
      <xdr:row>66</xdr:row>
      <xdr:rowOff>138140</xdr:rowOff>
    </xdr:from>
    <xdr:to>
      <xdr:col>10</xdr:col>
      <xdr:colOff>557017</xdr:colOff>
      <xdr:row>67</xdr:row>
      <xdr:rowOff>138141</xdr:rowOff>
    </xdr:to>
    <xdr:cxnSp macro="">
      <xdr:nvCxnSpPr>
        <xdr:cNvPr id="48" name="Straight Arrow Connector 47">
          <a:extLst>
            <a:ext uri="{FF2B5EF4-FFF2-40B4-BE49-F238E27FC236}">
              <a16:creationId xmlns:a16="http://schemas.microsoft.com/office/drawing/2014/main" id="{EE98C2A2-C801-2D3C-AE3F-8567A133B30C}"/>
            </a:ext>
          </a:extLst>
        </xdr:cNvPr>
        <xdr:cNvCxnSpPr>
          <a:endCxn id="24" idx="0"/>
        </xdr:cNvCxnSpPr>
      </xdr:nvCxnSpPr>
      <xdr:spPr>
        <a:xfrm flipH="1">
          <a:off x="13497938772" y="13666982"/>
          <a:ext cx="8912" cy="20498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423332</xdr:colOff>
      <xdr:row>65</xdr:row>
      <xdr:rowOff>151508</xdr:rowOff>
    </xdr:from>
    <xdr:to>
      <xdr:col>12</xdr:col>
      <xdr:colOff>213893</xdr:colOff>
      <xdr:row>66</xdr:row>
      <xdr:rowOff>155965</xdr:rowOff>
    </xdr:to>
    <xdr:sp macro="" textlink="">
      <xdr:nvSpPr>
        <xdr:cNvPr id="49" name="TextBox 48">
          <a:extLst>
            <a:ext uri="{FF2B5EF4-FFF2-40B4-BE49-F238E27FC236}">
              <a16:creationId xmlns:a16="http://schemas.microsoft.com/office/drawing/2014/main" id="{B395108F-F30F-C70B-98C3-5C9A0B8BB6DA}"/>
            </a:ext>
          </a:extLst>
        </xdr:cNvPr>
        <xdr:cNvSpPr txBox="1"/>
      </xdr:nvSpPr>
      <xdr:spPr>
        <a:xfrm rot="1091563">
          <a:off x="13496633124" y="13475368"/>
          <a:ext cx="614947" cy="2094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rtl="1"/>
          <a:r>
            <a:rPr lang="he-IL" sz="900"/>
            <a:t>עובדת ד</a:t>
          </a:r>
          <a:endParaRPr lang="en-US" sz="900"/>
        </a:p>
      </xdr:txBody>
    </xdr:sp>
    <xdr:clientData/>
  </xdr:twoCellAnchor>
  <xdr:twoCellAnchor>
    <xdr:from>
      <xdr:col>6</xdr:col>
      <xdr:colOff>116921</xdr:colOff>
      <xdr:row>128</xdr:row>
      <xdr:rowOff>109665</xdr:rowOff>
    </xdr:from>
    <xdr:to>
      <xdr:col>6</xdr:col>
      <xdr:colOff>180417</xdr:colOff>
      <xdr:row>144</xdr:row>
      <xdr:rowOff>96762</xdr:rowOff>
    </xdr:to>
    <xdr:cxnSp macro="">
      <xdr:nvCxnSpPr>
        <xdr:cNvPr id="51" name="Straight Arrow Connector 50">
          <a:extLst>
            <a:ext uri="{FF2B5EF4-FFF2-40B4-BE49-F238E27FC236}">
              <a16:creationId xmlns:a16="http://schemas.microsoft.com/office/drawing/2014/main" id="{A29677A9-A192-A64B-6F43-97DB5CF4C96B}"/>
            </a:ext>
          </a:extLst>
        </xdr:cNvPr>
        <xdr:cNvCxnSpPr/>
      </xdr:nvCxnSpPr>
      <xdr:spPr>
        <a:xfrm flipH="1" flipV="1">
          <a:off x="13536366567" y="25993475"/>
          <a:ext cx="63496" cy="321249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142</xdr:row>
      <xdr:rowOff>86721</xdr:rowOff>
    </xdr:from>
    <xdr:to>
      <xdr:col>6</xdr:col>
      <xdr:colOff>360836</xdr:colOff>
      <xdr:row>142</xdr:row>
      <xdr:rowOff>104409</xdr:rowOff>
    </xdr:to>
    <xdr:cxnSp macro="">
      <xdr:nvCxnSpPr>
        <xdr:cNvPr id="53" name="Straight Arrow Connector 52">
          <a:extLst>
            <a:ext uri="{FF2B5EF4-FFF2-40B4-BE49-F238E27FC236}">
              <a16:creationId xmlns:a16="http://schemas.microsoft.com/office/drawing/2014/main" id="{BCEB0F5B-3719-D0C6-5788-F7062AEBE000}"/>
            </a:ext>
          </a:extLst>
        </xdr:cNvPr>
        <xdr:cNvCxnSpPr/>
      </xdr:nvCxnSpPr>
      <xdr:spPr>
        <a:xfrm flipV="1">
          <a:off x="13536186148" y="28792753"/>
          <a:ext cx="381415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130</xdr:row>
      <xdr:rowOff>177799</xdr:rowOff>
    </xdr:from>
    <xdr:ext cx="620031"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DC2B75F9-3C4A-D681-F568-1293936DFABB}"/>
                </a:ext>
              </a:extLst>
            </xdr:cNvPr>
            <xdr:cNvSpPr txBox="1"/>
          </xdr:nvSpPr>
          <xdr:spPr>
            <a:xfrm>
              <a:off x="13499140358" y="2639144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130</xdr:row>
      <xdr:rowOff>198106</xdr:rowOff>
    </xdr:from>
    <xdr:to>
      <xdr:col>6</xdr:col>
      <xdr:colOff>240557</xdr:colOff>
      <xdr:row>131</xdr:row>
      <xdr:rowOff>176881</xdr:rowOff>
    </xdr:to>
    <xdr:sp macro="" textlink="">
      <xdr:nvSpPr>
        <xdr:cNvPr id="57" name="Oval 56">
          <a:extLst>
            <a:ext uri="{FF2B5EF4-FFF2-40B4-BE49-F238E27FC236}">
              <a16:creationId xmlns:a16="http://schemas.microsoft.com/office/drawing/2014/main" id="{58B6E9DD-441E-6442-D5A8-F7D1C151A94C}"/>
            </a:ext>
          </a:extLst>
        </xdr:cNvPr>
        <xdr:cNvSpPr/>
      </xdr:nvSpPr>
      <xdr:spPr>
        <a:xfrm>
          <a:off x="13499519833" y="26411755"/>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131</xdr:row>
      <xdr:rowOff>86672</xdr:rowOff>
    </xdr:from>
    <xdr:to>
      <xdr:col>6</xdr:col>
      <xdr:colOff>70752</xdr:colOff>
      <xdr:row>131</xdr:row>
      <xdr:rowOff>91978</xdr:rowOff>
    </xdr:to>
    <xdr:cxnSp macro="">
      <xdr:nvCxnSpPr>
        <xdr:cNvPr id="59" name="Straight Arrow Connector 58">
          <a:extLst>
            <a:ext uri="{FF2B5EF4-FFF2-40B4-BE49-F238E27FC236}">
              <a16:creationId xmlns:a16="http://schemas.microsoft.com/office/drawing/2014/main" id="{B0441908-B79E-465A-CB8B-6A6ABA774B83}"/>
            </a:ext>
          </a:extLst>
        </xdr:cNvPr>
        <xdr:cNvCxnSpPr>
          <a:stCxn id="57" idx="6"/>
        </xdr:cNvCxnSpPr>
      </xdr:nvCxnSpPr>
      <xdr:spPr>
        <a:xfrm>
          <a:off x="13499689638" y="26530265"/>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130</xdr:row>
      <xdr:rowOff>110584</xdr:rowOff>
    </xdr:from>
    <xdr:ext cx="620031"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60" name="TextBox 59">
              <a:extLst>
                <a:ext uri="{FF2B5EF4-FFF2-40B4-BE49-F238E27FC236}">
                  <a16:creationId xmlns:a16="http://schemas.microsoft.com/office/drawing/2014/main" id="{33EFE0F8-FF0B-9C68-46C9-45161C5A0FF8}"/>
                </a:ext>
              </a:extLst>
            </xdr:cNvPr>
            <xdr:cNvSpPr txBox="1"/>
          </xdr:nvSpPr>
          <xdr:spPr>
            <a:xfrm>
              <a:off x="13499808965" y="263525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131</xdr:row>
      <xdr:rowOff>100822</xdr:rowOff>
    </xdr:from>
    <xdr:to>
      <xdr:col>5</xdr:col>
      <xdr:colOff>116741</xdr:colOff>
      <xdr:row>132</xdr:row>
      <xdr:rowOff>176880</xdr:rowOff>
    </xdr:to>
    <xdr:cxnSp macro="">
      <xdr:nvCxnSpPr>
        <xdr:cNvPr id="61" name="Straight Arrow Connector 60">
          <a:extLst>
            <a:ext uri="{FF2B5EF4-FFF2-40B4-BE49-F238E27FC236}">
              <a16:creationId xmlns:a16="http://schemas.microsoft.com/office/drawing/2014/main" id="{D2A4662A-2057-F14C-F380-281A0D55BFB8}"/>
            </a:ext>
          </a:extLst>
        </xdr:cNvPr>
        <xdr:cNvCxnSpPr/>
      </xdr:nvCxnSpPr>
      <xdr:spPr>
        <a:xfrm>
          <a:off x="13500467911" y="26544415"/>
          <a:ext cx="7075" cy="27770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131</xdr:row>
      <xdr:rowOff>121197</xdr:rowOff>
    </xdr:from>
    <xdr:ext cx="620031"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63" name="TextBox 62">
              <a:extLst>
                <a:ext uri="{FF2B5EF4-FFF2-40B4-BE49-F238E27FC236}">
                  <a16:creationId xmlns:a16="http://schemas.microsoft.com/office/drawing/2014/main" id="{74D8FB44-2BA0-D1F0-F2F1-BD91F29B9B54}"/>
                </a:ext>
              </a:extLst>
            </xdr:cNvPr>
            <xdr:cNvSpPr txBox="1"/>
          </xdr:nvSpPr>
          <xdr:spPr>
            <a:xfrm>
              <a:off x="13500229940" y="2656479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132</xdr:row>
      <xdr:rowOff>166267</xdr:rowOff>
    </xdr:from>
    <xdr:to>
      <xdr:col>5</xdr:col>
      <xdr:colOff>198106</xdr:colOff>
      <xdr:row>133</xdr:row>
      <xdr:rowOff>145042</xdr:rowOff>
    </xdr:to>
    <xdr:sp macro="" textlink="">
      <xdr:nvSpPr>
        <xdr:cNvPr id="64" name="Oval 63">
          <a:extLst>
            <a:ext uri="{FF2B5EF4-FFF2-40B4-BE49-F238E27FC236}">
              <a16:creationId xmlns:a16="http://schemas.microsoft.com/office/drawing/2014/main" id="{E067265F-CC87-CC52-3EF2-44D5BC90B7D7}"/>
            </a:ext>
          </a:extLst>
        </xdr:cNvPr>
        <xdr:cNvSpPr/>
      </xdr:nvSpPr>
      <xdr:spPr>
        <a:xfrm>
          <a:off x="13500386546" y="26811504"/>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142</xdr:row>
      <xdr:rowOff>117660</xdr:rowOff>
    </xdr:from>
    <xdr:ext cx="620031"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E72D61A-669B-CEA3-8249-72E317649528}"/>
                </a:ext>
              </a:extLst>
            </xdr:cNvPr>
            <xdr:cNvSpPr txBox="1"/>
          </xdr:nvSpPr>
          <xdr:spPr>
            <a:xfrm>
              <a:off x="13537011818" y="2882369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132</xdr:row>
      <xdr:rowOff>177799</xdr:rowOff>
    </xdr:from>
    <xdr:ext cx="620031" cy="172227"/>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4E02B6D3-D642-1C3B-2613-2AAD777088BC}"/>
                </a:ext>
              </a:extLst>
            </xdr:cNvPr>
            <xdr:cNvSpPr txBox="1"/>
          </xdr:nvSpPr>
          <xdr:spPr>
            <a:xfrm>
              <a:off x="13499168659" y="268513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131</xdr:row>
      <xdr:rowOff>150459</xdr:rowOff>
    </xdr:from>
    <xdr:to>
      <xdr:col>6</xdr:col>
      <xdr:colOff>95619</xdr:colOff>
      <xdr:row>132</xdr:row>
      <xdr:rowOff>192689</xdr:rowOff>
    </xdr:to>
    <xdr:cxnSp macro="">
      <xdr:nvCxnSpPr>
        <xdr:cNvPr id="68" name="Straight Connector 67">
          <a:extLst>
            <a:ext uri="{FF2B5EF4-FFF2-40B4-BE49-F238E27FC236}">
              <a16:creationId xmlns:a16="http://schemas.microsoft.com/office/drawing/2014/main" id="{037283DB-941D-CB44-9191-AF713A7282D7}"/>
            </a:ext>
          </a:extLst>
        </xdr:cNvPr>
        <xdr:cNvCxnSpPr>
          <a:stCxn id="57" idx="5"/>
          <a:endCxn id="64" idx="1"/>
        </xdr:cNvCxnSpPr>
      </xdr:nvCxnSpPr>
      <xdr:spPr>
        <a:xfrm>
          <a:off x="13499664771" y="26594052"/>
          <a:ext cx="746642" cy="243874"/>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133</xdr:row>
      <xdr:rowOff>47758</xdr:rowOff>
    </xdr:from>
    <xdr:to>
      <xdr:col>5</xdr:col>
      <xdr:colOff>31838</xdr:colOff>
      <xdr:row>133</xdr:row>
      <xdr:rowOff>53064</xdr:rowOff>
    </xdr:to>
    <xdr:cxnSp macro="">
      <xdr:nvCxnSpPr>
        <xdr:cNvPr id="69" name="Straight Arrow Connector 68">
          <a:extLst>
            <a:ext uri="{FF2B5EF4-FFF2-40B4-BE49-F238E27FC236}">
              <a16:creationId xmlns:a16="http://schemas.microsoft.com/office/drawing/2014/main" id="{CD977CBE-5E57-3326-4560-1A66059800B6}"/>
            </a:ext>
          </a:extLst>
        </xdr:cNvPr>
        <xdr:cNvCxnSpPr/>
      </xdr:nvCxnSpPr>
      <xdr:spPr>
        <a:xfrm>
          <a:off x="13500552814" y="26922939"/>
          <a:ext cx="799498"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132</xdr:row>
      <xdr:rowOff>103509</xdr:rowOff>
    </xdr:from>
    <xdr:ext cx="62003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70" name="TextBox 69">
              <a:extLst>
                <a:ext uri="{FF2B5EF4-FFF2-40B4-BE49-F238E27FC236}">
                  <a16:creationId xmlns:a16="http://schemas.microsoft.com/office/drawing/2014/main" id="{FA01359C-8BD9-F0F8-794E-D30C9C55BDFB}"/>
                </a:ext>
              </a:extLst>
            </xdr:cNvPr>
            <xdr:cNvSpPr txBox="1"/>
          </xdr:nvSpPr>
          <xdr:spPr>
            <a:xfrm>
              <a:off x="13500590775" y="2677704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133</xdr:row>
      <xdr:rowOff>72521</xdr:rowOff>
    </xdr:from>
    <xdr:to>
      <xdr:col>4</xdr:col>
      <xdr:colOff>81365</xdr:colOff>
      <xdr:row>135</xdr:row>
      <xdr:rowOff>191031</xdr:rowOff>
    </xdr:to>
    <xdr:cxnSp macro="">
      <xdr:nvCxnSpPr>
        <xdr:cNvPr id="71" name="Straight Arrow Connector 70">
          <a:extLst>
            <a:ext uri="{FF2B5EF4-FFF2-40B4-BE49-F238E27FC236}">
              <a16:creationId xmlns:a16="http://schemas.microsoft.com/office/drawing/2014/main" id="{E4DC287B-D957-EC2A-F244-2637A16163A9}"/>
            </a:ext>
          </a:extLst>
        </xdr:cNvPr>
        <xdr:cNvCxnSpPr/>
      </xdr:nvCxnSpPr>
      <xdr:spPr>
        <a:xfrm>
          <a:off x="13501327549" y="26947702"/>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134</xdr:row>
      <xdr:rowOff>918</xdr:rowOff>
    </xdr:from>
    <xdr:ext cx="62003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73" name="TextBox 72">
              <a:extLst>
                <a:ext uri="{FF2B5EF4-FFF2-40B4-BE49-F238E27FC236}">
                  <a16:creationId xmlns:a16="http://schemas.microsoft.com/office/drawing/2014/main" id="{3BC71239-1917-8F72-5546-241731CC525A}"/>
                </a:ext>
              </a:extLst>
            </xdr:cNvPr>
            <xdr:cNvSpPr txBox="1"/>
          </xdr:nvSpPr>
          <xdr:spPr>
            <a:xfrm>
              <a:off x="13501100191" y="270777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135</xdr:row>
      <xdr:rowOff>159192</xdr:rowOff>
    </xdr:from>
    <xdr:to>
      <xdr:col>4</xdr:col>
      <xdr:colOff>187493</xdr:colOff>
      <xdr:row>136</xdr:row>
      <xdr:rowOff>137967</xdr:rowOff>
    </xdr:to>
    <xdr:sp macro="" textlink="">
      <xdr:nvSpPr>
        <xdr:cNvPr id="75" name="Oval 74">
          <a:extLst>
            <a:ext uri="{FF2B5EF4-FFF2-40B4-BE49-F238E27FC236}">
              <a16:creationId xmlns:a16="http://schemas.microsoft.com/office/drawing/2014/main" id="{9438D79E-B1CD-AE72-64F9-176170F984A0}"/>
            </a:ext>
          </a:extLst>
        </xdr:cNvPr>
        <xdr:cNvSpPr/>
      </xdr:nvSpPr>
      <xdr:spPr>
        <a:xfrm>
          <a:off x="13501221421" y="2743766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133</xdr:row>
      <xdr:rowOff>115082</xdr:rowOff>
    </xdr:from>
    <xdr:to>
      <xdr:col>5</xdr:col>
      <xdr:colOff>56705</xdr:colOff>
      <xdr:row>136</xdr:row>
      <xdr:rowOff>47758</xdr:rowOff>
    </xdr:to>
    <xdr:cxnSp macro="">
      <xdr:nvCxnSpPr>
        <xdr:cNvPr id="76" name="Straight Connector 75">
          <a:extLst>
            <a:ext uri="{FF2B5EF4-FFF2-40B4-BE49-F238E27FC236}">
              <a16:creationId xmlns:a16="http://schemas.microsoft.com/office/drawing/2014/main" id="{AB3B18A6-3C4F-7730-2B0E-A5BC2DCEE39D}"/>
            </a:ext>
          </a:extLst>
        </xdr:cNvPr>
        <xdr:cNvCxnSpPr>
          <a:endCxn id="75" idx="2"/>
        </xdr:cNvCxnSpPr>
      </xdr:nvCxnSpPr>
      <xdr:spPr>
        <a:xfrm>
          <a:off x="13500527947" y="26990263"/>
          <a:ext cx="693474" cy="53760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142</xdr:row>
      <xdr:rowOff>124161</xdr:rowOff>
    </xdr:from>
    <xdr:ext cx="620031" cy="172227"/>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78" name="TextBox 77">
              <a:extLst>
                <a:ext uri="{FF2B5EF4-FFF2-40B4-BE49-F238E27FC236}">
                  <a16:creationId xmlns:a16="http://schemas.microsoft.com/office/drawing/2014/main" id="{5FB932A8-9177-AA52-C25F-34211CF1989C}"/>
                </a:ext>
              </a:extLst>
            </xdr:cNvPr>
            <xdr:cNvSpPr txBox="1"/>
          </xdr:nvSpPr>
          <xdr:spPr>
            <a:xfrm>
              <a:off x="13537838484" y="288301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136</xdr:row>
      <xdr:rowOff>11532</xdr:rowOff>
    </xdr:from>
    <xdr:ext cx="620031"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38967579-3748-FE48-1229-EC755E4B1DFD}"/>
                </a:ext>
              </a:extLst>
            </xdr:cNvPr>
            <xdr:cNvSpPr txBox="1"/>
          </xdr:nvSpPr>
          <xdr:spPr>
            <a:xfrm>
              <a:off x="13499172197" y="274916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136</xdr:row>
      <xdr:rowOff>108008</xdr:rowOff>
    </xdr:from>
    <xdr:to>
      <xdr:col>4</xdr:col>
      <xdr:colOff>70856</xdr:colOff>
      <xdr:row>138</xdr:row>
      <xdr:rowOff>162730</xdr:rowOff>
    </xdr:to>
    <xdr:cxnSp macro="">
      <xdr:nvCxnSpPr>
        <xdr:cNvPr id="82" name="Straight Connector 81">
          <a:extLst>
            <a:ext uri="{FF2B5EF4-FFF2-40B4-BE49-F238E27FC236}">
              <a16:creationId xmlns:a16="http://schemas.microsoft.com/office/drawing/2014/main" id="{79270009-9E4A-EDA9-D32D-21188D1A1A3E}"/>
            </a:ext>
          </a:extLst>
        </xdr:cNvPr>
        <xdr:cNvCxnSpPr/>
      </xdr:nvCxnSpPr>
      <xdr:spPr>
        <a:xfrm>
          <a:off x="13501338058" y="27588119"/>
          <a:ext cx="276037" cy="45800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136</xdr:row>
      <xdr:rowOff>68984</xdr:rowOff>
    </xdr:from>
    <xdr:to>
      <xdr:col>4</xdr:col>
      <xdr:colOff>14150</xdr:colOff>
      <xdr:row>136</xdr:row>
      <xdr:rowOff>70753</xdr:rowOff>
    </xdr:to>
    <xdr:cxnSp macro="">
      <xdr:nvCxnSpPr>
        <xdr:cNvPr id="84" name="Straight Arrow Connector 83">
          <a:extLst>
            <a:ext uri="{FF2B5EF4-FFF2-40B4-BE49-F238E27FC236}">
              <a16:creationId xmlns:a16="http://schemas.microsoft.com/office/drawing/2014/main" id="{26D2D368-ADB5-5E4A-C9E2-BAB6D35C737A}"/>
            </a:ext>
          </a:extLst>
        </xdr:cNvPr>
        <xdr:cNvCxnSpPr/>
      </xdr:nvCxnSpPr>
      <xdr:spPr>
        <a:xfrm>
          <a:off x="13501394764" y="27549095"/>
          <a:ext cx="389136"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135</xdr:row>
      <xdr:rowOff>117660</xdr:rowOff>
    </xdr:from>
    <xdr:ext cx="620031"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6" name="TextBox 85">
              <a:extLst>
                <a:ext uri="{FF2B5EF4-FFF2-40B4-BE49-F238E27FC236}">
                  <a16:creationId xmlns:a16="http://schemas.microsoft.com/office/drawing/2014/main" id="{69DB4072-EE06-B320-CCB5-4002C0E07823}"/>
                </a:ext>
              </a:extLst>
            </xdr:cNvPr>
            <xdr:cNvSpPr txBox="1"/>
          </xdr:nvSpPr>
          <xdr:spPr>
            <a:xfrm>
              <a:off x="13501231081" y="2739612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136</xdr:row>
      <xdr:rowOff>54833</xdr:rowOff>
    </xdr:from>
    <xdr:to>
      <xdr:col>3</xdr:col>
      <xdr:colOff>481114</xdr:colOff>
      <xdr:row>138</xdr:row>
      <xdr:rowOff>173343</xdr:rowOff>
    </xdr:to>
    <xdr:cxnSp macro="">
      <xdr:nvCxnSpPr>
        <xdr:cNvPr id="88" name="Straight Arrow Connector 87">
          <a:extLst>
            <a:ext uri="{FF2B5EF4-FFF2-40B4-BE49-F238E27FC236}">
              <a16:creationId xmlns:a16="http://schemas.microsoft.com/office/drawing/2014/main" id="{2C0E2E40-ABE4-1817-818E-E2D9D6641213}"/>
            </a:ext>
          </a:extLst>
        </xdr:cNvPr>
        <xdr:cNvCxnSpPr/>
      </xdr:nvCxnSpPr>
      <xdr:spPr>
        <a:xfrm>
          <a:off x="13501752061" y="27534944"/>
          <a:ext cx="17687" cy="52179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136</xdr:row>
      <xdr:rowOff>195487</xdr:rowOff>
    </xdr:from>
    <xdr:ext cx="620031" cy="172227"/>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89" name="TextBox 88">
              <a:extLst>
                <a:ext uri="{FF2B5EF4-FFF2-40B4-BE49-F238E27FC236}">
                  <a16:creationId xmlns:a16="http://schemas.microsoft.com/office/drawing/2014/main" id="{73218DC3-3271-5F14-FE78-82BA8F2BFE79}"/>
                </a:ext>
              </a:extLst>
            </xdr:cNvPr>
            <xdr:cNvSpPr txBox="1"/>
          </xdr:nvSpPr>
          <xdr:spPr>
            <a:xfrm>
              <a:off x="13501514091" y="276755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138</xdr:row>
      <xdr:rowOff>145042</xdr:rowOff>
    </xdr:from>
    <xdr:to>
      <xdr:col>3</xdr:col>
      <xdr:colOff>647381</xdr:colOff>
      <xdr:row>139</xdr:row>
      <xdr:rowOff>123816</xdr:rowOff>
    </xdr:to>
    <xdr:sp macro="" textlink="">
      <xdr:nvSpPr>
        <xdr:cNvPr id="91" name="Oval 90">
          <a:extLst>
            <a:ext uri="{FF2B5EF4-FFF2-40B4-BE49-F238E27FC236}">
              <a16:creationId xmlns:a16="http://schemas.microsoft.com/office/drawing/2014/main" id="{765BCFBC-095D-D143-8DE6-F06637165424}"/>
            </a:ext>
          </a:extLst>
        </xdr:cNvPr>
        <xdr:cNvSpPr/>
      </xdr:nvSpPr>
      <xdr:spPr>
        <a:xfrm>
          <a:off x="13501585794" y="28028440"/>
          <a:ext cx="169805" cy="18041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138</xdr:row>
      <xdr:rowOff>121198</xdr:rowOff>
    </xdr:from>
    <xdr:ext cx="620031"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BE756CFE-04D1-2D5C-0B63-E05F7F72146D}"/>
                </a:ext>
              </a:extLst>
            </xdr:cNvPr>
            <xdr:cNvSpPr txBox="1"/>
          </xdr:nvSpPr>
          <xdr:spPr>
            <a:xfrm>
              <a:off x="13499207573" y="2800459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142</xdr:row>
      <xdr:rowOff>108033</xdr:rowOff>
    </xdr:from>
    <xdr:ext cx="620031"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93" name="TextBox 92">
              <a:extLst>
                <a:ext uri="{FF2B5EF4-FFF2-40B4-BE49-F238E27FC236}">
                  <a16:creationId xmlns:a16="http://schemas.microsoft.com/office/drawing/2014/main" id="{5717BA95-81EE-D5FE-2C71-6DCC1F1BDB46}"/>
                </a:ext>
              </a:extLst>
            </xdr:cNvPr>
            <xdr:cNvSpPr txBox="1"/>
          </xdr:nvSpPr>
          <xdr:spPr>
            <a:xfrm>
              <a:off x="13538229103" y="288140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139</xdr:row>
      <xdr:rowOff>38291</xdr:rowOff>
    </xdr:from>
    <xdr:to>
      <xdr:col>3</xdr:col>
      <xdr:colOff>490054</xdr:colOff>
      <xdr:row>139</xdr:row>
      <xdr:rowOff>49959</xdr:rowOff>
    </xdr:to>
    <xdr:cxnSp macro="">
      <xdr:nvCxnSpPr>
        <xdr:cNvPr id="95" name="Straight Arrow Connector 94">
          <a:extLst>
            <a:ext uri="{FF2B5EF4-FFF2-40B4-BE49-F238E27FC236}">
              <a16:creationId xmlns:a16="http://schemas.microsoft.com/office/drawing/2014/main" id="{ED53EF94-7296-593E-AC61-DED66D3093BB}"/>
            </a:ext>
          </a:extLst>
        </xdr:cNvPr>
        <xdr:cNvCxnSpPr>
          <a:endCxn id="96" idx="2"/>
        </xdr:cNvCxnSpPr>
      </xdr:nvCxnSpPr>
      <xdr:spPr>
        <a:xfrm>
          <a:off x="13538536454" y="28139561"/>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138</xdr:row>
      <xdr:rowOff>79319</xdr:rowOff>
    </xdr:from>
    <xdr:ext cx="620031"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96" name="TextBox 95">
              <a:extLst>
                <a:ext uri="{FF2B5EF4-FFF2-40B4-BE49-F238E27FC236}">
                  <a16:creationId xmlns:a16="http://schemas.microsoft.com/office/drawing/2014/main" id="{4BB6E0D3-4C3B-FEB5-E7F0-77C0EE9E0C13}"/>
                </a:ext>
              </a:extLst>
            </xdr:cNvPr>
            <xdr:cNvSpPr txBox="1"/>
          </xdr:nvSpPr>
          <xdr:spPr>
            <a:xfrm>
              <a:off x="13538547035" y="2797900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139</xdr:row>
      <xdr:rowOff>83055</xdr:rowOff>
    </xdr:from>
    <xdr:to>
      <xdr:col>3</xdr:col>
      <xdr:colOff>154543</xdr:colOff>
      <xdr:row>141</xdr:row>
      <xdr:rowOff>201566</xdr:rowOff>
    </xdr:to>
    <xdr:cxnSp macro="">
      <xdr:nvCxnSpPr>
        <xdr:cNvPr id="98" name="Straight Arrow Connector 97">
          <a:extLst>
            <a:ext uri="{FF2B5EF4-FFF2-40B4-BE49-F238E27FC236}">
              <a16:creationId xmlns:a16="http://schemas.microsoft.com/office/drawing/2014/main" id="{438B12F8-442C-CB5E-9A1F-7B8FB84283C7}"/>
            </a:ext>
          </a:extLst>
        </xdr:cNvPr>
        <xdr:cNvCxnSpPr/>
      </xdr:nvCxnSpPr>
      <xdr:spPr>
        <a:xfrm>
          <a:off x="13538871965" y="28184325"/>
          <a:ext cx="17687" cy="52168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140</xdr:row>
      <xdr:rowOff>47066</xdr:rowOff>
    </xdr:from>
    <xdr:ext cx="620031"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00" name="TextBox 99">
              <a:extLst>
                <a:ext uri="{FF2B5EF4-FFF2-40B4-BE49-F238E27FC236}">
                  <a16:creationId xmlns:a16="http://schemas.microsoft.com/office/drawing/2014/main" id="{8E0108FE-4E33-74DD-A7E1-348A1AA12A9E}"/>
                </a:ext>
              </a:extLst>
            </xdr:cNvPr>
            <xdr:cNvSpPr txBox="1"/>
          </xdr:nvSpPr>
          <xdr:spPr>
            <a:xfrm>
              <a:off x="13538712337" y="283499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141</xdr:row>
      <xdr:rowOff>197456</xdr:rowOff>
    </xdr:from>
    <xdr:to>
      <xdr:col>3</xdr:col>
      <xdr:colOff>228079</xdr:colOff>
      <xdr:row>142</xdr:row>
      <xdr:rowOff>176229</xdr:rowOff>
    </xdr:to>
    <xdr:sp macro="" textlink="">
      <xdr:nvSpPr>
        <xdr:cNvPr id="101" name="Oval 100">
          <a:extLst>
            <a:ext uri="{FF2B5EF4-FFF2-40B4-BE49-F238E27FC236}">
              <a16:creationId xmlns:a16="http://schemas.microsoft.com/office/drawing/2014/main" id="{0F39B2E6-C93D-0EA8-E77F-180F9372AB4C}"/>
            </a:ext>
          </a:extLst>
        </xdr:cNvPr>
        <xdr:cNvSpPr/>
      </xdr:nvSpPr>
      <xdr:spPr>
        <a:xfrm>
          <a:off x="13538798429" y="28701900"/>
          <a:ext cx="169805" cy="18036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139</xdr:row>
      <xdr:rowOff>108008</xdr:rowOff>
    </xdr:from>
    <xdr:to>
      <xdr:col>3</xdr:col>
      <xdr:colOff>502253</xdr:colOff>
      <xdr:row>142</xdr:row>
      <xdr:rowOff>86049</xdr:rowOff>
    </xdr:to>
    <xdr:cxnSp macro="">
      <xdr:nvCxnSpPr>
        <xdr:cNvPr id="102" name="Straight Connector 101">
          <a:extLst>
            <a:ext uri="{FF2B5EF4-FFF2-40B4-BE49-F238E27FC236}">
              <a16:creationId xmlns:a16="http://schemas.microsoft.com/office/drawing/2014/main" id="{F0B7FADB-0D48-018D-8441-78637F384451}"/>
            </a:ext>
          </a:extLst>
        </xdr:cNvPr>
        <xdr:cNvCxnSpPr>
          <a:endCxn id="101" idx="2"/>
        </xdr:cNvCxnSpPr>
      </xdr:nvCxnSpPr>
      <xdr:spPr>
        <a:xfrm>
          <a:off x="13538524255" y="28209278"/>
          <a:ext cx="274174" cy="58280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142</xdr:row>
      <xdr:rowOff>177799</xdr:rowOff>
    </xdr:from>
    <xdr:ext cx="620031"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181BC88F-2024-212D-2798-32EAF907C8F6}"/>
                </a:ext>
              </a:extLst>
            </xdr:cNvPr>
            <xdr:cNvSpPr txBox="1"/>
          </xdr:nvSpPr>
          <xdr:spPr>
            <a:xfrm>
              <a:off x="13538549912" y="2888383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5</xdr:col>
      <xdr:colOff>106101</xdr:colOff>
      <xdr:row>150</xdr:row>
      <xdr:rowOff>172505</xdr:rowOff>
    </xdr:from>
    <xdr:to>
      <xdr:col>6</xdr:col>
      <xdr:colOff>565712</xdr:colOff>
      <xdr:row>156</xdr:row>
      <xdr:rowOff>107066</xdr:rowOff>
    </xdr:to>
    <xdr:pic>
      <xdr:nvPicPr>
        <xdr:cNvPr id="105" name="Picture 104" descr="50 potato puns and potato jokes to make you peel giggly ...">
          <a:extLst>
            <a:ext uri="{FF2B5EF4-FFF2-40B4-BE49-F238E27FC236}">
              <a16:creationId xmlns:a16="http://schemas.microsoft.com/office/drawing/2014/main" id="{D0BED651-6A88-1B1F-0968-C75708E30E3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32637883" y="30620353"/>
          <a:ext cx="1285915" cy="12013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405114</xdr:colOff>
      <xdr:row>149</xdr:row>
      <xdr:rowOff>102886</xdr:rowOff>
    </xdr:from>
    <xdr:to>
      <xdr:col>8</xdr:col>
      <xdr:colOff>501570</xdr:colOff>
      <xdr:row>152</xdr:row>
      <xdr:rowOff>189696</xdr:rowOff>
    </xdr:to>
    <xdr:sp macro="" textlink="">
      <xdr:nvSpPr>
        <xdr:cNvPr id="106" name="Rounded Rectangular Callout 105">
          <a:extLst>
            <a:ext uri="{FF2B5EF4-FFF2-40B4-BE49-F238E27FC236}">
              <a16:creationId xmlns:a16="http://schemas.microsoft.com/office/drawing/2014/main" id="{CEAB4596-AFE9-8A7D-85C0-2693E9BF8457}"/>
            </a:ext>
          </a:extLst>
        </xdr:cNvPr>
        <xdr:cNvSpPr/>
      </xdr:nvSpPr>
      <xdr:spPr>
        <a:xfrm>
          <a:off x="13531049418" y="30348177"/>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ווא</a:t>
          </a:r>
          <a:r>
            <a:rPr lang="he-IL" sz="1100" baseline="0"/>
            <a:t> ווא. איזה תותחית את בייצור תפוחים עובדת א. אינעל דינאק</a:t>
          </a:r>
          <a:endParaRPr lang="en-US" sz="1100"/>
        </a:p>
      </xdr:txBody>
    </xdr:sp>
    <xdr:clientData/>
  </xdr:twoCellAnchor>
  <xdr:twoCellAnchor editAs="oneCell">
    <xdr:from>
      <xdr:col>5</xdr:col>
      <xdr:colOff>163976</xdr:colOff>
      <xdr:row>160</xdr:row>
      <xdr:rowOff>59086</xdr:rowOff>
    </xdr:from>
    <xdr:to>
      <xdr:col>7</xdr:col>
      <xdr:colOff>296001</xdr:colOff>
      <xdr:row>168</xdr:row>
      <xdr:rowOff>48106</xdr:rowOff>
    </xdr:to>
    <xdr:pic>
      <xdr:nvPicPr>
        <xdr:cNvPr id="107" name="Picture 106" descr="Dates Fruit Funny Royalty-Free Images, Stock Photos ...">
          <a:extLst>
            <a:ext uri="{FF2B5EF4-FFF2-40B4-BE49-F238E27FC236}">
              <a16:creationId xmlns:a16="http://schemas.microsoft.com/office/drawing/2014/main" id="{4E8E1B62-D28C-A0A9-995D-E6DFA2AD7CA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3497908620" y="32514642"/>
          <a:ext cx="1780459" cy="166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710557</xdr:colOff>
      <xdr:row>160</xdr:row>
      <xdr:rowOff>77164</xdr:rowOff>
    </xdr:from>
    <xdr:to>
      <xdr:col>8</xdr:col>
      <xdr:colOff>807013</xdr:colOff>
      <xdr:row>163</xdr:row>
      <xdr:rowOff>163975</xdr:rowOff>
    </xdr:to>
    <xdr:sp macro="" textlink="">
      <xdr:nvSpPr>
        <xdr:cNvPr id="108" name="Rounded Rectangular Callout 107">
          <a:extLst>
            <a:ext uri="{FF2B5EF4-FFF2-40B4-BE49-F238E27FC236}">
              <a16:creationId xmlns:a16="http://schemas.microsoft.com/office/drawing/2014/main" id="{CA1940F9-AFEF-0B6D-034C-5F0A4A6D51C8}"/>
            </a:ext>
          </a:extLst>
        </xdr:cNvPr>
        <xdr:cNvSpPr/>
      </xdr:nvSpPr>
      <xdr:spPr>
        <a:xfrm>
          <a:off x="13530743975" y="32614886"/>
          <a:ext cx="1749063" cy="694481"/>
        </a:xfrm>
        <a:prstGeom prst="wedgeRoundRectCallout">
          <a:avLst>
            <a:gd name="adj1" fmla="val 55821"/>
            <a:gd name="adj2" fmla="val 31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אני</a:t>
          </a:r>
          <a:r>
            <a:rPr lang="he-IL" sz="1100" baseline="0"/>
            <a:t> המאליק של התמרים! עובד ב.</a:t>
          </a:r>
          <a:endParaRPr lang="en-US" sz="1100"/>
        </a:p>
      </xdr:txBody>
    </xdr:sp>
    <xdr:clientData/>
  </xdr:twoCellAnchor>
  <xdr:twoCellAnchor>
    <xdr:from>
      <xdr:col>6</xdr:col>
      <xdr:colOff>116921</xdr:colOff>
      <xdr:row>173</xdr:row>
      <xdr:rowOff>109665</xdr:rowOff>
    </xdr:from>
    <xdr:to>
      <xdr:col>6</xdr:col>
      <xdr:colOff>180417</xdr:colOff>
      <xdr:row>189</xdr:row>
      <xdr:rowOff>96762</xdr:rowOff>
    </xdr:to>
    <xdr:cxnSp macro="">
      <xdr:nvCxnSpPr>
        <xdr:cNvPr id="109" name="Straight Arrow Connector 108">
          <a:extLst>
            <a:ext uri="{FF2B5EF4-FFF2-40B4-BE49-F238E27FC236}">
              <a16:creationId xmlns:a16="http://schemas.microsoft.com/office/drawing/2014/main" id="{2251142C-6B5D-914C-8421-2E12CCA228E5}"/>
            </a:ext>
          </a:extLst>
        </xdr:cNvPr>
        <xdr:cNvCxnSpPr/>
      </xdr:nvCxnSpPr>
      <xdr:spPr>
        <a:xfrm flipH="1" flipV="1">
          <a:off x="13533023178" y="26101260"/>
          <a:ext cx="63496" cy="32280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187</xdr:row>
      <xdr:rowOff>86721</xdr:rowOff>
    </xdr:from>
    <xdr:to>
      <xdr:col>6</xdr:col>
      <xdr:colOff>360836</xdr:colOff>
      <xdr:row>187</xdr:row>
      <xdr:rowOff>104409</xdr:rowOff>
    </xdr:to>
    <xdr:cxnSp macro="">
      <xdr:nvCxnSpPr>
        <xdr:cNvPr id="110" name="Straight Arrow Connector 109">
          <a:extLst>
            <a:ext uri="{FF2B5EF4-FFF2-40B4-BE49-F238E27FC236}">
              <a16:creationId xmlns:a16="http://schemas.microsoft.com/office/drawing/2014/main" id="{A6F366DD-1FB9-884E-A994-3EE982040EA0}"/>
            </a:ext>
          </a:extLst>
        </xdr:cNvPr>
        <xdr:cNvCxnSpPr/>
      </xdr:nvCxnSpPr>
      <xdr:spPr>
        <a:xfrm flipV="1">
          <a:off x="13532842759" y="28914113"/>
          <a:ext cx="3813136"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175</xdr:row>
      <xdr:rowOff>177799</xdr:rowOff>
    </xdr:from>
    <xdr:ext cx="620031" cy="172227"/>
    <mc:AlternateContent xmlns:mc="http://schemas.openxmlformats.org/markup-compatibility/2006" xmlns:a14="http://schemas.microsoft.com/office/drawing/2010/main">
      <mc:Choice Requires="a14">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1" name="TextBox 110">
              <a:extLst>
                <a:ext uri="{FF2B5EF4-FFF2-40B4-BE49-F238E27FC236}">
                  <a16:creationId xmlns:a16="http://schemas.microsoft.com/office/drawing/2014/main" id="{70C18300-9388-C643-98CA-96CB3EB111B4}"/>
                </a:ext>
              </a:extLst>
            </xdr:cNvPr>
            <xdr:cNvSpPr txBox="1"/>
          </xdr:nvSpPr>
          <xdr:spPr>
            <a:xfrm>
              <a:off x="13532583563" y="2657450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175</xdr:row>
      <xdr:rowOff>198106</xdr:rowOff>
    </xdr:from>
    <xdr:to>
      <xdr:col>6</xdr:col>
      <xdr:colOff>240557</xdr:colOff>
      <xdr:row>176</xdr:row>
      <xdr:rowOff>176881</xdr:rowOff>
    </xdr:to>
    <xdr:sp macro="" textlink="">
      <xdr:nvSpPr>
        <xdr:cNvPr id="112" name="Oval 111">
          <a:extLst>
            <a:ext uri="{FF2B5EF4-FFF2-40B4-BE49-F238E27FC236}">
              <a16:creationId xmlns:a16="http://schemas.microsoft.com/office/drawing/2014/main" id="{7F34861A-695F-1144-AD52-B716654917B4}"/>
            </a:ext>
          </a:extLst>
        </xdr:cNvPr>
        <xdr:cNvSpPr/>
      </xdr:nvSpPr>
      <xdr:spPr>
        <a:xfrm>
          <a:off x="13532963038" y="26594815"/>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176</xdr:row>
      <xdr:rowOff>86672</xdr:rowOff>
    </xdr:from>
    <xdr:to>
      <xdr:col>6</xdr:col>
      <xdr:colOff>70752</xdr:colOff>
      <xdr:row>176</xdr:row>
      <xdr:rowOff>91978</xdr:rowOff>
    </xdr:to>
    <xdr:cxnSp macro="">
      <xdr:nvCxnSpPr>
        <xdr:cNvPr id="113" name="Straight Arrow Connector 112">
          <a:extLst>
            <a:ext uri="{FF2B5EF4-FFF2-40B4-BE49-F238E27FC236}">
              <a16:creationId xmlns:a16="http://schemas.microsoft.com/office/drawing/2014/main" id="{DCAA1361-F54A-2148-B94D-AFE8968A757A}"/>
            </a:ext>
          </a:extLst>
        </xdr:cNvPr>
        <xdr:cNvCxnSpPr>
          <a:stCxn id="112" idx="6"/>
        </xdr:cNvCxnSpPr>
      </xdr:nvCxnSpPr>
      <xdr:spPr>
        <a:xfrm>
          <a:off x="13533132843" y="266859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175</xdr:row>
      <xdr:rowOff>110584</xdr:rowOff>
    </xdr:from>
    <xdr:ext cx="620031"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14" name="TextBox 113">
              <a:extLst>
                <a:ext uri="{FF2B5EF4-FFF2-40B4-BE49-F238E27FC236}">
                  <a16:creationId xmlns:a16="http://schemas.microsoft.com/office/drawing/2014/main" id="{8D4C956F-9B26-B047-84A3-FE1D7BC6BDB9}"/>
                </a:ext>
              </a:extLst>
            </xdr:cNvPr>
            <xdr:cNvSpPr txBox="1"/>
          </xdr:nvSpPr>
          <xdr:spPr>
            <a:xfrm>
              <a:off x="13533254212" y="2650729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176</xdr:row>
      <xdr:rowOff>100822</xdr:rowOff>
    </xdr:from>
    <xdr:to>
      <xdr:col>5</xdr:col>
      <xdr:colOff>116741</xdr:colOff>
      <xdr:row>177</xdr:row>
      <xdr:rowOff>176880</xdr:rowOff>
    </xdr:to>
    <xdr:cxnSp macro="">
      <xdr:nvCxnSpPr>
        <xdr:cNvPr id="115" name="Straight Arrow Connector 114">
          <a:extLst>
            <a:ext uri="{FF2B5EF4-FFF2-40B4-BE49-F238E27FC236}">
              <a16:creationId xmlns:a16="http://schemas.microsoft.com/office/drawing/2014/main" id="{DE4314EE-0A37-3C43-9845-6C34B34E3B7B}"/>
            </a:ext>
          </a:extLst>
        </xdr:cNvPr>
        <xdr:cNvCxnSpPr/>
      </xdr:nvCxnSpPr>
      <xdr:spPr>
        <a:xfrm>
          <a:off x="13533913158" y="26700088"/>
          <a:ext cx="7075" cy="27861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176</xdr:row>
      <xdr:rowOff>121197</xdr:rowOff>
    </xdr:from>
    <xdr:ext cx="620031" cy="172227"/>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116" name="TextBox 115">
              <a:extLst>
                <a:ext uri="{FF2B5EF4-FFF2-40B4-BE49-F238E27FC236}">
                  <a16:creationId xmlns:a16="http://schemas.microsoft.com/office/drawing/2014/main" id="{9637ED0E-FFF1-684E-8E04-6BE5BD400316}"/>
                </a:ext>
              </a:extLst>
            </xdr:cNvPr>
            <xdr:cNvSpPr txBox="1"/>
          </xdr:nvSpPr>
          <xdr:spPr>
            <a:xfrm>
              <a:off x="13533677229" y="267204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177</xdr:row>
      <xdr:rowOff>166267</xdr:rowOff>
    </xdr:from>
    <xdr:to>
      <xdr:col>5</xdr:col>
      <xdr:colOff>198106</xdr:colOff>
      <xdr:row>178</xdr:row>
      <xdr:rowOff>145042</xdr:rowOff>
    </xdr:to>
    <xdr:sp macro="" textlink="">
      <xdr:nvSpPr>
        <xdr:cNvPr id="117" name="Oval 116">
          <a:extLst>
            <a:ext uri="{FF2B5EF4-FFF2-40B4-BE49-F238E27FC236}">
              <a16:creationId xmlns:a16="http://schemas.microsoft.com/office/drawing/2014/main" id="{721CF62C-412A-764C-9196-5ECE220351DD}"/>
            </a:ext>
          </a:extLst>
        </xdr:cNvPr>
        <xdr:cNvSpPr/>
      </xdr:nvSpPr>
      <xdr:spPr>
        <a:xfrm>
          <a:off x="13533831793" y="26968090"/>
          <a:ext cx="169805" cy="18133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187</xdr:row>
      <xdr:rowOff>117660</xdr:rowOff>
    </xdr:from>
    <xdr:ext cx="620031" cy="172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18" name="TextBox 117">
              <a:extLst>
                <a:ext uri="{FF2B5EF4-FFF2-40B4-BE49-F238E27FC236}">
                  <a16:creationId xmlns:a16="http://schemas.microsoft.com/office/drawing/2014/main" id="{A33A7DBC-3563-BF4D-831E-0875DABEC224}"/>
                </a:ext>
              </a:extLst>
            </xdr:cNvPr>
            <xdr:cNvSpPr txBox="1"/>
          </xdr:nvSpPr>
          <xdr:spPr>
            <a:xfrm>
              <a:off x="13533668021" y="2894505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177</xdr:row>
      <xdr:rowOff>177799</xdr:rowOff>
    </xdr:from>
    <xdr:ext cx="620031" cy="172227"/>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19" name="TextBox 118">
              <a:extLst>
                <a:ext uri="{FF2B5EF4-FFF2-40B4-BE49-F238E27FC236}">
                  <a16:creationId xmlns:a16="http://schemas.microsoft.com/office/drawing/2014/main" id="{AE3E9045-006C-FA49-BCA3-621D1C79FACB}"/>
                </a:ext>
              </a:extLst>
            </xdr:cNvPr>
            <xdr:cNvSpPr txBox="1"/>
          </xdr:nvSpPr>
          <xdr:spPr>
            <a:xfrm>
              <a:off x="13532613906" y="2697962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176</xdr:row>
      <xdr:rowOff>150459</xdr:rowOff>
    </xdr:from>
    <xdr:to>
      <xdr:col>6</xdr:col>
      <xdr:colOff>95619</xdr:colOff>
      <xdr:row>177</xdr:row>
      <xdr:rowOff>192689</xdr:rowOff>
    </xdr:to>
    <xdr:cxnSp macro="">
      <xdr:nvCxnSpPr>
        <xdr:cNvPr id="120" name="Straight Connector 119">
          <a:extLst>
            <a:ext uri="{FF2B5EF4-FFF2-40B4-BE49-F238E27FC236}">
              <a16:creationId xmlns:a16="http://schemas.microsoft.com/office/drawing/2014/main" id="{D1346254-04D4-0149-8C94-07B8CCE09D63}"/>
            </a:ext>
          </a:extLst>
        </xdr:cNvPr>
        <xdr:cNvCxnSpPr>
          <a:stCxn id="112" idx="5"/>
          <a:endCxn id="117" idx="1"/>
        </xdr:cNvCxnSpPr>
      </xdr:nvCxnSpPr>
      <xdr:spPr>
        <a:xfrm>
          <a:off x="13533107976" y="26749725"/>
          <a:ext cx="748684" cy="24478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178</xdr:row>
      <xdr:rowOff>47758</xdr:rowOff>
    </xdr:from>
    <xdr:to>
      <xdr:col>5</xdr:col>
      <xdr:colOff>31838</xdr:colOff>
      <xdr:row>178</xdr:row>
      <xdr:rowOff>53064</xdr:rowOff>
    </xdr:to>
    <xdr:cxnSp macro="">
      <xdr:nvCxnSpPr>
        <xdr:cNvPr id="121" name="Straight Arrow Connector 120">
          <a:extLst>
            <a:ext uri="{FF2B5EF4-FFF2-40B4-BE49-F238E27FC236}">
              <a16:creationId xmlns:a16="http://schemas.microsoft.com/office/drawing/2014/main" id="{9E119A30-8CD0-8D4F-BC05-08845FCBF502}"/>
            </a:ext>
          </a:extLst>
        </xdr:cNvPr>
        <xdr:cNvCxnSpPr/>
      </xdr:nvCxnSpPr>
      <xdr:spPr>
        <a:xfrm>
          <a:off x="13533998061" y="27052138"/>
          <a:ext cx="801540"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177</xdr:row>
      <xdr:rowOff>103509</xdr:rowOff>
    </xdr:from>
    <xdr:ext cx="620031" cy="172227"/>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122" name="TextBox 121">
              <a:extLst>
                <a:ext uri="{FF2B5EF4-FFF2-40B4-BE49-F238E27FC236}">
                  <a16:creationId xmlns:a16="http://schemas.microsoft.com/office/drawing/2014/main" id="{3FC9FD28-57B1-3142-9925-4994CE2D6D62}"/>
                </a:ext>
              </a:extLst>
            </xdr:cNvPr>
            <xdr:cNvSpPr txBox="1"/>
          </xdr:nvSpPr>
          <xdr:spPr>
            <a:xfrm>
              <a:off x="13534038064" y="269053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178</xdr:row>
      <xdr:rowOff>72521</xdr:rowOff>
    </xdr:from>
    <xdr:to>
      <xdr:col>4</xdr:col>
      <xdr:colOff>81365</xdr:colOff>
      <xdr:row>180</xdr:row>
      <xdr:rowOff>191031</xdr:rowOff>
    </xdr:to>
    <xdr:cxnSp macro="">
      <xdr:nvCxnSpPr>
        <xdr:cNvPr id="123" name="Straight Arrow Connector 122">
          <a:extLst>
            <a:ext uri="{FF2B5EF4-FFF2-40B4-BE49-F238E27FC236}">
              <a16:creationId xmlns:a16="http://schemas.microsoft.com/office/drawing/2014/main" id="{14A3E351-ADF7-C54F-B334-ACE5CDFA4775}"/>
            </a:ext>
          </a:extLst>
        </xdr:cNvPr>
        <xdr:cNvCxnSpPr/>
      </xdr:nvCxnSpPr>
      <xdr:spPr>
        <a:xfrm>
          <a:off x="13534774838" y="27076901"/>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179</xdr:row>
      <xdr:rowOff>918</xdr:rowOff>
    </xdr:from>
    <xdr:ext cx="620031"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24" name="TextBox 123">
              <a:extLst>
                <a:ext uri="{FF2B5EF4-FFF2-40B4-BE49-F238E27FC236}">
                  <a16:creationId xmlns:a16="http://schemas.microsoft.com/office/drawing/2014/main" id="{F8BFCDF4-D4AF-FB4B-A10E-ECD8F780EB59}"/>
                </a:ext>
              </a:extLst>
            </xdr:cNvPr>
            <xdr:cNvSpPr txBox="1"/>
          </xdr:nvSpPr>
          <xdr:spPr>
            <a:xfrm>
              <a:off x="13534549523" y="272078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180</xdr:row>
      <xdr:rowOff>159192</xdr:rowOff>
    </xdr:from>
    <xdr:to>
      <xdr:col>4</xdr:col>
      <xdr:colOff>187493</xdr:colOff>
      <xdr:row>181</xdr:row>
      <xdr:rowOff>137967</xdr:rowOff>
    </xdr:to>
    <xdr:sp macro="" textlink="">
      <xdr:nvSpPr>
        <xdr:cNvPr id="125" name="Oval 124">
          <a:extLst>
            <a:ext uri="{FF2B5EF4-FFF2-40B4-BE49-F238E27FC236}">
              <a16:creationId xmlns:a16="http://schemas.microsoft.com/office/drawing/2014/main" id="{E16C2EEA-6745-6945-9C7F-B13F78FF7A7C}"/>
            </a:ext>
          </a:extLst>
        </xdr:cNvPr>
        <xdr:cNvSpPr/>
      </xdr:nvSpPr>
      <xdr:spPr>
        <a:xfrm>
          <a:off x="13534668710" y="27568686"/>
          <a:ext cx="169805" cy="18133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178</xdr:row>
      <xdr:rowOff>115082</xdr:rowOff>
    </xdr:from>
    <xdr:to>
      <xdr:col>5</xdr:col>
      <xdr:colOff>56705</xdr:colOff>
      <xdr:row>181</xdr:row>
      <xdr:rowOff>47758</xdr:rowOff>
    </xdr:to>
    <xdr:cxnSp macro="">
      <xdr:nvCxnSpPr>
        <xdr:cNvPr id="126" name="Straight Connector 125">
          <a:extLst>
            <a:ext uri="{FF2B5EF4-FFF2-40B4-BE49-F238E27FC236}">
              <a16:creationId xmlns:a16="http://schemas.microsoft.com/office/drawing/2014/main" id="{C6CE670A-40F9-EF45-967F-924EB4316D1C}"/>
            </a:ext>
          </a:extLst>
        </xdr:cNvPr>
        <xdr:cNvCxnSpPr>
          <a:endCxn id="125" idx="2"/>
        </xdr:cNvCxnSpPr>
      </xdr:nvCxnSpPr>
      <xdr:spPr>
        <a:xfrm>
          <a:off x="13533973194" y="27119462"/>
          <a:ext cx="695516" cy="54034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633872</xdr:colOff>
      <xdr:row>187</xdr:row>
      <xdr:rowOff>116841</xdr:rowOff>
    </xdr:from>
    <xdr:ext cx="620031"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AD66A6C5-7774-9145-A686-AF9ECDB48B46}"/>
                </a:ext>
              </a:extLst>
            </xdr:cNvPr>
            <xdr:cNvSpPr txBox="1"/>
          </xdr:nvSpPr>
          <xdr:spPr>
            <a:xfrm>
              <a:off x="13548240679" y="3860845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792424</xdr:colOff>
      <xdr:row>181</xdr:row>
      <xdr:rowOff>11532</xdr:rowOff>
    </xdr:from>
    <xdr:ext cx="620031"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D7197580-43DB-E343-8225-9EDA0AE6DC9C}"/>
                </a:ext>
              </a:extLst>
            </xdr:cNvPr>
            <xdr:cNvSpPr txBox="1"/>
          </xdr:nvSpPr>
          <xdr:spPr>
            <a:xfrm>
              <a:off x="13532617444" y="2762358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181</xdr:row>
      <xdr:rowOff>108008</xdr:rowOff>
    </xdr:from>
    <xdr:to>
      <xdr:col>4</xdr:col>
      <xdr:colOff>70856</xdr:colOff>
      <xdr:row>183</xdr:row>
      <xdr:rowOff>162730</xdr:rowOff>
    </xdr:to>
    <xdr:cxnSp macro="">
      <xdr:nvCxnSpPr>
        <xdr:cNvPr id="129" name="Straight Connector 128">
          <a:extLst>
            <a:ext uri="{FF2B5EF4-FFF2-40B4-BE49-F238E27FC236}">
              <a16:creationId xmlns:a16="http://schemas.microsoft.com/office/drawing/2014/main" id="{62427CBC-4ECE-D440-AC66-BE69F7CEB176}"/>
            </a:ext>
          </a:extLst>
        </xdr:cNvPr>
        <xdr:cNvCxnSpPr/>
      </xdr:nvCxnSpPr>
      <xdr:spPr>
        <a:xfrm>
          <a:off x="13534785347" y="27720059"/>
          <a:ext cx="278080" cy="4598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181</xdr:row>
      <xdr:rowOff>68984</xdr:rowOff>
    </xdr:from>
    <xdr:to>
      <xdr:col>4</xdr:col>
      <xdr:colOff>14150</xdr:colOff>
      <xdr:row>181</xdr:row>
      <xdr:rowOff>70753</xdr:rowOff>
    </xdr:to>
    <xdr:cxnSp macro="">
      <xdr:nvCxnSpPr>
        <xdr:cNvPr id="130" name="Straight Arrow Connector 129">
          <a:extLst>
            <a:ext uri="{FF2B5EF4-FFF2-40B4-BE49-F238E27FC236}">
              <a16:creationId xmlns:a16="http://schemas.microsoft.com/office/drawing/2014/main" id="{2B6F2A1A-3925-AE4D-A0AE-903DB684CE87}"/>
            </a:ext>
          </a:extLst>
        </xdr:cNvPr>
        <xdr:cNvCxnSpPr/>
      </xdr:nvCxnSpPr>
      <xdr:spPr>
        <a:xfrm>
          <a:off x="13534842053" y="27681035"/>
          <a:ext cx="391179"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180</xdr:row>
      <xdr:rowOff>117660</xdr:rowOff>
    </xdr:from>
    <xdr:ext cx="620031"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1" name="TextBox 130">
              <a:extLst>
                <a:ext uri="{FF2B5EF4-FFF2-40B4-BE49-F238E27FC236}">
                  <a16:creationId xmlns:a16="http://schemas.microsoft.com/office/drawing/2014/main" id="{0F213388-617E-034D-BE2D-9B7DA6F18455}"/>
                </a:ext>
              </a:extLst>
            </xdr:cNvPr>
            <xdr:cNvSpPr txBox="1"/>
          </xdr:nvSpPr>
          <xdr:spPr>
            <a:xfrm>
              <a:off x="13534680413" y="2752715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181</xdr:row>
      <xdr:rowOff>54833</xdr:rowOff>
    </xdr:from>
    <xdr:to>
      <xdr:col>3</xdr:col>
      <xdr:colOff>481114</xdr:colOff>
      <xdr:row>183</xdr:row>
      <xdr:rowOff>173343</xdr:rowOff>
    </xdr:to>
    <xdr:cxnSp macro="">
      <xdr:nvCxnSpPr>
        <xdr:cNvPr id="132" name="Straight Arrow Connector 131">
          <a:extLst>
            <a:ext uri="{FF2B5EF4-FFF2-40B4-BE49-F238E27FC236}">
              <a16:creationId xmlns:a16="http://schemas.microsoft.com/office/drawing/2014/main" id="{F28A2AFA-5C58-924F-AE21-5BA86D6AF8C3}"/>
            </a:ext>
          </a:extLst>
        </xdr:cNvPr>
        <xdr:cNvCxnSpPr/>
      </xdr:nvCxnSpPr>
      <xdr:spPr>
        <a:xfrm>
          <a:off x="13535201393" y="27666884"/>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181</xdr:row>
      <xdr:rowOff>195487</xdr:rowOff>
    </xdr:from>
    <xdr:ext cx="620031" cy="172227"/>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33" name="TextBox 132">
              <a:extLst>
                <a:ext uri="{FF2B5EF4-FFF2-40B4-BE49-F238E27FC236}">
                  <a16:creationId xmlns:a16="http://schemas.microsoft.com/office/drawing/2014/main" id="{C708B98B-5E04-1241-87AD-C4AA15F6D2DF}"/>
                </a:ext>
              </a:extLst>
            </xdr:cNvPr>
            <xdr:cNvSpPr txBox="1"/>
          </xdr:nvSpPr>
          <xdr:spPr>
            <a:xfrm>
              <a:off x="13534963423" y="278075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183</xdr:row>
      <xdr:rowOff>145042</xdr:rowOff>
    </xdr:from>
    <xdr:to>
      <xdr:col>3</xdr:col>
      <xdr:colOff>647381</xdr:colOff>
      <xdr:row>184</xdr:row>
      <xdr:rowOff>123816</xdr:rowOff>
    </xdr:to>
    <xdr:sp macro="" textlink="">
      <xdr:nvSpPr>
        <xdr:cNvPr id="134" name="Oval 133">
          <a:extLst>
            <a:ext uri="{FF2B5EF4-FFF2-40B4-BE49-F238E27FC236}">
              <a16:creationId xmlns:a16="http://schemas.microsoft.com/office/drawing/2014/main" id="{CD71D141-5BC9-054D-B5A4-DAA6BA51FF22}"/>
            </a:ext>
          </a:extLst>
        </xdr:cNvPr>
        <xdr:cNvSpPr/>
      </xdr:nvSpPr>
      <xdr:spPr>
        <a:xfrm>
          <a:off x="13535035126" y="28162207"/>
          <a:ext cx="169805" cy="18133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183</xdr:row>
      <xdr:rowOff>121198</xdr:rowOff>
    </xdr:from>
    <xdr:ext cx="620031" cy="172227"/>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28106FB1-78A3-9C4E-BC55-0E89140159F3}"/>
                </a:ext>
              </a:extLst>
            </xdr:cNvPr>
            <xdr:cNvSpPr txBox="1"/>
          </xdr:nvSpPr>
          <xdr:spPr>
            <a:xfrm>
              <a:off x="13532652820" y="281383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187</xdr:row>
      <xdr:rowOff>108033</xdr:rowOff>
    </xdr:from>
    <xdr:ext cx="620031"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F669B1ED-FB4E-7F45-9AEE-53265FB3B330}"/>
                </a:ext>
              </a:extLst>
            </xdr:cNvPr>
            <xdr:cNvSpPr txBox="1"/>
          </xdr:nvSpPr>
          <xdr:spPr>
            <a:xfrm>
              <a:off x="13534885102" y="2893542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184</xdr:row>
      <xdr:rowOff>38291</xdr:rowOff>
    </xdr:from>
    <xdr:to>
      <xdr:col>3</xdr:col>
      <xdr:colOff>490054</xdr:colOff>
      <xdr:row>184</xdr:row>
      <xdr:rowOff>49959</xdr:rowOff>
    </xdr:to>
    <xdr:cxnSp macro="">
      <xdr:nvCxnSpPr>
        <xdr:cNvPr id="137" name="Straight Arrow Connector 136">
          <a:extLst>
            <a:ext uri="{FF2B5EF4-FFF2-40B4-BE49-F238E27FC236}">
              <a16:creationId xmlns:a16="http://schemas.microsoft.com/office/drawing/2014/main" id="{5367FA4E-9F80-FD4C-A552-7282AAC6DEA9}"/>
            </a:ext>
          </a:extLst>
        </xdr:cNvPr>
        <xdr:cNvCxnSpPr>
          <a:endCxn id="138" idx="2"/>
        </xdr:cNvCxnSpPr>
      </xdr:nvCxnSpPr>
      <xdr:spPr>
        <a:xfrm>
          <a:off x="13535192453" y="28258013"/>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183</xdr:row>
      <xdr:rowOff>79319</xdr:rowOff>
    </xdr:from>
    <xdr:ext cx="620031" cy="172227"/>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38" name="TextBox 137">
              <a:extLst>
                <a:ext uri="{FF2B5EF4-FFF2-40B4-BE49-F238E27FC236}">
                  <a16:creationId xmlns:a16="http://schemas.microsoft.com/office/drawing/2014/main" id="{DCF2DA27-076B-6C4B-A2A8-3D38ABA9FE59}"/>
                </a:ext>
              </a:extLst>
            </xdr:cNvPr>
            <xdr:cNvSpPr txBox="1"/>
          </xdr:nvSpPr>
          <xdr:spPr>
            <a:xfrm>
              <a:off x="13535202829" y="280964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184</xdr:row>
      <xdr:rowOff>83055</xdr:rowOff>
    </xdr:from>
    <xdr:to>
      <xdr:col>3</xdr:col>
      <xdr:colOff>154543</xdr:colOff>
      <xdr:row>186</xdr:row>
      <xdr:rowOff>201566</xdr:rowOff>
    </xdr:to>
    <xdr:cxnSp macro="">
      <xdr:nvCxnSpPr>
        <xdr:cNvPr id="139" name="Straight Arrow Connector 138">
          <a:extLst>
            <a:ext uri="{FF2B5EF4-FFF2-40B4-BE49-F238E27FC236}">
              <a16:creationId xmlns:a16="http://schemas.microsoft.com/office/drawing/2014/main" id="{C266073B-FF33-0F44-9429-2B3DFCA7BA84}"/>
            </a:ext>
          </a:extLst>
        </xdr:cNvPr>
        <xdr:cNvCxnSpPr/>
      </xdr:nvCxnSpPr>
      <xdr:spPr>
        <a:xfrm>
          <a:off x="13535527964" y="28302777"/>
          <a:ext cx="17687" cy="5236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185</xdr:row>
      <xdr:rowOff>47066</xdr:rowOff>
    </xdr:from>
    <xdr:ext cx="620031" cy="172227"/>
    <mc:AlternateContent xmlns:mc="http://schemas.openxmlformats.org/markup-compatibility/2006" xmlns:a14="http://schemas.microsoft.com/office/drawing/2010/main">
      <mc:Choice Requires="a14">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40" name="TextBox 139">
              <a:extLst>
                <a:ext uri="{FF2B5EF4-FFF2-40B4-BE49-F238E27FC236}">
                  <a16:creationId xmlns:a16="http://schemas.microsoft.com/office/drawing/2014/main" id="{56DEE16A-3068-E940-9D2E-7900A5A4E664}"/>
                </a:ext>
              </a:extLst>
            </xdr:cNvPr>
            <xdr:cNvSpPr txBox="1"/>
          </xdr:nvSpPr>
          <xdr:spPr>
            <a:xfrm>
              <a:off x="13535368131" y="2846934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186</xdr:row>
      <xdr:rowOff>197456</xdr:rowOff>
    </xdr:from>
    <xdr:to>
      <xdr:col>3</xdr:col>
      <xdr:colOff>228079</xdr:colOff>
      <xdr:row>187</xdr:row>
      <xdr:rowOff>176229</xdr:rowOff>
    </xdr:to>
    <xdr:sp macro="" textlink="">
      <xdr:nvSpPr>
        <xdr:cNvPr id="141" name="Oval 140">
          <a:extLst>
            <a:ext uri="{FF2B5EF4-FFF2-40B4-BE49-F238E27FC236}">
              <a16:creationId xmlns:a16="http://schemas.microsoft.com/office/drawing/2014/main" id="{72E31060-5FE5-C549-A0F2-78921E0CCD0C}"/>
            </a:ext>
          </a:extLst>
        </xdr:cNvPr>
        <xdr:cNvSpPr/>
      </xdr:nvSpPr>
      <xdr:spPr>
        <a:xfrm>
          <a:off x="13535454428" y="28822291"/>
          <a:ext cx="169805" cy="18133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184</xdr:row>
      <xdr:rowOff>108008</xdr:rowOff>
    </xdr:from>
    <xdr:to>
      <xdr:col>3</xdr:col>
      <xdr:colOff>502253</xdr:colOff>
      <xdr:row>187</xdr:row>
      <xdr:rowOff>86049</xdr:rowOff>
    </xdr:to>
    <xdr:cxnSp macro="">
      <xdr:nvCxnSpPr>
        <xdr:cNvPr id="142" name="Straight Connector 141">
          <a:extLst>
            <a:ext uri="{FF2B5EF4-FFF2-40B4-BE49-F238E27FC236}">
              <a16:creationId xmlns:a16="http://schemas.microsoft.com/office/drawing/2014/main" id="{119E58A2-7F45-B14E-B3B7-A31158CF76F3}"/>
            </a:ext>
          </a:extLst>
        </xdr:cNvPr>
        <xdr:cNvCxnSpPr>
          <a:endCxn id="141" idx="2"/>
        </xdr:cNvCxnSpPr>
      </xdr:nvCxnSpPr>
      <xdr:spPr>
        <a:xfrm>
          <a:off x="13535180254" y="28327730"/>
          <a:ext cx="274174" cy="58571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187</xdr:row>
      <xdr:rowOff>177799</xdr:rowOff>
    </xdr:from>
    <xdr:ext cx="620031"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10FFD42F-936E-734D-8A33-8F2FD02BD684}"/>
                </a:ext>
              </a:extLst>
            </xdr:cNvPr>
            <xdr:cNvSpPr txBox="1"/>
          </xdr:nvSpPr>
          <xdr:spPr>
            <a:xfrm>
              <a:off x="13535205706" y="2900519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twoCellAnchor editAs="oneCell">
    <xdr:from>
      <xdr:col>1</xdr:col>
      <xdr:colOff>237896</xdr:colOff>
      <xdr:row>176</xdr:row>
      <xdr:rowOff>26490</xdr:rowOff>
    </xdr:from>
    <xdr:to>
      <xdr:col>2</xdr:col>
      <xdr:colOff>41348</xdr:colOff>
      <xdr:row>179</xdr:row>
      <xdr:rowOff>9051</xdr:rowOff>
    </xdr:to>
    <xdr:pic>
      <xdr:nvPicPr>
        <xdr:cNvPr id="144" name="Picture 143" descr="FUNNY PIGS PICTURES – FunnyFoto | Funny pig pictures, Pig ...">
          <a:extLst>
            <a:ext uri="{FF2B5EF4-FFF2-40B4-BE49-F238E27FC236}">
              <a16:creationId xmlns:a16="http://schemas.microsoft.com/office/drawing/2014/main" id="{9957BADE-9AFB-EF4D-3E05-E198028E462D}"/>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3550280381" y="36263579"/>
          <a:ext cx="630599" cy="5974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310009</xdr:colOff>
      <xdr:row>177</xdr:row>
      <xdr:rowOff>37562</xdr:rowOff>
    </xdr:from>
    <xdr:to>
      <xdr:col>6</xdr:col>
      <xdr:colOff>71228</xdr:colOff>
      <xdr:row>178</xdr:row>
      <xdr:rowOff>58789</xdr:rowOff>
    </xdr:to>
    <xdr:sp macro="" textlink="">
      <xdr:nvSpPr>
        <xdr:cNvPr id="145" name="TextBox 144">
          <a:extLst>
            <a:ext uri="{FF2B5EF4-FFF2-40B4-BE49-F238E27FC236}">
              <a16:creationId xmlns:a16="http://schemas.microsoft.com/office/drawing/2014/main" id="{A23C238D-F49C-B853-7159-3AC3B2319DB1}"/>
            </a:ext>
          </a:extLst>
        </xdr:cNvPr>
        <xdr:cNvSpPr txBox="1"/>
      </xdr:nvSpPr>
      <xdr:spPr>
        <a:xfrm rot="2106226">
          <a:off x="13499689162" y="35940710"/>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179</xdr:row>
      <xdr:rowOff>111852</xdr:rowOff>
    </xdr:from>
    <xdr:to>
      <xdr:col>5</xdr:col>
      <xdr:colOff>113680</xdr:colOff>
      <xdr:row>180</xdr:row>
      <xdr:rowOff>133079</xdr:rowOff>
    </xdr:to>
    <xdr:sp macro="" textlink="">
      <xdr:nvSpPr>
        <xdr:cNvPr id="146" name="TextBox 145">
          <a:extLst>
            <a:ext uri="{FF2B5EF4-FFF2-40B4-BE49-F238E27FC236}">
              <a16:creationId xmlns:a16="http://schemas.microsoft.com/office/drawing/2014/main" id="{C2591E86-1E4C-CF7C-829E-3C3595175F99}"/>
            </a:ext>
          </a:extLst>
        </xdr:cNvPr>
        <xdr:cNvSpPr txBox="1"/>
      </xdr:nvSpPr>
      <xdr:spPr>
        <a:xfrm rot="2106226">
          <a:off x="13500470972" y="36418287"/>
          <a:ext cx="585481" cy="222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182</xdr:row>
      <xdr:rowOff>42072</xdr:rowOff>
    </xdr:from>
    <xdr:to>
      <xdr:col>4</xdr:col>
      <xdr:colOff>313717</xdr:colOff>
      <xdr:row>183</xdr:row>
      <xdr:rowOff>63299</xdr:rowOff>
    </xdr:to>
    <xdr:sp macro="" textlink="">
      <xdr:nvSpPr>
        <xdr:cNvPr id="5" name="TextBox 4">
          <a:extLst>
            <a:ext uri="{FF2B5EF4-FFF2-40B4-BE49-F238E27FC236}">
              <a16:creationId xmlns:a16="http://schemas.microsoft.com/office/drawing/2014/main" id="{6ACF9174-5BBF-B44C-CD37-D70BC80F9E5B}"/>
            </a:ext>
          </a:extLst>
        </xdr:cNvPr>
        <xdr:cNvSpPr txBox="1"/>
      </xdr:nvSpPr>
      <xdr:spPr>
        <a:xfrm rot="2106226">
          <a:off x="13487086283" y="3743496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184</xdr:row>
      <xdr:rowOff>99970</xdr:rowOff>
    </xdr:from>
    <xdr:to>
      <xdr:col>3</xdr:col>
      <xdr:colOff>599564</xdr:colOff>
      <xdr:row>187</xdr:row>
      <xdr:rowOff>70530</xdr:rowOff>
    </xdr:to>
    <xdr:sp macro="" textlink="">
      <xdr:nvSpPr>
        <xdr:cNvPr id="7" name="TextBox 6">
          <a:extLst>
            <a:ext uri="{FF2B5EF4-FFF2-40B4-BE49-F238E27FC236}">
              <a16:creationId xmlns:a16="http://schemas.microsoft.com/office/drawing/2014/main" id="{2B937EE0-8930-2D87-40EF-3A4B543CA96E}"/>
            </a:ext>
          </a:extLst>
        </xdr:cNvPr>
        <xdr:cNvSpPr txBox="1"/>
      </xdr:nvSpPr>
      <xdr:spPr>
        <a:xfrm rot="3213872">
          <a:off x="13487444487" y="38081596"/>
          <a:ext cx="584626"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7</xdr:col>
      <xdr:colOff>116921</xdr:colOff>
      <xdr:row>226</xdr:row>
      <xdr:rowOff>109665</xdr:rowOff>
    </xdr:from>
    <xdr:to>
      <xdr:col>7</xdr:col>
      <xdr:colOff>180417</xdr:colOff>
      <xdr:row>242</xdr:row>
      <xdr:rowOff>96762</xdr:rowOff>
    </xdr:to>
    <xdr:cxnSp macro="">
      <xdr:nvCxnSpPr>
        <xdr:cNvPr id="8" name="Straight Arrow Connector 7">
          <a:extLst>
            <a:ext uri="{FF2B5EF4-FFF2-40B4-BE49-F238E27FC236}">
              <a16:creationId xmlns:a16="http://schemas.microsoft.com/office/drawing/2014/main" id="{9824137F-152C-6844-A8BC-6636A749294E}"/>
            </a:ext>
          </a:extLst>
        </xdr:cNvPr>
        <xdr:cNvCxnSpPr/>
      </xdr:nvCxnSpPr>
      <xdr:spPr>
        <a:xfrm flipH="1" flipV="1">
          <a:off x="13485572769" y="35660361"/>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240</xdr:row>
      <xdr:rowOff>86721</xdr:rowOff>
    </xdr:from>
    <xdr:to>
      <xdr:col>7</xdr:col>
      <xdr:colOff>360836</xdr:colOff>
      <xdr:row>240</xdr:row>
      <xdr:rowOff>104409</xdr:rowOff>
    </xdr:to>
    <xdr:cxnSp macro="">
      <xdr:nvCxnSpPr>
        <xdr:cNvPr id="10" name="Straight Arrow Connector 9">
          <a:extLst>
            <a:ext uri="{FF2B5EF4-FFF2-40B4-BE49-F238E27FC236}">
              <a16:creationId xmlns:a16="http://schemas.microsoft.com/office/drawing/2014/main" id="{CBF8E6F9-BE9A-4C40-B440-01BF2811FB09}"/>
            </a:ext>
          </a:extLst>
        </xdr:cNvPr>
        <xdr:cNvCxnSpPr/>
      </xdr:nvCxnSpPr>
      <xdr:spPr>
        <a:xfrm flipV="1">
          <a:off x="13485392350" y="38503058"/>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228</xdr:row>
      <xdr:rowOff>177799</xdr:rowOff>
    </xdr:from>
    <xdr:ext cx="62003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ACD0563C-3E07-8245-8423-6EA7EBB6E714}"/>
                </a:ext>
              </a:extLst>
            </xdr:cNvPr>
            <xdr:cNvSpPr txBox="1"/>
          </xdr:nvSpPr>
          <xdr:spPr>
            <a:xfrm>
              <a:off x="13485133154" y="3613787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228</xdr:row>
      <xdr:rowOff>198106</xdr:rowOff>
    </xdr:from>
    <xdr:to>
      <xdr:col>7</xdr:col>
      <xdr:colOff>240557</xdr:colOff>
      <xdr:row>229</xdr:row>
      <xdr:rowOff>176881</xdr:rowOff>
    </xdr:to>
    <xdr:sp macro="" textlink="">
      <xdr:nvSpPr>
        <xdr:cNvPr id="14" name="Oval 13">
          <a:extLst>
            <a:ext uri="{FF2B5EF4-FFF2-40B4-BE49-F238E27FC236}">
              <a16:creationId xmlns:a16="http://schemas.microsoft.com/office/drawing/2014/main" id="{6BBCC9F3-5260-4B49-8FCF-4AAFE715E9DB}"/>
            </a:ext>
          </a:extLst>
        </xdr:cNvPr>
        <xdr:cNvSpPr/>
      </xdr:nvSpPr>
      <xdr:spPr>
        <a:xfrm>
          <a:off x="13485512629" y="36158179"/>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230</xdr:row>
      <xdr:rowOff>166267</xdr:rowOff>
    </xdr:from>
    <xdr:to>
      <xdr:col>6</xdr:col>
      <xdr:colOff>198106</xdr:colOff>
      <xdr:row>231</xdr:row>
      <xdr:rowOff>145042</xdr:rowOff>
    </xdr:to>
    <xdr:sp macro="" textlink="">
      <xdr:nvSpPr>
        <xdr:cNvPr id="35" name="Oval 34">
          <a:extLst>
            <a:ext uri="{FF2B5EF4-FFF2-40B4-BE49-F238E27FC236}">
              <a16:creationId xmlns:a16="http://schemas.microsoft.com/office/drawing/2014/main" id="{C3D0C6D5-C2CE-6146-A57D-987D64EE5487}"/>
            </a:ext>
          </a:extLst>
        </xdr:cNvPr>
        <xdr:cNvSpPr/>
      </xdr:nvSpPr>
      <xdr:spPr>
        <a:xfrm>
          <a:off x="13486378487" y="36535718"/>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240</xdr:row>
      <xdr:rowOff>117660</xdr:rowOff>
    </xdr:from>
    <xdr:ext cx="620031" cy="172227"/>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3D95694A-64E6-C148-BEF3-081693D7AC21}"/>
                </a:ext>
              </a:extLst>
            </xdr:cNvPr>
            <xdr:cNvSpPr txBox="1"/>
          </xdr:nvSpPr>
          <xdr:spPr>
            <a:xfrm>
              <a:off x="13486211818" y="385339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230</xdr:row>
      <xdr:rowOff>177799</xdr:rowOff>
    </xdr:from>
    <xdr:ext cx="620031"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1B0D0BA-CA07-9241-947F-FAF65777DDE6}"/>
                </a:ext>
              </a:extLst>
            </xdr:cNvPr>
            <xdr:cNvSpPr txBox="1"/>
          </xdr:nvSpPr>
          <xdr:spPr>
            <a:xfrm>
              <a:off x="13485160600" y="3654725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229</xdr:row>
      <xdr:rowOff>150459</xdr:rowOff>
    </xdr:from>
    <xdr:to>
      <xdr:col>7</xdr:col>
      <xdr:colOff>95619</xdr:colOff>
      <xdr:row>230</xdr:row>
      <xdr:rowOff>192689</xdr:rowOff>
    </xdr:to>
    <xdr:cxnSp macro="">
      <xdr:nvCxnSpPr>
        <xdr:cNvPr id="41" name="Straight Connector 40">
          <a:extLst>
            <a:ext uri="{FF2B5EF4-FFF2-40B4-BE49-F238E27FC236}">
              <a16:creationId xmlns:a16="http://schemas.microsoft.com/office/drawing/2014/main" id="{0ADD3827-0927-A14F-8FE9-E856476296B2}"/>
            </a:ext>
          </a:extLst>
        </xdr:cNvPr>
        <xdr:cNvCxnSpPr>
          <a:stCxn id="14" idx="5"/>
          <a:endCxn id="35" idx="1"/>
        </xdr:cNvCxnSpPr>
      </xdr:nvCxnSpPr>
      <xdr:spPr>
        <a:xfrm>
          <a:off x="13485657567" y="36315221"/>
          <a:ext cx="745787" cy="24691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233</xdr:row>
      <xdr:rowOff>159192</xdr:rowOff>
    </xdr:from>
    <xdr:to>
      <xdr:col>5</xdr:col>
      <xdr:colOff>187493</xdr:colOff>
      <xdr:row>234</xdr:row>
      <xdr:rowOff>137967</xdr:rowOff>
    </xdr:to>
    <xdr:sp macro="" textlink="">
      <xdr:nvSpPr>
        <xdr:cNvPr id="54" name="Oval 53">
          <a:extLst>
            <a:ext uri="{FF2B5EF4-FFF2-40B4-BE49-F238E27FC236}">
              <a16:creationId xmlns:a16="http://schemas.microsoft.com/office/drawing/2014/main" id="{B735E842-4DD4-AA4C-8431-0CCFE5380DA8}"/>
            </a:ext>
          </a:extLst>
        </xdr:cNvPr>
        <xdr:cNvSpPr/>
      </xdr:nvSpPr>
      <xdr:spPr>
        <a:xfrm>
          <a:off x="13487212507" y="37142708"/>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231</xdr:row>
      <xdr:rowOff>115082</xdr:rowOff>
    </xdr:from>
    <xdr:to>
      <xdr:col>6</xdr:col>
      <xdr:colOff>56705</xdr:colOff>
      <xdr:row>234</xdr:row>
      <xdr:rowOff>47758</xdr:rowOff>
    </xdr:to>
    <xdr:cxnSp macro="">
      <xdr:nvCxnSpPr>
        <xdr:cNvPr id="55" name="Straight Connector 54">
          <a:extLst>
            <a:ext uri="{FF2B5EF4-FFF2-40B4-BE49-F238E27FC236}">
              <a16:creationId xmlns:a16="http://schemas.microsoft.com/office/drawing/2014/main" id="{B92981B3-FDE7-0148-BC60-D3A39F3E9AF1}"/>
            </a:ext>
          </a:extLst>
        </xdr:cNvPr>
        <xdr:cNvCxnSpPr>
          <a:endCxn id="54" idx="2"/>
        </xdr:cNvCxnSpPr>
      </xdr:nvCxnSpPr>
      <xdr:spPr>
        <a:xfrm>
          <a:off x="13486519888" y="36689221"/>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240</xdr:row>
      <xdr:rowOff>124161</xdr:rowOff>
    </xdr:from>
    <xdr:ext cx="620031" cy="172227"/>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36185E1D-230D-0541-8D2E-C7AC46EAEA63}"/>
                </a:ext>
              </a:extLst>
            </xdr:cNvPr>
            <xdr:cNvSpPr txBox="1"/>
          </xdr:nvSpPr>
          <xdr:spPr>
            <a:xfrm>
              <a:off x="13487035382" y="385404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234</xdr:row>
      <xdr:rowOff>11532</xdr:rowOff>
    </xdr:from>
    <xdr:ext cx="620031"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6EA501DB-8A58-1249-AC5C-CA08D6DA3DCB}"/>
                </a:ext>
              </a:extLst>
            </xdr:cNvPr>
            <xdr:cNvSpPr txBox="1"/>
          </xdr:nvSpPr>
          <xdr:spPr>
            <a:xfrm>
              <a:off x="13485164138" y="3719973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234</xdr:row>
      <xdr:rowOff>108008</xdr:rowOff>
    </xdr:from>
    <xdr:to>
      <xdr:col>5</xdr:col>
      <xdr:colOff>70856</xdr:colOff>
      <xdr:row>236</xdr:row>
      <xdr:rowOff>162730</xdr:rowOff>
    </xdr:to>
    <xdr:cxnSp macro="">
      <xdr:nvCxnSpPr>
        <xdr:cNvPr id="67" name="Straight Connector 66">
          <a:extLst>
            <a:ext uri="{FF2B5EF4-FFF2-40B4-BE49-F238E27FC236}">
              <a16:creationId xmlns:a16="http://schemas.microsoft.com/office/drawing/2014/main" id="{3E5BBEC6-6CCB-AD40-A244-DFA3BEE4CED8}"/>
            </a:ext>
          </a:extLst>
        </xdr:cNvPr>
        <xdr:cNvCxnSpPr/>
      </xdr:nvCxnSpPr>
      <xdr:spPr>
        <a:xfrm>
          <a:off x="13487329144" y="37296213"/>
          <a:ext cx="275182" cy="46409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236</xdr:row>
      <xdr:rowOff>145042</xdr:rowOff>
    </xdr:from>
    <xdr:to>
      <xdr:col>4</xdr:col>
      <xdr:colOff>647381</xdr:colOff>
      <xdr:row>237</xdr:row>
      <xdr:rowOff>123816</xdr:rowOff>
    </xdr:to>
    <xdr:sp macro="" textlink="">
      <xdr:nvSpPr>
        <xdr:cNvPr id="81" name="Oval 80">
          <a:extLst>
            <a:ext uri="{FF2B5EF4-FFF2-40B4-BE49-F238E27FC236}">
              <a16:creationId xmlns:a16="http://schemas.microsoft.com/office/drawing/2014/main" id="{16260C29-F1C7-DF4C-93C3-5DA963E16080}"/>
            </a:ext>
          </a:extLst>
        </xdr:cNvPr>
        <xdr:cNvSpPr/>
      </xdr:nvSpPr>
      <xdr:spPr>
        <a:xfrm>
          <a:off x="13487576025" y="37742624"/>
          <a:ext cx="169805" cy="18346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236</xdr:row>
      <xdr:rowOff>121198</xdr:rowOff>
    </xdr:from>
    <xdr:ext cx="620031" cy="172227"/>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33117BDF-1F57-2947-B82E-582B60DA844F}"/>
                </a:ext>
              </a:extLst>
            </xdr:cNvPr>
            <xdr:cNvSpPr txBox="1"/>
          </xdr:nvSpPr>
          <xdr:spPr>
            <a:xfrm>
              <a:off x="13485199514" y="3771878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240</xdr:row>
      <xdr:rowOff>108033</xdr:rowOff>
    </xdr:from>
    <xdr:ext cx="620031"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43C4A40B-1BE7-9D46-B402-9949DA5D9C68}"/>
                </a:ext>
              </a:extLst>
            </xdr:cNvPr>
            <xdr:cNvSpPr txBox="1"/>
          </xdr:nvSpPr>
          <xdr:spPr>
            <a:xfrm>
              <a:off x="13487426001" y="3852437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239</xdr:row>
      <xdr:rowOff>197456</xdr:rowOff>
    </xdr:from>
    <xdr:to>
      <xdr:col>4</xdr:col>
      <xdr:colOff>228079</xdr:colOff>
      <xdr:row>240</xdr:row>
      <xdr:rowOff>176229</xdr:rowOff>
    </xdr:to>
    <xdr:sp macro="" textlink="">
      <xdr:nvSpPr>
        <xdr:cNvPr id="99" name="Oval 98">
          <a:extLst>
            <a:ext uri="{FF2B5EF4-FFF2-40B4-BE49-F238E27FC236}">
              <a16:creationId xmlns:a16="http://schemas.microsoft.com/office/drawing/2014/main" id="{B8E63D77-6A67-0C42-AC52-2E78E3924700}"/>
            </a:ext>
          </a:extLst>
        </xdr:cNvPr>
        <xdr:cNvSpPr/>
      </xdr:nvSpPr>
      <xdr:spPr>
        <a:xfrm>
          <a:off x="13487995327" y="38409104"/>
          <a:ext cx="169805" cy="18346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237</xdr:row>
      <xdr:rowOff>108008</xdr:rowOff>
    </xdr:from>
    <xdr:to>
      <xdr:col>4</xdr:col>
      <xdr:colOff>502253</xdr:colOff>
      <xdr:row>240</xdr:row>
      <xdr:rowOff>86049</xdr:rowOff>
    </xdr:to>
    <xdr:cxnSp macro="">
      <xdr:nvCxnSpPr>
        <xdr:cNvPr id="103" name="Straight Connector 102">
          <a:extLst>
            <a:ext uri="{FF2B5EF4-FFF2-40B4-BE49-F238E27FC236}">
              <a16:creationId xmlns:a16="http://schemas.microsoft.com/office/drawing/2014/main" id="{22BEF744-2350-7549-9A1C-77D8C215817C}"/>
            </a:ext>
          </a:extLst>
        </xdr:cNvPr>
        <xdr:cNvCxnSpPr>
          <a:endCxn id="99" idx="2"/>
        </xdr:cNvCxnSpPr>
      </xdr:nvCxnSpPr>
      <xdr:spPr>
        <a:xfrm>
          <a:off x="13487721153" y="37910279"/>
          <a:ext cx="274174" cy="59210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240</xdr:row>
      <xdr:rowOff>177799</xdr:rowOff>
    </xdr:from>
    <xdr:ext cx="620031"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231F4E82-5665-C043-943C-F3E0F42918BE}"/>
                </a:ext>
              </a:extLst>
            </xdr:cNvPr>
            <xdr:cNvSpPr txBox="1"/>
          </xdr:nvSpPr>
          <xdr:spPr>
            <a:xfrm>
              <a:off x="13487743709" y="385941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240</xdr:row>
      <xdr:rowOff>114857</xdr:rowOff>
    </xdr:from>
    <xdr:ext cx="620031" cy="172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53" name="TextBox 152">
              <a:extLst>
                <a:ext uri="{FF2B5EF4-FFF2-40B4-BE49-F238E27FC236}">
                  <a16:creationId xmlns:a16="http://schemas.microsoft.com/office/drawing/2014/main" id="{3592F25C-2D4E-2137-1C58-6832564CB710}"/>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233</xdr:row>
      <xdr:rowOff>55824</xdr:rowOff>
    </xdr:from>
    <xdr:to>
      <xdr:col>5</xdr:col>
      <xdr:colOff>479157</xdr:colOff>
      <xdr:row>240</xdr:row>
      <xdr:rowOff>114857</xdr:rowOff>
    </xdr:to>
    <xdr:cxnSp macro="">
      <xdr:nvCxnSpPr>
        <xdr:cNvPr id="155" name="Straight Connector 154">
          <a:extLst>
            <a:ext uri="{FF2B5EF4-FFF2-40B4-BE49-F238E27FC236}">
              <a16:creationId xmlns:a16="http://schemas.microsoft.com/office/drawing/2014/main" id="{97179968-1544-4347-592C-7136FE5E4706}"/>
            </a:ext>
          </a:extLst>
        </xdr:cNvPr>
        <xdr:cNvCxnSpPr>
          <a:stCxn id="153"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233</xdr:row>
      <xdr:rowOff>27912</xdr:rowOff>
    </xdr:from>
    <xdr:to>
      <xdr:col>7</xdr:col>
      <xdr:colOff>116300</xdr:colOff>
      <xdr:row>233</xdr:row>
      <xdr:rowOff>41868</xdr:rowOff>
    </xdr:to>
    <xdr:cxnSp macro="">
      <xdr:nvCxnSpPr>
        <xdr:cNvPr id="156" name="Straight Connector 155">
          <a:extLst>
            <a:ext uri="{FF2B5EF4-FFF2-40B4-BE49-F238E27FC236}">
              <a16:creationId xmlns:a16="http://schemas.microsoft.com/office/drawing/2014/main" id="{089DB788-EC8A-CE5F-F925-8EA1F35231DC}"/>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232</xdr:row>
      <xdr:rowOff>135932</xdr:rowOff>
    </xdr:from>
    <xdr:to>
      <xdr:col>5</xdr:col>
      <xdr:colOff>559654</xdr:colOff>
      <xdr:row>233</xdr:row>
      <xdr:rowOff>114707</xdr:rowOff>
    </xdr:to>
    <xdr:sp macro="" textlink="">
      <xdr:nvSpPr>
        <xdr:cNvPr id="160" name="Oval 159">
          <a:extLst>
            <a:ext uri="{FF2B5EF4-FFF2-40B4-BE49-F238E27FC236}">
              <a16:creationId xmlns:a16="http://schemas.microsoft.com/office/drawing/2014/main" id="{106FE847-C227-972A-3E1C-D418E8E5D466}"/>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twoCellAnchor>
    <xdr:from>
      <xdr:col>7</xdr:col>
      <xdr:colOff>116921</xdr:colOff>
      <xdr:row>247</xdr:row>
      <xdr:rowOff>109665</xdr:rowOff>
    </xdr:from>
    <xdr:to>
      <xdr:col>7</xdr:col>
      <xdr:colOff>180417</xdr:colOff>
      <xdr:row>263</xdr:row>
      <xdr:rowOff>96762</xdr:rowOff>
    </xdr:to>
    <xdr:cxnSp macro="">
      <xdr:nvCxnSpPr>
        <xdr:cNvPr id="161" name="Straight Arrow Connector 160">
          <a:extLst>
            <a:ext uri="{FF2B5EF4-FFF2-40B4-BE49-F238E27FC236}">
              <a16:creationId xmlns:a16="http://schemas.microsoft.com/office/drawing/2014/main" id="{CD16C2F9-93FB-C74B-8DB1-21F9E2087E65}"/>
            </a:ext>
          </a:extLst>
        </xdr:cNvPr>
        <xdr:cNvCxnSpPr/>
      </xdr:nvCxnSpPr>
      <xdr:spPr>
        <a:xfrm flipH="1" flipV="1">
          <a:off x="13484749363" y="42824464"/>
          <a:ext cx="63496" cy="32621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261</xdr:row>
      <xdr:rowOff>86721</xdr:rowOff>
    </xdr:from>
    <xdr:to>
      <xdr:col>7</xdr:col>
      <xdr:colOff>360836</xdr:colOff>
      <xdr:row>261</xdr:row>
      <xdr:rowOff>104409</xdr:rowOff>
    </xdr:to>
    <xdr:cxnSp macro="">
      <xdr:nvCxnSpPr>
        <xdr:cNvPr id="162" name="Straight Arrow Connector 161">
          <a:extLst>
            <a:ext uri="{FF2B5EF4-FFF2-40B4-BE49-F238E27FC236}">
              <a16:creationId xmlns:a16="http://schemas.microsoft.com/office/drawing/2014/main" id="{AB715F3D-97B0-C349-BE20-2D698B795D1C}"/>
            </a:ext>
          </a:extLst>
        </xdr:cNvPr>
        <xdr:cNvCxnSpPr/>
      </xdr:nvCxnSpPr>
      <xdr:spPr>
        <a:xfrm flipV="1">
          <a:off x="13484568944" y="45667161"/>
          <a:ext cx="3798650"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28301</xdr:colOff>
      <xdr:row>251</xdr:row>
      <xdr:rowOff>166267</xdr:rowOff>
    </xdr:from>
    <xdr:to>
      <xdr:col>6</xdr:col>
      <xdr:colOff>198106</xdr:colOff>
      <xdr:row>252</xdr:row>
      <xdr:rowOff>145042</xdr:rowOff>
    </xdr:to>
    <xdr:sp macro="" textlink="">
      <xdr:nvSpPr>
        <xdr:cNvPr id="165" name="Oval 164">
          <a:extLst>
            <a:ext uri="{FF2B5EF4-FFF2-40B4-BE49-F238E27FC236}">
              <a16:creationId xmlns:a16="http://schemas.microsoft.com/office/drawing/2014/main" id="{F4A6E390-0D4B-1A41-BF29-D9F170EB2D57}"/>
            </a:ext>
          </a:extLst>
        </xdr:cNvPr>
        <xdr:cNvSpPr/>
      </xdr:nvSpPr>
      <xdr:spPr>
        <a:xfrm>
          <a:off x="13485555080" y="43699820"/>
          <a:ext cx="169805" cy="18346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261</xdr:row>
      <xdr:rowOff>117660</xdr:rowOff>
    </xdr:from>
    <xdr:ext cx="620031"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DE7AB324-F211-8646-8333-D46E685BE442}"/>
                </a:ext>
              </a:extLst>
            </xdr:cNvPr>
            <xdr:cNvSpPr txBox="1"/>
          </xdr:nvSpPr>
          <xdr:spPr>
            <a:xfrm>
              <a:off x="13485388411" y="4569810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twoCellAnchor>
    <xdr:from>
      <xdr:col>5</xdr:col>
      <xdr:colOff>17688</xdr:colOff>
      <xdr:row>254</xdr:row>
      <xdr:rowOff>159192</xdr:rowOff>
    </xdr:from>
    <xdr:to>
      <xdr:col>5</xdr:col>
      <xdr:colOff>187493</xdr:colOff>
      <xdr:row>255</xdr:row>
      <xdr:rowOff>137967</xdr:rowOff>
    </xdr:to>
    <xdr:sp macro="" textlink="">
      <xdr:nvSpPr>
        <xdr:cNvPr id="169" name="Oval 168">
          <a:extLst>
            <a:ext uri="{FF2B5EF4-FFF2-40B4-BE49-F238E27FC236}">
              <a16:creationId xmlns:a16="http://schemas.microsoft.com/office/drawing/2014/main" id="{D6F39222-50A2-5545-99FA-122A0C98DA45}"/>
            </a:ext>
          </a:extLst>
        </xdr:cNvPr>
        <xdr:cNvSpPr/>
      </xdr:nvSpPr>
      <xdr:spPr>
        <a:xfrm>
          <a:off x="13486389100" y="44306811"/>
          <a:ext cx="169805" cy="183464"/>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252</xdr:row>
      <xdr:rowOff>115082</xdr:rowOff>
    </xdr:from>
    <xdr:to>
      <xdr:col>6</xdr:col>
      <xdr:colOff>56705</xdr:colOff>
      <xdr:row>255</xdr:row>
      <xdr:rowOff>47758</xdr:rowOff>
    </xdr:to>
    <xdr:cxnSp macro="">
      <xdr:nvCxnSpPr>
        <xdr:cNvPr id="170" name="Straight Connector 169">
          <a:extLst>
            <a:ext uri="{FF2B5EF4-FFF2-40B4-BE49-F238E27FC236}">
              <a16:creationId xmlns:a16="http://schemas.microsoft.com/office/drawing/2014/main" id="{2DA917A4-D979-C747-B49C-EF813A3869AB}"/>
            </a:ext>
          </a:extLst>
        </xdr:cNvPr>
        <xdr:cNvCxnSpPr>
          <a:endCxn id="169" idx="2"/>
        </xdr:cNvCxnSpPr>
      </xdr:nvCxnSpPr>
      <xdr:spPr>
        <a:xfrm>
          <a:off x="13485696481" y="43853324"/>
          <a:ext cx="692619" cy="54674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261</xdr:row>
      <xdr:rowOff>124161</xdr:rowOff>
    </xdr:from>
    <xdr:ext cx="620031"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77A30AB3-D306-394C-A788-D469258CAC10}"/>
                </a:ext>
              </a:extLst>
            </xdr:cNvPr>
            <xdr:cNvSpPr txBox="1"/>
          </xdr:nvSpPr>
          <xdr:spPr>
            <a:xfrm>
              <a:off x="13486211976" y="4570460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5</xdr:col>
      <xdr:colOff>140008</xdr:colOff>
      <xdr:row>261</xdr:row>
      <xdr:rowOff>114857</xdr:rowOff>
    </xdr:from>
    <xdr:ext cx="620031" cy="172227"/>
    <mc:AlternateContent xmlns:mc="http://schemas.openxmlformats.org/markup-compatibility/2006" xmlns:a14="http://schemas.microsoft.com/office/drawing/2010/main">
      <mc:Choice Requires="a14">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180" name="TextBox 179">
              <a:extLst>
                <a:ext uri="{FF2B5EF4-FFF2-40B4-BE49-F238E27FC236}">
                  <a16:creationId xmlns:a16="http://schemas.microsoft.com/office/drawing/2014/main" id="{4BF94DFE-62CF-1F4E-82BD-0CA6C21FBE78}"/>
                </a:ext>
              </a:extLst>
            </xdr:cNvPr>
            <xdr:cNvSpPr txBox="1"/>
          </xdr:nvSpPr>
          <xdr:spPr>
            <a:xfrm>
              <a:off x="13485816554" y="4569529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254</xdr:row>
      <xdr:rowOff>55824</xdr:rowOff>
    </xdr:from>
    <xdr:to>
      <xdr:col>5</xdr:col>
      <xdr:colOff>479157</xdr:colOff>
      <xdr:row>261</xdr:row>
      <xdr:rowOff>114857</xdr:rowOff>
    </xdr:to>
    <xdr:cxnSp macro="">
      <xdr:nvCxnSpPr>
        <xdr:cNvPr id="181" name="Straight Connector 180">
          <a:extLst>
            <a:ext uri="{FF2B5EF4-FFF2-40B4-BE49-F238E27FC236}">
              <a16:creationId xmlns:a16="http://schemas.microsoft.com/office/drawing/2014/main" id="{9902014E-5A58-2F4B-9F4F-9741D44FFB9B}"/>
            </a:ext>
          </a:extLst>
        </xdr:cNvPr>
        <xdr:cNvCxnSpPr>
          <a:stCxn id="180" idx="0"/>
        </xdr:cNvCxnSpPr>
      </xdr:nvCxnSpPr>
      <xdr:spPr>
        <a:xfrm flipH="1" flipV="1">
          <a:off x="13486097436" y="44203443"/>
          <a:ext cx="29134" cy="149185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254</xdr:row>
      <xdr:rowOff>27912</xdr:rowOff>
    </xdr:from>
    <xdr:to>
      <xdr:col>7</xdr:col>
      <xdr:colOff>116300</xdr:colOff>
      <xdr:row>254</xdr:row>
      <xdr:rowOff>41868</xdr:rowOff>
    </xdr:to>
    <xdr:cxnSp macro="">
      <xdr:nvCxnSpPr>
        <xdr:cNvPr id="182" name="Straight Connector 181">
          <a:extLst>
            <a:ext uri="{FF2B5EF4-FFF2-40B4-BE49-F238E27FC236}">
              <a16:creationId xmlns:a16="http://schemas.microsoft.com/office/drawing/2014/main" id="{24EFF48C-0A5A-EB4E-87C2-D38305C50382}"/>
            </a:ext>
          </a:extLst>
        </xdr:cNvPr>
        <xdr:cNvCxnSpPr/>
      </xdr:nvCxnSpPr>
      <xdr:spPr>
        <a:xfrm flipH="1" flipV="1">
          <a:off x="13484813480" y="44175531"/>
          <a:ext cx="1270000"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253</xdr:row>
      <xdr:rowOff>135932</xdr:rowOff>
    </xdr:from>
    <xdr:to>
      <xdr:col>5</xdr:col>
      <xdr:colOff>559654</xdr:colOff>
      <xdr:row>254</xdr:row>
      <xdr:rowOff>114707</xdr:rowOff>
    </xdr:to>
    <xdr:sp macro="" textlink="">
      <xdr:nvSpPr>
        <xdr:cNvPr id="183" name="Oval 182">
          <a:extLst>
            <a:ext uri="{FF2B5EF4-FFF2-40B4-BE49-F238E27FC236}">
              <a16:creationId xmlns:a16="http://schemas.microsoft.com/office/drawing/2014/main" id="{676A33A4-BEE4-0042-9C75-2BFA532BEB20}"/>
            </a:ext>
          </a:extLst>
        </xdr:cNvPr>
        <xdr:cNvSpPr/>
      </xdr:nvSpPr>
      <xdr:spPr>
        <a:xfrm>
          <a:off x="13486016939" y="44078862"/>
          <a:ext cx="169805" cy="183464"/>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7</xdr:col>
      <xdr:colOff>20190</xdr:colOff>
      <xdr:row>255</xdr:row>
      <xdr:rowOff>34793</xdr:rowOff>
    </xdr:from>
    <xdr:ext cx="620031"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43A44580-124A-C621-84CD-1E678C99900C}"/>
                </a:ext>
              </a:extLst>
            </xdr:cNvPr>
            <xdr:cNvSpPr txBox="1"/>
          </xdr:nvSpPr>
          <xdr:spPr>
            <a:xfrm>
              <a:off x="13484289559" y="4868556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oneCellAnchor>
    <xdr:from>
      <xdr:col>7</xdr:col>
      <xdr:colOff>37684</xdr:colOff>
      <xdr:row>251</xdr:row>
      <xdr:rowOff>159191</xdr:rowOff>
    </xdr:from>
    <xdr:ext cx="620031" cy="172227"/>
    <mc:AlternateContent xmlns:mc="http://schemas.openxmlformats.org/markup-compatibility/2006" xmlns:a14="http://schemas.microsoft.com/office/drawing/2010/main">
      <mc:Choice Requires="a14">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85" name="TextBox 184">
              <a:extLst>
                <a:ext uri="{FF2B5EF4-FFF2-40B4-BE49-F238E27FC236}">
                  <a16:creationId xmlns:a16="http://schemas.microsoft.com/office/drawing/2014/main" id="{E3F7A624-CBE6-9229-0D97-D0E7BFB8D0D7}"/>
                </a:ext>
              </a:extLst>
            </xdr:cNvPr>
            <xdr:cNvSpPr txBox="1"/>
          </xdr:nvSpPr>
          <xdr:spPr>
            <a:xfrm>
              <a:off x="13484272065" y="4799120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5</xdr:col>
      <xdr:colOff>586622</xdr:colOff>
      <xdr:row>250</xdr:row>
      <xdr:rowOff>196408</xdr:rowOff>
    </xdr:from>
    <xdr:ext cx="620031"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(8,18)</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87E1BD44-97E0-B44B-0B58-A16B48F8DA6E}"/>
                </a:ext>
              </a:extLst>
            </xdr:cNvPr>
            <xdr:cNvSpPr txBox="1"/>
          </xdr:nvSpPr>
          <xdr:spPr>
            <a:xfrm>
              <a:off x="13485369940" y="4782373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(8,18)</a:t>
              </a:r>
              <a:endParaRPr lang="en-US" sz="1100"/>
            </a:p>
          </xdr:txBody>
        </xdr:sp>
      </mc:Fallback>
    </mc:AlternateContent>
    <xdr:clientData/>
  </xdr:oneCellAnchor>
  <xdr:oneCellAnchor>
    <xdr:from>
      <xdr:col>4</xdr:col>
      <xdr:colOff>316805</xdr:colOff>
      <xdr:row>254</xdr:row>
      <xdr:rowOff>75455</xdr:rowOff>
    </xdr:from>
    <xdr:ext cx="620031" cy="172227"/>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m:t>
                    </m:r>
                    <m:r>
                      <a:rPr lang="en-US" sz="1100" b="0" i="1">
                        <a:latin typeface="Cambria Math" panose="02040503050406030204" pitchFamily="18" charset="0"/>
                      </a:rPr>
                      <m:t>16,14</m:t>
                    </m:r>
                    <m:r>
                      <a:rPr lang="he-IL" sz="1100" b="0" i="1">
                        <a:latin typeface="Cambria Math" panose="02040503050406030204" pitchFamily="18" charset="0"/>
                      </a:rPr>
                      <m:t>)</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44DB251-06FD-E4B9-07A8-2EC0C2DE323C}"/>
                </a:ext>
              </a:extLst>
            </xdr:cNvPr>
            <xdr:cNvSpPr txBox="1"/>
          </xdr:nvSpPr>
          <xdr:spPr>
            <a:xfrm>
              <a:off x="13486463164" y="4852153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16,14</a:t>
              </a:r>
              <a:r>
                <a:rPr lang="he-IL" sz="1100" b="0" i="0">
                  <a:latin typeface="Cambria Math" panose="02040503050406030204" pitchFamily="18" charset="0"/>
                </a:rPr>
                <a:t>)</a:t>
              </a:r>
              <a:endParaRPr lang="en-US" sz="1100"/>
            </a:p>
          </xdr:txBody>
        </xdr:sp>
      </mc:Fallback>
    </mc:AlternateContent>
    <xdr:clientData/>
  </xdr:oneCellAnchor>
  <xdr:oneCellAnchor>
    <xdr:from>
      <xdr:col>2</xdr:col>
      <xdr:colOff>203200</xdr:colOff>
      <xdr:row>248</xdr:row>
      <xdr:rowOff>40053</xdr:rowOff>
    </xdr:from>
    <xdr:ext cx="2161328" cy="34567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35C67F5C-47E9-6BA4-2574-392A13687800}"/>
                </a:ext>
              </a:extLst>
            </xdr:cNvPr>
            <xdr:cNvSpPr txBox="1"/>
          </xdr:nvSpPr>
          <xdr:spPr>
            <a:xfrm>
              <a:off x="13520976472" y="46966553"/>
              <a:ext cx="2161328"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𝑦_2−𝑦_1</a:t>
              </a:r>
              <a:r>
                <a:rPr lang="he-IL" sz="1100" b="0" i="0">
                  <a:latin typeface="Cambria Math" panose="02040503050406030204" pitchFamily="18" charset="0"/>
                </a:rPr>
                <a:t>)/(</a:t>
              </a:r>
              <a:r>
                <a:rPr lang="en-US" sz="1100" b="0" i="0">
                  <a:latin typeface="Cambria Math" panose="02040503050406030204" pitchFamily="18" charset="0"/>
                </a:rPr>
                <a:t>𝑥_2−𝑥_1</a:t>
              </a:r>
              <a:r>
                <a:rPr lang="he-IL" sz="1100" b="0" i="0">
                  <a:latin typeface="Cambria Math" panose="02040503050406030204" pitchFamily="18" charset="0"/>
                </a:rPr>
                <a:t> )</a:t>
              </a:r>
              <a:r>
                <a:rPr lang="en-US" sz="1100" b="0" i="0">
                  <a:latin typeface="Cambria Math" panose="02040503050406030204" pitchFamily="18" charset="0"/>
                </a:rPr>
                <a:t>=(18−14)/(8−16)=−0.5</a:t>
              </a:r>
              <a:endParaRPr lang="en-US" sz="1100"/>
            </a:p>
          </xdr:txBody>
        </xdr:sp>
      </mc:Fallback>
    </mc:AlternateContent>
    <xdr:clientData/>
  </xdr:oneCellAnchor>
  <xdr:oneCellAnchor>
    <xdr:from>
      <xdr:col>0</xdr:col>
      <xdr:colOff>152400</xdr:colOff>
      <xdr:row>252</xdr:row>
      <xdr:rowOff>57150</xdr:rowOff>
    </xdr:from>
    <xdr:ext cx="3797418"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m:t>
                    </m:r>
                    <m:r>
                      <a:rPr lang="en-US" sz="1100" b="0" i="1">
                        <a:latin typeface="Cambria Math" panose="02040503050406030204" pitchFamily="18" charset="0"/>
                      </a:rPr>
                      <m:t>𝑎𝑥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→18=−0.5∗8+</m:t>
                    </m:r>
                    <m:r>
                      <a:rPr lang="en-US" sz="1100" b="0" i="1">
                        <a:solidFill>
                          <a:srgbClr val="FF0000"/>
                        </a:solidFill>
                        <a:latin typeface="Cambria Math" panose="02040503050406030204" pitchFamily="18" charset="0"/>
                      </a:rPr>
                      <m:t>𝑏</m:t>
                    </m:r>
                    <m:r>
                      <a:rPr lang="en-US" sz="1100" b="0" i="1">
                        <a:latin typeface="Cambria Math" panose="02040503050406030204" pitchFamily="18" charset="0"/>
                      </a:rPr>
                      <m:t>→</m:t>
                    </m:r>
                    <m:r>
                      <a:rPr lang="en-US" sz="1100" b="0" i="1">
                        <a:latin typeface="Cambria Math" panose="02040503050406030204" pitchFamily="18" charset="0"/>
                      </a:rPr>
                      <m:t>𝑏</m:t>
                    </m:r>
                    <m:r>
                      <a:rPr lang="en-US" sz="1100" b="0" i="1">
                        <a:latin typeface="Cambria Math" panose="02040503050406030204" pitchFamily="18" charset="0"/>
                      </a:rPr>
                      <m:t>=22</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A7813016-D995-8142-5F9A-73C4C32A163D}"/>
                </a:ext>
              </a:extLst>
            </xdr:cNvPr>
            <xdr:cNvSpPr txBox="1"/>
          </xdr:nvSpPr>
          <xdr:spPr>
            <a:xfrm>
              <a:off x="13521042182" y="47796450"/>
              <a:ext cx="37974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𝑦=𝑎𝑥+𝑏→𝑦=−0.5𝑥+𝑏→</a:t>
              </a:r>
              <a:r>
                <a:rPr lang="en-US" sz="1100" b="0" i="0">
                  <a:solidFill>
                    <a:srgbClr val="FF0000"/>
                  </a:solidFill>
                  <a:latin typeface="Cambria Math" panose="02040503050406030204" pitchFamily="18" charset="0"/>
                </a:rPr>
                <a:t>18=−0.5∗8+𝑏</a:t>
              </a:r>
              <a:r>
                <a:rPr lang="en-US" sz="1100" b="0" i="0">
                  <a:latin typeface="Cambria Math" panose="02040503050406030204" pitchFamily="18" charset="0"/>
                </a:rPr>
                <a:t>→𝑏=22</a:t>
              </a:r>
              <a:endParaRPr lang="en-US" sz="1100"/>
            </a:p>
          </xdr:txBody>
        </xdr:sp>
      </mc:Fallback>
    </mc:AlternateContent>
    <xdr:clientData/>
  </xdr:oneCellAnchor>
  <xdr:oneCellAnchor>
    <xdr:from>
      <xdr:col>0</xdr:col>
      <xdr:colOff>336550</xdr:colOff>
      <xdr:row>255</xdr:row>
      <xdr:rowOff>6350</xdr:rowOff>
    </xdr:from>
    <xdr:ext cx="2190750" cy="172227"/>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=−0.5</m:t>
                    </m:r>
                    <m:r>
                      <a:rPr lang="en-US" sz="1100" b="0" i="1">
                        <a:latin typeface="Cambria Math" panose="02040503050406030204" pitchFamily="18" charset="0"/>
                      </a:rPr>
                      <m:t>𝑥</m:t>
                    </m:r>
                    <m:r>
                      <a:rPr lang="en-US" sz="1100" b="0" i="1">
                        <a:latin typeface="Cambria Math" panose="02040503050406030204" pitchFamily="18" charset="0"/>
                      </a:rPr>
                      <m:t>+22</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A00284A9-4D74-F7F3-0E4A-6B629D81C22A}"/>
                </a:ext>
              </a:extLst>
            </xdr:cNvPr>
            <xdr:cNvSpPr txBox="1"/>
          </xdr:nvSpPr>
          <xdr:spPr>
            <a:xfrm>
              <a:off x="13522464700" y="483552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0.5𝑥+</a:t>
              </a:r>
              <a:r>
                <a:rPr lang="he-IL" sz="1100" b="0" i="0">
                  <a:latin typeface="Cambria Math" panose="02040503050406030204" pitchFamily="18" charset="0"/>
                </a:rPr>
                <a:t>22</a:t>
              </a:r>
              <a:endParaRPr lang="en-US" sz="1100"/>
            </a:p>
          </xdr:txBody>
        </xdr:sp>
      </mc:Fallback>
    </mc:AlternateContent>
    <xdr:clientData/>
  </xdr:oneCellAnchor>
  <xdr:oneCellAnchor>
    <xdr:from>
      <xdr:col>0</xdr:col>
      <xdr:colOff>342900</xdr:colOff>
      <xdr:row>258</xdr:row>
      <xdr:rowOff>107950</xdr:rowOff>
    </xdr:from>
    <xdr:ext cx="2190750"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he-IL" sz="1100" b="0" i="1">
                            <a:latin typeface="Cambria Math" panose="02040503050406030204" pitchFamily="18" charset="0"/>
                          </a:rPr>
                        </m:ctrlPr>
                      </m:dPr>
                      <m:e>
                        <m:r>
                          <a:rPr lang="en-US" sz="1100" b="0" i="1">
                            <a:latin typeface="Cambria Math" panose="02040503050406030204" pitchFamily="18" charset="0"/>
                          </a:rPr>
                          <m:t>𝑄</m:t>
                        </m:r>
                      </m:e>
                    </m:d>
                    <m:r>
                      <a:rPr lang="en-US" sz="1100" b="0" i="1">
                        <a:latin typeface="Cambria Math" panose="02040503050406030204" pitchFamily="18" charset="0"/>
                      </a:rPr>
                      <m:t>=</m:t>
                    </m:r>
                    <m:r>
                      <a:rPr lang="he-IL" sz="1100" b="0" i="1">
                        <a:latin typeface="Cambria Math" panose="02040503050406030204" pitchFamily="18" charset="0"/>
                      </a:rPr>
                      <m:t>−</m:t>
                    </m:r>
                    <m:r>
                      <a:rPr lang="en-US" sz="1100" b="0" i="1">
                        <a:latin typeface="Cambria Math" panose="02040503050406030204" pitchFamily="18" charset="0"/>
                      </a:rPr>
                      <m:t>0.5∗10+</m:t>
                    </m:r>
                    <m:r>
                      <a:rPr lang="he-IL" sz="1100" b="0" i="1">
                        <a:latin typeface="Cambria Math" panose="02040503050406030204" pitchFamily="18" charset="0"/>
                      </a:rPr>
                      <m:t>22</m:t>
                    </m:r>
                    <m:r>
                      <a:rPr lang="en-US" sz="1100" b="0" i="1">
                        <a:latin typeface="Cambria Math" panose="02040503050406030204" pitchFamily="18" charset="0"/>
                      </a:rPr>
                      <m:t>=17</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3BFE1E08-BE11-F060-D459-ECCD9C755547}"/>
                </a:ext>
              </a:extLst>
            </xdr:cNvPr>
            <xdr:cNvSpPr txBox="1"/>
          </xdr:nvSpPr>
          <xdr:spPr>
            <a:xfrm>
              <a:off x="13522458350" y="49066450"/>
              <a:ext cx="2190750"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a:t>
              </a:r>
              <a:r>
                <a:rPr lang="en-US" sz="1100" b="0" i="0">
                  <a:latin typeface="Cambria Math" panose="02040503050406030204" pitchFamily="18" charset="0"/>
                </a:rPr>
                <a:t>𝑄)=</a:t>
              </a:r>
              <a:r>
                <a:rPr lang="he-IL" sz="1100" b="0" i="0">
                  <a:latin typeface="Cambria Math" panose="02040503050406030204" pitchFamily="18" charset="0"/>
                </a:rPr>
                <a:t>−</a:t>
              </a:r>
              <a:r>
                <a:rPr lang="en-US" sz="1100" b="0" i="0">
                  <a:latin typeface="Cambria Math" panose="02040503050406030204" pitchFamily="18" charset="0"/>
                </a:rPr>
                <a:t>0.5∗10+</a:t>
              </a:r>
              <a:r>
                <a:rPr lang="he-IL" sz="1100" b="0" i="0">
                  <a:latin typeface="Cambria Math" panose="02040503050406030204" pitchFamily="18" charset="0"/>
                </a:rPr>
                <a:t>22</a:t>
              </a:r>
              <a:r>
                <a:rPr lang="en-US" sz="1100" b="0" i="0">
                  <a:latin typeface="Cambria Math" panose="02040503050406030204" pitchFamily="18" charset="0"/>
                </a:rPr>
                <a:t>=17</a:t>
              </a:r>
              <a:endParaRPr lang="en-US" sz="1100"/>
            </a:p>
          </xdr:txBody>
        </xdr:sp>
      </mc:Fallback>
    </mc:AlternateContent>
    <xdr:clientData/>
  </xdr:oneCellAnchor>
  <xdr:twoCellAnchor>
    <xdr:from>
      <xdr:col>7</xdr:col>
      <xdr:colOff>116921</xdr:colOff>
      <xdr:row>269</xdr:row>
      <xdr:rowOff>109665</xdr:rowOff>
    </xdr:from>
    <xdr:to>
      <xdr:col>7</xdr:col>
      <xdr:colOff>180417</xdr:colOff>
      <xdr:row>285</xdr:row>
      <xdr:rowOff>96762</xdr:rowOff>
    </xdr:to>
    <xdr:cxnSp macro="">
      <xdr:nvCxnSpPr>
        <xdr:cNvPr id="193" name="Straight Arrow Connector 192">
          <a:extLst>
            <a:ext uri="{FF2B5EF4-FFF2-40B4-BE49-F238E27FC236}">
              <a16:creationId xmlns:a16="http://schemas.microsoft.com/office/drawing/2014/main" id="{02D44F0D-7021-DF41-92D1-86746B2FC003}"/>
            </a:ext>
          </a:extLst>
        </xdr:cNvPr>
        <xdr:cNvCxnSpPr/>
      </xdr:nvCxnSpPr>
      <xdr:spPr>
        <a:xfrm flipH="1" flipV="1">
          <a:off x="13519033083" y="42565765"/>
          <a:ext cx="63496" cy="32382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679219</xdr:colOff>
      <xdr:row>283</xdr:row>
      <xdr:rowOff>86721</xdr:rowOff>
    </xdr:from>
    <xdr:to>
      <xdr:col>7</xdr:col>
      <xdr:colOff>360836</xdr:colOff>
      <xdr:row>283</xdr:row>
      <xdr:rowOff>104409</xdr:rowOff>
    </xdr:to>
    <xdr:cxnSp macro="">
      <xdr:nvCxnSpPr>
        <xdr:cNvPr id="194" name="Straight Arrow Connector 193">
          <a:extLst>
            <a:ext uri="{FF2B5EF4-FFF2-40B4-BE49-F238E27FC236}">
              <a16:creationId xmlns:a16="http://schemas.microsoft.com/office/drawing/2014/main" id="{E0DFBBCF-9877-3340-970E-8A8E775B06FA}"/>
            </a:ext>
          </a:extLst>
        </xdr:cNvPr>
        <xdr:cNvCxnSpPr/>
      </xdr:nvCxnSpPr>
      <xdr:spPr>
        <a:xfrm flipV="1">
          <a:off x="13518852664" y="45387621"/>
          <a:ext cx="3809117"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1</xdr:colOff>
      <xdr:row>271</xdr:row>
      <xdr:rowOff>177799</xdr:rowOff>
    </xdr:from>
    <xdr:ext cx="620031"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2E47812E-D548-E846-ADFE-B48F6BFAB18D}"/>
                </a:ext>
              </a:extLst>
            </xdr:cNvPr>
            <xdr:cNvSpPr txBox="1"/>
          </xdr:nvSpPr>
          <xdr:spPr>
            <a:xfrm>
              <a:off x="13518593468" y="430402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7</xdr:col>
      <xdr:colOff>70752</xdr:colOff>
      <xdr:row>271</xdr:row>
      <xdr:rowOff>198106</xdr:rowOff>
    </xdr:from>
    <xdr:to>
      <xdr:col>7</xdr:col>
      <xdr:colOff>240557</xdr:colOff>
      <xdr:row>272</xdr:row>
      <xdr:rowOff>176881</xdr:rowOff>
    </xdr:to>
    <xdr:sp macro="" textlink="">
      <xdr:nvSpPr>
        <xdr:cNvPr id="196" name="Oval 195">
          <a:extLst>
            <a:ext uri="{FF2B5EF4-FFF2-40B4-BE49-F238E27FC236}">
              <a16:creationId xmlns:a16="http://schemas.microsoft.com/office/drawing/2014/main" id="{B7B5E8C6-7AFA-9542-B226-0A6B5D09F2F8}"/>
            </a:ext>
          </a:extLst>
        </xdr:cNvPr>
        <xdr:cNvSpPr/>
      </xdr:nvSpPr>
      <xdr:spPr>
        <a:xfrm>
          <a:off x="13518972943" y="43060606"/>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6</xdr:col>
      <xdr:colOff>28301</xdr:colOff>
      <xdr:row>273</xdr:row>
      <xdr:rowOff>166267</xdr:rowOff>
    </xdr:from>
    <xdr:to>
      <xdr:col>6</xdr:col>
      <xdr:colOff>198106</xdr:colOff>
      <xdr:row>274</xdr:row>
      <xdr:rowOff>145042</xdr:rowOff>
    </xdr:to>
    <xdr:sp macro="" textlink="">
      <xdr:nvSpPr>
        <xdr:cNvPr id="197" name="Oval 196">
          <a:extLst>
            <a:ext uri="{FF2B5EF4-FFF2-40B4-BE49-F238E27FC236}">
              <a16:creationId xmlns:a16="http://schemas.microsoft.com/office/drawing/2014/main" id="{56C6D25A-F8A0-FD43-94D3-5ADB98FCD5E4}"/>
            </a:ext>
          </a:extLst>
        </xdr:cNvPr>
        <xdr:cNvSpPr/>
      </xdr:nvSpPr>
      <xdr:spPr>
        <a:xfrm>
          <a:off x="13519840894" y="43435167"/>
          <a:ext cx="169805" cy="1819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5</xdr:col>
      <xdr:colOff>568151</xdr:colOff>
      <xdr:row>283</xdr:row>
      <xdr:rowOff>117660</xdr:rowOff>
    </xdr:from>
    <xdr:ext cx="620031"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AE77559C-539B-B54D-860B-2CDF65B14D7C}"/>
                </a:ext>
              </a:extLst>
            </xdr:cNvPr>
            <xdr:cNvSpPr txBox="1"/>
          </xdr:nvSpPr>
          <xdr:spPr>
            <a:xfrm>
              <a:off x="13519676318" y="45418560"/>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6</xdr:col>
      <xdr:colOff>795962</xdr:colOff>
      <xdr:row>273</xdr:row>
      <xdr:rowOff>177799</xdr:rowOff>
    </xdr:from>
    <xdr:ext cx="620031" cy="17222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199" name="TextBox 198">
              <a:extLst>
                <a:ext uri="{FF2B5EF4-FFF2-40B4-BE49-F238E27FC236}">
                  <a16:creationId xmlns:a16="http://schemas.microsoft.com/office/drawing/2014/main" id="{06D0CFD4-0CD4-9847-9759-AB27B755D187}"/>
                </a:ext>
              </a:extLst>
            </xdr:cNvPr>
            <xdr:cNvSpPr txBox="1"/>
          </xdr:nvSpPr>
          <xdr:spPr>
            <a:xfrm>
              <a:off x="13518623007" y="43446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6</xdr:col>
      <xdr:colOff>173239</xdr:colOff>
      <xdr:row>272</xdr:row>
      <xdr:rowOff>150459</xdr:rowOff>
    </xdr:from>
    <xdr:to>
      <xdr:col>7</xdr:col>
      <xdr:colOff>95619</xdr:colOff>
      <xdr:row>273</xdr:row>
      <xdr:rowOff>192689</xdr:rowOff>
    </xdr:to>
    <xdr:cxnSp macro="">
      <xdr:nvCxnSpPr>
        <xdr:cNvPr id="200" name="Straight Connector 199">
          <a:extLst>
            <a:ext uri="{FF2B5EF4-FFF2-40B4-BE49-F238E27FC236}">
              <a16:creationId xmlns:a16="http://schemas.microsoft.com/office/drawing/2014/main" id="{5AECC570-3961-A946-82BC-B9BF44CF5187}"/>
            </a:ext>
          </a:extLst>
        </xdr:cNvPr>
        <xdr:cNvCxnSpPr>
          <a:stCxn id="196" idx="5"/>
          <a:endCxn id="197" idx="1"/>
        </xdr:cNvCxnSpPr>
      </xdr:nvCxnSpPr>
      <xdr:spPr>
        <a:xfrm>
          <a:off x="13519117881" y="43216159"/>
          <a:ext cx="747880" cy="245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5</xdr:col>
      <xdr:colOff>17688</xdr:colOff>
      <xdr:row>276</xdr:row>
      <xdr:rowOff>159192</xdr:rowOff>
    </xdr:from>
    <xdr:to>
      <xdr:col>5</xdr:col>
      <xdr:colOff>187493</xdr:colOff>
      <xdr:row>277</xdr:row>
      <xdr:rowOff>137967</xdr:rowOff>
    </xdr:to>
    <xdr:sp macro="" textlink="">
      <xdr:nvSpPr>
        <xdr:cNvPr id="201" name="Oval 200">
          <a:extLst>
            <a:ext uri="{FF2B5EF4-FFF2-40B4-BE49-F238E27FC236}">
              <a16:creationId xmlns:a16="http://schemas.microsoft.com/office/drawing/2014/main" id="{FD38E032-13AB-1141-BA03-512CFB13A0B4}"/>
            </a:ext>
          </a:extLst>
        </xdr:cNvPr>
        <xdr:cNvSpPr/>
      </xdr:nvSpPr>
      <xdr:spPr>
        <a:xfrm>
          <a:off x="13520677007" y="44037692"/>
          <a:ext cx="169805" cy="181975"/>
        </a:xfrm>
        <a:prstGeom prst="ellipse">
          <a:avLst/>
        </a:prstGeom>
        <a:solidFill>
          <a:schemeClr val="accent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5</xdr:col>
      <xdr:colOff>187493</xdr:colOff>
      <xdr:row>274</xdr:row>
      <xdr:rowOff>115082</xdr:rowOff>
    </xdr:from>
    <xdr:to>
      <xdr:col>6</xdr:col>
      <xdr:colOff>56705</xdr:colOff>
      <xdr:row>277</xdr:row>
      <xdr:rowOff>47758</xdr:rowOff>
    </xdr:to>
    <xdr:cxnSp macro="">
      <xdr:nvCxnSpPr>
        <xdr:cNvPr id="202" name="Straight Connector 201">
          <a:extLst>
            <a:ext uri="{FF2B5EF4-FFF2-40B4-BE49-F238E27FC236}">
              <a16:creationId xmlns:a16="http://schemas.microsoft.com/office/drawing/2014/main" id="{313BE15D-0EDA-9C4F-AA61-248DC6B7115F}"/>
            </a:ext>
          </a:extLst>
        </xdr:cNvPr>
        <xdr:cNvCxnSpPr>
          <a:endCxn id="201" idx="2"/>
        </xdr:cNvCxnSpPr>
      </xdr:nvCxnSpPr>
      <xdr:spPr>
        <a:xfrm>
          <a:off x="13519982295" y="43587182"/>
          <a:ext cx="694712" cy="54227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4</xdr:col>
      <xdr:colOff>567993</xdr:colOff>
      <xdr:row>283</xdr:row>
      <xdr:rowOff>124161</xdr:rowOff>
    </xdr:from>
    <xdr:ext cx="620031"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28F135BE-964E-1444-BDC6-562C04D87374}"/>
                </a:ext>
              </a:extLst>
            </xdr:cNvPr>
            <xdr:cNvSpPr txBox="1"/>
          </xdr:nvSpPr>
          <xdr:spPr>
            <a:xfrm>
              <a:off x="13520501976" y="45425061"/>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a:t>
              </a:r>
              <a:endParaRPr lang="en-US" sz="1100"/>
            </a:p>
          </xdr:txBody>
        </xdr:sp>
      </mc:Fallback>
    </mc:AlternateContent>
    <xdr:clientData/>
  </xdr:oneCellAnchor>
  <xdr:oneCellAnchor>
    <xdr:from>
      <xdr:col>6</xdr:col>
      <xdr:colOff>792424</xdr:colOff>
      <xdr:row>277</xdr:row>
      <xdr:rowOff>11532</xdr:rowOff>
    </xdr:from>
    <xdr:ext cx="620031"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E02EF251-6FFC-894A-8B48-7E634628F230}"/>
                </a:ext>
              </a:extLst>
            </xdr:cNvPr>
            <xdr:cNvSpPr txBox="1"/>
          </xdr:nvSpPr>
          <xdr:spPr>
            <a:xfrm>
              <a:off x="13518626545" y="44093232"/>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4</xdr:col>
      <xdr:colOff>619080</xdr:colOff>
      <xdr:row>277</xdr:row>
      <xdr:rowOff>108008</xdr:rowOff>
    </xdr:from>
    <xdr:to>
      <xdr:col>5</xdr:col>
      <xdr:colOff>70856</xdr:colOff>
      <xdr:row>279</xdr:row>
      <xdr:rowOff>162730</xdr:rowOff>
    </xdr:to>
    <xdr:cxnSp macro="">
      <xdr:nvCxnSpPr>
        <xdr:cNvPr id="205" name="Straight Connector 204">
          <a:extLst>
            <a:ext uri="{FF2B5EF4-FFF2-40B4-BE49-F238E27FC236}">
              <a16:creationId xmlns:a16="http://schemas.microsoft.com/office/drawing/2014/main" id="{72662465-233D-104F-8780-925B168C312A}"/>
            </a:ext>
          </a:extLst>
        </xdr:cNvPr>
        <xdr:cNvCxnSpPr/>
      </xdr:nvCxnSpPr>
      <xdr:spPr>
        <a:xfrm>
          <a:off x="13520793644" y="44189708"/>
          <a:ext cx="277276" cy="4611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477576</xdr:colOff>
      <xdr:row>279</xdr:row>
      <xdr:rowOff>145042</xdr:rowOff>
    </xdr:from>
    <xdr:to>
      <xdr:col>4</xdr:col>
      <xdr:colOff>647381</xdr:colOff>
      <xdr:row>280</xdr:row>
      <xdr:rowOff>123816</xdr:rowOff>
    </xdr:to>
    <xdr:sp macro="" textlink="">
      <xdr:nvSpPr>
        <xdr:cNvPr id="206" name="Oval 205">
          <a:extLst>
            <a:ext uri="{FF2B5EF4-FFF2-40B4-BE49-F238E27FC236}">
              <a16:creationId xmlns:a16="http://schemas.microsoft.com/office/drawing/2014/main" id="{5D70911C-DCB0-0E4B-9494-C199713F2C05}"/>
            </a:ext>
          </a:extLst>
        </xdr:cNvPr>
        <xdr:cNvSpPr/>
      </xdr:nvSpPr>
      <xdr:spPr>
        <a:xfrm>
          <a:off x="13521042619" y="44633142"/>
          <a:ext cx="169805" cy="18197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6</xdr:col>
      <xdr:colOff>757048</xdr:colOff>
      <xdr:row>279</xdr:row>
      <xdr:rowOff>121198</xdr:rowOff>
    </xdr:from>
    <xdr:ext cx="620031" cy="172227"/>
    <mc:AlternateContent xmlns:mc="http://schemas.openxmlformats.org/markup-compatibility/2006" xmlns:a14="http://schemas.microsoft.com/office/drawing/2010/main">
      <mc:Choice Requires="a14">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207" name="TextBox 206">
              <a:extLst>
                <a:ext uri="{FF2B5EF4-FFF2-40B4-BE49-F238E27FC236}">
                  <a16:creationId xmlns:a16="http://schemas.microsoft.com/office/drawing/2014/main" id="{7A9A9426-9B67-424D-89F1-3810E8AEE43E}"/>
                </a:ext>
              </a:extLst>
            </xdr:cNvPr>
            <xdr:cNvSpPr txBox="1"/>
          </xdr:nvSpPr>
          <xdr:spPr>
            <a:xfrm>
              <a:off x="13518661921" y="4460929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4</xdr:col>
      <xdr:colOff>177374</xdr:colOff>
      <xdr:row>283</xdr:row>
      <xdr:rowOff>108033</xdr:rowOff>
    </xdr:from>
    <xdr:ext cx="620031"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FE366BC8-0A1B-014D-83D1-18E517EF2B58}"/>
                </a:ext>
              </a:extLst>
            </xdr:cNvPr>
            <xdr:cNvSpPr txBox="1"/>
          </xdr:nvSpPr>
          <xdr:spPr>
            <a:xfrm>
              <a:off x="13520892595" y="4540893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4</xdr:col>
      <xdr:colOff>58274</xdr:colOff>
      <xdr:row>282</xdr:row>
      <xdr:rowOff>197456</xdr:rowOff>
    </xdr:from>
    <xdr:to>
      <xdr:col>4</xdr:col>
      <xdr:colOff>228079</xdr:colOff>
      <xdr:row>283</xdr:row>
      <xdr:rowOff>176229</xdr:rowOff>
    </xdr:to>
    <xdr:sp macro="" textlink="">
      <xdr:nvSpPr>
        <xdr:cNvPr id="209" name="Oval 208">
          <a:extLst>
            <a:ext uri="{FF2B5EF4-FFF2-40B4-BE49-F238E27FC236}">
              <a16:creationId xmlns:a16="http://schemas.microsoft.com/office/drawing/2014/main" id="{437D4942-BBEE-A745-B587-7FBA32C026B4}"/>
            </a:ext>
          </a:extLst>
        </xdr:cNvPr>
        <xdr:cNvSpPr/>
      </xdr:nvSpPr>
      <xdr:spPr>
        <a:xfrm>
          <a:off x="13521461921" y="45295156"/>
          <a:ext cx="169805" cy="1819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4</xdr:col>
      <xdr:colOff>228079</xdr:colOff>
      <xdr:row>280</xdr:row>
      <xdr:rowOff>108008</xdr:rowOff>
    </xdr:from>
    <xdr:to>
      <xdr:col>4</xdr:col>
      <xdr:colOff>502253</xdr:colOff>
      <xdr:row>283</xdr:row>
      <xdr:rowOff>86049</xdr:rowOff>
    </xdr:to>
    <xdr:cxnSp macro="">
      <xdr:nvCxnSpPr>
        <xdr:cNvPr id="210" name="Straight Connector 209">
          <a:extLst>
            <a:ext uri="{FF2B5EF4-FFF2-40B4-BE49-F238E27FC236}">
              <a16:creationId xmlns:a16="http://schemas.microsoft.com/office/drawing/2014/main" id="{22666069-4B01-3B40-BEDF-41173D9A4303}"/>
            </a:ext>
          </a:extLst>
        </xdr:cNvPr>
        <xdr:cNvCxnSpPr>
          <a:endCxn id="209" idx="2"/>
        </xdr:cNvCxnSpPr>
      </xdr:nvCxnSpPr>
      <xdr:spPr>
        <a:xfrm>
          <a:off x="13521187747" y="44799308"/>
          <a:ext cx="274174" cy="58764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683073</xdr:colOff>
      <xdr:row>283</xdr:row>
      <xdr:rowOff>177799</xdr:rowOff>
    </xdr:from>
    <xdr:ext cx="620031" cy="172227"/>
    <mc:AlternateContent xmlns:mc="http://schemas.openxmlformats.org/markup-compatibility/2006" xmlns:a14="http://schemas.microsoft.com/office/drawing/2010/main">
      <mc:Choice Requires="a14">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m:t>
                    </m:r>
                  </m:oMath>
                </m:oMathPara>
              </a14:m>
              <a:endParaRPr lang="en-US" sz="1100"/>
            </a:p>
          </xdr:txBody>
        </xdr:sp>
      </mc:Choice>
      <mc:Fallback xmlns="">
        <xdr:sp macro="" textlink="">
          <xdr:nvSpPr>
            <xdr:cNvPr id="211" name="TextBox 210">
              <a:extLst>
                <a:ext uri="{FF2B5EF4-FFF2-40B4-BE49-F238E27FC236}">
                  <a16:creationId xmlns:a16="http://schemas.microsoft.com/office/drawing/2014/main" id="{2D66D185-1EEC-7B4D-9C8D-4C61C301F393}"/>
                </a:ext>
              </a:extLst>
            </xdr:cNvPr>
            <xdr:cNvSpPr txBox="1"/>
          </xdr:nvSpPr>
          <xdr:spPr>
            <a:xfrm>
              <a:off x="13521212396" y="4547869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a:t>
              </a:r>
              <a:endParaRPr lang="en-US" sz="1100"/>
            </a:p>
          </xdr:txBody>
        </xdr:sp>
      </mc:Fallback>
    </mc:AlternateContent>
    <xdr:clientData/>
  </xdr:oneCellAnchor>
  <xdr:oneCellAnchor>
    <xdr:from>
      <xdr:col>5</xdr:col>
      <xdr:colOff>140008</xdr:colOff>
      <xdr:row>283</xdr:row>
      <xdr:rowOff>114857</xdr:rowOff>
    </xdr:from>
    <xdr:ext cx="620031" cy="172227"/>
    <mc:AlternateContent xmlns:mc="http://schemas.openxmlformats.org/markup-compatibility/2006" xmlns:a14="http://schemas.microsoft.com/office/drawing/2010/main">
      <mc:Choice Requires="a14">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𝟏𝟎</m:t>
                    </m:r>
                  </m:oMath>
                </m:oMathPara>
              </a14:m>
              <a:endParaRPr lang="en-US" sz="1100" b="1"/>
            </a:p>
          </xdr:txBody>
        </xdr:sp>
      </mc:Choice>
      <mc:Fallback xmlns="">
        <xdr:sp macro="" textlink="">
          <xdr:nvSpPr>
            <xdr:cNvPr id="212" name="TextBox 211">
              <a:extLst>
                <a:ext uri="{FF2B5EF4-FFF2-40B4-BE49-F238E27FC236}">
                  <a16:creationId xmlns:a16="http://schemas.microsoft.com/office/drawing/2014/main" id="{5FD259DA-37EE-6D49-9CE5-60583AF3537D}"/>
                </a:ext>
              </a:extLst>
            </xdr:cNvPr>
            <xdr:cNvSpPr txBox="1"/>
          </xdr:nvSpPr>
          <xdr:spPr>
            <a:xfrm>
              <a:off x="13520104461" y="454157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𝟏𝟎</a:t>
              </a:r>
              <a:endParaRPr lang="en-US" sz="1100" b="1"/>
            </a:p>
          </xdr:txBody>
        </xdr:sp>
      </mc:Fallback>
    </mc:AlternateContent>
    <xdr:clientData/>
  </xdr:oneCellAnchor>
  <xdr:twoCellAnchor>
    <xdr:from>
      <xdr:col>5</xdr:col>
      <xdr:colOff>450023</xdr:colOff>
      <xdr:row>276</xdr:row>
      <xdr:rowOff>55824</xdr:rowOff>
    </xdr:from>
    <xdr:to>
      <xdr:col>5</xdr:col>
      <xdr:colOff>479157</xdr:colOff>
      <xdr:row>283</xdr:row>
      <xdr:rowOff>114857</xdr:rowOff>
    </xdr:to>
    <xdr:cxnSp macro="">
      <xdr:nvCxnSpPr>
        <xdr:cNvPr id="213" name="Straight Connector 212">
          <a:extLst>
            <a:ext uri="{FF2B5EF4-FFF2-40B4-BE49-F238E27FC236}">
              <a16:creationId xmlns:a16="http://schemas.microsoft.com/office/drawing/2014/main" id="{598E6896-9172-3345-8D42-0D01E19BE69B}"/>
            </a:ext>
          </a:extLst>
        </xdr:cNvPr>
        <xdr:cNvCxnSpPr>
          <a:stCxn id="212" idx="0"/>
        </xdr:cNvCxnSpPr>
      </xdr:nvCxnSpPr>
      <xdr:spPr>
        <a:xfrm flipH="1" flipV="1">
          <a:off x="13520385343" y="43934324"/>
          <a:ext cx="29134" cy="1481433"/>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493113</xdr:colOff>
      <xdr:row>276</xdr:row>
      <xdr:rowOff>27912</xdr:rowOff>
    </xdr:from>
    <xdr:to>
      <xdr:col>7</xdr:col>
      <xdr:colOff>116300</xdr:colOff>
      <xdr:row>276</xdr:row>
      <xdr:rowOff>41868</xdr:rowOff>
    </xdr:to>
    <xdr:cxnSp macro="">
      <xdr:nvCxnSpPr>
        <xdr:cNvPr id="214" name="Straight Connector 213">
          <a:extLst>
            <a:ext uri="{FF2B5EF4-FFF2-40B4-BE49-F238E27FC236}">
              <a16:creationId xmlns:a16="http://schemas.microsoft.com/office/drawing/2014/main" id="{7F011A05-6D01-594D-BA4D-8BE4B64B8687}"/>
            </a:ext>
          </a:extLst>
        </xdr:cNvPr>
        <xdr:cNvCxnSpPr/>
      </xdr:nvCxnSpPr>
      <xdr:spPr>
        <a:xfrm flipH="1" flipV="1">
          <a:off x="13519097200" y="43906412"/>
          <a:ext cx="1274187" cy="13956"/>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389849</xdr:colOff>
      <xdr:row>275</xdr:row>
      <xdr:rowOff>135932</xdr:rowOff>
    </xdr:from>
    <xdr:to>
      <xdr:col>5</xdr:col>
      <xdr:colOff>559654</xdr:colOff>
      <xdr:row>276</xdr:row>
      <xdr:rowOff>114707</xdr:rowOff>
    </xdr:to>
    <xdr:sp macro="" textlink="">
      <xdr:nvSpPr>
        <xdr:cNvPr id="215" name="Oval 214">
          <a:extLst>
            <a:ext uri="{FF2B5EF4-FFF2-40B4-BE49-F238E27FC236}">
              <a16:creationId xmlns:a16="http://schemas.microsoft.com/office/drawing/2014/main" id="{4B2F8C1B-D979-1147-9989-1F919972E713}"/>
            </a:ext>
          </a:extLst>
        </xdr:cNvPr>
        <xdr:cNvSpPr/>
      </xdr:nvSpPr>
      <xdr:spPr>
        <a:xfrm>
          <a:off x="13520304846" y="43811232"/>
          <a:ext cx="169805" cy="181975"/>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Q</a:t>
          </a:r>
        </a:p>
      </xdr:txBody>
    </xdr:sp>
    <xdr:clientData/>
  </xdr:twoCellAnchor>
  <xdr:oneCellAnchor>
    <xdr:from>
      <xdr:col>6</xdr:col>
      <xdr:colOff>768658</xdr:colOff>
      <xdr:row>275</xdr:row>
      <xdr:rowOff>127557</xdr:rowOff>
    </xdr:from>
    <xdr:ext cx="620031"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16" name="TextBox 215">
              <a:extLst>
                <a:ext uri="{FF2B5EF4-FFF2-40B4-BE49-F238E27FC236}">
                  <a16:creationId xmlns:a16="http://schemas.microsoft.com/office/drawing/2014/main" id="{1CB8667C-9DC1-848B-A5DD-AE202D40BF00}"/>
                </a:ext>
              </a:extLst>
            </xdr:cNvPr>
            <xdr:cNvSpPr txBox="1"/>
          </xdr:nvSpPr>
          <xdr:spPr>
            <a:xfrm>
              <a:off x="13518650311" y="5254045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xdr:from>
      <xdr:col>6</xdr:col>
      <xdr:colOff>116921</xdr:colOff>
      <xdr:row>199</xdr:row>
      <xdr:rowOff>109665</xdr:rowOff>
    </xdr:from>
    <xdr:to>
      <xdr:col>6</xdr:col>
      <xdr:colOff>180417</xdr:colOff>
      <xdr:row>215</xdr:row>
      <xdr:rowOff>96762</xdr:rowOff>
    </xdr:to>
    <xdr:cxnSp macro="">
      <xdr:nvCxnSpPr>
        <xdr:cNvPr id="19" name="Straight Arrow Connector 18">
          <a:extLst>
            <a:ext uri="{FF2B5EF4-FFF2-40B4-BE49-F238E27FC236}">
              <a16:creationId xmlns:a16="http://schemas.microsoft.com/office/drawing/2014/main" id="{398EA4D2-D42A-D646-8F3F-29615BA79031}"/>
            </a:ext>
          </a:extLst>
        </xdr:cNvPr>
        <xdr:cNvCxnSpPr/>
      </xdr:nvCxnSpPr>
      <xdr:spPr>
        <a:xfrm flipH="1" flipV="1">
          <a:off x="13495096606" y="35590290"/>
          <a:ext cx="63496" cy="325281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679219</xdr:colOff>
      <xdr:row>213</xdr:row>
      <xdr:rowOff>86721</xdr:rowOff>
    </xdr:from>
    <xdr:to>
      <xdr:col>6</xdr:col>
      <xdr:colOff>360836</xdr:colOff>
      <xdr:row>213</xdr:row>
      <xdr:rowOff>104409</xdr:rowOff>
    </xdr:to>
    <xdr:cxnSp macro="">
      <xdr:nvCxnSpPr>
        <xdr:cNvPr id="23" name="Straight Arrow Connector 22">
          <a:extLst>
            <a:ext uri="{FF2B5EF4-FFF2-40B4-BE49-F238E27FC236}">
              <a16:creationId xmlns:a16="http://schemas.microsoft.com/office/drawing/2014/main" id="{41AE8880-8BA4-8A49-BFAD-F8B6858ECB02}"/>
            </a:ext>
          </a:extLst>
        </xdr:cNvPr>
        <xdr:cNvCxnSpPr/>
      </xdr:nvCxnSpPr>
      <xdr:spPr>
        <a:xfrm flipV="1">
          <a:off x="13494916187" y="38424846"/>
          <a:ext cx="3801558" cy="1768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xdr:colOff>
      <xdr:row>201</xdr:row>
      <xdr:rowOff>177799</xdr:rowOff>
    </xdr:from>
    <xdr:ext cx="620031"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126E4657-18D8-714C-9665-346BFF2D6B54}"/>
                </a:ext>
              </a:extLst>
            </xdr:cNvPr>
            <xdr:cNvSpPr txBox="1"/>
          </xdr:nvSpPr>
          <xdr:spPr>
            <a:xfrm>
              <a:off x="13494656991" y="3606663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6</xdr:col>
      <xdr:colOff>70752</xdr:colOff>
      <xdr:row>201</xdr:row>
      <xdr:rowOff>198106</xdr:rowOff>
    </xdr:from>
    <xdr:to>
      <xdr:col>6</xdr:col>
      <xdr:colOff>240557</xdr:colOff>
      <xdr:row>202</xdr:row>
      <xdr:rowOff>176881</xdr:rowOff>
    </xdr:to>
    <xdr:sp macro="" textlink="">
      <xdr:nvSpPr>
        <xdr:cNvPr id="31" name="Oval 30">
          <a:extLst>
            <a:ext uri="{FF2B5EF4-FFF2-40B4-BE49-F238E27FC236}">
              <a16:creationId xmlns:a16="http://schemas.microsoft.com/office/drawing/2014/main" id="{33067979-D8F0-3043-984C-0D9177DB5866}"/>
            </a:ext>
          </a:extLst>
        </xdr:cNvPr>
        <xdr:cNvSpPr/>
      </xdr:nvSpPr>
      <xdr:spPr>
        <a:xfrm>
          <a:off x="13495036466" y="36086945"/>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95516</xdr:colOff>
      <xdr:row>202</xdr:row>
      <xdr:rowOff>86672</xdr:rowOff>
    </xdr:from>
    <xdr:to>
      <xdr:col>6</xdr:col>
      <xdr:colOff>70752</xdr:colOff>
      <xdr:row>202</xdr:row>
      <xdr:rowOff>91978</xdr:rowOff>
    </xdr:to>
    <xdr:cxnSp macro="">
      <xdr:nvCxnSpPr>
        <xdr:cNvPr id="44" name="Straight Arrow Connector 43">
          <a:extLst>
            <a:ext uri="{FF2B5EF4-FFF2-40B4-BE49-F238E27FC236}">
              <a16:creationId xmlns:a16="http://schemas.microsoft.com/office/drawing/2014/main" id="{072F83EF-F80C-A549-829E-2C61ACC8EE81}"/>
            </a:ext>
          </a:extLst>
        </xdr:cNvPr>
        <xdr:cNvCxnSpPr>
          <a:stCxn id="31" idx="6"/>
        </xdr:cNvCxnSpPr>
      </xdr:nvCxnSpPr>
      <xdr:spPr>
        <a:xfrm>
          <a:off x="13495206271" y="36179618"/>
          <a:ext cx="799225"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155656</xdr:colOff>
      <xdr:row>201</xdr:row>
      <xdr:rowOff>110584</xdr:rowOff>
    </xdr:from>
    <xdr:ext cx="620031" cy="172227"/>
    <mc:AlternateContent xmlns:mc="http://schemas.openxmlformats.org/markup-compatibility/2006" xmlns:a14="http://schemas.microsoft.com/office/drawing/2010/main">
      <mc:Choice Requires="a14">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D883FF"/>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47" name="TextBox 46">
              <a:extLst>
                <a:ext uri="{FF2B5EF4-FFF2-40B4-BE49-F238E27FC236}">
                  <a16:creationId xmlns:a16="http://schemas.microsoft.com/office/drawing/2014/main" id="{CED36B37-EF79-1A4A-ABF2-45AAD5DD8770}"/>
                </a:ext>
              </a:extLst>
            </xdr:cNvPr>
            <xdr:cNvSpPr txBox="1"/>
          </xdr:nvSpPr>
          <xdr:spPr>
            <a:xfrm>
              <a:off x="13495325325" y="3599942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D883FF"/>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5</xdr:col>
      <xdr:colOff>109666</xdr:colOff>
      <xdr:row>202</xdr:row>
      <xdr:rowOff>100822</xdr:rowOff>
    </xdr:from>
    <xdr:to>
      <xdr:col>5</xdr:col>
      <xdr:colOff>116741</xdr:colOff>
      <xdr:row>203</xdr:row>
      <xdr:rowOff>176880</xdr:rowOff>
    </xdr:to>
    <xdr:cxnSp macro="">
      <xdr:nvCxnSpPr>
        <xdr:cNvPr id="50" name="Straight Arrow Connector 49">
          <a:extLst>
            <a:ext uri="{FF2B5EF4-FFF2-40B4-BE49-F238E27FC236}">
              <a16:creationId xmlns:a16="http://schemas.microsoft.com/office/drawing/2014/main" id="{1D923051-4C53-DE4C-A829-5AE13F452D13}"/>
            </a:ext>
          </a:extLst>
        </xdr:cNvPr>
        <xdr:cNvCxnSpPr/>
      </xdr:nvCxnSpPr>
      <xdr:spPr>
        <a:xfrm>
          <a:off x="13495984271" y="36193768"/>
          <a:ext cx="7075" cy="28016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558943</xdr:colOff>
      <xdr:row>202</xdr:row>
      <xdr:rowOff>121197</xdr:rowOff>
    </xdr:from>
    <xdr:ext cx="620031"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𝟐</m:t>
                    </m:r>
                  </m:oMath>
                </m:oMathPara>
              </a14:m>
              <a:endParaRPr lang="en-US" sz="1100" b="1">
                <a:solidFill>
                  <a:srgbClr val="D883FF"/>
                </a:solidFill>
              </a:endParaRPr>
            </a:p>
          </xdr:txBody>
        </xdr:sp>
      </mc:Choice>
      <mc:Fallback xmlns="">
        <xdr:sp macro="" textlink="">
          <xdr:nvSpPr>
            <xdr:cNvPr id="52" name="TextBox 51">
              <a:extLst>
                <a:ext uri="{FF2B5EF4-FFF2-40B4-BE49-F238E27FC236}">
                  <a16:creationId xmlns:a16="http://schemas.microsoft.com/office/drawing/2014/main" id="{D93F2D54-1A38-964E-A427-E74E0CC1B035}"/>
                </a:ext>
              </a:extLst>
            </xdr:cNvPr>
            <xdr:cNvSpPr txBox="1"/>
          </xdr:nvSpPr>
          <xdr:spPr>
            <a:xfrm>
              <a:off x="13495746026" y="3621414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𝟐</a:t>
              </a:r>
              <a:endParaRPr lang="en-US" sz="1100" b="1">
                <a:solidFill>
                  <a:srgbClr val="D883FF"/>
                </a:solidFill>
              </a:endParaRPr>
            </a:p>
          </xdr:txBody>
        </xdr:sp>
      </mc:Fallback>
    </mc:AlternateContent>
    <xdr:clientData/>
  </xdr:oneCellAnchor>
  <xdr:twoCellAnchor>
    <xdr:from>
      <xdr:col>5</xdr:col>
      <xdr:colOff>28301</xdr:colOff>
      <xdr:row>203</xdr:row>
      <xdr:rowOff>166267</xdr:rowOff>
    </xdr:from>
    <xdr:to>
      <xdr:col>5</xdr:col>
      <xdr:colOff>198106</xdr:colOff>
      <xdr:row>204</xdr:row>
      <xdr:rowOff>145042</xdr:rowOff>
    </xdr:to>
    <xdr:sp macro="" textlink="">
      <xdr:nvSpPr>
        <xdr:cNvPr id="72" name="Oval 71">
          <a:extLst>
            <a:ext uri="{FF2B5EF4-FFF2-40B4-BE49-F238E27FC236}">
              <a16:creationId xmlns:a16="http://schemas.microsoft.com/office/drawing/2014/main" id="{622771BD-7DE1-F849-92E9-D023C51CA04F}"/>
            </a:ext>
          </a:extLst>
        </xdr:cNvPr>
        <xdr:cNvSpPr/>
      </xdr:nvSpPr>
      <xdr:spPr>
        <a:xfrm>
          <a:off x="13495902906" y="36463321"/>
          <a:ext cx="169805" cy="182882"/>
        </a:xfrm>
        <a:prstGeom prst="ellipse">
          <a:avLst/>
        </a:prstGeom>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4</xdr:col>
      <xdr:colOff>568151</xdr:colOff>
      <xdr:row>213</xdr:row>
      <xdr:rowOff>117660</xdr:rowOff>
    </xdr:from>
    <xdr:ext cx="620031"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7B60FF2C-512E-A543-9714-B0B8769017E6}"/>
                </a:ext>
              </a:extLst>
            </xdr:cNvPr>
            <xdr:cNvSpPr txBox="1"/>
          </xdr:nvSpPr>
          <xdr:spPr>
            <a:xfrm>
              <a:off x="13495736818" y="3845578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a:t>
              </a:r>
              <a:endParaRPr lang="en-US" sz="1100"/>
            </a:p>
          </xdr:txBody>
        </xdr:sp>
      </mc:Fallback>
    </mc:AlternateContent>
    <xdr:clientData/>
  </xdr:oneCellAnchor>
  <xdr:oneCellAnchor>
    <xdr:from>
      <xdr:col>5</xdr:col>
      <xdr:colOff>795962</xdr:colOff>
      <xdr:row>203</xdr:row>
      <xdr:rowOff>177799</xdr:rowOff>
    </xdr:from>
    <xdr:ext cx="620031" cy="172227"/>
    <mc:AlternateContent xmlns:mc="http://schemas.openxmlformats.org/markup-compatibility/2006" xmlns:a14="http://schemas.microsoft.com/office/drawing/2010/main">
      <mc:Choice Requires="a14">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77" name="TextBox 76">
              <a:extLst>
                <a:ext uri="{FF2B5EF4-FFF2-40B4-BE49-F238E27FC236}">
                  <a16:creationId xmlns:a16="http://schemas.microsoft.com/office/drawing/2014/main" id="{26E06BF8-CAFB-B046-A43B-C00F283CBDBF}"/>
                </a:ext>
              </a:extLst>
            </xdr:cNvPr>
            <xdr:cNvSpPr txBox="1"/>
          </xdr:nvSpPr>
          <xdr:spPr>
            <a:xfrm>
              <a:off x="13494685019" y="3647485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twoCellAnchor>
    <xdr:from>
      <xdr:col>5</xdr:col>
      <xdr:colOff>173239</xdr:colOff>
      <xdr:row>202</xdr:row>
      <xdr:rowOff>150459</xdr:rowOff>
    </xdr:from>
    <xdr:to>
      <xdr:col>6</xdr:col>
      <xdr:colOff>95619</xdr:colOff>
      <xdr:row>203</xdr:row>
      <xdr:rowOff>192689</xdr:rowOff>
    </xdr:to>
    <xdr:cxnSp macro="">
      <xdr:nvCxnSpPr>
        <xdr:cNvPr id="80" name="Straight Connector 79">
          <a:extLst>
            <a:ext uri="{FF2B5EF4-FFF2-40B4-BE49-F238E27FC236}">
              <a16:creationId xmlns:a16="http://schemas.microsoft.com/office/drawing/2014/main" id="{21D4D3AD-1671-734C-A109-3B7F16461FF4}"/>
            </a:ext>
          </a:extLst>
        </xdr:cNvPr>
        <xdr:cNvCxnSpPr>
          <a:stCxn id="31" idx="5"/>
          <a:endCxn id="72" idx="1"/>
        </xdr:cNvCxnSpPr>
      </xdr:nvCxnSpPr>
      <xdr:spPr>
        <a:xfrm>
          <a:off x="13495181404" y="36243405"/>
          <a:ext cx="746369" cy="2463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4</xdr:col>
      <xdr:colOff>56602</xdr:colOff>
      <xdr:row>204</xdr:row>
      <xdr:rowOff>47758</xdr:rowOff>
    </xdr:from>
    <xdr:to>
      <xdr:col>5</xdr:col>
      <xdr:colOff>31838</xdr:colOff>
      <xdr:row>204</xdr:row>
      <xdr:rowOff>53064</xdr:rowOff>
    </xdr:to>
    <xdr:cxnSp macro="">
      <xdr:nvCxnSpPr>
        <xdr:cNvPr id="87" name="Straight Arrow Connector 86">
          <a:extLst>
            <a:ext uri="{FF2B5EF4-FFF2-40B4-BE49-F238E27FC236}">
              <a16:creationId xmlns:a16="http://schemas.microsoft.com/office/drawing/2014/main" id="{E3C10AB1-D7CC-D843-8EC3-BB4E35DE4C41}"/>
            </a:ext>
          </a:extLst>
        </xdr:cNvPr>
        <xdr:cNvCxnSpPr/>
      </xdr:nvCxnSpPr>
      <xdr:spPr>
        <a:xfrm>
          <a:off x="13496069174" y="36548919"/>
          <a:ext cx="799224" cy="530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198108</xdr:colOff>
      <xdr:row>203</xdr:row>
      <xdr:rowOff>103509</xdr:rowOff>
    </xdr:from>
    <xdr:ext cx="620031" cy="172227"/>
    <mc:AlternateContent xmlns:mc="http://schemas.openxmlformats.org/markup-compatibility/2006" xmlns:a14="http://schemas.microsoft.com/office/drawing/2010/main">
      <mc:Choice Requires="a14">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FF0000"/>
                        </a:solidFill>
                        <a:latin typeface="Cambria Math" panose="02040503050406030204" pitchFamily="18" charset="0"/>
                      </a:rPr>
                      <m:t>𝟖</m:t>
                    </m:r>
                  </m:oMath>
                </m:oMathPara>
              </a14:m>
              <a:endParaRPr lang="en-US" sz="1100" b="1">
                <a:solidFill>
                  <a:srgbClr val="D883FF"/>
                </a:solidFill>
              </a:endParaRPr>
            </a:p>
          </xdr:txBody>
        </xdr:sp>
      </mc:Choice>
      <mc:Fallback xmlns="">
        <xdr:sp macro="" textlink="">
          <xdr:nvSpPr>
            <xdr:cNvPr id="90" name="TextBox 89">
              <a:extLst>
                <a:ext uri="{FF2B5EF4-FFF2-40B4-BE49-F238E27FC236}">
                  <a16:creationId xmlns:a16="http://schemas.microsoft.com/office/drawing/2014/main" id="{46176130-E4D2-FF44-A92E-303CF3F5FD9E}"/>
                </a:ext>
              </a:extLst>
            </xdr:cNvPr>
            <xdr:cNvSpPr txBox="1"/>
          </xdr:nvSpPr>
          <xdr:spPr>
            <a:xfrm>
              <a:off x="13496106861" y="3640056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FF0000"/>
                  </a:solidFill>
                  <a:latin typeface="Cambria Math" panose="02040503050406030204" pitchFamily="18" charset="0"/>
                </a:rPr>
                <a:t>𝟖</a:t>
              </a:r>
              <a:endParaRPr lang="en-US" sz="1100" b="1">
                <a:solidFill>
                  <a:srgbClr val="D883FF"/>
                </a:solidFill>
              </a:endParaRPr>
            </a:p>
          </xdr:txBody>
        </xdr:sp>
      </mc:Fallback>
    </mc:AlternateContent>
    <xdr:clientData/>
  </xdr:oneCellAnchor>
  <xdr:twoCellAnchor>
    <xdr:from>
      <xdr:col>4</xdr:col>
      <xdr:colOff>63678</xdr:colOff>
      <xdr:row>204</xdr:row>
      <xdr:rowOff>72521</xdr:rowOff>
    </xdr:from>
    <xdr:to>
      <xdr:col>4</xdr:col>
      <xdr:colOff>81365</xdr:colOff>
      <xdr:row>206</xdr:row>
      <xdr:rowOff>191031</xdr:rowOff>
    </xdr:to>
    <xdr:cxnSp macro="">
      <xdr:nvCxnSpPr>
        <xdr:cNvPr id="94" name="Straight Arrow Connector 93">
          <a:extLst>
            <a:ext uri="{FF2B5EF4-FFF2-40B4-BE49-F238E27FC236}">
              <a16:creationId xmlns:a16="http://schemas.microsoft.com/office/drawing/2014/main" id="{04E170CC-89EA-3F42-A2DC-A6354A0F0127}"/>
            </a:ext>
          </a:extLst>
        </xdr:cNvPr>
        <xdr:cNvCxnSpPr/>
      </xdr:nvCxnSpPr>
      <xdr:spPr>
        <a:xfrm>
          <a:off x="13496843635" y="36573682"/>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512953</xdr:colOff>
      <xdr:row>205</xdr:row>
      <xdr:rowOff>918</xdr:rowOff>
    </xdr:from>
    <xdr:ext cx="620031"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rgbClr val="00B0F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97" name="TextBox 96">
              <a:extLst>
                <a:ext uri="{FF2B5EF4-FFF2-40B4-BE49-F238E27FC236}">
                  <a16:creationId xmlns:a16="http://schemas.microsoft.com/office/drawing/2014/main" id="{D9C02B1C-2D48-FF45-98BC-D6D4EFD5F484}"/>
                </a:ext>
              </a:extLst>
            </xdr:cNvPr>
            <xdr:cNvSpPr txBox="1"/>
          </xdr:nvSpPr>
          <xdr:spPr>
            <a:xfrm>
              <a:off x="13496616004" y="367061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rgbClr val="00B0F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4</xdr:col>
      <xdr:colOff>17688</xdr:colOff>
      <xdr:row>206</xdr:row>
      <xdr:rowOff>159192</xdr:rowOff>
    </xdr:from>
    <xdr:to>
      <xdr:col>4</xdr:col>
      <xdr:colOff>187493</xdr:colOff>
      <xdr:row>207</xdr:row>
      <xdr:rowOff>137967</xdr:rowOff>
    </xdr:to>
    <xdr:sp macro="" textlink="">
      <xdr:nvSpPr>
        <xdr:cNvPr id="148" name="Oval 147">
          <a:extLst>
            <a:ext uri="{FF2B5EF4-FFF2-40B4-BE49-F238E27FC236}">
              <a16:creationId xmlns:a16="http://schemas.microsoft.com/office/drawing/2014/main" id="{B5C11E11-9FB7-B945-9245-399F12D445A5}"/>
            </a:ext>
          </a:extLst>
        </xdr:cNvPr>
        <xdr:cNvSpPr/>
      </xdr:nvSpPr>
      <xdr:spPr>
        <a:xfrm>
          <a:off x="13496737507" y="37068567"/>
          <a:ext cx="169805" cy="182882"/>
        </a:xfrm>
        <a:prstGeom prst="ellipse">
          <a:avLst/>
        </a:prstGeom>
        <a:solidFill>
          <a:srgbClr val="FF0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4</xdr:col>
      <xdr:colOff>187493</xdr:colOff>
      <xdr:row>204</xdr:row>
      <xdr:rowOff>115082</xdr:rowOff>
    </xdr:from>
    <xdr:to>
      <xdr:col>5</xdr:col>
      <xdr:colOff>56705</xdr:colOff>
      <xdr:row>207</xdr:row>
      <xdr:rowOff>47758</xdr:rowOff>
    </xdr:to>
    <xdr:cxnSp macro="">
      <xdr:nvCxnSpPr>
        <xdr:cNvPr id="149" name="Straight Connector 148">
          <a:extLst>
            <a:ext uri="{FF2B5EF4-FFF2-40B4-BE49-F238E27FC236}">
              <a16:creationId xmlns:a16="http://schemas.microsoft.com/office/drawing/2014/main" id="{C60B7619-6C9C-0643-A715-5265E51AD57B}"/>
            </a:ext>
          </a:extLst>
        </xdr:cNvPr>
        <xdr:cNvCxnSpPr>
          <a:endCxn id="148" idx="2"/>
        </xdr:cNvCxnSpPr>
      </xdr:nvCxnSpPr>
      <xdr:spPr>
        <a:xfrm>
          <a:off x="13496044307" y="36616243"/>
          <a:ext cx="693200" cy="544997"/>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567993</xdr:colOff>
      <xdr:row>213</xdr:row>
      <xdr:rowOff>124161</xdr:rowOff>
    </xdr:from>
    <xdr:ext cx="620031" cy="172227"/>
    <mc:AlternateContent xmlns:mc="http://schemas.openxmlformats.org/markup-compatibility/2006" xmlns:a14="http://schemas.microsoft.com/office/drawing/2010/main">
      <mc:Choice Requires="a14">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16</m:t>
                    </m:r>
                  </m:oMath>
                </m:oMathPara>
              </a14:m>
              <a:endParaRPr lang="en-US" sz="1100"/>
            </a:p>
          </xdr:txBody>
        </xdr:sp>
      </mc:Choice>
      <mc:Fallback xmlns="">
        <xdr:sp macro="" textlink="">
          <xdr:nvSpPr>
            <xdr:cNvPr id="150" name="TextBox 149">
              <a:extLst>
                <a:ext uri="{FF2B5EF4-FFF2-40B4-BE49-F238E27FC236}">
                  <a16:creationId xmlns:a16="http://schemas.microsoft.com/office/drawing/2014/main" id="{63313939-EE75-F341-BB6E-15754C5D4972}"/>
                </a:ext>
              </a:extLst>
            </xdr:cNvPr>
            <xdr:cNvSpPr txBox="1"/>
          </xdr:nvSpPr>
          <xdr:spPr>
            <a:xfrm>
              <a:off x="13496560964" y="384622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16</a:t>
              </a:r>
              <a:endParaRPr lang="en-US" sz="1100"/>
            </a:p>
          </xdr:txBody>
        </xdr:sp>
      </mc:Fallback>
    </mc:AlternateContent>
    <xdr:clientData/>
  </xdr:oneCellAnchor>
  <xdr:oneCellAnchor>
    <xdr:from>
      <xdr:col>5</xdr:col>
      <xdr:colOff>792424</xdr:colOff>
      <xdr:row>207</xdr:row>
      <xdr:rowOff>11532</xdr:rowOff>
    </xdr:from>
    <xdr:ext cx="620031" cy="172227"/>
    <mc:AlternateContent xmlns:mc="http://schemas.openxmlformats.org/markup-compatibility/2006" xmlns:a14="http://schemas.microsoft.com/office/drawing/2010/main">
      <mc:Choice Requires="a14">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14</m:t>
                    </m:r>
                  </m:oMath>
                </m:oMathPara>
              </a14:m>
              <a:endParaRPr lang="en-US" sz="1100"/>
            </a:p>
          </xdr:txBody>
        </xdr:sp>
      </mc:Choice>
      <mc:Fallback xmlns="">
        <xdr:sp macro="" textlink="">
          <xdr:nvSpPr>
            <xdr:cNvPr id="151" name="TextBox 150">
              <a:extLst>
                <a:ext uri="{FF2B5EF4-FFF2-40B4-BE49-F238E27FC236}">
                  <a16:creationId xmlns:a16="http://schemas.microsoft.com/office/drawing/2014/main" id="{A13C6C0B-FCC1-CA40-8C05-EB065C803CB4}"/>
                </a:ext>
              </a:extLst>
            </xdr:cNvPr>
            <xdr:cNvSpPr txBox="1"/>
          </xdr:nvSpPr>
          <xdr:spPr>
            <a:xfrm>
              <a:off x="13494688557" y="3712501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14</a:t>
              </a:r>
              <a:endParaRPr lang="en-US" sz="1100"/>
            </a:p>
          </xdr:txBody>
        </xdr:sp>
      </mc:Fallback>
    </mc:AlternateContent>
    <xdr:clientData/>
  </xdr:oneCellAnchor>
  <xdr:twoCellAnchor>
    <xdr:from>
      <xdr:col>3</xdr:col>
      <xdr:colOff>619080</xdr:colOff>
      <xdr:row>207</xdr:row>
      <xdr:rowOff>108008</xdr:rowOff>
    </xdr:from>
    <xdr:to>
      <xdr:col>4</xdr:col>
      <xdr:colOff>70856</xdr:colOff>
      <xdr:row>209</xdr:row>
      <xdr:rowOff>162730</xdr:rowOff>
    </xdr:to>
    <xdr:cxnSp macro="">
      <xdr:nvCxnSpPr>
        <xdr:cNvPr id="152" name="Straight Connector 151">
          <a:extLst>
            <a:ext uri="{FF2B5EF4-FFF2-40B4-BE49-F238E27FC236}">
              <a16:creationId xmlns:a16="http://schemas.microsoft.com/office/drawing/2014/main" id="{FF30751B-EC90-0341-9761-00D5223228BB}"/>
            </a:ext>
          </a:extLst>
        </xdr:cNvPr>
        <xdr:cNvCxnSpPr/>
      </xdr:nvCxnSpPr>
      <xdr:spPr>
        <a:xfrm>
          <a:off x="13496854144" y="37221490"/>
          <a:ext cx="275764" cy="46293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449275</xdr:colOff>
      <xdr:row>207</xdr:row>
      <xdr:rowOff>68984</xdr:rowOff>
    </xdr:from>
    <xdr:to>
      <xdr:col>4</xdr:col>
      <xdr:colOff>14150</xdr:colOff>
      <xdr:row>207</xdr:row>
      <xdr:rowOff>70753</xdr:rowOff>
    </xdr:to>
    <xdr:cxnSp macro="">
      <xdr:nvCxnSpPr>
        <xdr:cNvPr id="154" name="Straight Arrow Connector 153">
          <a:extLst>
            <a:ext uri="{FF2B5EF4-FFF2-40B4-BE49-F238E27FC236}">
              <a16:creationId xmlns:a16="http://schemas.microsoft.com/office/drawing/2014/main" id="{CC70A7C1-9ECB-444D-97AB-924CAD0CEF44}"/>
            </a:ext>
          </a:extLst>
        </xdr:cNvPr>
        <xdr:cNvCxnSpPr/>
      </xdr:nvCxnSpPr>
      <xdr:spPr>
        <a:xfrm>
          <a:off x="13496910850" y="37182466"/>
          <a:ext cx="388863" cy="176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382063</xdr:colOff>
      <xdr:row>206</xdr:row>
      <xdr:rowOff>117660</xdr:rowOff>
    </xdr:from>
    <xdr:ext cx="620031" cy="172227"/>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7" name="TextBox 156">
              <a:extLst>
                <a:ext uri="{FF2B5EF4-FFF2-40B4-BE49-F238E27FC236}">
                  <a16:creationId xmlns:a16="http://schemas.microsoft.com/office/drawing/2014/main" id="{07CC7150-2C4C-CE4C-8536-03E48FEF5939}"/>
                </a:ext>
              </a:extLst>
            </xdr:cNvPr>
            <xdr:cNvSpPr txBox="1"/>
          </xdr:nvSpPr>
          <xdr:spPr>
            <a:xfrm>
              <a:off x="13496746894" y="3702703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463427</xdr:colOff>
      <xdr:row>207</xdr:row>
      <xdr:rowOff>54833</xdr:rowOff>
    </xdr:from>
    <xdr:to>
      <xdr:col>3</xdr:col>
      <xdr:colOff>481114</xdr:colOff>
      <xdr:row>209</xdr:row>
      <xdr:rowOff>173343</xdr:rowOff>
    </xdr:to>
    <xdr:cxnSp macro="">
      <xdr:nvCxnSpPr>
        <xdr:cNvPr id="158" name="Straight Arrow Connector 157">
          <a:extLst>
            <a:ext uri="{FF2B5EF4-FFF2-40B4-BE49-F238E27FC236}">
              <a16:creationId xmlns:a16="http://schemas.microsoft.com/office/drawing/2014/main" id="{1AA2A852-2818-1A49-A311-2E416CC015C5}"/>
            </a:ext>
          </a:extLst>
        </xdr:cNvPr>
        <xdr:cNvCxnSpPr/>
      </xdr:nvCxnSpPr>
      <xdr:spPr>
        <a:xfrm>
          <a:off x="13497267874" y="37168315"/>
          <a:ext cx="17687" cy="5267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99053</xdr:colOff>
      <xdr:row>207</xdr:row>
      <xdr:rowOff>195487</xdr:rowOff>
    </xdr:from>
    <xdr:ext cx="620031" cy="172227"/>
    <mc:AlternateContent xmlns:mc="http://schemas.openxmlformats.org/markup-compatibility/2006" xmlns:a14="http://schemas.microsoft.com/office/drawing/2010/main">
      <mc:Choice Requires="a14">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𝟒</m:t>
                    </m:r>
                  </m:oMath>
                </m:oMathPara>
              </a14:m>
              <a:endParaRPr lang="en-US" sz="1100" b="1">
                <a:solidFill>
                  <a:srgbClr val="D883FF"/>
                </a:solidFill>
              </a:endParaRPr>
            </a:p>
          </xdr:txBody>
        </xdr:sp>
      </mc:Choice>
      <mc:Fallback xmlns="">
        <xdr:sp macro="" textlink="">
          <xdr:nvSpPr>
            <xdr:cNvPr id="159" name="TextBox 158">
              <a:extLst>
                <a:ext uri="{FF2B5EF4-FFF2-40B4-BE49-F238E27FC236}">
                  <a16:creationId xmlns:a16="http://schemas.microsoft.com/office/drawing/2014/main" id="{7D020D23-310A-1044-A0B7-EEE633052C1C}"/>
                </a:ext>
              </a:extLst>
            </xdr:cNvPr>
            <xdr:cNvSpPr txBox="1"/>
          </xdr:nvSpPr>
          <xdr:spPr>
            <a:xfrm>
              <a:off x="13497029904" y="37308969"/>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𝟒</a:t>
              </a:r>
              <a:endParaRPr lang="en-US" sz="1100" b="1">
                <a:solidFill>
                  <a:srgbClr val="D883FF"/>
                </a:solidFill>
              </a:endParaRPr>
            </a:p>
          </xdr:txBody>
        </xdr:sp>
      </mc:Fallback>
    </mc:AlternateContent>
    <xdr:clientData/>
  </xdr:oneCellAnchor>
  <xdr:twoCellAnchor>
    <xdr:from>
      <xdr:col>3</xdr:col>
      <xdr:colOff>477576</xdr:colOff>
      <xdr:row>209</xdr:row>
      <xdr:rowOff>145042</xdr:rowOff>
    </xdr:from>
    <xdr:to>
      <xdr:col>3</xdr:col>
      <xdr:colOff>647381</xdr:colOff>
      <xdr:row>210</xdr:row>
      <xdr:rowOff>123816</xdr:rowOff>
    </xdr:to>
    <xdr:sp macro="" textlink="">
      <xdr:nvSpPr>
        <xdr:cNvPr id="163" name="Oval 162">
          <a:extLst>
            <a:ext uri="{FF2B5EF4-FFF2-40B4-BE49-F238E27FC236}">
              <a16:creationId xmlns:a16="http://schemas.microsoft.com/office/drawing/2014/main" id="{9530C081-0634-9B4A-A4E4-D057BCF5F027}"/>
            </a:ext>
          </a:extLst>
        </xdr:cNvPr>
        <xdr:cNvSpPr/>
      </xdr:nvSpPr>
      <xdr:spPr>
        <a:xfrm>
          <a:off x="13497101607" y="37666738"/>
          <a:ext cx="169805" cy="182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5</xdr:col>
      <xdr:colOff>757048</xdr:colOff>
      <xdr:row>209</xdr:row>
      <xdr:rowOff>121198</xdr:rowOff>
    </xdr:from>
    <xdr:ext cx="620031"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BFB707F7-C5A5-AA4F-894A-A8A38A0301CF}"/>
                </a:ext>
              </a:extLst>
            </xdr:cNvPr>
            <xdr:cNvSpPr txBox="1"/>
          </xdr:nvSpPr>
          <xdr:spPr>
            <a:xfrm>
              <a:off x="13494723933" y="3764289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3</xdr:col>
      <xdr:colOff>177374</xdr:colOff>
      <xdr:row>213</xdr:row>
      <xdr:rowOff>108033</xdr:rowOff>
    </xdr:from>
    <xdr:ext cx="620031"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29E823EE-791B-984D-97A7-752112629CCD}"/>
                </a:ext>
              </a:extLst>
            </xdr:cNvPr>
            <xdr:cNvSpPr txBox="1"/>
          </xdr:nvSpPr>
          <xdr:spPr>
            <a:xfrm>
              <a:off x="13496951583" y="38446158"/>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3</xdr:col>
      <xdr:colOff>169457</xdr:colOff>
      <xdr:row>210</xdr:row>
      <xdr:rowOff>38291</xdr:rowOff>
    </xdr:from>
    <xdr:to>
      <xdr:col>3</xdr:col>
      <xdr:colOff>490054</xdr:colOff>
      <xdr:row>210</xdr:row>
      <xdr:rowOff>49959</xdr:rowOff>
    </xdr:to>
    <xdr:cxnSp macro="">
      <xdr:nvCxnSpPr>
        <xdr:cNvPr id="168" name="Straight Arrow Connector 167">
          <a:extLst>
            <a:ext uri="{FF2B5EF4-FFF2-40B4-BE49-F238E27FC236}">
              <a16:creationId xmlns:a16="http://schemas.microsoft.com/office/drawing/2014/main" id="{6E76CB41-0E49-8246-ADEC-63B26C0E050E}"/>
            </a:ext>
          </a:extLst>
        </xdr:cNvPr>
        <xdr:cNvCxnSpPr>
          <a:endCxn id="172" idx="2"/>
        </xdr:cNvCxnSpPr>
      </xdr:nvCxnSpPr>
      <xdr:spPr>
        <a:xfrm>
          <a:off x="13497258934" y="37764095"/>
          <a:ext cx="320597" cy="116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685950</xdr:colOff>
      <xdr:row>209</xdr:row>
      <xdr:rowOff>79319</xdr:rowOff>
    </xdr:from>
    <xdr:ext cx="620031"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𝟓</m:t>
                    </m:r>
                  </m:oMath>
                </m:oMathPara>
              </a14:m>
              <a:endParaRPr lang="en-US" sz="1100" b="1">
                <a:solidFill>
                  <a:srgbClr val="D883FF"/>
                </a:solidFill>
              </a:endParaRPr>
            </a:p>
          </xdr:txBody>
        </xdr:sp>
      </mc:Choice>
      <mc:Fallback xmlns="">
        <xdr:sp macro="" textlink="">
          <xdr:nvSpPr>
            <xdr:cNvPr id="172" name="TextBox 171">
              <a:extLst>
                <a:ext uri="{FF2B5EF4-FFF2-40B4-BE49-F238E27FC236}">
                  <a16:creationId xmlns:a16="http://schemas.microsoft.com/office/drawing/2014/main" id="{0523A66E-7B11-9444-ACDF-72AF928DF367}"/>
                </a:ext>
              </a:extLst>
            </xdr:cNvPr>
            <xdr:cNvSpPr txBox="1"/>
          </xdr:nvSpPr>
          <xdr:spPr>
            <a:xfrm>
              <a:off x="13497266995" y="3760101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𝟓</a:t>
              </a:r>
              <a:endParaRPr lang="en-US" sz="1100" b="1">
                <a:solidFill>
                  <a:srgbClr val="D883FF"/>
                </a:solidFill>
              </a:endParaRPr>
            </a:p>
          </xdr:txBody>
        </xdr:sp>
      </mc:Fallback>
    </mc:AlternateContent>
    <xdr:clientData/>
  </xdr:oneCellAnchor>
  <xdr:twoCellAnchor>
    <xdr:from>
      <xdr:col>3</xdr:col>
      <xdr:colOff>136856</xdr:colOff>
      <xdr:row>210</xdr:row>
      <xdr:rowOff>83055</xdr:rowOff>
    </xdr:from>
    <xdr:to>
      <xdr:col>3</xdr:col>
      <xdr:colOff>154543</xdr:colOff>
      <xdr:row>212</xdr:row>
      <xdr:rowOff>201566</xdr:rowOff>
    </xdr:to>
    <xdr:cxnSp macro="">
      <xdr:nvCxnSpPr>
        <xdr:cNvPr id="173" name="Straight Arrow Connector 172">
          <a:extLst>
            <a:ext uri="{FF2B5EF4-FFF2-40B4-BE49-F238E27FC236}">
              <a16:creationId xmlns:a16="http://schemas.microsoft.com/office/drawing/2014/main" id="{9A509B73-9107-AE4C-BFB5-7EAE073B3DBD}"/>
            </a:ext>
          </a:extLst>
        </xdr:cNvPr>
        <xdr:cNvCxnSpPr/>
      </xdr:nvCxnSpPr>
      <xdr:spPr>
        <a:xfrm>
          <a:off x="13497594445" y="37808859"/>
          <a:ext cx="17687" cy="5267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520648</xdr:colOff>
      <xdr:row>211</xdr:row>
      <xdr:rowOff>47066</xdr:rowOff>
    </xdr:from>
    <xdr:ext cx="620031"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1" i="1">
                        <a:solidFill>
                          <a:sysClr val="windowText" lastClr="000000"/>
                        </a:solidFill>
                        <a:latin typeface="Cambria Math" panose="02040503050406030204" pitchFamily="18" charset="0"/>
                      </a:rPr>
                      <m:t>𝟏𝟎</m:t>
                    </m:r>
                  </m:oMath>
                </m:oMathPara>
              </a14:m>
              <a:endParaRPr lang="en-US" sz="1100" b="1">
                <a:solidFill>
                  <a:srgbClr val="D883FF"/>
                </a:solidFill>
              </a:endParaRPr>
            </a:p>
          </xdr:txBody>
        </xdr:sp>
      </mc:Choice>
      <mc:Fallback xmlns="">
        <xdr:sp macro="" textlink="">
          <xdr:nvSpPr>
            <xdr:cNvPr id="174" name="TextBox 173">
              <a:extLst>
                <a:ext uri="{FF2B5EF4-FFF2-40B4-BE49-F238E27FC236}">
                  <a16:creationId xmlns:a16="http://schemas.microsoft.com/office/drawing/2014/main" id="{1DEEE030-CBF1-2F4D-A910-53FE841EABED}"/>
                </a:ext>
              </a:extLst>
            </xdr:cNvPr>
            <xdr:cNvSpPr txBox="1"/>
          </xdr:nvSpPr>
          <xdr:spPr>
            <a:xfrm>
              <a:off x="13497432297" y="37976977"/>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1" i="0">
                  <a:solidFill>
                    <a:sysClr val="windowText" lastClr="000000"/>
                  </a:solidFill>
                  <a:latin typeface="Cambria Math" panose="02040503050406030204" pitchFamily="18" charset="0"/>
                </a:rPr>
                <a:t>𝟏𝟎</a:t>
              </a:r>
              <a:endParaRPr lang="en-US" sz="1100" b="1">
                <a:solidFill>
                  <a:srgbClr val="D883FF"/>
                </a:solidFill>
              </a:endParaRPr>
            </a:p>
          </xdr:txBody>
        </xdr:sp>
      </mc:Fallback>
    </mc:AlternateContent>
    <xdr:clientData/>
  </xdr:oneCellAnchor>
  <xdr:twoCellAnchor>
    <xdr:from>
      <xdr:col>3</xdr:col>
      <xdr:colOff>58274</xdr:colOff>
      <xdr:row>212</xdr:row>
      <xdr:rowOff>197456</xdr:rowOff>
    </xdr:from>
    <xdr:to>
      <xdr:col>3</xdr:col>
      <xdr:colOff>228079</xdr:colOff>
      <xdr:row>213</xdr:row>
      <xdr:rowOff>176229</xdr:rowOff>
    </xdr:to>
    <xdr:sp macro="" textlink="">
      <xdr:nvSpPr>
        <xdr:cNvPr id="175" name="Oval 174">
          <a:extLst>
            <a:ext uri="{FF2B5EF4-FFF2-40B4-BE49-F238E27FC236}">
              <a16:creationId xmlns:a16="http://schemas.microsoft.com/office/drawing/2014/main" id="{EB8F7B07-7FEF-1A4A-8FD1-6A9FBCE89555}"/>
            </a:ext>
          </a:extLst>
        </xdr:cNvPr>
        <xdr:cNvSpPr/>
      </xdr:nvSpPr>
      <xdr:spPr>
        <a:xfrm>
          <a:off x="13497520909" y="38331474"/>
          <a:ext cx="169805" cy="18288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3</xdr:col>
      <xdr:colOff>228079</xdr:colOff>
      <xdr:row>210</xdr:row>
      <xdr:rowOff>108008</xdr:rowOff>
    </xdr:from>
    <xdr:to>
      <xdr:col>3</xdr:col>
      <xdr:colOff>502253</xdr:colOff>
      <xdr:row>213</xdr:row>
      <xdr:rowOff>86049</xdr:rowOff>
    </xdr:to>
    <xdr:cxnSp macro="">
      <xdr:nvCxnSpPr>
        <xdr:cNvPr id="176" name="Straight Connector 175">
          <a:extLst>
            <a:ext uri="{FF2B5EF4-FFF2-40B4-BE49-F238E27FC236}">
              <a16:creationId xmlns:a16="http://schemas.microsoft.com/office/drawing/2014/main" id="{C80463B1-48D6-314E-ACD0-D41739EF8623}"/>
            </a:ext>
          </a:extLst>
        </xdr:cNvPr>
        <xdr:cNvCxnSpPr>
          <a:endCxn id="175" idx="2"/>
        </xdr:cNvCxnSpPr>
      </xdr:nvCxnSpPr>
      <xdr:spPr>
        <a:xfrm>
          <a:off x="13497246735" y="37833812"/>
          <a:ext cx="274174" cy="59036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683073</xdr:colOff>
      <xdr:row>213</xdr:row>
      <xdr:rowOff>177799</xdr:rowOff>
    </xdr:from>
    <xdr:ext cx="620031" cy="172227"/>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25</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5E1A3108-8464-2643-B6A8-1B5AC616BECC}"/>
                </a:ext>
              </a:extLst>
            </xdr:cNvPr>
            <xdr:cNvSpPr txBox="1"/>
          </xdr:nvSpPr>
          <xdr:spPr>
            <a:xfrm>
              <a:off x="13497269872" y="3851592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25</a:t>
              </a:r>
              <a:endParaRPr lang="en-US" sz="1100"/>
            </a:p>
          </xdr:txBody>
        </xdr:sp>
      </mc:Fallback>
    </mc:AlternateContent>
    <xdr:clientData/>
  </xdr:oneCellAnchor>
  <xdr:oneCellAnchor>
    <xdr:from>
      <xdr:col>2</xdr:col>
      <xdr:colOff>410362</xdr:colOff>
      <xdr:row>202</xdr:row>
      <xdr:rowOff>23818</xdr:rowOff>
    </xdr:from>
    <xdr:ext cx="1055205" cy="998450"/>
    <xdr:pic>
      <xdr:nvPicPr>
        <xdr:cNvPr id="178" name="Picture 177" descr="FUNNY PIGS PICTURES – FunnyFoto | Funny pig pictures, Pig ...">
          <a:extLst>
            <a:ext uri="{FF2B5EF4-FFF2-40B4-BE49-F238E27FC236}">
              <a16:creationId xmlns:a16="http://schemas.microsoft.com/office/drawing/2014/main" id="{9AEEB8DF-5AAD-4C42-A99F-34C7CEC25F45}"/>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3497107409" y="36116764"/>
          <a:ext cx="1055205" cy="9984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xdr:from>
      <xdr:col>5</xdr:col>
      <xdr:colOff>310009</xdr:colOff>
      <xdr:row>203</xdr:row>
      <xdr:rowOff>37562</xdr:rowOff>
    </xdr:from>
    <xdr:to>
      <xdr:col>6</xdr:col>
      <xdr:colOff>71228</xdr:colOff>
      <xdr:row>204</xdr:row>
      <xdr:rowOff>58789</xdr:rowOff>
    </xdr:to>
    <xdr:sp macro="" textlink="">
      <xdr:nvSpPr>
        <xdr:cNvPr id="179" name="TextBox 178">
          <a:extLst>
            <a:ext uri="{FF2B5EF4-FFF2-40B4-BE49-F238E27FC236}">
              <a16:creationId xmlns:a16="http://schemas.microsoft.com/office/drawing/2014/main" id="{8CA9E8EA-BE7F-834E-A58D-F84ADEB8DDF7}"/>
            </a:ext>
          </a:extLst>
        </xdr:cNvPr>
        <xdr:cNvSpPr txBox="1"/>
      </xdr:nvSpPr>
      <xdr:spPr>
        <a:xfrm rot="2106226">
          <a:off x="13495205795" y="36334616"/>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ב</a:t>
          </a:r>
          <a:endParaRPr lang="en-US" sz="1100"/>
        </a:p>
      </xdr:txBody>
    </xdr:sp>
    <xdr:clientData/>
  </xdr:twoCellAnchor>
  <xdr:twoCellAnchor>
    <xdr:from>
      <xdr:col>4</xdr:col>
      <xdr:colOff>352461</xdr:colOff>
      <xdr:row>205</xdr:row>
      <xdr:rowOff>111852</xdr:rowOff>
    </xdr:from>
    <xdr:to>
      <xdr:col>5</xdr:col>
      <xdr:colOff>113680</xdr:colOff>
      <xdr:row>206</xdr:row>
      <xdr:rowOff>133079</xdr:rowOff>
    </xdr:to>
    <xdr:sp macro="" textlink="">
      <xdr:nvSpPr>
        <xdr:cNvPr id="188" name="TextBox 187">
          <a:extLst>
            <a:ext uri="{FF2B5EF4-FFF2-40B4-BE49-F238E27FC236}">
              <a16:creationId xmlns:a16="http://schemas.microsoft.com/office/drawing/2014/main" id="{2C97DD25-FB43-B645-BA8B-33674616B6C9}"/>
            </a:ext>
          </a:extLst>
        </xdr:cNvPr>
        <xdr:cNvSpPr txBox="1"/>
      </xdr:nvSpPr>
      <xdr:spPr>
        <a:xfrm rot="2106226">
          <a:off x="13495987332" y="36817120"/>
          <a:ext cx="585207"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ד</a:t>
          </a:r>
          <a:endParaRPr lang="en-US" sz="1100"/>
        </a:p>
      </xdr:txBody>
    </xdr:sp>
    <xdr:clientData/>
  </xdr:twoCellAnchor>
  <xdr:twoCellAnchor>
    <xdr:from>
      <xdr:col>3</xdr:col>
      <xdr:colOff>552497</xdr:colOff>
      <xdr:row>208</xdr:row>
      <xdr:rowOff>42072</xdr:rowOff>
    </xdr:from>
    <xdr:to>
      <xdr:col>4</xdr:col>
      <xdr:colOff>313717</xdr:colOff>
      <xdr:row>209</xdr:row>
      <xdr:rowOff>63299</xdr:rowOff>
    </xdr:to>
    <xdr:sp macro="" textlink="">
      <xdr:nvSpPr>
        <xdr:cNvPr id="217" name="TextBox 216">
          <a:extLst>
            <a:ext uri="{FF2B5EF4-FFF2-40B4-BE49-F238E27FC236}">
              <a16:creationId xmlns:a16="http://schemas.microsoft.com/office/drawing/2014/main" id="{B45745B3-6701-C74D-9F9D-6106FB4CBA2D}"/>
            </a:ext>
          </a:extLst>
        </xdr:cNvPr>
        <xdr:cNvSpPr txBox="1"/>
      </xdr:nvSpPr>
      <xdr:spPr>
        <a:xfrm rot="2106226">
          <a:off x="13496611283" y="37359661"/>
          <a:ext cx="585208" cy="2253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ג</a:t>
          </a:r>
          <a:endParaRPr lang="en-US" sz="1100"/>
        </a:p>
      </xdr:txBody>
    </xdr:sp>
    <xdr:clientData/>
  </xdr:twoCellAnchor>
  <xdr:twoCellAnchor>
    <xdr:from>
      <xdr:col>3</xdr:col>
      <xdr:colOff>373649</xdr:colOff>
      <xdr:row>210</xdr:row>
      <xdr:rowOff>99970</xdr:rowOff>
    </xdr:from>
    <xdr:to>
      <xdr:col>3</xdr:col>
      <xdr:colOff>599564</xdr:colOff>
      <xdr:row>213</xdr:row>
      <xdr:rowOff>70530</xdr:rowOff>
    </xdr:to>
    <xdr:sp macro="" textlink="">
      <xdr:nvSpPr>
        <xdr:cNvPr id="218" name="TextBox 217">
          <a:extLst>
            <a:ext uri="{FF2B5EF4-FFF2-40B4-BE49-F238E27FC236}">
              <a16:creationId xmlns:a16="http://schemas.microsoft.com/office/drawing/2014/main" id="{7385EBAE-D549-D241-B955-78407EFDD140}"/>
            </a:ext>
          </a:extLst>
        </xdr:cNvPr>
        <xdr:cNvSpPr txBox="1"/>
      </xdr:nvSpPr>
      <xdr:spPr>
        <a:xfrm rot="3213872">
          <a:off x="13496970941" y="38004257"/>
          <a:ext cx="582881" cy="225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100"/>
            <a:t>עובד א</a:t>
          </a:r>
          <a:endParaRPr lang="en-US" sz="1100"/>
        </a:p>
      </xdr:txBody>
    </xdr:sp>
    <xdr:clientData/>
  </xdr:twoCellAnchor>
  <xdr:twoCellAnchor>
    <xdr:from>
      <xdr:col>4</xdr:col>
      <xdr:colOff>195752</xdr:colOff>
      <xdr:row>207</xdr:row>
      <xdr:rowOff>88699</xdr:rowOff>
    </xdr:from>
    <xdr:to>
      <xdr:col>6</xdr:col>
      <xdr:colOff>212678</xdr:colOff>
      <xdr:row>207</xdr:row>
      <xdr:rowOff>91326</xdr:rowOff>
    </xdr:to>
    <xdr:cxnSp macro="">
      <xdr:nvCxnSpPr>
        <xdr:cNvPr id="220" name="Straight Connector 219">
          <a:extLst>
            <a:ext uri="{FF2B5EF4-FFF2-40B4-BE49-F238E27FC236}">
              <a16:creationId xmlns:a16="http://schemas.microsoft.com/office/drawing/2014/main" id="{75E04CD6-2C9B-FD7A-C230-43905ABEB488}"/>
            </a:ext>
          </a:extLst>
        </xdr:cNvPr>
        <xdr:cNvCxnSpPr/>
      </xdr:nvCxnSpPr>
      <xdr:spPr>
        <a:xfrm>
          <a:off x="13513598759" y="42032921"/>
          <a:ext cx="1667166" cy="262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91258</xdr:colOff>
      <xdr:row>207</xdr:row>
      <xdr:rowOff>138131</xdr:rowOff>
    </xdr:from>
    <xdr:to>
      <xdr:col>4</xdr:col>
      <xdr:colOff>106211</xdr:colOff>
      <xdr:row>213</xdr:row>
      <xdr:rowOff>87455</xdr:rowOff>
    </xdr:to>
    <xdr:cxnSp macro="">
      <xdr:nvCxnSpPr>
        <xdr:cNvPr id="221" name="Straight Connector 220">
          <a:extLst>
            <a:ext uri="{FF2B5EF4-FFF2-40B4-BE49-F238E27FC236}">
              <a16:creationId xmlns:a16="http://schemas.microsoft.com/office/drawing/2014/main" id="{77C0C978-54F9-2C15-B5FA-91964F858A3A}"/>
            </a:ext>
          </a:extLst>
        </xdr:cNvPr>
        <xdr:cNvCxnSpPr/>
      </xdr:nvCxnSpPr>
      <xdr:spPr>
        <a:xfrm>
          <a:off x="13515355466" y="42082353"/>
          <a:ext cx="14953" cy="115848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655448</xdr:colOff>
      <xdr:row>214</xdr:row>
      <xdr:rowOff>146976</xdr:rowOff>
    </xdr:from>
    <xdr:ext cx="620031"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23" name="TextBox 222">
              <a:extLst>
                <a:ext uri="{FF2B5EF4-FFF2-40B4-BE49-F238E27FC236}">
                  <a16:creationId xmlns:a16="http://schemas.microsoft.com/office/drawing/2014/main" id="{A37E5AB4-AB25-7F17-C6C8-D1977EEA3828}"/>
                </a:ext>
              </a:extLst>
            </xdr:cNvPr>
            <xdr:cNvSpPr txBox="1"/>
          </xdr:nvSpPr>
          <xdr:spPr>
            <a:xfrm>
              <a:off x="13515836437" y="43501886"/>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a:t>
              </a:r>
              <a:endParaRPr lang="en-US" sz="1100"/>
            </a:p>
          </xdr:txBody>
        </xdr:sp>
      </mc:Fallback>
    </mc:AlternateContent>
    <xdr:clientData/>
  </xdr:oneCellAnchor>
  <xdr:oneCellAnchor>
    <xdr:from>
      <xdr:col>3</xdr:col>
      <xdr:colOff>594611</xdr:colOff>
      <xdr:row>214</xdr:row>
      <xdr:rowOff>143174</xdr:rowOff>
    </xdr:from>
    <xdr:ext cx="620031"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𝐶</m:t>
                        </m:r>
                      </m:sub>
                    </m:sSub>
                  </m:oMath>
                </m:oMathPara>
              </a14:m>
              <a:endParaRPr lang="en-US" sz="1100"/>
            </a:p>
          </xdr:txBody>
        </xdr:sp>
      </mc:Choice>
      <mc:Fallback xmlns="">
        <xdr:sp macro="" textlink="">
          <xdr:nvSpPr>
            <xdr:cNvPr id="224" name="TextBox 223">
              <a:extLst>
                <a:ext uri="{FF2B5EF4-FFF2-40B4-BE49-F238E27FC236}">
                  <a16:creationId xmlns:a16="http://schemas.microsoft.com/office/drawing/2014/main" id="{0F76241E-BB40-8606-4EB3-2510ED733432}"/>
                </a:ext>
              </a:extLst>
            </xdr:cNvPr>
            <xdr:cNvSpPr txBox="1"/>
          </xdr:nvSpPr>
          <xdr:spPr>
            <a:xfrm>
              <a:off x="13515072155" y="43498084"/>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𝑋_𝐶</a:t>
              </a:r>
              <a:endParaRPr lang="en-US" sz="1100"/>
            </a:p>
          </xdr:txBody>
        </xdr:sp>
      </mc:Fallback>
    </mc:AlternateContent>
    <xdr:clientData/>
  </xdr:oneCellAnchor>
  <xdr:oneCellAnchor>
    <xdr:from>
      <xdr:col>8</xdr:col>
      <xdr:colOff>711047</xdr:colOff>
      <xdr:row>206</xdr:row>
      <xdr:rowOff>23803</xdr:rowOff>
    </xdr:from>
    <xdr:ext cx="1078516" cy="317972"/>
    <mc:AlternateContent xmlns:mc="http://schemas.openxmlformats.org/markup-compatibility/2006" xmlns:a14="http://schemas.microsoft.com/office/drawing/2010/main">
      <mc:Choice Requires="a14">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𝑦</m:t>
                        </m:r>
                      </m:num>
                      <m:den>
                        <m:r>
                          <a:rPr lang="en-US" sz="1100" b="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𝑥</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4</m:t>
                        </m:r>
                      </m:num>
                      <m:den>
                        <m:r>
                          <a:rPr lang="en-US" sz="1100" b="0" i="1">
                            <a:latin typeface="Cambria Math" panose="02040503050406030204" pitchFamily="18" charset="0"/>
                            <a:ea typeface="Cambria Math" panose="02040503050406030204" pitchFamily="18" charset="0"/>
                          </a:rPr>
                          <m:t>8</m:t>
                        </m:r>
                      </m:den>
                    </m:f>
                    <m:r>
                      <a:rPr lang="en-US" sz="1100" b="0" i="1">
                        <a:latin typeface="Cambria Math" panose="02040503050406030204" pitchFamily="18" charset="0"/>
                        <a:ea typeface="Cambria Math" panose="02040503050406030204" pitchFamily="18" charset="0"/>
                      </a:rPr>
                      <m:t>=</m:t>
                    </m:r>
                    <m:f>
                      <m:fPr>
                        <m:ctrlPr>
                          <a:rPr lang="en-US" sz="1100" b="0" i="1">
                            <a:latin typeface="Cambria Math" panose="02040503050406030204" pitchFamily="18" charset="0"/>
                            <a:ea typeface="Cambria Math" panose="02040503050406030204" pitchFamily="18" charset="0"/>
                          </a:rPr>
                        </m:ctrlPr>
                      </m:fPr>
                      <m:num>
                        <m:r>
                          <a:rPr lang="en-US" sz="1100" b="0" i="1">
                            <a:latin typeface="Cambria Math" panose="02040503050406030204" pitchFamily="18" charset="0"/>
                            <a:ea typeface="Cambria Math" panose="02040503050406030204" pitchFamily="18" charset="0"/>
                          </a:rPr>
                          <m:t>1</m:t>
                        </m:r>
                      </m:num>
                      <m:den>
                        <m:r>
                          <a:rPr lang="en-US" sz="1100" b="0" i="1">
                            <a:latin typeface="Cambria Math" panose="02040503050406030204" pitchFamily="18" charset="0"/>
                            <a:ea typeface="Cambria Math" panose="02040503050406030204" pitchFamily="18" charset="0"/>
                          </a:rPr>
                          <m:t>2</m:t>
                        </m:r>
                      </m:den>
                    </m:f>
                  </m:oMath>
                </m:oMathPara>
              </a14:m>
              <a:endParaRPr lang="en-US" sz="1100"/>
            </a:p>
          </xdr:txBody>
        </xdr:sp>
      </mc:Choice>
      <mc:Fallback xmlns="">
        <xdr:sp macro="" textlink="">
          <xdr:nvSpPr>
            <xdr:cNvPr id="225" name="TextBox 224">
              <a:extLst>
                <a:ext uri="{FF2B5EF4-FFF2-40B4-BE49-F238E27FC236}">
                  <a16:creationId xmlns:a16="http://schemas.microsoft.com/office/drawing/2014/main" id="{FA373CD0-E207-11CC-60B9-15597D1EDB34}"/>
                </a:ext>
              </a:extLst>
            </xdr:cNvPr>
            <xdr:cNvSpPr txBox="1"/>
          </xdr:nvSpPr>
          <xdr:spPr>
            <a:xfrm>
              <a:off x="13510371635" y="41781707"/>
              <a:ext cx="1078516" cy="3179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ea typeface="Cambria Math" panose="02040503050406030204" pitchFamily="18" charset="0"/>
                </a:rPr>
                <a:t>∆𝑦/∆𝑥=4/8=1/2</a:t>
              </a:r>
              <a:endParaRPr lang="en-US" sz="1100"/>
            </a:p>
          </xdr:txBody>
        </xdr:sp>
      </mc:Fallback>
    </mc:AlternateContent>
    <xdr:clientData/>
  </xdr:oneCellAnchor>
  <xdr:oneCellAnchor>
    <xdr:from>
      <xdr:col>4</xdr:col>
      <xdr:colOff>155660</xdr:colOff>
      <xdr:row>252</xdr:row>
      <xdr:rowOff>165516</xdr:rowOff>
    </xdr:from>
    <xdr:ext cx="2190750" cy="125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𝑦</m:t>
                    </m:r>
                    <m:r>
                      <a:rPr lang="en-US" sz="800" b="0" i="1">
                        <a:latin typeface="Cambria Math" panose="02040503050406030204" pitchFamily="18" charset="0"/>
                      </a:rPr>
                      <m:t>=−0.5</m:t>
                    </m:r>
                    <m:r>
                      <a:rPr lang="en-US" sz="800" b="0" i="1">
                        <a:latin typeface="Cambria Math" panose="02040503050406030204" pitchFamily="18" charset="0"/>
                      </a:rPr>
                      <m:t>𝑥</m:t>
                    </m:r>
                    <m:r>
                      <a:rPr lang="en-US" sz="800" b="0" i="1">
                        <a:latin typeface="Cambria Math" panose="02040503050406030204" pitchFamily="18" charset="0"/>
                      </a:rPr>
                      <m:t>+22</m:t>
                    </m:r>
                  </m:oMath>
                </m:oMathPara>
              </a14:m>
              <a:endParaRPr lang="en-US" sz="800"/>
            </a:p>
          </xdr:txBody>
        </xdr:sp>
      </mc:Choice>
      <mc:Fallback xmlns="">
        <xdr:sp macro="" textlink="">
          <xdr:nvSpPr>
            <xdr:cNvPr id="226" name="TextBox 225">
              <a:extLst>
                <a:ext uri="{FF2B5EF4-FFF2-40B4-BE49-F238E27FC236}">
                  <a16:creationId xmlns:a16="http://schemas.microsoft.com/office/drawing/2014/main" id="{5B43F6D1-E18C-87CE-D8EE-037C3CD91C29}"/>
                </a:ext>
              </a:extLst>
            </xdr:cNvPr>
            <xdr:cNvSpPr txBox="1"/>
          </xdr:nvSpPr>
          <xdr:spPr>
            <a:xfrm rot="2150429">
              <a:off x="13516257151" y="51640086"/>
              <a:ext cx="21907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𝑦=−0.5𝑥+22</a:t>
              </a:r>
              <a:endParaRPr lang="en-US" sz="800"/>
            </a:p>
          </xdr:txBody>
        </xdr:sp>
      </mc:Fallback>
    </mc:AlternateContent>
    <xdr:clientData/>
  </xdr:oneCellAnchor>
  <xdr:oneCellAnchor>
    <xdr:from>
      <xdr:col>7</xdr:col>
      <xdr:colOff>11877</xdr:colOff>
      <xdr:row>253</xdr:row>
      <xdr:rowOff>152542</xdr:rowOff>
    </xdr:from>
    <xdr:ext cx="620031" cy="172227"/>
    <mc:AlternateContent xmlns:mc="http://schemas.openxmlformats.org/markup-compatibility/2006" xmlns:a14="http://schemas.microsoft.com/office/drawing/2010/main">
      <mc:Choice Requires="a14">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𝟏𝟕</m:t>
                    </m:r>
                  </m:oMath>
                </m:oMathPara>
              </a14:m>
              <a:endParaRPr lang="en-US" sz="1100" b="1"/>
            </a:p>
          </xdr:txBody>
        </xdr:sp>
      </mc:Choice>
      <mc:Fallback xmlns="">
        <xdr:sp macro="" textlink="">
          <xdr:nvSpPr>
            <xdr:cNvPr id="227" name="TextBox 226">
              <a:extLst>
                <a:ext uri="{FF2B5EF4-FFF2-40B4-BE49-F238E27FC236}">
                  <a16:creationId xmlns:a16="http://schemas.microsoft.com/office/drawing/2014/main" id="{83028807-EF32-3F17-C7EA-ADFFD6D3A8D4}"/>
                </a:ext>
              </a:extLst>
            </xdr:cNvPr>
            <xdr:cNvSpPr txBox="1"/>
          </xdr:nvSpPr>
          <xdr:spPr>
            <a:xfrm>
              <a:off x="13515495718" y="51830613"/>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𝟏𝟕</a:t>
              </a:r>
              <a:endParaRPr lang="en-US" sz="1100" b="1"/>
            </a:p>
          </xdr:txBody>
        </xdr:sp>
      </mc:Fallback>
    </mc:AlternateContent>
    <xdr:clientData/>
  </xdr:oneCellAnchor>
  <xdr:twoCellAnchor editAs="oneCell">
    <xdr:from>
      <xdr:col>7</xdr:col>
      <xdr:colOff>569051</xdr:colOff>
      <xdr:row>251</xdr:row>
      <xdr:rowOff>111194</xdr:rowOff>
    </xdr:from>
    <xdr:to>
      <xdr:col>8</xdr:col>
      <xdr:colOff>806468</xdr:colOff>
      <xdr:row>256</xdr:row>
      <xdr:rowOff>92668</xdr:rowOff>
    </xdr:to>
    <xdr:pic>
      <xdr:nvPicPr>
        <xdr:cNvPr id="228" name="Picture 227" descr="Funny Potato Images – Browse 24,054 Stock Photos, Vectors ...">
          <a:extLst>
            <a:ext uri="{FF2B5EF4-FFF2-40B4-BE49-F238E27FC236}">
              <a16:creationId xmlns:a16="http://schemas.microsoft.com/office/drawing/2014/main" id="{DA9E147C-88C5-0F6D-66A0-25FECD4A8133}"/>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13514495846" y="51382262"/>
          <a:ext cx="1062729" cy="99898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60297</xdr:colOff>
      <xdr:row>249</xdr:row>
      <xdr:rowOff>184659</xdr:rowOff>
    </xdr:from>
    <xdr:to>
      <xdr:col>10</xdr:col>
      <xdr:colOff>448457</xdr:colOff>
      <xdr:row>255</xdr:row>
      <xdr:rowOff>11306</xdr:rowOff>
    </xdr:to>
    <xdr:sp macro="" textlink="">
      <xdr:nvSpPr>
        <xdr:cNvPr id="229" name="Rounded Rectangular Callout 228">
          <a:extLst>
            <a:ext uri="{FF2B5EF4-FFF2-40B4-BE49-F238E27FC236}">
              <a16:creationId xmlns:a16="http://schemas.microsoft.com/office/drawing/2014/main" id="{3FEF502A-74D0-9171-F281-C381BA6FAFDF}"/>
            </a:ext>
          </a:extLst>
        </xdr:cNvPr>
        <xdr:cNvSpPr/>
      </xdr:nvSpPr>
      <xdr:spPr>
        <a:xfrm>
          <a:off x="13513203234" y="51048724"/>
          <a:ext cx="1213472" cy="1047656"/>
        </a:xfrm>
        <a:prstGeom prst="wedgeRoundRectCallout">
          <a:avLst>
            <a:gd name="adj1" fmla="val 70161"/>
            <a:gd name="adj2" fmla="val 3098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שים</a:t>
          </a:r>
          <a:r>
            <a:rPr lang="he-IL" sz="1100" baseline="0"/>
            <a:t> לב! הערך של </a:t>
          </a:r>
          <a:r>
            <a:rPr lang="en-US" sz="1100" baseline="0"/>
            <a:t>y</a:t>
          </a:r>
          <a:r>
            <a:rPr lang="he-IL" sz="1100" baseline="0"/>
            <a:t> איננו נתון. חישבנו אותו בתהליך העבודה מימין לגרף</a:t>
          </a:r>
          <a:endParaRPr lang="en-US" sz="1100"/>
        </a:p>
      </xdr:txBody>
    </xdr:sp>
    <xdr:clientData/>
  </xdr:twoCellAnchor>
  <xdr:oneCellAnchor>
    <xdr:from>
      <xdr:col>7</xdr:col>
      <xdr:colOff>459763</xdr:colOff>
      <xdr:row>271</xdr:row>
      <xdr:rowOff>181567</xdr:rowOff>
    </xdr:from>
    <xdr:ext cx="620031" cy="172227"/>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oMath>
                </m:oMathPara>
              </a14:m>
              <a:endParaRPr lang="en-US" sz="1100"/>
            </a:p>
          </xdr:txBody>
        </xdr:sp>
      </mc:Choice>
      <mc:Fallback xmlns="">
        <xdr:sp macro="" textlink="">
          <xdr:nvSpPr>
            <xdr:cNvPr id="230" name="TextBox 229">
              <a:extLst>
                <a:ext uri="{FF2B5EF4-FFF2-40B4-BE49-F238E27FC236}">
                  <a16:creationId xmlns:a16="http://schemas.microsoft.com/office/drawing/2014/main" id="{2470036F-9EDD-7D9B-6E3C-D619A313FA5F}"/>
                </a:ext>
              </a:extLst>
            </xdr:cNvPr>
            <xdr:cNvSpPr txBox="1"/>
          </xdr:nvSpPr>
          <xdr:spPr>
            <a:xfrm>
              <a:off x="13515047832" y="55522665"/>
              <a:ext cx="6200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a:t>
              </a:r>
              <a:endParaRPr lang="en-US" sz="1100"/>
            </a:p>
          </xdr:txBody>
        </xdr:sp>
      </mc:Fallback>
    </mc:AlternateContent>
    <xdr:clientData/>
  </xdr:oneCellAnchor>
  <xdr:oneCellAnchor>
    <xdr:from>
      <xdr:col>7</xdr:col>
      <xdr:colOff>297716</xdr:colOff>
      <xdr:row>275</xdr:row>
      <xdr:rowOff>121271</xdr:rowOff>
    </xdr:from>
    <xdr:ext cx="620031" cy="181525"/>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𝑄</m:t>
                        </m:r>
                      </m:sub>
                    </m:sSub>
                  </m:oMath>
                </m:oMathPara>
              </a14:m>
              <a:endParaRPr lang="en-US" sz="1100"/>
            </a:p>
          </xdr:txBody>
        </xdr:sp>
      </mc:Choice>
      <mc:Fallback xmlns="">
        <xdr:sp macro="" textlink="">
          <xdr:nvSpPr>
            <xdr:cNvPr id="231" name="TextBox 230">
              <a:extLst>
                <a:ext uri="{FF2B5EF4-FFF2-40B4-BE49-F238E27FC236}">
                  <a16:creationId xmlns:a16="http://schemas.microsoft.com/office/drawing/2014/main" id="{F2A68CB0-1AB3-68CF-4D28-BBC7D89F8905}"/>
                </a:ext>
              </a:extLst>
            </xdr:cNvPr>
            <xdr:cNvSpPr txBox="1"/>
          </xdr:nvSpPr>
          <xdr:spPr>
            <a:xfrm>
              <a:off x="13515209879" y="56276375"/>
              <a:ext cx="620031" cy="1815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𝑌_𝑄</a:t>
              </a:r>
              <a:endParaRPr lang="en-US" sz="1100"/>
            </a:p>
          </xdr:txBody>
        </xdr:sp>
      </mc:Fallback>
    </mc:AlternateContent>
    <xdr:clientData/>
  </xdr:oneCellAnchor>
  <xdr:twoCellAnchor>
    <xdr:from>
      <xdr:col>0</xdr:col>
      <xdr:colOff>546439</xdr:colOff>
      <xdr:row>273</xdr:row>
      <xdr:rowOff>67834</xdr:rowOff>
    </xdr:from>
    <xdr:to>
      <xdr:col>1</xdr:col>
      <xdr:colOff>342937</xdr:colOff>
      <xdr:row>275</xdr:row>
      <xdr:rowOff>131899</xdr:rowOff>
    </xdr:to>
    <xdr:cxnSp macro="">
      <xdr:nvCxnSpPr>
        <xdr:cNvPr id="233" name="Straight Arrow Connector 232">
          <a:extLst>
            <a:ext uri="{FF2B5EF4-FFF2-40B4-BE49-F238E27FC236}">
              <a16:creationId xmlns:a16="http://schemas.microsoft.com/office/drawing/2014/main" id="{C51E8B6D-732E-D664-7822-D7BCDCD1ABD1}"/>
            </a:ext>
          </a:extLst>
        </xdr:cNvPr>
        <xdr:cNvCxnSpPr/>
      </xdr:nvCxnSpPr>
      <xdr:spPr>
        <a:xfrm>
          <a:off x="13520736558" y="55815935"/>
          <a:ext cx="621810" cy="47106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346706</xdr:colOff>
      <xdr:row>273</xdr:row>
      <xdr:rowOff>75371</xdr:rowOff>
    </xdr:from>
    <xdr:to>
      <xdr:col>2</xdr:col>
      <xdr:colOff>165816</xdr:colOff>
      <xdr:row>275</xdr:row>
      <xdr:rowOff>184659</xdr:rowOff>
    </xdr:to>
    <xdr:cxnSp macro="">
      <xdr:nvCxnSpPr>
        <xdr:cNvPr id="234" name="Straight Arrow Connector 233">
          <a:extLst>
            <a:ext uri="{FF2B5EF4-FFF2-40B4-BE49-F238E27FC236}">
              <a16:creationId xmlns:a16="http://schemas.microsoft.com/office/drawing/2014/main" id="{CECE40B9-3CEF-E936-83E7-D03852EEC600}"/>
            </a:ext>
          </a:extLst>
        </xdr:cNvPr>
        <xdr:cNvCxnSpPr/>
      </xdr:nvCxnSpPr>
      <xdr:spPr>
        <a:xfrm flipH="1">
          <a:off x="13520088368" y="55823472"/>
          <a:ext cx="644421" cy="51629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276373</xdr:colOff>
      <xdr:row>32</xdr:row>
      <xdr:rowOff>39482</xdr:rowOff>
    </xdr:from>
    <xdr:to>
      <xdr:col>6</xdr:col>
      <xdr:colOff>276373</xdr:colOff>
      <xdr:row>38</xdr:row>
      <xdr:rowOff>85544</xdr:rowOff>
    </xdr:to>
    <xdr:cxnSp macro="">
      <xdr:nvCxnSpPr>
        <xdr:cNvPr id="222" name="Straight Arrow Connector 221">
          <a:extLst>
            <a:ext uri="{FF2B5EF4-FFF2-40B4-BE49-F238E27FC236}">
              <a16:creationId xmlns:a16="http://schemas.microsoft.com/office/drawing/2014/main" id="{67D63311-1A26-54BD-8744-0C8BD5FCAA03}"/>
            </a:ext>
          </a:extLst>
        </xdr:cNvPr>
        <xdr:cNvCxnSpPr/>
      </xdr:nvCxnSpPr>
      <xdr:spPr>
        <a:xfrm flipV="1">
          <a:off x="13525151244" y="6567150"/>
          <a:ext cx="0" cy="127000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595519</xdr:colOff>
      <xdr:row>37</xdr:row>
      <xdr:rowOff>118445</xdr:rowOff>
    </xdr:from>
    <xdr:to>
      <xdr:col>6</xdr:col>
      <xdr:colOff>388239</xdr:colOff>
      <xdr:row>37</xdr:row>
      <xdr:rowOff>121735</xdr:rowOff>
    </xdr:to>
    <xdr:cxnSp macro="">
      <xdr:nvCxnSpPr>
        <xdr:cNvPr id="232" name="Straight Arrow Connector 231">
          <a:extLst>
            <a:ext uri="{FF2B5EF4-FFF2-40B4-BE49-F238E27FC236}">
              <a16:creationId xmlns:a16="http://schemas.microsoft.com/office/drawing/2014/main" id="{B70D8A42-86CE-7942-A7C5-23A45C857D7D}"/>
            </a:ext>
          </a:extLst>
        </xdr:cNvPr>
        <xdr:cNvCxnSpPr/>
      </xdr:nvCxnSpPr>
      <xdr:spPr>
        <a:xfrm>
          <a:off x="13525039378" y="7666062"/>
          <a:ext cx="1444378" cy="3290"/>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605390</xdr:colOff>
      <xdr:row>37</xdr:row>
      <xdr:rowOff>138317</xdr:rowOff>
    </xdr:from>
    <xdr:ext cx="846313"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17</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E1907969-8F9E-3A71-5D00-0C74AF414493}"/>
                </a:ext>
              </a:extLst>
            </xdr:cNvPr>
            <xdr:cNvSpPr txBox="1"/>
          </xdr:nvSpPr>
          <xdr:spPr>
            <a:xfrm>
              <a:off x="13525627572" y="7685934"/>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17</a:t>
              </a:r>
              <a:endParaRPr lang="en-US" sz="1100"/>
            </a:p>
          </xdr:txBody>
        </xdr:sp>
      </mc:Fallback>
    </mc:AlternateContent>
    <xdr:clientData/>
  </xdr:oneCellAnchor>
  <xdr:oneCellAnchor>
    <xdr:from>
      <xdr:col>5</xdr:col>
      <xdr:colOff>789639</xdr:colOff>
      <xdr:row>34</xdr:row>
      <xdr:rowOff>62644</xdr:rowOff>
    </xdr:from>
    <xdr:ext cx="846313" cy="172227"/>
    <mc:AlternateContent xmlns:mc="http://schemas.openxmlformats.org/markup-compatibility/2006" xmlns:a14="http://schemas.microsoft.com/office/drawing/2010/main">
      <mc:Choice Requires="a14">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11</m:t>
                    </m:r>
                  </m:oMath>
                </m:oMathPara>
              </a14:m>
              <a:endParaRPr lang="en-US" sz="1100"/>
            </a:p>
          </xdr:txBody>
        </xdr:sp>
      </mc:Choice>
      <mc:Fallback xmlns="">
        <xdr:sp macro="" textlink="">
          <xdr:nvSpPr>
            <xdr:cNvPr id="238" name="TextBox 237">
              <a:extLst>
                <a:ext uri="{FF2B5EF4-FFF2-40B4-BE49-F238E27FC236}">
                  <a16:creationId xmlns:a16="http://schemas.microsoft.com/office/drawing/2014/main" id="{96D43A12-2A4A-48E1-9C91-FF57452A0F36}"/>
                </a:ext>
              </a:extLst>
            </xdr:cNvPr>
            <xdr:cNvSpPr txBox="1"/>
          </xdr:nvSpPr>
          <xdr:spPr>
            <a:xfrm>
              <a:off x="13524617494" y="6998292"/>
              <a:ext cx="8463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11</a:t>
              </a:r>
              <a:endParaRPr lang="en-US" sz="1100"/>
            </a:p>
          </xdr:txBody>
        </xdr:sp>
      </mc:Fallback>
    </mc:AlternateContent>
    <xdr:clientData/>
  </xdr:oneCellAnchor>
  <xdr:twoCellAnchor>
    <xdr:from>
      <xdr:col>10</xdr:col>
      <xdr:colOff>117592</xdr:colOff>
      <xdr:row>68</xdr:row>
      <xdr:rowOff>28222</xdr:rowOff>
    </xdr:from>
    <xdr:to>
      <xdr:col>10</xdr:col>
      <xdr:colOff>495621</xdr:colOff>
      <xdr:row>68</xdr:row>
      <xdr:rowOff>30698</xdr:rowOff>
    </xdr:to>
    <xdr:cxnSp macro="">
      <xdr:nvCxnSpPr>
        <xdr:cNvPr id="239" name="Straight Arrow Connector 238">
          <a:extLst>
            <a:ext uri="{FF2B5EF4-FFF2-40B4-BE49-F238E27FC236}">
              <a16:creationId xmlns:a16="http://schemas.microsoft.com/office/drawing/2014/main" id="{902CA113-9179-F594-C1DE-E62967BAB239}"/>
            </a:ext>
          </a:extLst>
        </xdr:cNvPr>
        <xdr:cNvCxnSpPr/>
      </xdr:nvCxnSpPr>
      <xdr:spPr>
        <a:xfrm flipV="1">
          <a:off x="13554750601" y="13781852"/>
          <a:ext cx="378029" cy="2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10</xdr:col>
      <xdr:colOff>100625</xdr:colOff>
      <xdr:row>67</xdr:row>
      <xdr:rowOff>114260</xdr:rowOff>
    </xdr:from>
    <xdr:ext cx="513833" cy="172227"/>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AB853662-2A3F-8CF9-0FCD-3BD9D0FEDC80}"/>
                </a:ext>
              </a:extLst>
            </xdr:cNvPr>
            <xdr:cNvSpPr txBox="1"/>
          </xdr:nvSpPr>
          <xdr:spPr>
            <a:xfrm>
              <a:off x="13554631764" y="13665630"/>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10</xdr:col>
      <xdr:colOff>227509</xdr:colOff>
      <xdr:row>68</xdr:row>
      <xdr:rowOff>58919</xdr:rowOff>
    </xdr:from>
    <xdr:to>
      <xdr:col>10</xdr:col>
      <xdr:colOff>239889</xdr:colOff>
      <xdr:row>69</xdr:row>
      <xdr:rowOff>79963</xdr:rowOff>
    </xdr:to>
    <xdr:cxnSp macro="">
      <xdr:nvCxnSpPr>
        <xdr:cNvPr id="242" name="Straight Arrow Connector 241">
          <a:extLst>
            <a:ext uri="{FF2B5EF4-FFF2-40B4-BE49-F238E27FC236}">
              <a16:creationId xmlns:a16="http://schemas.microsoft.com/office/drawing/2014/main" id="{7F286BAE-BA36-1DCC-CA63-34CB94454670}"/>
            </a:ext>
          </a:extLst>
        </xdr:cNvPr>
        <xdr:cNvCxnSpPr/>
      </xdr:nvCxnSpPr>
      <xdr:spPr>
        <a:xfrm flipH="1">
          <a:off x="13555006333" y="13812549"/>
          <a:ext cx="12380" cy="22330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749737</xdr:colOff>
      <xdr:row>68</xdr:row>
      <xdr:rowOff>53111</xdr:rowOff>
    </xdr:from>
    <xdr:ext cx="513833"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00D121D0-41D1-7DA6-2FA2-872C3FC73492}"/>
                </a:ext>
              </a:extLst>
            </xdr:cNvPr>
            <xdr:cNvSpPr txBox="1"/>
          </xdr:nvSpPr>
          <xdr:spPr>
            <a:xfrm>
              <a:off x="13554810504" y="13806741"/>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a:t>
              </a:r>
              <a:endParaRPr lang="en-US" sz="1100"/>
            </a:p>
          </xdr:txBody>
        </xdr:sp>
      </mc:Fallback>
    </mc:AlternateContent>
    <xdr:clientData/>
  </xdr:oneCellAnchor>
  <xdr:twoCellAnchor>
    <xdr:from>
      <xdr:col>9</xdr:col>
      <xdr:colOff>752593</xdr:colOff>
      <xdr:row>69</xdr:row>
      <xdr:rowOff>190624</xdr:rowOff>
    </xdr:from>
    <xdr:to>
      <xdr:col>10</xdr:col>
      <xdr:colOff>203991</xdr:colOff>
      <xdr:row>69</xdr:row>
      <xdr:rowOff>192852</xdr:rowOff>
    </xdr:to>
    <xdr:cxnSp macro="">
      <xdr:nvCxnSpPr>
        <xdr:cNvPr id="245" name="Straight Arrow Connector 244">
          <a:extLst>
            <a:ext uri="{FF2B5EF4-FFF2-40B4-BE49-F238E27FC236}">
              <a16:creationId xmlns:a16="http://schemas.microsoft.com/office/drawing/2014/main" id="{81D3DB72-2A70-2040-CC9F-11F3E729701E}"/>
            </a:ext>
          </a:extLst>
        </xdr:cNvPr>
        <xdr:cNvCxnSpPr/>
      </xdr:nvCxnSpPr>
      <xdr:spPr>
        <a:xfrm>
          <a:off x="13555042231" y="14146513"/>
          <a:ext cx="279250" cy="222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683884</xdr:colOff>
      <xdr:row>69</xdr:row>
      <xdr:rowOff>109556</xdr:rowOff>
    </xdr:from>
    <xdr:ext cx="513833"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635A830-C7AF-AD52-D94F-64DC23A378C9}"/>
                </a:ext>
              </a:extLst>
            </xdr:cNvPr>
            <xdr:cNvSpPr txBox="1"/>
          </xdr:nvSpPr>
          <xdr:spPr>
            <a:xfrm>
              <a:off x="13554876357" y="14065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endParaRPr lang="en-US" sz="1100"/>
            </a:p>
          </xdr:txBody>
        </xdr:sp>
      </mc:Fallback>
    </mc:AlternateContent>
    <xdr:clientData/>
  </xdr:oneCellAnchor>
  <xdr:twoCellAnchor>
    <xdr:from>
      <xdr:col>10</xdr:col>
      <xdr:colOff>9407</xdr:colOff>
      <xdr:row>70</xdr:row>
      <xdr:rowOff>2475</xdr:rowOff>
    </xdr:from>
    <xdr:to>
      <xdr:col>10</xdr:col>
      <xdr:colOff>15842</xdr:colOff>
      <xdr:row>72</xdr:row>
      <xdr:rowOff>94073</xdr:rowOff>
    </xdr:to>
    <xdr:cxnSp macro="">
      <xdr:nvCxnSpPr>
        <xdr:cNvPr id="248" name="Straight Arrow Connector 247">
          <a:extLst>
            <a:ext uri="{FF2B5EF4-FFF2-40B4-BE49-F238E27FC236}">
              <a16:creationId xmlns:a16="http://schemas.microsoft.com/office/drawing/2014/main" id="{9AF761E0-52E1-DFB5-CEF9-DCB7A152FE89}"/>
            </a:ext>
          </a:extLst>
        </xdr:cNvPr>
        <xdr:cNvCxnSpPr/>
      </xdr:nvCxnSpPr>
      <xdr:spPr>
        <a:xfrm>
          <a:off x="13555230380" y="14160623"/>
          <a:ext cx="6435" cy="4961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476921</xdr:colOff>
      <xdr:row>70</xdr:row>
      <xdr:rowOff>161297</xdr:rowOff>
    </xdr:from>
    <xdr:ext cx="513833" cy="172227"/>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3B09930C-1AA1-CF27-C95E-CE87E31C0B3F}"/>
                </a:ext>
              </a:extLst>
            </xdr:cNvPr>
            <xdr:cNvSpPr txBox="1"/>
          </xdr:nvSpPr>
          <xdr:spPr>
            <a:xfrm>
              <a:off x="13555083320" y="14319445"/>
              <a:ext cx="51383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a:t>
              </a:r>
              <a:endParaRPr lang="en-US" sz="1100"/>
            </a:p>
          </xdr:txBody>
        </xdr:sp>
      </mc:Fallback>
    </mc:AlternateContent>
    <xdr:clientData/>
  </xdr:oneCellAnchor>
  <xdr:twoCellAnchor>
    <xdr:from>
      <xdr:col>2</xdr:col>
      <xdr:colOff>142738</xdr:colOff>
      <xdr:row>175</xdr:row>
      <xdr:rowOff>179337</xdr:rowOff>
    </xdr:from>
    <xdr:to>
      <xdr:col>3</xdr:col>
      <xdr:colOff>413573</xdr:colOff>
      <xdr:row>180</xdr:row>
      <xdr:rowOff>14640</xdr:rowOff>
    </xdr:to>
    <xdr:sp macro="" textlink="">
      <xdr:nvSpPr>
        <xdr:cNvPr id="251" name="Rounded Rectangular Callout 250">
          <a:extLst>
            <a:ext uri="{FF2B5EF4-FFF2-40B4-BE49-F238E27FC236}">
              <a16:creationId xmlns:a16="http://schemas.microsoft.com/office/drawing/2014/main" id="{E35E1581-4E1F-8CDE-987B-D657422E34D6}"/>
            </a:ext>
          </a:extLst>
        </xdr:cNvPr>
        <xdr:cNvSpPr/>
      </xdr:nvSpPr>
      <xdr:spPr>
        <a:xfrm>
          <a:off x="13549081009" y="36211470"/>
          <a:ext cx="1097982" cy="860086"/>
        </a:xfrm>
        <a:prstGeom prst="wedgeRoundRectCallout">
          <a:avLst>
            <a:gd name="adj1" fmla="val 62270"/>
            <a:gd name="adj2" fmla="val -462"/>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אוינק אוינק אני בנקודה </a:t>
          </a:r>
          <a:r>
            <a:rPr lang="en-US" sz="1100"/>
            <a:t>C</a:t>
          </a:r>
          <a:r>
            <a:rPr lang="he-IL" sz="1100" baseline="0"/>
            <a:t> כי נתון שמייצרים 16 תמרים</a:t>
          </a:r>
          <a:endParaRPr lang="en-US" sz="1100"/>
        </a:p>
      </xdr:txBody>
    </xdr:sp>
    <xdr:clientData/>
  </xdr:twoCellAnchor>
  <xdr:oneCellAnchor>
    <xdr:from>
      <xdr:col>7</xdr:col>
      <xdr:colOff>662449</xdr:colOff>
      <xdr:row>175</xdr:row>
      <xdr:rowOff>49701</xdr:rowOff>
    </xdr:from>
    <xdr:ext cx="1668156"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r>
                      <a:rPr lang="en-US" sz="1100" b="0" i="1">
                        <a:latin typeface="Cambria Math" panose="02040503050406030204" pitchFamily="18" charset="0"/>
                      </a:rPr>
                      <m:t>=20−14=6</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7EE8E798-DA92-3509-ADFA-B0D9B1A937D0}"/>
                </a:ext>
              </a:extLst>
            </xdr:cNvPr>
            <xdr:cNvSpPr txBox="1"/>
          </xdr:nvSpPr>
          <xdr:spPr>
            <a:xfrm>
              <a:off x="13543855389" y="36081834"/>
              <a:ext cx="166815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𝑌_𝑀𝐴𝑋−𝑌_𝐶=20−14=6</a:t>
              </a:r>
              <a:endParaRPr lang="en-US" sz="1100"/>
            </a:p>
          </xdr:txBody>
        </xdr:sp>
      </mc:Fallback>
    </mc:AlternateContent>
    <xdr:clientData/>
  </xdr:oneCellAnchor>
  <xdr:oneCellAnchor>
    <xdr:from>
      <xdr:col>7</xdr:col>
      <xdr:colOff>721008</xdr:colOff>
      <xdr:row>179</xdr:row>
      <xdr:rowOff>5782</xdr:rowOff>
    </xdr:from>
    <xdr:ext cx="1763314"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𝐶</m:t>
                            </m:r>
                          </m:sub>
                        </m:sSub>
                      </m:num>
                      <m:den>
                        <m:r>
                          <a:rPr lang="en-US" sz="1100" b="0" i="1">
                            <a:latin typeface="Cambria Math" panose="02040503050406030204" pitchFamily="18" charset="0"/>
                          </a:rPr>
                          <m:t>𝑋</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6</m:t>
                        </m:r>
                      </m:num>
                      <m:den>
                        <m:r>
                          <a:rPr lang="en-US" sz="1100" b="0" i="1">
                            <a:latin typeface="Cambria Math" panose="02040503050406030204" pitchFamily="18" charset="0"/>
                          </a:rPr>
                          <m:t>16</m:t>
                        </m:r>
                      </m:den>
                    </m:f>
                    <m:r>
                      <a:rPr lang="en-US" sz="1100" b="0" i="1">
                        <a:latin typeface="Cambria Math" panose="02040503050406030204" pitchFamily="18" charset="0"/>
                      </a:rPr>
                      <m:t>=0.375</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87BB7B60-3BA5-8129-BE40-371E0D554258}"/>
                </a:ext>
              </a:extLst>
            </xdr:cNvPr>
            <xdr:cNvSpPr txBox="1"/>
          </xdr:nvSpPr>
          <xdr:spPr>
            <a:xfrm>
              <a:off x="13543701672" y="36857742"/>
              <a:ext cx="176331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𝑌_𝑀𝐴𝑋−𝑌_𝐶</a:t>
              </a:r>
              <a:r>
                <a:rPr lang="he-IL" sz="1100" b="0" i="0">
                  <a:latin typeface="Cambria Math" panose="02040503050406030204" pitchFamily="18" charset="0"/>
                </a:rPr>
                <a:t>)/</a:t>
              </a:r>
              <a:r>
                <a:rPr lang="en-US" sz="1100" b="0" i="0">
                  <a:latin typeface="Cambria Math" panose="02040503050406030204" pitchFamily="18" charset="0"/>
                </a:rPr>
                <a:t>𝑋=6/16=0.375</a:t>
              </a:r>
              <a:endParaRPr lang="en-US" sz="1100"/>
            </a:p>
          </xdr:txBody>
        </xdr:sp>
      </mc:Fallback>
    </mc:AlternateContent>
    <xdr:clientData/>
  </xdr:oneCellAnchor>
  <xdr:oneCellAnchor>
    <xdr:from>
      <xdr:col>7</xdr:col>
      <xdr:colOff>446513</xdr:colOff>
      <xdr:row>182</xdr:row>
      <xdr:rowOff>38722</xdr:rowOff>
    </xdr:from>
    <xdr:ext cx="1898733"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1</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2</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1</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18−14</m:t>
                        </m:r>
                      </m:num>
                      <m:den>
                        <m:r>
                          <a:rPr lang="en-US" sz="1100" b="0" i="1">
                            <a:latin typeface="Cambria Math" panose="02040503050406030204" pitchFamily="18" charset="0"/>
                          </a:rPr>
                          <m:t>8−16</m:t>
                        </m:r>
                      </m:den>
                    </m:f>
                    <m:r>
                      <a:rPr lang="en-US" sz="1100" b="0" i="1">
                        <a:latin typeface="Cambria Math" panose="02040503050406030204" pitchFamily="18" charset="0"/>
                      </a:rPr>
                      <m:t>=−0.5</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211B31B9-C1F5-0AEF-9AD2-ABAE22E6C5F3}"/>
                </a:ext>
              </a:extLst>
            </xdr:cNvPr>
            <xdr:cNvSpPr txBox="1"/>
          </xdr:nvSpPr>
          <xdr:spPr>
            <a:xfrm>
              <a:off x="13543840748" y="37505552"/>
              <a:ext cx="1898733"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(𝑌_2−𝑌_1)/(𝑋_2−𝑋_1 )=(18−14)/(8−16)=−0.5</a:t>
              </a:r>
              <a:endParaRPr lang="en-US" sz="1100"/>
            </a:p>
          </xdr:txBody>
        </xdr:sp>
      </mc:Fallback>
    </mc:AlternateContent>
    <xdr:clientData/>
  </xdr:oneCellAnchor>
</xdr:wsDr>
</file>

<file path=xl/drawings/drawing3.xml><?xml version="1.0" encoding="utf-8"?>
<xdr:wsDr xmlns:xdr="http://schemas.openxmlformats.org/drawingml/2006/spreadsheetDrawing" xmlns:a="http://schemas.openxmlformats.org/drawingml/2006/main">
  <xdr:twoCellAnchor>
    <xdr:from>
      <xdr:col>19</xdr:col>
      <xdr:colOff>420637</xdr:colOff>
      <xdr:row>145</xdr:row>
      <xdr:rowOff>76847</xdr:rowOff>
    </xdr:from>
    <xdr:to>
      <xdr:col>19</xdr:col>
      <xdr:colOff>469172</xdr:colOff>
      <xdr:row>157</xdr:row>
      <xdr:rowOff>145605</xdr:rowOff>
    </xdr:to>
    <xdr:cxnSp macro="">
      <xdr:nvCxnSpPr>
        <xdr:cNvPr id="3" name="Straight Arrow Connector 2">
          <a:extLst>
            <a:ext uri="{FF2B5EF4-FFF2-40B4-BE49-F238E27FC236}">
              <a16:creationId xmlns:a16="http://schemas.microsoft.com/office/drawing/2014/main" id="{ACA9E3AA-5D6D-C78C-50BD-3B94DC6BDD37}"/>
            </a:ext>
          </a:extLst>
        </xdr:cNvPr>
        <xdr:cNvCxnSpPr/>
      </xdr:nvCxnSpPr>
      <xdr:spPr>
        <a:xfrm flipV="1">
          <a:off x="13508820127" y="4930350"/>
          <a:ext cx="48535" cy="251977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16</xdr:col>
      <xdr:colOff>651178</xdr:colOff>
      <xdr:row>156</xdr:row>
      <xdr:rowOff>105159</xdr:rowOff>
    </xdr:from>
    <xdr:to>
      <xdr:col>19</xdr:col>
      <xdr:colOff>533884</xdr:colOff>
      <xdr:row>156</xdr:row>
      <xdr:rowOff>121337</xdr:rowOff>
    </xdr:to>
    <xdr:cxnSp macro="">
      <xdr:nvCxnSpPr>
        <xdr:cNvPr id="4" name="Straight Arrow Connector 3">
          <a:extLst>
            <a:ext uri="{FF2B5EF4-FFF2-40B4-BE49-F238E27FC236}">
              <a16:creationId xmlns:a16="http://schemas.microsoft.com/office/drawing/2014/main" id="{4870E2EF-50C3-19EF-D4AE-E028DD5945A0}"/>
            </a:ext>
          </a:extLst>
        </xdr:cNvPr>
        <xdr:cNvCxnSpPr/>
      </xdr:nvCxnSpPr>
      <xdr:spPr>
        <a:xfrm flipV="1">
          <a:off x="13508755415" y="7207452"/>
          <a:ext cx="2357993"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19</xdr:col>
      <xdr:colOff>500230</xdr:colOff>
      <xdr:row>147</xdr:row>
      <xdr:rowOff>185380</xdr:rowOff>
    </xdr:from>
    <xdr:ext cx="1307774" cy="316882"/>
    <mc:AlternateContent xmlns:mc="http://schemas.openxmlformats.org/markup-compatibility/2006" xmlns:a14="http://schemas.microsoft.com/office/drawing/2010/main">
      <mc:Choice Requires="a14">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7" name="TextBox 6">
              <a:extLst>
                <a:ext uri="{FF2B5EF4-FFF2-40B4-BE49-F238E27FC236}">
                  <a16:creationId xmlns:a16="http://schemas.microsoft.com/office/drawing/2014/main" id="{44C556CD-B34E-1D01-DD53-F1EEC8363F3B}"/>
                </a:ext>
              </a:extLst>
            </xdr:cNvPr>
            <xdr:cNvSpPr txBox="1"/>
          </xdr:nvSpPr>
          <xdr:spPr>
            <a:xfrm>
              <a:off x="13490293904" y="5507746"/>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𝑦_𝑀𝐴𝑋=200/2=100</a:t>
              </a:r>
              <a:endParaRPr lang="en-US" sz="1100"/>
            </a:p>
          </xdr:txBody>
        </xdr:sp>
      </mc:Fallback>
    </mc:AlternateContent>
    <xdr:clientData/>
  </xdr:oneCellAnchor>
  <xdr:oneCellAnchor>
    <xdr:from>
      <xdr:col>16</xdr:col>
      <xdr:colOff>588528</xdr:colOff>
      <xdr:row>159</xdr:row>
      <xdr:rowOff>171392</xdr:rowOff>
    </xdr:from>
    <xdr:ext cx="1307774" cy="316882"/>
    <mc:AlternateContent xmlns:mc="http://schemas.openxmlformats.org/markup-compatibility/2006" xmlns:a14="http://schemas.microsoft.com/office/drawing/2010/main">
      <mc:Choice Requires="a14">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200</m:t>
                        </m:r>
                      </m:num>
                      <m:den>
                        <m:r>
                          <a:rPr lang="en-US" sz="1100" b="0" i="1">
                            <a:latin typeface="Cambria Math" panose="02040503050406030204" pitchFamily="18" charset="0"/>
                          </a:rPr>
                          <m:t>2</m:t>
                        </m:r>
                      </m:den>
                    </m:f>
                    <m:r>
                      <a:rPr lang="en-US" sz="1100" b="0" i="0">
                        <a:latin typeface="Cambria Math" panose="02040503050406030204" pitchFamily="18" charset="0"/>
                      </a:rPr>
                      <m:t>=100</m:t>
                    </m:r>
                  </m:oMath>
                </m:oMathPara>
              </a14:m>
              <a:endParaRPr lang="en-US" sz="1100"/>
            </a:p>
          </xdr:txBody>
        </xdr:sp>
      </mc:Choice>
      <mc:Fallback xmlns="">
        <xdr:sp macro="" textlink="">
          <xdr:nvSpPr>
            <xdr:cNvPr id="8" name="TextBox 7">
              <a:extLst>
                <a:ext uri="{FF2B5EF4-FFF2-40B4-BE49-F238E27FC236}">
                  <a16:creationId xmlns:a16="http://schemas.microsoft.com/office/drawing/2014/main" id="{3D1B9B78-2862-EA0E-A108-4246A0799970}"/>
                </a:ext>
              </a:extLst>
            </xdr:cNvPr>
            <xdr:cNvSpPr txBox="1"/>
          </xdr:nvSpPr>
          <xdr:spPr>
            <a:xfrm>
              <a:off x="13516491698" y="7954678"/>
              <a:ext cx="1307774"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𝑥_𝑀𝐴𝑋=200/2=100</a:t>
              </a:r>
              <a:endParaRPr lang="en-US" sz="1100"/>
            </a:p>
          </xdr:txBody>
        </xdr:sp>
      </mc:Fallback>
    </mc:AlternateContent>
    <xdr:clientData/>
  </xdr:oneCellAnchor>
  <xdr:twoCellAnchor>
    <xdr:from>
      <xdr:col>17</xdr:col>
      <xdr:colOff>421821</xdr:colOff>
      <xdr:row>148</xdr:row>
      <xdr:rowOff>149679</xdr:rowOff>
    </xdr:from>
    <xdr:to>
      <xdr:col>19</xdr:col>
      <xdr:colOff>444500</xdr:colOff>
      <xdr:row>156</xdr:row>
      <xdr:rowOff>90715</xdr:rowOff>
    </xdr:to>
    <xdr:cxnSp macro="">
      <xdr:nvCxnSpPr>
        <xdr:cNvPr id="10" name="Straight Connector 9">
          <a:extLst>
            <a:ext uri="{FF2B5EF4-FFF2-40B4-BE49-F238E27FC236}">
              <a16:creationId xmlns:a16="http://schemas.microsoft.com/office/drawing/2014/main" id="{528A55AF-FC4E-F06B-E23F-947F1E55386D}"/>
            </a:ext>
          </a:extLst>
        </xdr:cNvPr>
        <xdr:cNvCxnSpPr/>
      </xdr:nvCxnSpPr>
      <xdr:spPr>
        <a:xfrm>
          <a:off x="13515467000" y="5687786"/>
          <a:ext cx="1673679" cy="157389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16</xdr:col>
      <xdr:colOff>616859</xdr:colOff>
      <xdr:row>154</xdr:row>
      <xdr:rowOff>127908</xdr:rowOff>
    </xdr:from>
    <xdr:ext cx="1593061"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74A64FB6-5AF7-C75C-4AB8-1F5AA210E3FB}"/>
                </a:ext>
              </a:extLst>
            </xdr:cNvPr>
            <xdr:cNvSpPr txBox="1"/>
          </xdr:nvSpPr>
          <xdr:spPr>
            <a:xfrm rot="2562416">
              <a:off x="13516178080" y="6890658"/>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16</xdr:col>
      <xdr:colOff>579456</xdr:colOff>
      <xdr:row>156</xdr:row>
      <xdr:rowOff>166857</xdr:rowOff>
    </xdr:from>
    <xdr:ext cx="1307774"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7D20CBCE-4214-1731-3FD2-E183C1F7292A}"/>
                </a:ext>
              </a:extLst>
            </xdr:cNvPr>
            <xdr:cNvSpPr txBox="1"/>
          </xdr:nvSpPr>
          <xdr:spPr>
            <a:xfrm>
              <a:off x="13516500770" y="733782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17</xdr:col>
      <xdr:colOff>525027</xdr:colOff>
      <xdr:row>158</xdr:row>
      <xdr:rowOff>71606</xdr:rowOff>
    </xdr:from>
    <xdr:ext cx="1307774" cy="320344"/>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2</m:t>
                        </m:r>
                      </m:den>
                    </m:f>
                    <m:r>
                      <a:rPr lang="en-US" sz="1100" b="0" i="1">
                        <a:latin typeface="Cambria Math" panose="02040503050406030204" pitchFamily="18" charset="0"/>
                      </a:rPr>
                      <m:t>=75</m:t>
                    </m:r>
                  </m:oMath>
                </m:oMathPara>
              </a14:m>
              <a:endParaRPr lang="en-US" sz="1100"/>
            </a:p>
          </xdr:txBody>
        </xdr:sp>
      </mc:Choice>
      <mc:Fallback xmlns="">
        <xdr:sp macro="" textlink="">
          <xdr:nvSpPr>
            <xdr:cNvPr id="13" name="TextBox 12">
              <a:extLst>
                <a:ext uri="{FF2B5EF4-FFF2-40B4-BE49-F238E27FC236}">
                  <a16:creationId xmlns:a16="http://schemas.microsoft.com/office/drawing/2014/main" id="{735763F6-3F31-1CCB-6F0D-57A557A07BFF}"/>
                </a:ext>
              </a:extLst>
            </xdr:cNvPr>
            <xdr:cNvSpPr txBox="1"/>
          </xdr:nvSpPr>
          <xdr:spPr>
            <a:xfrm>
              <a:off x="13515729699" y="7650785"/>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𝑥_𝑀𝐴𝑋=150/2=75</a:t>
              </a:r>
              <a:endParaRPr lang="en-US" sz="1100"/>
            </a:p>
          </xdr:txBody>
        </xdr:sp>
      </mc:Fallback>
    </mc:AlternateContent>
    <xdr:clientData/>
  </xdr:oneCellAnchor>
  <xdr:oneCellAnchor>
    <xdr:from>
      <xdr:col>17</xdr:col>
      <xdr:colOff>302777</xdr:colOff>
      <xdr:row>156</xdr:row>
      <xdr:rowOff>148714</xdr:rowOff>
    </xdr:from>
    <xdr:ext cx="1307774" cy="172227"/>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E7124B70-AB22-C6D4-4ADC-EAB0F413A0AB}"/>
                </a:ext>
              </a:extLst>
            </xdr:cNvPr>
            <xdr:cNvSpPr txBox="1"/>
          </xdr:nvSpPr>
          <xdr:spPr>
            <a:xfrm>
              <a:off x="13515951949" y="731967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twoCellAnchor>
    <xdr:from>
      <xdr:col>17</xdr:col>
      <xdr:colOff>416915</xdr:colOff>
      <xdr:row>158</xdr:row>
      <xdr:rowOff>4535</xdr:rowOff>
    </xdr:from>
    <xdr:to>
      <xdr:col>17</xdr:col>
      <xdr:colOff>417286</xdr:colOff>
      <xdr:row>159</xdr:row>
      <xdr:rowOff>171392</xdr:rowOff>
    </xdr:to>
    <xdr:cxnSp macro="">
      <xdr:nvCxnSpPr>
        <xdr:cNvPr id="16" name="Straight Arrow Connector 15">
          <a:extLst>
            <a:ext uri="{FF2B5EF4-FFF2-40B4-BE49-F238E27FC236}">
              <a16:creationId xmlns:a16="http://schemas.microsoft.com/office/drawing/2014/main" id="{FF1D31C7-6986-F7A0-1201-AD106B68BE1C}"/>
            </a:ext>
          </a:extLst>
        </xdr:cNvPr>
        <xdr:cNvCxnSpPr>
          <a:endCxn id="8" idx="0"/>
        </xdr:cNvCxnSpPr>
      </xdr:nvCxnSpPr>
      <xdr:spPr>
        <a:xfrm>
          <a:off x="13517145214" y="7583714"/>
          <a:ext cx="371" cy="3709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127000</xdr:colOff>
      <xdr:row>157</xdr:row>
      <xdr:rowOff>95251</xdr:rowOff>
    </xdr:from>
    <xdr:to>
      <xdr:col>18</xdr:col>
      <xdr:colOff>127000</xdr:colOff>
      <xdr:row>158</xdr:row>
      <xdr:rowOff>68035</xdr:rowOff>
    </xdr:to>
    <xdr:cxnSp macro="">
      <xdr:nvCxnSpPr>
        <xdr:cNvPr id="17" name="Straight Arrow Connector 16">
          <a:extLst>
            <a:ext uri="{FF2B5EF4-FFF2-40B4-BE49-F238E27FC236}">
              <a16:creationId xmlns:a16="http://schemas.microsoft.com/office/drawing/2014/main" id="{C0179758-055B-E6E1-D82A-7581ED15DDC5}"/>
            </a:ext>
          </a:extLst>
        </xdr:cNvPr>
        <xdr:cNvCxnSpPr/>
      </xdr:nvCxnSpPr>
      <xdr:spPr>
        <a:xfrm>
          <a:off x="13516610000" y="7470322"/>
          <a:ext cx="0" cy="17689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19</xdr:col>
      <xdr:colOff>497813</xdr:colOff>
      <xdr:row>145</xdr:row>
      <xdr:rowOff>98821</xdr:rowOff>
    </xdr:from>
    <xdr:ext cx="1307774" cy="320344"/>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150</m:t>
                        </m:r>
                      </m:num>
                      <m:den>
                        <m:r>
                          <a:rPr lang="en-US" sz="1100" b="0" i="1">
                            <a:latin typeface="Cambria Math" panose="02040503050406030204" pitchFamily="18" charset="0"/>
                          </a:rPr>
                          <m:t>1</m:t>
                        </m:r>
                      </m:den>
                    </m:f>
                    <m:r>
                      <a:rPr lang="en-US" sz="1100" b="0" i="1">
                        <a:latin typeface="Cambria Math" panose="02040503050406030204" pitchFamily="18" charset="0"/>
                      </a:rPr>
                      <m:t>=150</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7D3A9215-4E34-53DC-D1B8-ACEF587AA6DC}"/>
                </a:ext>
              </a:extLst>
            </xdr:cNvPr>
            <xdr:cNvSpPr txBox="1"/>
          </xdr:nvSpPr>
          <xdr:spPr>
            <a:xfrm>
              <a:off x="13514105913" y="4997392"/>
              <a:ext cx="130777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𝑦_𝑀𝐴𝑋=150/1=150</a:t>
              </a:r>
              <a:endParaRPr lang="en-US" sz="1100"/>
            </a:p>
          </xdr:txBody>
        </xdr:sp>
      </mc:Fallback>
    </mc:AlternateContent>
    <xdr:clientData/>
  </xdr:oneCellAnchor>
  <xdr:twoCellAnchor>
    <xdr:from>
      <xdr:col>18</xdr:col>
      <xdr:colOff>131164</xdr:colOff>
      <xdr:row>146</xdr:row>
      <xdr:rowOff>72571</xdr:rowOff>
    </xdr:from>
    <xdr:to>
      <xdr:col>19</xdr:col>
      <xdr:colOff>435428</xdr:colOff>
      <xdr:row>156</xdr:row>
      <xdr:rowOff>148714</xdr:rowOff>
    </xdr:to>
    <xdr:cxnSp macro="">
      <xdr:nvCxnSpPr>
        <xdr:cNvPr id="20" name="Straight Connector 19">
          <a:extLst>
            <a:ext uri="{FF2B5EF4-FFF2-40B4-BE49-F238E27FC236}">
              <a16:creationId xmlns:a16="http://schemas.microsoft.com/office/drawing/2014/main" id="{3ECC38D3-1F47-726B-59FD-BBB2D308E85A}"/>
            </a:ext>
          </a:extLst>
        </xdr:cNvPr>
        <xdr:cNvCxnSpPr>
          <a:endCxn id="14" idx="0"/>
        </xdr:cNvCxnSpPr>
      </xdr:nvCxnSpPr>
      <xdr:spPr>
        <a:xfrm>
          <a:off x="13515476072" y="5188857"/>
          <a:ext cx="1129764" cy="2130821"/>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19</xdr:col>
      <xdr:colOff>120776</xdr:colOff>
      <xdr:row>143</xdr:row>
      <xdr:rowOff>97848</xdr:rowOff>
    </xdr:from>
    <xdr:ext cx="172227" cy="1593061"/>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985A330A-79E4-447C-715F-A20B4FDBF2DF}"/>
                </a:ext>
              </a:extLst>
            </xdr:cNvPr>
            <xdr:cNvSpPr txBox="1"/>
          </xdr:nvSpPr>
          <xdr:spPr>
            <a:xfrm rot="3345039">
              <a:off x="13514908080" y="529862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16</xdr:col>
      <xdr:colOff>607786</xdr:colOff>
      <xdr:row>153</xdr:row>
      <xdr:rowOff>182337</xdr:rowOff>
    </xdr:from>
    <xdr:ext cx="1416168"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F6C31133-211F-0CBC-11AA-7C6571ED4C97}"/>
                </a:ext>
              </a:extLst>
            </xdr:cNvPr>
            <xdr:cNvSpPr txBox="1"/>
          </xdr:nvSpPr>
          <xdr:spPr>
            <a:xfrm rot="2474231">
              <a:off x="13516364046" y="674098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18</xdr:col>
      <xdr:colOff>649187</xdr:colOff>
      <xdr:row>144</xdr:row>
      <xdr:rowOff>18475</xdr:rowOff>
    </xdr:from>
    <xdr:ext cx="172227" cy="1416168"/>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00744ECC-438E-9584-9287-38834720757B}"/>
                </a:ext>
              </a:extLst>
            </xdr:cNvPr>
            <xdr:cNvSpPr txBox="1"/>
          </xdr:nvSpPr>
          <xdr:spPr>
            <a:xfrm rot="3572824">
              <a:off x="13515293616" y="5334909"/>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twoCellAnchor editAs="oneCell">
    <xdr:from>
      <xdr:col>18</xdr:col>
      <xdr:colOff>598715</xdr:colOff>
      <xdr:row>150</xdr:row>
      <xdr:rowOff>132131</xdr:rowOff>
    </xdr:from>
    <xdr:to>
      <xdr:col>19</xdr:col>
      <xdr:colOff>5444</xdr:colOff>
      <xdr:row>151</xdr:row>
      <xdr:rowOff>169636</xdr:rowOff>
    </xdr:to>
    <xdr:pic>
      <xdr:nvPicPr>
        <xdr:cNvPr id="25" name="Picture 24">
          <a:extLst>
            <a:ext uri="{FF2B5EF4-FFF2-40B4-BE49-F238E27FC236}">
              <a16:creationId xmlns:a16="http://schemas.microsoft.com/office/drawing/2014/main" id="{AAF3928C-85EA-48E5-9D1A-2434CE655892}"/>
            </a:ext>
          </a:extLst>
        </xdr:cNvPr>
        <xdr:cNvPicPr>
          <a:picLocks noChangeAspect="1"/>
        </xdr:cNvPicPr>
      </xdr:nvPicPr>
      <xdr:blipFill>
        <a:blip xmlns:r="http://schemas.openxmlformats.org/officeDocument/2006/relationships" r:embed="rId1"/>
        <a:stretch>
          <a:fillRect/>
        </a:stretch>
      </xdr:blipFill>
      <xdr:spPr>
        <a:xfrm>
          <a:off x="13515906056" y="6078452"/>
          <a:ext cx="232229" cy="241612"/>
        </a:xfrm>
        <a:prstGeom prst="rect">
          <a:avLst/>
        </a:prstGeom>
      </xdr:spPr>
    </xdr:pic>
    <xdr:clientData/>
  </xdr:twoCellAnchor>
  <xdr:oneCellAnchor>
    <xdr:from>
      <xdr:col>4</xdr:col>
      <xdr:colOff>77106</xdr:colOff>
      <xdr:row>159</xdr:row>
      <xdr:rowOff>23587</xdr:rowOff>
    </xdr:from>
    <xdr:ext cx="1416168"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7FA03864-5AC2-F5E0-6D80-881E15DE79CF}"/>
                </a:ext>
              </a:extLst>
            </xdr:cNvPr>
            <xdr:cNvSpPr txBox="1"/>
          </xdr:nvSpPr>
          <xdr:spPr>
            <a:xfrm>
              <a:off x="13520196726" y="780687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𝑥=100−𝑥</a:t>
              </a:r>
              <a:endParaRPr lang="en-US" sz="1100"/>
            </a:p>
          </xdr:txBody>
        </xdr:sp>
      </mc:Fallback>
    </mc:AlternateContent>
    <xdr:clientData/>
  </xdr:oneCellAnchor>
  <xdr:oneCellAnchor>
    <xdr:from>
      <xdr:col>4</xdr:col>
      <xdr:colOff>86178</xdr:colOff>
      <xdr:row>161</xdr:row>
      <xdr:rowOff>19051</xdr:rowOff>
    </xdr:from>
    <xdr:ext cx="1416168"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m:t>
                    </m:r>
                    <m:r>
                      <a:rPr lang="en-US" sz="1100" b="0" i="1">
                        <a:latin typeface="Cambria Math" panose="02040503050406030204" pitchFamily="18" charset="0"/>
                      </a:rPr>
                      <m:t>100=2</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63AD32B2-9616-99FF-A740-4BAB54CDB708}"/>
                </a:ext>
              </a:extLst>
            </xdr:cNvPr>
            <xdr:cNvSpPr txBox="1"/>
          </xdr:nvSpPr>
          <xdr:spPr>
            <a:xfrm>
              <a:off x="13520187654" y="8210551"/>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a:t>
              </a:r>
              <a:r>
                <a:rPr lang="en-US" sz="1100" b="0" i="0">
                  <a:latin typeface="Cambria Math" panose="02040503050406030204" pitchFamily="18" charset="0"/>
                </a:rPr>
                <a:t>100=2𝑥−𝑥</a:t>
              </a:r>
              <a:endParaRPr lang="en-US" sz="1100"/>
            </a:p>
          </xdr:txBody>
        </xdr:sp>
      </mc:Fallback>
    </mc:AlternateContent>
    <xdr:clientData/>
  </xdr:oneCellAnchor>
  <xdr:oneCellAnchor>
    <xdr:from>
      <xdr:col>4</xdr:col>
      <xdr:colOff>108857</xdr:colOff>
      <xdr:row>163</xdr:row>
      <xdr:rowOff>19052</xdr:rowOff>
    </xdr:from>
    <xdr:ext cx="1416168"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B3703C9-2E1A-FBA4-CD56-82997C079073}"/>
                </a:ext>
              </a:extLst>
            </xdr:cNvPr>
            <xdr:cNvSpPr txBox="1"/>
          </xdr:nvSpPr>
          <xdr:spPr>
            <a:xfrm>
              <a:off x="13520164975" y="8618766"/>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oneCellAnchor>
    <xdr:from>
      <xdr:col>3</xdr:col>
      <xdr:colOff>480786</xdr:colOff>
      <xdr:row>166</xdr:row>
      <xdr:rowOff>195944</xdr:rowOff>
    </xdr:from>
    <xdr:ext cx="1892417"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=150−2∗50=50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3596F4F6-AB72-34D9-6FFC-7194D2321F9C}"/>
                </a:ext>
              </a:extLst>
            </xdr:cNvPr>
            <xdr:cNvSpPr txBox="1"/>
          </xdr:nvSpPr>
          <xdr:spPr>
            <a:xfrm>
              <a:off x="13520142297" y="9407980"/>
              <a:ext cx="189241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150−2</a:t>
              </a:r>
              <a:r>
                <a:rPr lang="en-US" sz="1100" b="0" i="0">
                  <a:latin typeface="Cambria Math" panose="02040503050406030204" pitchFamily="18" charset="0"/>
                </a:rPr>
                <a:t>𝑥=</a:t>
              </a:r>
              <a:r>
                <a:rPr lang="he-IL" sz="1100" b="0" i="0">
                  <a:latin typeface="Cambria Math" panose="02040503050406030204" pitchFamily="18" charset="0"/>
                </a:rPr>
                <a:t>150−2∗50=50</a:t>
              </a:r>
              <a:endParaRPr lang="en-US" sz="1100"/>
            </a:p>
          </xdr:txBody>
        </xdr:sp>
      </mc:Fallback>
    </mc:AlternateContent>
    <xdr:clientData/>
  </xdr:oneCellAnchor>
  <xdr:oneCellAnchor>
    <xdr:from>
      <xdr:col>18</xdr:col>
      <xdr:colOff>21562</xdr:colOff>
      <xdr:row>156</xdr:row>
      <xdr:rowOff>148715</xdr:rowOff>
    </xdr:from>
    <xdr:ext cx="1307774"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D99F989B-5042-88FF-DF68-1D610B5EDB2A}"/>
                </a:ext>
              </a:extLst>
            </xdr:cNvPr>
            <xdr:cNvSpPr txBox="1"/>
          </xdr:nvSpPr>
          <xdr:spPr>
            <a:xfrm>
              <a:off x="13515407664" y="731967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18</xdr:col>
      <xdr:colOff>779026</xdr:colOff>
      <xdr:row>150</xdr:row>
      <xdr:rowOff>175930</xdr:rowOff>
    </xdr:from>
    <xdr:ext cx="1307774" cy="172227"/>
    <mc:AlternateContent xmlns:mc="http://schemas.openxmlformats.org/markup-compatibility/2006" xmlns:a14="http://schemas.microsoft.com/office/drawing/2010/main">
      <mc:Choice Requires="a14">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31" name="TextBox 30">
              <a:extLst>
                <a:ext uri="{FF2B5EF4-FFF2-40B4-BE49-F238E27FC236}">
                  <a16:creationId xmlns:a16="http://schemas.microsoft.com/office/drawing/2014/main" id="{AF72053D-D46B-7B33-C8AD-ADA3B7C5D510}"/>
                </a:ext>
              </a:extLst>
            </xdr:cNvPr>
            <xdr:cNvSpPr txBox="1"/>
          </xdr:nvSpPr>
          <xdr:spPr>
            <a:xfrm>
              <a:off x="13514650200" y="612225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18</xdr:col>
      <xdr:colOff>703036</xdr:colOff>
      <xdr:row>152</xdr:row>
      <xdr:rowOff>4536</xdr:rowOff>
    </xdr:from>
    <xdr:to>
      <xdr:col>18</xdr:col>
      <xdr:colOff>716643</xdr:colOff>
      <xdr:row>156</xdr:row>
      <xdr:rowOff>90715</xdr:rowOff>
    </xdr:to>
    <xdr:cxnSp macro="">
      <xdr:nvCxnSpPr>
        <xdr:cNvPr id="33" name="Straight Connector 32">
          <a:extLst>
            <a:ext uri="{FF2B5EF4-FFF2-40B4-BE49-F238E27FC236}">
              <a16:creationId xmlns:a16="http://schemas.microsoft.com/office/drawing/2014/main" id="{44ABAE18-B950-8304-7D7C-18C614AE0099}"/>
            </a:ext>
          </a:extLst>
        </xdr:cNvPr>
        <xdr:cNvCxnSpPr/>
      </xdr:nvCxnSpPr>
      <xdr:spPr>
        <a:xfrm flipH="1" flipV="1">
          <a:off x="13516020357" y="6359072"/>
          <a:ext cx="13607" cy="9026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18</xdr:col>
      <xdr:colOff>779026</xdr:colOff>
      <xdr:row>151</xdr:row>
      <xdr:rowOff>54429</xdr:rowOff>
    </xdr:from>
    <xdr:to>
      <xdr:col>19</xdr:col>
      <xdr:colOff>444500</xdr:colOff>
      <xdr:row>151</xdr:row>
      <xdr:rowOff>57936</xdr:rowOff>
    </xdr:to>
    <xdr:cxnSp macro="">
      <xdr:nvCxnSpPr>
        <xdr:cNvPr id="34" name="Straight Connector 33">
          <a:extLst>
            <a:ext uri="{FF2B5EF4-FFF2-40B4-BE49-F238E27FC236}">
              <a16:creationId xmlns:a16="http://schemas.microsoft.com/office/drawing/2014/main" id="{66A4DDCA-0A25-D9DD-7B82-93EE32532C7E}"/>
            </a:ext>
          </a:extLst>
        </xdr:cNvPr>
        <xdr:cNvCxnSpPr>
          <a:endCxn id="31" idx="3"/>
        </xdr:cNvCxnSpPr>
      </xdr:nvCxnSpPr>
      <xdr:spPr>
        <a:xfrm>
          <a:off x="13515467000" y="6204858"/>
          <a:ext cx="490974"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19</xdr:col>
      <xdr:colOff>28647</xdr:colOff>
      <xdr:row>149</xdr:row>
      <xdr:rowOff>50928</xdr:rowOff>
    </xdr:from>
    <xdr:to>
      <xdr:col>19</xdr:col>
      <xdr:colOff>410602</xdr:colOff>
      <xdr:row>150</xdr:row>
      <xdr:rowOff>194160</xdr:rowOff>
    </xdr:to>
    <xdr:cxnSp macro="">
      <xdr:nvCxnSpPr>
        <xdr:cNvPr id="38" name="Straight Connector 37">
          <a:extLst>
            <a:ext uri="{FF2B5EF4-FFF2-40B4-BE49-F238E27FC236}">
              <a16:creationId xmlns:a16="http://schemas.microsoft.com/office/drawing/2014/main" id="{2B8C6462-D06D-1185-CBB0-CC9E82F99AAF}"/>
            </a:ext>
          </a:extLst>
        </xdr:cNvPr>
        <xdr:cNvCxnSpPr/>
      </xdr:nvCxnSpPr>
      <xdr:spPr>
        <a:xfrm>
          <a:off x="13497260801" y="5780251"/>
          <a:ext cx="381955" cy="3469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225989</xdr:colOff>
      <xdr:row>151</xdr:row>
      <xdr:rowOff>197344</xdr:rowOff>
    </xdr:from>
    <xdr:to>
      <xdr:col>18</xdr:col>
      <xdr:colOff>709798</xdr:colOff>
      <xdr:row>156</xdr:row>
      <xdr:rowOff>89123</xdr:rowOff>
    </xdr:to>
    <xdr:cxnSp macro="">
      <xdr:nvCxnSpPr>
        <xdr:cNvPr id="42" name="Straight Connector 41">
          <a:extLst>
            <a:ext uri="{FF2B5EF4-FFF2-40B4-BE49-F238E27FC236}">
              <a16:creationId xmlns:a16="http://schemas.microsoft.com/office/drawing/2014/main" id="{F530A72A-9BBA-DABF-7200-6718F7EC83F7}"/>
            </a:ext>
          </a:extLst>
        </xdr:cNvPr>
        <xdr:cNvCxnSpPr/>
      </xdr:nvCxnSpPr>
      <xdr:spPr>
        <a:xfrm>
          <a:off x="13497785991" y="6334086"/>
          <a:ext cx="483809" cy="910325"/>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474260</xdr:colOff>
      <xdr:row>144</xdr:row>
      <xdr:rowOff>50928</xdr:rowOff>
    </xdr:from>
    <xdr:to>
      <xdr:col>18</xdr:col>
      <xdr:colOff>140050</xdr:colOff>
      <xdr:row>150</xdr:row>
      <xdr:rowOff>66842</xdr:rowOff>
    </xdr:to>
    <xdr:sp macro="" textlink="">
      <xdr:nvSpPr>
        <xdr:cNvPr id="43" name="Rounded Rectangular Callout 42">
          <a:extLst>
            <a:ext uri="{FF2B5EF4-FFF2-40B4-BE49-F238E27FC236}">
              <a16:creationId xmlns:a16="http://schemas.microsoft.com/office/drawing/2014/main" id="{4091ED5D-C94B-74D9-E5F1-BD43B0331563}"/>
            </a:ext>
          </a:extLst>
        </xdr:cNvPr>
        <xdr:cNvSpPr/>
      </xdr:nvSpPr>
      <xdr:spPr>
        <a:xfrm>
          <a:off x="13498355739" y="4736241"/>
          <a:ext cx="2138948" cy="1263634"/>
        </a:xfrm>
        <a:prstGeom prst="wedgeRoundRectCallout">
          <a:avLst>
            <a:gd name="adj1" fmla="val -74255"/>
            <a:gd name="adj2" fmla="val 6002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כאשר: </a:t>
          </a:r>
          <a:r>
            <a:rPr lang="en-US" sz="1100"/>
            <a:t>x</a:t>
          </a:r>
          <a:r>
            <a:rPr lang="he-IL" sz="1100"/>
            <a:t> הוא בערך של 0 עד 50 (משמאל לנקודת החיתוך)</a:t>
          </a:r>
          <a:r>
            <a:rPr lang="he-IL" sz="1100" baseline="0"/>
            <a:t> עקומת התמורה תקבע לפי אלומיניום, כאשר </a:t>
          </a:r>
          <a:r>
            <a:rPr lang="en-US" sz="1100" baseline="0"/>
            <a:t>x</a:t>
          </a:r>
          <a:r>
            <a:rPr lang="he-IL" sz="1100" baseline="0"/>
            <a:t> מעל 50 כלומר מימין לנקודת החיתוך, עקומת התמורה תקבע לפי לאפה</a:t>
          </a:r>
          <a:endParaRPr lang="en-US" sz="1100"/>
        </a:p>
      </xdr:txBody>
    </xdr:sp>
    <xdr:clientData/>
  </xdr:twoCellAnchor>
  <xdr:twoCellAnchor>
    <xdr:from>
      <xdr:col>3</xdr:col>
      <xdr:colOff>420637</xdr:colOff>
      <xdr:row>174</xdr:row>
      <xdr:rowOff>76847</xdr:rowOff>
    </xdr:from>
    <xdr:to>
      <xdr:col>3</xdr:col>
      <xdr:colOff>469172</xdr:colOff>
      <xdr:row>186</xdr:row>
      <xdr:rowOff>145605</xdr:rowOff>
    </xdr:to>
    <xdr:cxnSp macro="">
      <xdr:nvCxnSpPr>
        <xdr:cNvPr id="44" name="Straight Arrow Connector 43">
          <a:extLst>
            <a:ext uri="{FF2B5EF4-FFF2-40B4-BE49-F238E27FC236}">
              <a16:creationId xmlns:a16="http://schemas.microsoft.com/office/drawing/2014/main" id="{E04765D1-1778-6643-9F98-5BF728D02C81}"/>
            </a:ext>
          </a:extLst>
        </xdr:cNvPr>
        <xdr:cNvCxnSpPr/>
      </xdr:nvCxnSpPr>
      <xdr:spPr>
        <a:xfrm flipV="1">
          <a:off x="13530731821" y="5007435"/>
          <a:ext cx="48535" cy="255272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185</xdr:row>
      <xdr:rowOff>105159</xdr:rowOff>
    </xdr:from>
    <xdr:to>
      <xdr:col>3</xdr:col>
      <xdr:colOff>533884</xdr:colOff>
      <xdr:row>185</xdr:row>
      <xdr:rowOff>121337</xdr:rowOff>
    </xdr:to>
    <xdr:cxnSp macro="">
      <xdr:nvCxnSpPr>
        <xdr:cNvPr id="45" name="Straight Arrow Connector 44">
          <a:extLst>
            <a:ext uri="{FF2B5EF4-FFF2-40B4-BE49-F238E27FC236}">
              <a16:creationId xmlns:a16="http://schemas.microsoft.com/office/drawing/2014/main" id="{95C224B5-B9B3-C643-833B-CC9AFD26DEE9}"/>
            </a:ext>
          </a:extLst>
        </xdr:cNvPr>
        <xdr:cNvCxnSpPr/>
      </xdr:nvCxnSpPr>
      <xdr:spPr>
        <a:xfrm flipV="1">
          <a:off x="13530667109" y="7314277"/>
          <a:ext cx="2362007"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177</xdr:row>
      <xdr:rowOff>138689</xdr:rowOff>
    </xdr:from>
    <xdr:ext cx="1307774" cy="172227"/>
    <mc:AlternateContent xmlns:mc="http://schemas.openxmlformats.org/markup-compatibility/2006" xmlns:a14="http://schemas.microsoft.com/office/drawing/2010/main">
      <mc:Choice Requires="a14">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46" name="TextBox 45">
              <a:extLst>
                <a:ext uri="{FF2B5EF4-FFF2-40B4-BE49-F238E27FC236}">
                  <a16:creationId xmlns:a16="http://schemas.microsoft.com/office/drawing/2014/main" id="{4BE95B43-54EF-B04C-BE16-8FB45D057FA2}"/>
                </a:ext>
              </a:extLst>
            </xdr:cNvPr>
            <xdr:cNvSpPr txBox="1"/>
          </xdr:nvSpPr>
          <xdr:spPr>
            <a:xfrm>
              <a:off x="13536541408" y="1166207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185</xdr:row>
      <xdr:rowOff>166857</xdr:rowOff>
    </xdr:from>
    <xdr:ext cx="1307774"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F7B7DCF1-C421-7249-B99C-90E109ED6B42}"/>
                </a:ext>
              </a:extLst>
            </xdr:cNvPr>
            <xdr:cNvSpPr txBox="1"/>
          </xdr:nvSpPr>
          <xdr:spPr>
            <a:xfrm>
              <a:off x="13531793064" y="7375975"/>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185</xdr:row>
      <xdr:rowOff>148714</xdr:rowOff>
    </xdr:from>
    <xdr:ext cx="1307774"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BB95571B-649C-EF47-A998-03CEB8AD1455}"/>
                </a:ext>
              </a:extLst>
            </xdr:cNvPr>
            <xdr:cNvSpPr txBox="1"/>
          </xdr:nvSpPr>
          <xdr:spPr>
            <a:xfrm>
              <a:off x="13531243310" y="735783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175</xdr:row>
      <xdr:rowOff>62370</xdr:rowOff>
    </xdr:from>
    <xdr:ext cx="109582" cy="1416168"/>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58" name="TextBox 57">
              <a:extLst>
                <a:ext uri="{FF2B5EF4-FFF2-40B4-BE49-F238E27FC236}">
                  <a16:creationId xmlns:a16="http://schemas.microsoft.com/office/drawing/2014/main" id="{9A3C0CC5-CADD-4340-A2E9-D57C6061F647}"/>
                </a:ext>
              </a:extLst>
            </xdr:cNvPr>
            <xdr:cNvSpPr txBox="1"/>
          </xdr:nvSpPr>
          <xdr:spPr>
            <a:xfrm rot="2887728">
              <a:off x="13517871033" y="11636746"/>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179</xdr:row>
      <xdr:rowOff>87668</xdr:rowOff>
    </xdr:from>
    <xdr:ext cx="109582" cy="141616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59" name="TextBox 58">
              <a:extLst>
                <a:ext uri="{FF2B5EF4-FFF2-40B4-BE49-F238E27FC236}">
                  <a16:creationId xmlns:a16="http://schemas.microsoft.com/office/drawing/2014/main" id="{BAAB6F26-5E80-604D-BD43-FC89EBE60A6C}"/>
                </a:ext>
              </a:extLst>
            </xdr:cNvPr>
            <xdr:cNvSpPr txBox="1"/>
          </xdr:nvSpPr>
          <xdr:spPr>
            <a:xfrm rot="3664507">
              <a:off x="13518528330" y="12468975"/>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179</xdr:row>
      <xdr:rowOff>132131</xdr:rowOff>
    </xdr:from>
    <xdr:ext cx="233163" cy="242945"/>
    <xdr:pic>
      <xdr:nvPicPr>
        <xdr:cNvPr id="60" name="Picture 59">
          <a:extLst>
            <a:ext uri="{FF2B5EF4-FFF2-40B4-BE49-F238E27FC236}">
              <a16:creationId xmlns:a16="http://schemas.microsoft.com/office/drawing/2014/main" id="{29ED5B44-ABD7-B94E-8238-36DCDDC03E4B}"/>
            </a:ext>
          </a:extLst>
        </xdr:cNvPr>
        <xdr:cNvPicPr>
          <a:picLocks noChangeAspect="1"/>
        </xdr:cNvPicPr>
      </xdr:nvPicPr>
      <xdr:blipFill>
        <a:blip xmlns:r="http://schemas.openxmlformats.org/officeDocument/2006/relationships" r:embed="rId1"/>
        <a:stretch>
          <a:fillRect/>
        </a:stretch>
      </xdr:blipFill>
      <xdr:spPr>
        <a:xfrm>
          <a:off x="13512037950" y="41876289"/>
          <a:ext cx="233163" cy="242945"/>
        </a:xfrm>
        <a:prstGeom prst="rect">
          <a:avLst/>
        </a:prstGeom>
      </xdr:spPr>
    </xdr:pic>
    <xdr:clientData/>
  </xdr:oneCellAnchor>
  <xdr:oneCellAnchor>
    <xdr:from>
      <xdr:col>2</xdr:col>
      <xdr:colOff>21562</xdr:colOff>
      <xdr:row>185</xdr:row>
      <xdr:rowOff>148715</xdr:rowOff>
    </xdr:from>
    <xdr:ext cx="1307774" cy="172227"/>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7581683D-EA12-D14A-9099-A0ACA7EDED0E}"/>
                </a:ext>
              </a:extLst>
            </xdr:cNvPr>
            <xdr:cNvSpPr txBox="1"/>
          </xdr:nvSpPr>
          <xdr:spPr>
            <a:xfrm>
              <a:off x="13530698091" y="73578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179</xdr:row>
      <xdr:rowOff>175930</xdr:rowOff>
    </xdr:from>
    <xdr:ext cx="1307774" cy="172227"/>
    <mc:AlternateContent xmlns:mc="http://schemas.openxmlformats.org/markup-compatibility/2006" xmlns:a14="http://schemas.microsoft.com/office/drawing/2010/main">
      <mc:Choice Requires="a14">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62" name="TextBox 61">
              <a:extLst>
                <a:ext uri="{FF2B5EF4-FFF2-40B4-BE49-F238E27FC236}">
                  <a16:creationId xmlns:a16="http://schemas.microsoft.com/office/drawing/2014/main" id="{13D2371B-F73E-C947-AD26-CF2ADC2A109F}"/>
                </a:ext>
              </a:extLst>
            </xdr:cNvPr>
            <xdr:cNvSpPr txBox="1"/>
          </xdr:nvSpPr>
          <xdr:spPr>
            <a:xfrm>
              <a:off x="13529940627" y="61524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181</xdr:row>
      <xdr:rowOff>4536</xdr:rowOff>
    </xdr:from>
    <xdr:to>
      <xdr:col>2</xdr:col>
      <xdr:colOff>716643</xdr:colOff>
      <xdr:row>185</xdr:row>
      <xdr:rowOff>90715</xdr:rowOff>
    </xdr:to>
    <xdr:cxnSp macro="">
      <xdr:nvCxnSpPr>
        <xdr:cNvPr id="63" name="Straight Connector 62">
          <a:extLst>
            <a:ext uri="{FF2B5EF4-FFF2-40B4-BE49-F238E27FC236}">
              <a16:creationId xmlns:a16="http://schemas.microsoft.com/office/drawing/2014/main" id="{D167F515-B33F-3D4D-A5B9-393983AF83A9}"/>
            </a:ext>
          </a:extLst>
        </xdr:cNvPr>
        <xdr:cNvCxnSpPr/>
      </xdr:nvCxnSpPr>
      <xdr:spPr>
        <a:xfrm flipH="1" flipV="1">
          <a:off x="13531310784" y="6391889"/>
          <a:ext cx="13607" cy="907944"/>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180</xdr:row>
      <xdr:rowOff>54429</xdr:rowOff>
    </xdr:from>
    <xdr:to>
      <xdr:col>3</xdr:col>
      <xdr:colOff>444500</xdr:colOff>
      <xdr:row>180</xdr:row>
      <xdr:rowOff>57936</xdr:rowOff>
    </xdr:to>
    <xdr:cxnSp macro="">
      <xdr:nvCxnSpPr>
        <xdr:cNvPr id="64" name="Straight Connector 63">
          <a:extLst>
            <a:ext uri="{FF2B5EF4-FFF2-40B4-BE49-F238E27FC236}">
              <a16:creationId xmlns:a16="http://schemas.microsoft.com/office/drawing/2014/main" id="{1A6CBEEB-25E7-5F46-A291-66CBA3BBC592}"/>
            </a:ext>
          </a:extLst>
        </xdr:cNvPr>
        <xdr:cNvCxnSpPr>
          <a:endCxn id="62" idx="3"/>
        </xdr:cNvCxnSpPr>
      </xdr:nvCxnSpPr>
      <xdr:spPr>
        <a:xfrm>
          <a:off x="13530756493" y="6236341"/>
          <a:ext cx="491908"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180</xdr:row>
      <xdr:rowOff>169635</xdr:rowOff>
    </xdr:from>
    <xdr:to>
      <xdr:col>2</xdr:col>
      <xdr:colOff>715296</xdr:colOff>
      <xdr:row>185</xdr:row>
      <xdr:rowOff>102720</xdr:rowOff>
    </xdr:to>
    <xdr:cxnSp macro="">
      <xdr:nvCxnSpPr>
        <xdr:cNvPr id="66" name="Straight Connector 65">
          <a:extLst>
            <a:ext uri="{FF2B5EF4-FFF2-40B4-BE49-F238E27FC236}">
              <a16:creationId xmlns:a16="http://schemas.microsoft.com/office/drawing/2014/main" id="{9C3B1F83-5830-1D45-A835-E4A2594154C5}"/>
            </a:ext>
          </a:extLst>
        </xdr:cNvPr>
        <xdr:cNvCxnSpPr>
          <a:stCxn id="60" idx="2"/>
        </xdr:cNvCxnSpPr>
      </xdr:nvCxnSpPr>
      <xdr:spPr>
        <a:xfrm>
          <a:off x="13537923601" y="12309341"/>
          <a:ext cx="514524" cy="960291"/>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178</xdr:row>
      <xdr:rowOff>9338</xdr:rowOff>
    </xdr:from>
    <xdr:to>
      <xdr:col>3</xdr:col>
      <xdr:colOff>443567</xdr:colOff>
      <xdr:row>180</xdr:row>
      <xdr:rowOff>48163</xdr:rowOff>
    </xdr:to>
    <xdr:cxnSp macro="">
      <xdr:nvCxnSpPr>
        <xdr:cNvPr id="70" name="Straight Connector 69">
          <a:extLst>
            <a:ext uri="{FF2B5EF4-FFF2-40B4-BE49-F238E27FC236}">
              <a16:creationId xmlns:a16="http://schemas.microsoft.com/office/drawing/2014/main" id="{72C866C1-3FB6-47B9-6D90-7FB8907B34D5}"/>
            </a:ext>
          </a:extLst>
        </xdr:cNvPr>
        <xdr:cNvCxnSpPr>
          <a:endCxn id="60" idx="1"/>
        </xdr:cNvCxnSpPr>
      </xdr:nvCxnSpPr>
      <xdr:spPr>
        <a:xfrm>
          <a:off x="13537368897" y="11738162"/>
          <a:ext cx="438122" cy="449707"/>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420637</xdr:colOff>
      <xdr:row>201</xdr:row>
      <xdr:rowOff>76847</xdr:rowOff>
    </xdr:from>
    <xdr:to>
      <xdr:col>3</xdr:col>
      <xdr:colOff>469172</xdr:colOff>
      <xdr:row>213</xdr:row>
      <xdr:rowOff>145605</xdr:rowOff>
    </xdr:to>
    <xdr:cxnSp macro="">
      <xdr:nvCxnSpPr>
        <xdr:cNvPr id="67" name="Straight Arrow Connector 66">
          <a:extLst>
            <a:ext uri="{FF2B5EF4-FFF2-40B4-BE49-F238E27FC236}">
              <a16:creationId xmlns:a16="http://schemas.microsoft.com/office/drawing/2014/main" id="{B14B143A-C022-9A49-B4E6-D2C4C0F47533}"/>
            </a:ext>
          </a:extLst>
        </xdr:cNvPr>
        <xdr:cNvCxnSpPr/>
      </xdr:nvCxnSpPr>
      <xdr:spPr>
        <a:xfrm flipV="1">
          <a:off x="13529684596" y="4982874"/>
          <a:ext cx="48535" cy="254786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212</xdr:row>
      <xdr:rowOff>105159</xdr:rowOff>
    </xdr:from>
    <xdr:to>
      <xdr:col>3</xdr:col>
      <xdr:colOff>533884</xdr:colOff>
      <xdr:row>212</xdr:row>
      <xdr:rowOff>121337</xdr:rowOff>
    </xdr:to>
    <xdr:cxnSp macro="">
      <xdr:nvCxnSpPr>
        <xdr:cNvPr id="68" name="Straight Arrow Connector 67">
          <a:extLst>
            <a:ext uri="{FF2B5EF4-FFF2-40B4-BE49-F238E27FC236}">
              <a16:creationId xmlns:a16="http://schemas.microsoft.com/office/drawing/2014/main" id="{C0001EBC-807E-0448-B897-69751C1ECA1D}"/>
            </a:ext>
          </a:extLst>
        </xdr:cNvPr>
        <xdr:cNvCxnSpPr/>
      </xdr:nvCxnSpPr>
      <xdr:spPr>
        <a:xfrm flipV="1">
          <a:off x="13529619884" y="7285878"/>
          <a:ext cx="236181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204</xdr:row>
      <xdr:rowOff>57670</xdr:rowOff>
    </xdr:from>
    <xdr:ext cx="1307774"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15308252-A249-3C44-BB60-4A96509D5FAF}"/>
                </a:ext>
              </a:extLst>
            </xdr:cNvPr>
            <xdr:cNvSpPr txBox="1"/>
          </xdr:nvSpPr>
          <xdr:spPr>
            <a:xfrm>
              <a:off x="13538676576" y="1689758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204</xdr:row>
      <xdr:rowOff>149679</xdr:rowOff>
    </xdr:from>
    <xdr:to>
      <xdr:col>3</xdr:col>
      <xdr:colOff>444500</xdr:colOff>
      <xdr:row>212</xdr:row>
      <xdr:rowOff>90715</xdr:rowOff>
    </xdr:to>
    <xdr:cxnSp macro="">
      <xdr:nvCxnSpPr>
        <xdr:cNvPr id="72" name="Straight Connector 71">
          <a:extLst>
            <a:ext uri="{FF2B5EF4-FFF2-40B4-BE49-F238E27FC236}">
              <a16:creationId xmlns:a16="http://schemas.microsoft.com/office/drawing/2014/main" id="{0D2FC1DC-346E-7C44-A184-F601B10ECBF1}"/>
            </a:ext>
          </a:extLst>
        </xdr:cNvPr>
        <xdr:cNvCxnSpPr/>
      </xdr:nvCxnSpPr>
      <xdr:spPr>
        <a:xfrm>
          <a:off x="13529709268" y="5695056"/>
          <a:ext cx="1675418" cy="157637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210</xdr:row>
      <xdr:rowOff>127908</xdr:rowOff>
    </xdr:from>
    <xdr:ext cx="1593061" cy="172227"/>
    <mc:AlternateContent xmlns:mc="http://schemas.openxmlformats.org/markup-compatibility/2006" xmlns:a14="http://schemas.microsoft.com/office/drawing/2010/main">
      <mc:Choice Requires="a14">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73" name="TextBox 72">
              <a:extLst>
                <a:ext uri="{FF2B5EF4-FFF2-40B4-BE49-F238E27FC236}">
                  <a16:creationId xmlns:a16="http://schemas.microsoft.com/office/drawing/2014/main" id="{A7AC6807-FED4-D544-A10A-B0819AA39F94}"/>
                </a:ext>
              </a:extLst>
            </xdr:cNvPr>
            <xdr:cNvSpPr txBox="1"/>
          </xdr:nvSpPr>
          <xdr:spPr>
            <a:xfrm rot="2562416">
              <a:off x="13530422957" y="689979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212</xdr:row>
      <xdr:rowOff>166857</xdr:rowOff>
    </xdr:from>
    <xdr:ext cx="1307774"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C5D6E96D-79A1-CD42-B2B2-E86FB0B9EC99}"/>
                </a:ext>
              </a:extLst>
            </xdr:cNvPr>
            <xdr:cNvSpPr txBox="1"/>
          </xdr:nvSpPr>
          <xdr:spPr>
            <a:xfrm>
              <a:off x="13530745647" y="734757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212</xdr:row>
      <xdr:rowOff>148714</xdr:rowOff>
    </xdr:from>
    <xdr:ext cx="1307774" cy="172227"/>
    <mc:AlternateContent xmlns:mc="http://schemas.openxmlformats.org/markup-compatibility/2006" xmlns:a14="http://schemas.microsoft.com/office/drawing/2010/main">
      <mc:Choice Requires="a14">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76" name="TextBox 75">
              <a:extLst>
                <a:ext uri="{FF2B5EF4-FFF2-40B4-BE49-F238E27FC236}">
                  <a16:creationId xmlns:a16="http://schemas.microsoft.com/office/drawing/2014/main" id="{63CE0022-888D-D14B-B53E-4860D327A334}"/>
                </a:ext>
              </a:extLst>
            </xdr:cNvPr>
            <xdr:cNvSpPr txBox="1"/>
          </xdr:nvSpPr>
          <xdr:spPr>
            <a:xfrm>
              <a:off x="13530195956" y="732943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201</xdr:row>
      <xdr:rowOff>187508</xdr:rowOff>
    </xdr:from>
    <xdr:ext cx="1307774"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5FF1242B-E7A6-3343-89A2-05952164CBA8}"/>
                </a:ext>
              </a:extLst>
            </xdr:cNvPr>
            <xdr:cNvSpPr txBox="1"/>
          </xdr:nvSpPr>
          <xdr:spPr>
            <a:xfrm>
              <a:off x="13538636423" y="1642080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202</xdr:row>
      <xdr:rowOff>72571</xdr:rowOff>
    </xdr:from>
    <xdr:to>
      <xdr:col>3</xdr:col>
      <xdr:colOff>435428</xdr:colOff>
      <xdr:row>212</xdr:row>
      <xdr:rowOff>148714</xdr:rowOff>
    </xdr:to>
    <xdr:cxnSp macro="">
      <xdr:nvCxnSpPr>
        <xdr:cNvPr id="80" name="Straight Connector 79">
          <a:extLst>
            <a:ext uri="{FF2B5EF4-FFF2-40B4-BE49-F238E27FC236}">
              <a16:creationId xmlns:a16="http://schemas.microsoft.com/office/drawing/2014/main" id="{39FCF05E-9343-4C4E-8701-0D7E1DAB1F6A}"/>
            </a:ext>
          </a:extLst>
        </xdr:cNvPr>
        <xdr:cNvCxnSpPr>
          <a:endCxn id="76" idx="0"/>
        </xdr:cNvCxnSpPr>
      </xdr:nvCxnSpPr>
      <xdr:spPr>
        <a:xfrm>
          <a:off x="13529718340" y="5196064"/>
          <a:ext cx="1130633" cy="21333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199</xdr:row>
      <xdr:rowOff>97848</xdr:rowOff>
    </xdr:from>
    <xdr:ext cx="172227" cy="159306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EBBBF833-7C27-C04A-8EAD-CC784A91A406}"/>
                </a:ext>
              </a:extLst>
            </xdr:cNvPr>
            <xdr:cNvSpPr txBox="1"/>
          </xdr:nvSpPr>
          <xdr:spPr>
            <a:xfrm rot="3345039">
              <a:off x="13529150348" y="5305457"/>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209</xdr:row>
      <xdr:rowOff>182337</xdr:rowOff>
    </xdr:from>
    <xdr:ext cx="1416168"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07C02446-7EC2-2E42-9BAF-F17A1CE2D90E}"/>
                </a:ext>
              </a:extLst>
            </xdr:cNvPr>
            <xdr:cNvSpPr txBox="1"/>
          </xdr:nvSpPr>
          <xdr:spPr>
            <a:xfrm rot="2474231">
              <a:off x="13530608923" y="6749803"/>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200</xdr:row>
      <xdr:rowOff>18475</xdr:rowOff>
    </xdr:from>
    <xdr:ext cx="172227" cy="1416168"/>
    <mc:AlternateContent xmlns:mc="http://schemas.openxmlformats.org/markup-compatibility/2006" xmlns:a14="http://schemas.microsoft.com/office/drawing/2010/main">
      <mc:Choice Requires="a14">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83" name="TextBox 82">
              <a:extLst>
                <a:ext uri="{FF2B5EF4-FFF2-40B4-BE49-F238E27FC236}">
                  <a16:creationId xmlns:a16="http://schemas.microsoft.com/office/drawing/2014/main" id="{5D295614-1221-AA47-B415-809A45AD18AB}"/>
                </a:ext>
              </a:extLst>
            </xdr:cNvPr>
            <xdr:cNvSpPr txBox="1"/>
          </xdr:nvSpPr>
          <xdr:spPr>
            <a:xfrm rot="3572824">
              <a:off x="13529536753" y="5342055"/>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206</xdr:row>
      <xdr:rowOff>132131</xdr:rowOff>
    </xdr:from>
    <xdr:ext cx="233098" cy="241922"/>
    <xdr:pic>
      <xdr:nvPicPr>
        <xdr:cNvPr id="84" name="Picture 83">
          <a:extLst>
            <a:ext uri="{FF2B5EF4-FFF2-40B4-BE49-F238E27FC236}">
              <a16:creationId xmlns:a16="http://schemas.microsoft.com/office/drawing/2014/main" id="{BB0E60FB-B551-E248-A257-912C88F73074}"/>
            </a:ext>
          </a:extLst>
        </xdr:cNvPr>
        <xdr:cNvPicPr>
          <a:picLocks noChangeAspect="1"/>
        </xdr:cNvPicPr>
      </xdr:nvPicPr>
      <xdr:blipFill>
        <a:blip xmlns:r="http://schemas.openxmlformats.org/officeDocument/2006/relationships" r:embed="rId1"/>
        <a:stretch>
          <a:fillRect/>
        </a:stretch>
      </xdr:blipFill>
      <xdr:spPr>
        <a:xfrm>
          <a:off x="13530148324" y="6086343"/>
          <a:ext cx="233098" cy="241922"/>
        </a:xfrm>
        <a:prstGeom prst="rect">
          <a:avLst/>
        </a:prstGeom>
      </xdr:spPr>
    </xdr:pic>
    <xdr:clientData/>
  </xdr:oneCellAnchor>
  <xdr:oneCellAnchor>
    <xdr:from>
      <xdr:col>2</xdr:col>
      <xdr:colOff>21562</xdr:colOff>
      <xdr:row>212</xdr:row>
      <xdr:rowOff>148715</xdr:rowOff>
    </xdr:from>
    <xdr:ext cx="1307774" cy="172227"/>
    <mc:AlternateContent xmlns:mc="http://schemas.openxmlformats.org/markup-compatibility/2006" xmlns:a14="http://schemas.microsoft.com/office/drawing/2010/main">
      <mc:Choice Requires="a14">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5" name="TextBox 84">
              <a:extLst>
                <a:ext uri="{FF2B5EF4-FFF2-40B4-BE49-F238E27FC236}">
                  <a16:creationId xmlns:a16="http://schemas.microsoft.com/office/drawing/2014/main" id="{7D267010-EA16-F541-88EF-89162BF97BD5}"/>
                </a:ext>
              </a:extLst>
            </xdr:cNvPr>
            <xdr:cNvSpPr txBox="1"/>
          </xdr:nvSpPr>
          <xdr:spPr>
            <a:xfrm>
              <a:off x="13529650801" y="732943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206</xdr:row>
      <xdr:rowOff>175930</xdr:rowOff>
    </xdr:from>
    <xdr:ext cx="1307774"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8F552C9-6BB4-074A-8826-21B36912C761}"/>
                </a:ext>
              </a:extLst>
            </xdr:cNvPr>
            <xdr:cNvSpPr txBox="1"/>
          </xdr:nvSpPr>
          <xdr:spPr>
            <a:xfrm>
              <a:off x="13528893337" y="613014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208</xdr:row>
      <xdr:rowOff>4536</xdr:rowOff>
    </xdr:from>
    <xdr:to>
      <xdr:col>2</xdr:col>
      <xdr:colOff>716643</xdr:colOff>
      <xdr:row>212</xdr:row>
      <xdr:rowOff>90715</xdr:rowOff>
    </xdr:to>
    <xdr:cxnSp macro="">
      <xdr:nvCxnSpPr>
        <xdr:cNvPr id="87" name="Straight Connector 86">
          <a:extLst>
            <a:ext uri="{FF2B5EF4-FFF2-40B4-BE49-F238E27FC236}">
              <a16:creationId xmlns:a16="http://schemas.microsoft.com/office/drawing/2014/main" id="{47E1C1A2-D5CC-C64F-8BA9-C97DBF4EB13B}"/>
            </a:ext>
          </a:extLst>
        </xdr:cNvPr>
        <xdr:cNvCxnSpPr/>
      </xdr:nvCxnSpPr>
      <xdr:spPr>
        <a:xfrm flipH="1" flipV="1">
          <a:off x="13530263494" y="6367584"/>
          <a:ext cx="13607" cy="90385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207</xdr:row>
      <xdr:rowOff>54429</xdr:rowOff>
    </xdr:from>
    <xdr:to>
      <xdr:col>3</xdr:col>
      <xdr:colOff>444500</xdr:colOff>
      <xdr:row>207</xdr:row>
      <xdr:rowOff>57936</xdr:rowOff>
    </xdr:to>
    <xdr:cxnSp macro="">
      <xdr:nvCxnSpPr>
        <xdr:cNvPr id="88" name="Straight Connector 87">
          <a:extLst>
            <a:ext uri="{FF2B5EF4-FFF2-40B4-BE49-F238E27FC236}">
              <a16:creationId xmlns:a16="http://schemas.microsoft.com/office/drawing/2014/main" id="{2C399577-011C-274F-894D-4FF954072FA7}"/>
            </a:ext>
          </a:extLst>
        </xdr:cNvPr>
        <xdr:cNvCxnSpPr>
          <a:endCxn id="86" idx="3"/>
        </xdr:cNvCxnSpPr>
      </xdr:nvCxnSpPr>
      <xdr:spPr>
        <a:xfrm>
          <a:off x="13529709268" y="6213059"/>
          <a:ext cx="49184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205</xdr:row>
      <xdr:rowOff>50928</xdr:rowOff>
    </xdr:from>
    <xdr:to>
      <xdr:col>3</xdr:col>
      <xdr:colOff>410602</xdr:colOff>
      <xdr:row>206</xdr:row>
      <xdr:rowOff>194160</xdr:rowOff>
    </xdr:to>
    <xdr:cxnSp macro="">
      <xdr:nvCxnSpPr>
        <xdr:cNvPr id="89" name="Straight Connector 88">
          <a:extLst>
            <a:ext uri="{FF2B5EF4-FFF2-40B4-BE49-F238E27FC236}">
              <a16:creationId xmlns:a16="http://schemas.microsoft.com/office/drawing/2014/main" id="{C1489758-8020-D448-8434-9E009B75F83A}"/>
            </a:ext>
          </a:extLst>
        </xdr:cNvPr>
        <xdr:cNvCxnSpPr/>
      </xdr:nvCxnSpPr>
      <xdr:spPr>
        <a:xfrm>
          <a:off x="13529743166" y="5800723"/>
          <a:ext cx="381955" cy="347649"/>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207</xdr:row>
      <xdr:rowOff>197344</xdr:rowOff>
    </xdr:from>
    <xdr:to>
      <xdr:col>2</xdr:col>
      <xdr:colOff>709798</xdr:colOff>
      <xdr:row>212</xdr:row>
      <xdr:rowOff>89123</xdr:rowOff>
    </xdr:to>
    <xdr:cxnSp macro="">
      <xdr:nvCxnSpPr>
        <xdr:cNvPr id="90" name="Straight Connector 89">
          <a:extLst>
            <a:ext uri="{FF2B5EF4-FFF2-40B4-BE49-F238E27FC236}">
              <a16:creationId xmlns:a16="http://schemas.microsoft.com/office/drawing/2014/main" id="{A459ABCA-9A32-2E43-9BD1-0584679AA79B}"/>
            </a:ext>
          </a:extLst>
        </xdr:cNvPr>
        <xdr:cNvCxnSpPr/>
      </xdr:nvCxnSpPr>
      <xdr:spPr>
        <a:xfrm>
          <a:off x="13530270339" y="6355974"/>
          <a:ext cx="483809" cy="913868"/>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166731</xdr:colOff>
      <xdr:row>205</xdr:row>
      <xdr:rowOff>85140</xdr:rowOff>
    </xdr:from>
    <xdr:to>
      <xdr:col>3</xdr:col>
      <xdr:colOff>301536</xdr:colOff>
      <xdr:row>206</xdr:row>
      <xdr:rowOff>53212</xdr:rowOff>
    </xdr:to>
    <xdr:sp macro="" textlink="">
      <xdr:nvSpPr>
        <xdr:cNvPr id="92" name="Oval 91">
          <a:extLst>
            <a:ext uri="{FF2B5EF4-FFF2-40B4-BE49-F238E27FC236}">
              <a16:creationId xmlns:a16="http://schemas.microsoft.com/office/drawing/2014/main" id="{2472199A-E0EB-87F0-0B68-FF957C65E7D2}"/>
            </a:ext>
          </a:extLst>
        </xdr:cNvPr>
        <xdr:cNvSpPr/>
      </xdr:nvSpPr>
      <xdr:spPr>
        <a:xfrm>
          <a:off x="13538978972" y="46542950"/>
          <a:ext cx="134805" cy="16965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0</xdr:col>
      <xdr:colOff>485168</xdr:colOff>
      <xdr:row>201</xdr:row>
      <xdr:rowOff>135562</xdr:rowOff>
    </xdr:from>
    <xdr:to>
      <xdr:col>2</xdr:col>
      <xdr:colOff>124859</xdr:colOff>
      <xdr:row>207</xdr:row>
      <xdr:rowOff>171236</xdr:rowOff>
    </xdr:to>
    <xdr:sp macro="" textlink="">
      <xdr:nvSpPr>
        <xdr:cNvPr id="93" name="Rounded Rectangular Callout 92">
          <a:extLst>
            <a:ext uri="{FF2B5EF4-FFF2-40B4-BE49-F238E27FC236}">
              <a16:creationId xmlns:a16="http://schemas.microsoft.com/office/drawing/2014/main" id="{D6DD6D45-52B1-DA31-287A-20AD052466C3}"/>
            </a:ext>
          </a:extLst>
        </xdr:cNvPr>
        <xdr:cNvSpPr/>
      </xdr:nvSpPr>
      <xdr:spPr>
        <a:xfrm>
          <a:off x="13499918062" y="16460056"/>
          <a:ext cx="1287837" cy="1255731"/>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420637</xdr:colOff>
      <xdr:row>230</xdr:row>
      <xdr:rowOff>76847</xdr:rowOff>
    </xdr:from>
    <xdr:to>
      <xdr:col>3</xdr:col>
      <xdr:colOff>469172</xdr:colOff>
      <xdr:row>242</xdr:row>
      <xdr:rowOff>145605</xdr:rowOff>
    </xdr:to>
    <xdr:cxnSp macro="">
      <xdr:nvCxnSpPr>
        <xdr:cNvPr id="94" name="Straight Arrow Connector 93">
          <a:extLst>
            <a:ext uri="{FF2B5EF4-FFF2-40B4-BE49-F238E27FC236}">
              <a16:creationId xmlns:a16="http://schemas.microsoft.com/office/drawing/2014/main" id="{B299BD31-E361-0C4B-87A4-B5295D4F0C18}"/>
            </a:ext>
          </a:extLst>
        </xdr:cNvPr>
        <xdr:cNvCxnSpPr/>
      </xdr:nvCxnSpPr>
      <xdr:spPr>
        <a:xfrm flipV="1">
          <a:off x="13538633939" y="16268339"/>
          <a:ext cx="48535" cy="2503933"/>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241</xdr:row>
      <xdr:rowOff>105159</xdr:rowOff>
    </xdr:from>
    <xdr:to>
      <xdr:col>3</xdr:col>
      <xdr:colOff>533884</xdr:colOff>
      <xdr:row>241</xdr:row>
      <xdr:rowOff>121337</xdr:rowOff>
    </xdr:to>
    <xdr:cxnSp macro="">
      <xdr:nvCxnSpPr>
        <xdr:cNvPr id="95" name="Straight Arrow Connector 94">
          <a:extLst>
            <a:ext uri="{FF2B5EF4-FFF2-40B4-BE49-F238E27FC236}">
              <a16:creationId xmlns:a16="http://schemas.microsoft.com/office/drawing/2014/main" id="{798194CE-3D83-0446-A203-879593C13FFD}"/>
            </a:ext>
          </a:extLst>
        </xdr:cNvPr>
        <xdr:cNvCxnSpPr/>
      </xdr:nvCxnSpPr>
      <xdr:spPr>
        <a:xfrm flipV="1">
          <a:off x="13538569227" y="18530238"/>
          <a:ext cx="2362230"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791125</xdr:colOff>
      <xdr:row>233</xdr:row>
      <xdr:rowOff>57670</xdr:rowOff>
    </xdr:from>
    <xdr:ext cx="1307774"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7CAD5FFF-03F6-6240-B7FC-C94A9F4C0CBF}"/>
                </a:ext>
              </a:extLst>
            </xdr:cNvPr>
            <xdr:cNvSpPr txBox="1"/>
          </xdr:nvSpPr>
          <xdr:spPr>
            <a:xfrm>
              <a:off x="13537830720" y="1685392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1</xdr:col>
      <xdr:colOff>421821</xdr:colOff>
      <xdr:row>233</xdr:row>
      <xdr:rowOff>149679</xdr:rowOff>
    </xdr:from>
    <xdr:to>
      <xdr:col>3</xdr:col>
      <xdr:colOff>444500</xdr:colOff>
      <xdr:row>241</xdr:row>
      <xdr:rowOff>90715</xdr:rowOff>
    </xdr:to>
    <xdr:cxnSp macro="">
      <xdr:nvCxnSpPr>
        <xdr:cNvPr id="97" name="Straight Connector 96">
          <a:extLst>
            <a:ext uri="{FF2B5EF4-FFF2-40B4-BE49-F238E27FC236}">
              <a16:creationId xmlns:a16="http://schemas.microsoft.com/office/drawing/2014/main" id="{21361503-ABA1-FF47-8FED-ABAD51B7F0CC}"/>
            </a:ext>
          </a:extLst>
        </xdr:cNvPr>
        <xdr:cNvCxnSpPr/>
      </xdr:nvCxnSpPr>
      <xdr:spPr>
        <a:xfrm>
          <a:off x="13538658611" y="16945933"/>
          <a:ext cx="1675695" cy="1569861"/>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616859</xdr:colOff>
      <xdr:row>239</xdr:row>
      <xdr:rowOff>127908</xdr:rowOff>
    </xdr:from>
    <xdr:ext cx="1593061"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𝐴𝑙𝑢𝑚𝑖𝑛𝑖𝑢𝑚</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BB612005-8BB0-7046-96E8-4835F6B3ADA0}"/>
                </a:ext>
              </a:extLst>
            </xdr:cNvPr>
            <xdr:cNvSpPr txBox="1"/>
          </xdr:nvSpPr>
          <xdr:spPr>
            <a:xfrm rot="2562416">
              <a:off x="13539372715" y="18149813"/>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𝐴𝑙𝑢𝑚𝑖𝑛𝑖𝑢𝑚</a:t>
              </a:r>
              <a:endParaRPr lang="en-US" sz="1100"/>
            </a:p>
          </xdr:txBody>
        </xdr:sp>
      </mc:Fallback>
    </mc:AlternateContent>
    <xdr:clientData/>
  </xdr:oneCellAnchor>
  <xdr:oneCellAnchor>
    <xdr:from>
      <xdr:col>0</xdr:col>
      <xdr:colOff>579456</xdr:colOff>
      <xdr:row>241</xdr:row>
      <xdr:rowOff>166857</xdr:rowOff>
    </xdr:from>
    <xdr:ext cx="1307774"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FFA77521-2227-1745-9C8C-74DD791C1726}"/>
                </a:ext>
              </a:extLst>
            </xdr:cNvPr>
            <xdr:cNvSpPr txBox="1"/>
          </xdr:nvSpPr>
          <xdr:spPr>
            <a:xfrm>
              <a:off x="13539695405" y="18591936"/>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241</xdr:row>
      <xdr:rowOff>148714</xdr:rowOff>
    </xdr:from>
    <xdr:ext cx="1307774" cy="172227"/>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00" name="TextBox 99">
              <a:extLst>
                <a:ext uri="{FF2B5EF4-FFF2-40B4-BE49-F238E27FC236}">
                  <a16:creationId xmlns:a16="http://schemas.microsoft.com/office/drawing/2014/main" id="{F41E8388-D77E-AE49-8A66-A799500D7605}"/>
                </a:ext>
              </a:extLst>
            </xdr:cNvPr>
            <xdr:cNvSpPr txBox="1"/>
          </xdr:nvSpPr>
          <xdr:spPr>
            <a:xfrm>
              <a:off x="13539145576" y="18573793"/>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4713</xdr:colOff>
      <xdr:row>230</xdr:row>
      <xdr:rowOff>187508</xdr:rowOff>
    </xdr:from>
    <xdr:ext cx="1307774" cy="172227"/>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101" name="TextBox 100">
              <a:extLst>
                <a:ext uri="{FF2B5EF4-FFF2-40B4-BE49-F238E27FC236}">
                  <a16:creationId xmlns:a16="http://schemas.microsoft.com/office/drawing/2014/main" id="{8CE7A007-F644-304C-A4A2-A344112E180D}"/>
                </a:ext>
              </a:extLst>
            </xdr:cNvPr>
            <xdr:cNvSpPr txBox="1"/>
          </xdr:nvSpPr>
          <xdr:spPr>
            <a:xfrm>
              <a:off x="13537790624" y="16379000"/>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2</xdr:col>
      <xdr:colOff>131164</xdr:colOff>
      <xdr:row>231</xdr:row>
      <xdr:rowOff>72571</xdr:rowOff>
    </xdr:from>
    <xdr:to>
      <xdr:col>3</xdr:col>
      <xdr:colOff>435428</xdr:colOff>
      <xdr:row>241</xdr:row>
      <xdr:rowOff>148714</xdr:rowOff>
    </xdr:to>
    <xdr:cxnSp macro="">
      <xdr:nvCxnSpPr>
        <xdr:cNvPr id="102" name="Straight Connector 101">
          <a:extLst>
            <a:ext uri="{FF2B5EF4-FFF2-40B4-BE49-F238E27FC236}">
              <a16:creationId xmlns:a16="http://schemas.microsoft.com/office/drawing/2014/main" id="{D2E9907F-183D-B845-9B8A-8F6D89D21709}"/>
            </a:ext>
          </a:extLst>
        </xdr:cNvPr>
        <xdr:cNvCxnSpPr>
          <a:endCxn id="100" idx="0"/>
        </xdr:cNvCxnSpPr>
      </xdr:nvCxnSpPr>
      <xdr:spPr>
        <a:xfrm>
          <a:off x="13538667683" y="16465650"/>
          <a:ext cx="1130772" cy="21081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120776</xdr:colOff>
      <xdr:row>228</xdr:row>
      <xdr:rowOff>97848</xdr:rowOff>
    </xdr:from>
    <xdr:ext cx="172227" cy="1593061"/>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𝐿𝑎𝑓𝑓𝑎</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CFA798C7-EB30-C841-9AC6-227125116706}"/>
                </a:ext>
              </a:extLst>
            </xdr:cNvPr>
            <xdr:cNvSpPr txBox="1"/>
          </xdr:nvSpPr>
          <xdr:spPr>
            <a:xfrm rot="3345039">
              <a:off x="13538099691" y="16596582"/>
              <a:ext cx="159306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𝐿𝑎𝑓𝑓𝑎</a:t>
              </a:r>
              <a:endParaRPr lang="en-US" sz="1100"/>
            </a:p>
          </xdr:txBody>
        </xdr:sp>
      </mc:Fallback>
    </mc:AlternateContent>
    <xdr:clientData/>
  </xdr:oneCellAnchor>
  <xdr:oneCellAnchor>
    <xdr:from>
      <xdr:col>0</xdr:col>
      <xdr:colOff>607786</xdr:colOff>
      <xdr:row>238</xdr:row>
      <xdr:rowOff>182337</xdr:rowOff>
    </xdr:from>
    <xdr:ext cx="1416168"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289F067B-16D8-1D42-A10A-B7485A4B176F}"/>
                </a:ext>
              </a:extLst>
            </xdr:cNvPr>
            <xdr:cNvSpPr txBox="1"/>
          </xdr:nvSpPr>
          <xdr:spPr>
            <a:xfrm rot="2474231">
              <a:off x="13539558681" y="17986527"/>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𝑦=100−𝑥</a:t>
              </a:r>
              <a:endParaRPr lang="en-US" sz="1100"/>
            </a:p>
          </xdr:txBody>
        </xdr:sp>
      </mc:Fallback>
    </mc:AlternateContent>
    <xdr:clientData/>
  </xdr:oneCellAnchor>
  <xdr:oneCellAnchor>
    <xdr:from>
      <xdr:col>2</xdr:col>
      <xdr:colOff>649187</xdr:colOff>
      <xdr:row>229</xdr:row>
      <xdr:rowOff>18475</xdr:rowOff>
    </xdr:from>
    <xdr:ext cx="172227" cy="1416168"/>
    <mc:AlternateContent xmlns:mc="http://schemas.openxmlformats.org/markup-compatibility/2006" xmlns:a14="http://schemas.microsoft.com/office/drawing/2010/main">
      <mc:Choice Requires="a14">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oMath>
                </m:oMathPara>
              </a14:m>
              <a:endParaRPr lang="en-US" sz="1100"/>
            </a:p>
          </xdr:txBody>
        </xdr:sp>
      </mc:Choice>
      <mc:Fallback xmlns="">
        <xdr:sp macro="" textlink="">
          <xdr:nvSpPr>
            <xdr:cNvPr id="105" name="TextBox 104">
              <a:extLst>
                <a:ext uri="{FF2B5EF4-FFF2-40B4-BE49-F238E27FC236}">
                  <a16:creationId xmlns:a16="http://schemas.microsoft.com/office/drawing/2014/main" id="{5F299EA9-3A66-E846-A480-D1BA6466F434}"/>
                </a:ext>
              </a:extLst>
            </xdr:cNvPr>
            <xdr:cNvSpPr txBox="1"/>
          </xdr:nvSpPr>
          <xdr:spPr>
            <a:xfrm rot="3572824">
              <a:off x="13538486235" y="16630350"/>
              <a:ext cx="14161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a:t>
              </a:r>
              <a:endParaRPr lang="en-US" sz="1100"/>
            </a:p>
          </xdr:txBody>
        </xdr:sp>
      </mc:Fallback>
    </mc:AlternateContent>
    <xdr:clientData/>
  </xdr:oneCellAnchor>
  <xdr:oneCellAnchor>
    <xdr:from>
      <xdr:col>2</xdr:col>
      <xdr:colOff>598715</xdr:colOff>
      <xdr:row>235</xdr:row>
      <xdr:rowOff>132131</xdr:rowOff>
    </xdr:from>
    <xdr:ext cx="233098" cy="241922"/>
    <xdr:pic>
      <xdr:nvPicPr>
        <xdr:cNvPr id="106" name="Picture 105">
          <a:extLst>
            <a:ext uri="{FF2B5EF4-FFF2-40B4-BE49-F238E27FC236}">
              <a16:creationId xmlns:a16="http://schemas.microsoft.com/office/drawing/2014/main" id="{ED128C3C-D64C-4A4D-9EF3-450C40CB1065}"/>
            </a:ext>
          </a:extLst>
        </xdr:cNvPr>
        <xdr:cNvPicPr>
          <a:picLocks noChangeAspect="1"/>
        </xdr:cNvPicPr>
      </xdr:nvPicPr>
      <xdr:blipFill>
        <a:blip xmlns:r="http://schemas.openxmlformats.org/officeDocument/2006/relationships" r:embed="rId1"/>
        <a:stretch>
          <a:fillRect/>
        </a:stretch>
      </xdr:blipFill>
      <xdr:spPr>
        <a:xfrm>
          <a:off x="13539097806" y="17331560"/>
          <a:ext cx="233098" cy="241922"/>
        </a:xfrm>
        <a:prstGeom prst="rect">
          <a:avLst/>
        </a:prstGeom>
      </xdr:spPr>
    </xdr:pic>
    <xdr:clientData/>
  </xdr:oneCellAnchor>
  <xdr:oneCellAnchor>
    <xdr:from>
      <xdr:col>2</xdr:col>
      <xdr:colOff>21562</xdr:colOff>
      <xdr:row>241</xdr:row>
      <xdr:rowOff>148715</xdr:rowOff>
    </xdr:from>
    <xdr:ext cx="1307774"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B3CEBD8C-D83D-3942-B14A-3BD29FE92207}"/>
                </a:ext>
              </a:extLst>
            </xdr:cNvPr>
            <xdr:cNvSpPr txBox="1"/>
          </xdr:nvSpPr>
          <xdr:spPr>
            <a:xfrm>
              <a:off x="13538600283" y="18573794"/>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235</xdr:row>
      <xdr:rowOff>175930</xdr:rowOff>
    </xdr:from>
    <xdr:ext cx="1307774"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347EE7B8-D247-1848-A9E4-E2985A383A66}"/>
                </a:ext>
              </a:extLst>
            </xdr:cNvPr>
            <xdr:cNvSpPr txBox="1"/>
          </xdr:nvSpPr>
          <xdr:spPr>
            <a:xfrm>
              <a:off x="13537842819" y="17375359"/>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237</xdr:row>
      <xdr:rowOff>4536</xdr:rowOff>
    </xdr:from>
    <xdr:to>
      <xdr:col>2</xdr:col>
      <xdr:colOff>716643</xdr:colOff>
      <xdr:row>241</xdr:row>
      <xdr:rowOff>90715</xdr:rowOff>
    </xdr:to>
    <xdr:cxnSp macro="">
      <xdr:nvCxnSpPr>
        <xdr:cNvPr id="109" name="Straight Connector 108">
          <a:extLst>
            <a:ext uri="{FF2B5EF4-FFF2-40B4-BE49-F238E27FC236}">
              <a16:creationId xmlns:a16="http://schemas.microsoft.com/office/drawing/2014/main" id="{198EC973-019E-F446-8233-0BB0D29CA170}"/>
            </a:ext>
          </a:extLst>
        </xdr:cNvPr>
        <xdr:cNvCxnSpPr/>
      </xdr:nvCxnSpPr>
      <xdr:spPr>
        <a:xfrm flipH="1" flipV="1">
          <a:off x="13539212976" y="17607139"/>
          <a:ext cx="13607" cy="908655"/>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236</xdr:row>
      <xdr:rowOff>54429</xdr:rowOff>
    </xdr:from>
    <xdr:to>
      <xdr:col>3</xdr:col>
      <xdr:colOff>444500</xdr:colOff>
      <xdr:row>236</xdr:row>
      <xdr:rowOff>57936</xdr:rowOff>
    </xdr:to>
    <xdr:cxnSp macro="">
      <xdr:nvCxnSpPr>
        <xdr:cNvPr id="110" name="Straight Connector 109">
          <a:extLst>
            <a:ext uri="{FF2B5EF4-FFF2-40B4-BE49-F238E27FC236}">
              <a16:creationId xmlns:a16="http://schemas.microsoft.com/office/drawing/2014/main" id="{F7B25422-ABC2-F44E-B78D-04DF49D6F87C}"/>
            </a:ext>
          </a:extLst>
        </xdr:cNvPr>
        <xdr:cNvCxnSpPr>
          <a:endCxn id="108" idx="3"/>
        </xdr:cNvCxnSpPr>
      </xdr:nvCxnSpPr>
      <xdr:spPr>
        <a:xfrm>
          <a:off x="13538658611" y="17455445"/>
          <a:ext cx="491982"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28647</xdr:colOff>
      <xdr:row>234</xdr:row>
      <xdr:rowOff>50928</xdr:rowOff>
    </xdr:from>
    <xdr:to>
      <xdr:col>3</xdr:col>
      <xdr:colOff>410602</xdr:colOff>
      <xdr:row>235</xdr:row>
      <xdr:rowOff>194160</xdr:rowOff>
    </xdr:to>
    <xdr:cxnSp macro="">
      <xdr:nvCxnSpPr>
        <xdr:cNvPr id="111" name="Straight Connector 110">
          <a:extLst>
            <a:ext uri="{FF2B5EF4-FFF2-40B4-BE49-F238E27FC236}">
              <a16:creationId xmlns:a16="http://schemas.microsoft.com/office/drawing/2014/main" id="{FD1E7946-1854-E24A-8F4A-CFDADF336996}"/>
            </a:ext>
          </a:extLst>
        </xdr:cNvPr>
        <xdr:cNvCxnSpPr/>
      </xdr:nvCxnSpPr>
      <xdr:spPr>
        <a:xfrm>
          <a:off x="13538692509" y="17048769"/>
          <a:ext cx="381955" cy="344820"/>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225989</xdr:colOff>
      <xdr:row>236</xdr:row>
      <xdr:rowOff>197344</xdr:rowOff>
    </xdr:from>
    <xdr:to>
      <xdr:col>2</xdr:col>
      <xdr:colOff>709798</xdr:colOff>
      <xdr:row>241</xdr:row>
      <xdr:rowOff>89123</xdr:rowOff>
    </xdr:to>
    <xdr:cxnSp macro="">
      <xdr:nvCxnSpPr>
        <xdr:cNvPr id="112" name="Straight Connector 111">
          <a:extLst>
            <a:ext uri="{FF2B5EF4-FFF2-40B4-BE49-F238E27FC236}">
              <a16:creationId xmlns:a16="http://schemas.microsoft.com/office/drawing/2014/main" id="{31DADF35-078C-C441-AF14-35F26C2DF919}"/>
            </a:ext>
          </a:extLst>
        </xdr:cNvPr>
        <xdr:cNvCxnSpPr/>
      </xdr:nvCxnSpPr>
      <xdr:spPr>
        <a:xfrm>
          <a:off x="13539219821" y="17598360"/>
          <a:ext cx="483809" cy="915842"/>
        </a:xfrm>
        <a:prstGeom prst="line">
          <a:avLst/>
        </a:prstGeom>
        <a:ln w="762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29553</xdr:colOff>
      <xdr:row>233</xdr:row>
      <xdr:rowOff>169216</xdr:rowOff>
    </xdr:from>
    <xdr:to>
      <xdr:col>3</xdr:col>
      <xdr:colOff>164358</xdr:colOff>
      <xdr:row>234</xdr:row>
      <xdr:rowOff>137288</xdr:rowOff>
    </xdr:to>
    <xdr:sp macro="" textlink="">
      <xdr:nvSpPr>
        <xdr:cNvPr id="113" name="Oval 112">
          <a:extLst>
            <a:ext uri="{FF2B5EF4-FFF2-40B4-BE49-F238E27FC236}">
              <a16:creationId xmlns:a16="http://schemas.microsoft.com/office/drawing/2014/main" id="{401DDE61-FA85-0646-8EC6-2220E75E9B8B}"/>
            </a:ext>
          </a:extLst>
        </xdr:cNvPr>
        <xdr:cNvSpPr/>
      </xdr:nvSpPr>
      <xdr:spPr>
        <a:xfrm>
          <a:off x="13555045677" y="23153118"/>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485168</xdr:colOff>
      <xdr:row>230</xdr:row>
      <xdr:rowOff>135562</xdr:rowOff>
    </xdr:from>
    <xdr:to>
      <xdr:col>2</xdr:col>
      <xdr:colOff>124859</xdr:colOff>
      <xdr:row>236</xdr:row>
      <xdr:rowOff>171236</xdr:rowOff>
    </xdr:to>
    <xdr:sp macro="" textlink="">
      <xdr:nvSpPr>
        <xdr:cNvPr id="114" name="Rounded Rectangular Callout 113">
          <a:extLst>
            <a:ext uri="{FF2B5EF4-FFF2-40B4-BE49-F238E27FC236}">
              <a16:creationId xmlns:a16="http://schemas.microsoft.com/office/drawing/2014/main" id="{BE0FB440-0A98-5B40-A20B-CA61EEA78CA8}"/>
            </a:ext>
          </a:extLst>
        </xdr:cNvPr>
        <xdr:cNvSpPr/>
      </xdr:nvSpPr>
      <xdr:spPr>
        <a:xfrm>
          <a:off x="13539804760" y="16327054"/>
          <a:ext cx="1292707" cy="1245198"/>
        </a:xfrm>
        <a:prstGeom prst="wedgeRoundRectCallout">
          <a:avLst>
            <a:gd name="adj1" fmla="val -82858"/>
            <a:gd name="adj2" fmla="val 4090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בנקודת החיתוך בין עקומי האילוצים, אין אבטלה: שני גורמי הייצור מנוצלים במלואם</a:t>
          </a:r>
          <a:endParaRPr lang="en-US" sz="1100"/>
        </a:p>
      </xdr:txBody>
    </xdr:sp>
    <xdr:clientData/>
  </xdr:twoCellAnchor>
  <xdr:twoCellAnchor>
    <xdr:from>
      <xdr:col>3</xdr:col>
      <xdr:colOff>122480</xdr:colOff>
      <xdr:row>238</xdr:row>
      <xdr:rowOff>18763</xdr:rowOff>
    </xdr:from>
    <xdr:to>
      <xdr:col>3</xdr:col>
      <xdr:colOff>257285</xdr:colOff>
      <xdr:row>238</xdr:row>
      <xdr:rowOff>190389</xdr:rowOff>
    </xdr:to>
    <xdr:sp macro="" textlink="">
      <xdr:nvSpPr>
        <xdr:cNvPr id="115" name="Oval 114">
          <a:extLst>
            <a:ext uri="{FF2B5EF4-FFF2-40B4-BE49-F238E27FC236}">
              <a16:creationId xmlns:a16="http://schemas.microsoft.com/office/drawing/2014/main" id="{156E6D10-10E7-7ECA-62D3-3E9DB9288B23}"/>
            </a:ext>
          </a:extLst>
        </xdr:cNvPr>
        <xdr:cNvSpPr/>
      </xdr:nvSpPr>
      <xdr:spPr>
        <a:xfrm>
          <a:off x="13554952750" y="24020435"/>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2</xdr:col>
      <xdr:colOff>290633</xdr:colOff>
      <xdr:row>239</xdr:row>
      <xdr:rowOff>111690</xdr:rowOff>
    </xdr:from>
    <xdr:to>
      <xdr:col>2</xdr:col>
      <xdr:colOff>425438</xdr:colOff>
      <xdr:row>240</xdr:row>
      <xdr:rowOff>79762</xdr:rowOff>
    </xdr:to>
    <xdr:sp macro="" textlink="">
      <xdr:nvSpPr>
        <xdr:cNvPr id="116" name="Oval 115">
          <a:extLst>
            <a:ext uri="{FF2B5EF4-FFF2-40B4-BE49-F238E27FC236}">
              <a16:creationId xmlns:a16="http://schemas.microsoft.com/office/drawing/2014/main" id="{5775043D-F8DA-B9E6-E821-0E7C0BDFFB3D}"/>
            </a:ext>
          </a:extLst>
        </xdr:cNvPr>
        <xdr:cNvSpPr/>
      </xdr:nvSpPr>
      <xdr:spPr>
        <a:xfrm>
          <a:off x="13555612088" y="24316916"/>
          <a:ext cx="134805" cy="171626"/>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420637</xdr:colOff>
      <xdr:row>267</xdr:row>
      <xdr:rowOff>76847</xdr:rowOff>
    </xdr:from>
    <xdr:to>
      <xdr:col>3</xdr:col>
      <xdr:colOff>469172</xdr:colOff>
      <xdr:row>279</xdr:row>
      <xdr:rowOff>145605</xdr:rowOff>
    </xdr:to>
    <xdr:cxnSp macro="">
      <xdr:nvCxnSpPr>
        <xdr:cNvPr id="140" name="Straight Arrow Connector 139">
          <a:extLst>
            <a:ext uri="{FF2B5EF4-FFF2-40B4-BE49-F238E27FC236}">
              <a16:creationId xmlns:a16="http://schemas.microsoft.com/office/drawing/2014/main" id="{6C1E5339-9F32-F643-907B-B3A78727ABCD}"/>
            </a:ext>
          </a:extLst>
        </xdr:cNvPr>
        <xdr:cNvCxnSpPr/>
      </xdr:nvCxnSpPr>
      <xdr:spPr>
        <a:xfrm flipV="1">
          <a:off x="13515969720" y="10788194"/>
          <a:ext cx="48535" cy="248708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651178</xdr:colOff>
      <xdr:row>278</xdr:row>
      <xdr:rowOff>105159</xdr:rowOff>
    </xdr:from>
    <xdr:to>
      <xdr:col>3</xdr:col>
      <xdr:colOff>533884</xdr:colOff>
      <xdr:row>278</xdr:row>
      <xdr:rowOff>121337</xdr:rowOff>
    </xdr:to>
    <xdr:cxnSp macro="">
      <xdr:nvCxnSpPr>
        <xdr:cNvPr id="141" name="Straight Arrow Connector 140">
          <a:extLst>
            <a:ext uri="{FF2B5EF4-FFF2-40B4-BE49-F238E27FC236}">
              <a16:creationId xmlns:a16="http://schemas.microsoft.com/office/drawing/2014/main" id="{15805369-FDFD-624D-A28E-4FC15D603D46}"/>
            </a:ext>
          </a:extLst>
        </xdr:cNvPr>
        <xdr:cNvCxnSpPr/>
      </xdr:nvCxnSpPr>
      <xdr:spPr>
        <a:xfrm flipV="1">
          <a:off x="13515905008" y="13033303"/>
          <a:ext cx="2358065" cy="1617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789715</xdr:colOff>
      <xdr:row>270</xdr:row>
      <xdr:rowOff>138689</xdr:rowOff>
    </xdr:from>
    <xdr:ext cx="1307774"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3117B9C8-D6D2-AA45-89A3-D3074CE42AA9}"/>
                </a:ext>
              </a:extLst>
            </xdr:cNvPr>
            <xdr:cNvSpPr txBox="1"/>
          </xdr:nvSpPr>
          <xdr:spPr>
            <a:xfrm>
              <a:off x="13515166522" y="11454617"/>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0</xdr:col>
      <xdr:colOff>579456</xdr:colOff>
      <xdr:row>278</xdr:row>
      <xdr:rowOff>166857</xdr:rowOff>
    </xdr:from>
    <xdr:ext cx="1307774"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100</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DAD170AE-4F0E-9949-B2A2-A83BD8A2C0F2}"/>
                </a:ext>
              </a:extLst>
            </xdr:cNvPr>
            <xdr:cNvSpPr txBox="1"/>
          </xdr:nvSpPr>
          <xdr:spPr>
            <a:xfrm>
              <a:off x="13517027021" y="13095001"/>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xdr:col>
      <xdr:colOff>302777</xdr:colOff>
      <xdr:row>278</xdr:row>
      <xdr:rowOff>148714</xdr:rowOff>
    </xdr:from>
    <xdr:ext cx="1307774" cy="172227"/>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75</m:t>
                    </m:r>
                  </m:oMath>
                </m:oMathPara>
              </a14:m>
              <a:endParaRPr lang="en-US" sz="1100"/>
            </a:p>
          </xdr:txBody>
        </xdr:sp>
      </mc:Choice>
      <mc:Fallback xmlns="">
        <xdr:sp macro="" textlink="">
          <xdr:nvSpPr>
            <xdr:cNvPr id="144" name="TextBox 143">
              <a:extLst>
                <a:ext uri="{FF2B5EF4-FFF2-40B4-BE49-F238E27FC236}">
                  <a16:creationId xmlns:a16="http://schemas.microsoft.com/office/drawing/2014/main" id="{64B805BB-4A33-684E-AA1D-382E3A689842}"/>
                </a:ext>
              </a:extLst>
            </xdr:cNvPr>
            <xdr:cNvSpPr txBox="1"/>
          </xdr:nvSpPr>
          <xdr:spPr>
            <a:xfrm>
              <a:off x="13516478580" y="13076858"/>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3</xdr:col>
      <xdr:colOff>126381</xdr:colOff>
      <xdr:row>268</xdr:row>
      <xdr:rowOff>62370</xdr:rowOff>
    </xdr:from>
    <xdr:ext cx="109582" cy="1416168"/>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=100−</m:t>
                    </m:r>
                    <m:r>
                      <a:rPr lang="en-US" sz="700" b="0" i="1">
                        <a:latin typeface="Cambria Math" panose="02040503050406030204" pitchFamily="18" charset="0"/>
                      </a:rPr>
                      <m:t>𝑥</m:t>
                    </m:r>
                  </m:oMath>
                </m:oMathPara>
              </a14:m>
              <a:endParaRPr lang="en-US" sz="700"/>
            </a:p>
          </xdr:txBody>
        </xdr:sp>
      </mc:Choice>
      <mc:Fallback xmlns="">
        <xdr:sp macro="" textlink="">
          <xdr:nvSpPr>
            <xdr:cNvPr id="145" name="TextBox 144">
              <a:extLst>
                <a:ext uri="{FF2B5EF4-FFF2-40B4-BE49-F238E27FC236}">
                  <a16:creationId xmlns:a16="http://schemas.microsoft.com/office/drawing/2014/main" id="{FC478A56-F075-CA4D-9C3D-2080838FC9B6}"/>
                </a:ext>
              </a:extLst>
            </xdr:cNvPr>
            <xdr:cNvSpPr txBox="1"/>
          </xdr:nvSpPr>
          <xdr:spPr>
            <a:xfrm rot="2887728">
              <a:off x="13515549636" y="11628537"/>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𝑦=100−𝑥</a:t>
              </a:r>
              <a:endParaRPr lang="en-US" sz="700"/>
            </a:p>
          </xdr:txBody>
        </xdr:sp>
      </mc:Fallback>
    </mc:AlternateContent>
    <xdr:clientData/>
  </xdr:oneCellAnchor>
  <xdr:oneCellAnchor>
    <xdr:from>
      <xdr:col>2</xdr:col>
      <xdr:colOff>294354</xdr:colOff>
      <xdr:row>272</xdr:row>
      <xdr:rowOff>87668</xdr:rowOff>
    </xdr:from>
    <xdr:ext cx="109582" cy="1416168"/>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𝑦</m:t>
                    </m:r>
                    <m:r>
                      <a:rPr lang="en-US" sz="700" b="0" i="1">
                        <a:latin typeface="Cambria Math" panose="02040503050406030204" pitchFamily="18" charset="0"/>
                      </a:rPr>
                      <m:t>=150−2</m:t>
                    </m:r>
                    <m:r>
                      <a:rPr lang="en-US" sz="700" b="0" i="1">
                        <a:latin typeface="Cambria Math" panose="02040503050406030204" pitchFamily="18" charset="0"/>
                      </a:rPr>
                      <m:t>𝑥</m:t>
                    </m:r>
                  </m:oMath>
                </m:oMathPara>
              </a14:m>
              <a:endParaRPr lang="en-US" sz="700"/>
            </a:p>
          </xdr:txBody>
        </xdr:sp>
      </mc:Choice>
      <mc:Fallback xmlns="">
        <xdr:sp macro="" textlink="">
          <xdr:nvSpPr>
            <xdr:cNvPr id="146" name="TextBox 145">
              <a:extLst>
                <a:ext uri="{FF2B5EF4-FFF2-40B4-BE49-F238E27FC236}">
                  <a16:creationId xmlns:a16="http://schemas.microsoft.com/office/drawing/2014/main" id="{84DC1E0C-162E-BA4D-AC68-324C016233E8}"/>
                </a:ext>
              </a:extLst>
            </xdr:cNvPr>
            <xdr:cNvSpPr txBox="1"/>
          </xdr:nvSpPr>
          <xdr:spPr>
            <a:xfrm rot="3664507">
              <a:off x="13516206782" y="12459943"/>
              <a:ext cx="14161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𝑦=150−2𝑥</a:t>
              </a:r>
              <a:endParaRPr lang="en-US" sz="700"/>
            </a:p>
          </xdr:txBody>
        </xdr:sp>
      </mc:Fallback>
    </mc:AlternateContent>
    <xdr:clientData/>
  </xdr:oneCellAnchor>
  <xdr:oneCellAnchor>
    <xdr:from>
      <xdr:col>2</xdr:col>
      <xdr:colOff>598715</xdr:colOff>
      <xdr:row>272</xdr:row>
      <xdr:rowOff>132131</xdr:rowOff>
    </xdr:from>
    <xdr:ext cx="233163" cy="242945"/>
    <xdr:pic>
      <xdr:nvPicPr>
        <xdr:cNvPr id="147" name="Picture 146">
          <a:extLst>
            <a:ext uri="{FF2B5EF4-FFF2-40B4-BE49-F238E27FC236}">
              <a16:creationId xmlns:a16="http://schemas.microsoft.com/office/drawing/2014/main" id="{86AA47EB-B96F-F649-8F81-AC0882799FE3}"/>
            </a:ext>
          </a:extLst>
        </xdr:cNvPr>
        <xdr:cNvPicPr>
          <a:picLocks noChangeAspect="1"/>
        </xdr:cNvPicPr>
      </xdr:nvPicPr>
      <xdr:blipFill>
        <a:blip xmlns:r="http://schemas.openxmlformats.org/officeDocument/2006/relationships" r:embed="rId1"/>
        <a:stretch>
          <a:fillRect/>
        </a:stretch>
      </xdr:blipFill>
      <xdr:spPr>
        <a:xfrm>
          <a:off x="13516432133" y="11851113"/>
          <a:ext cx="233163" cy="242945"/>
        </a:xfrm>
        <a:prstGeom prst="rect">
          <a:avLst/>
        </a:prstGeom>
      </xdr:spPr>
    </xdr:pic>
    <xdr:clientData/>
  </xdr:oneCellAnchor>
  <xdr:oneCellAnchor>
    <xdr:from>
      <xdr:col>2</xdr:col>
      <xdr:colOff>561975</xdr:colOff>
      <xdr:row>278</xdr:row>
      <xdr:rowOff>142365</xdr:rowOff>
    </xdr:from>
    <xdr:ext cx="275236" cy="172227"/>
    <mc:AlternateContent xmlns:mc="http://schemas.openxmlformats.org/markup-compatibility/2006" xmlns:a14="http://schemas.microsoft.com/office/drawing/2010/main">
      <mc:Choice Requires="a14">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8" name="TextBox 147">
              <a:extLst>
                <a:ext uri="{FF2B5EF4-FFF2-40B4-BE49-F238E27FC236}">
                  <a16:creationId xmlns:a16="http://schemas.microsoft.com/office/drawing/2014/main" id="{259DD706-2FAB-B246-80F3-188126BF2AD9}"/>
                </a:ext>
              </a:extLst>
            </xdr:cNvPr>
            <xdr:cNvSpPr txBox="1"/>
          </xdr:nvSpPr>
          <xdr:spPr>
            <a:xfrm>
              <a:off x="13522656189" y="323368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oneCellAnchor>
    <xdr:from>
      <xdr:col>2</xdr:col>
      <xdr:colOff>779026</xdr:colOff>
      <xdr:row>272</xdr:row>
      <xdr:rowOff>175930</xdr:rowOff>
    </xdr:from>
    <xdr:ext cx="1307774" cy="172227"/>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50</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F425E876-8765-4F4C-B4D4-4ED3F8F088E9}"/>
                </a:ext>
              </a:extLst>
            </xdr:cNvPr>
            <xdr:cNvSpPr txBox="1"/>
          </xdr:nvSpPr>
          <xdr:spPr>
            <a:xfrm>
              <a:off x="13515177211" y="11894912"/>
              <a:ext cx="130777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a:t>
              </a:r>
              <a:endParaRPr lang="en-US" sz="1100"/>
            </a:p>
          </xdr:txBody>
        </xdr:sp>
      </mc:Fallback>
    </mc:AlternateContent>
    <xdr:clientData/>
  </xdr:oneCellAnchor>
  <xdr:twoCellAnchor>
    <xdr:from>
      <xdr:col>2</xdr:col>
      <xdr:colOff>703036</xdr:colOff>
      <xdr:row>274</xdr:row>
      <xdr:rowOff>4536</xdr:rowOff>
    </xdr:from>
    <xdr:to>
      <xdr:col>2</xdr:col>
      <xdr:colOff>716643</xdr:colOff>
      <xdr:row>278</xdr:row>
      <xdr:rowOff>90715</xdr:rowOff>
    </xdr:to>
    <xdr:cxnSp macro="">
      <xdr:nvCxnSpPr>
        <xdr:cNvPr id="150" name="Straight Connector 149">
          <a:extLst>
            <a:ext uri="{FF2B5EF4-FFF2-40B4-BE49-F238E27FC236}">
              <a16:creationId xmlns:a16="http://schemas.microsoft.com/office/drawing/2014/main" id="{6A0C1701-CE35-7E47-9C79-F90C9B3482A0}"/>
            </a:ext>
          </a:extLst>
        </xdr:cNvPr>
        <xdr:cNvCxnSpPr/>
      </xdr:nvCxnSpPr>
      <xdr:spPr>
        <a:xfrm flipH="1" flipV="1">
          <a:off x="13516547368" y="12126572"/>
          <a:ext cx="13607" cy="89228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779026</xdr:colOff>
      <xdr:row>273</xdr:row>
      <xdr:rowOff>54429</xdr:rowOff>
    </xdr:from>
    <xdr:to>
      <xdr:col>3</xdr:col>
      <xdr:colOff>444500</xdr:colOff>
      <xdr:row>273</xdr:row>
      <xdr:rowOff>57936</xdr:rowOff>
    </xdr:to>
    <xdr:cxnSp macro="">
      <xdr:nvCxnSpPr>
        <xdr:cNvPr id="151" name="Straight Connector 150">
          <a:extLst>
            <a:ext uri="{FF2B5EF4-FFF2-40B4-BE49-F238E27FC236}">
              <a16:creationId xmlns:a16="http://schemas.microsoft.com/office/drawing/2014/main" id="{04837EAE-FC2A-6B4A-A6D6-24CF6E658F88}"/>
            </a:ext>
          </a:extLst>
        </xdr:cNvPr>
        <xdr:cNvCxnSpPr>
          <a:endCxn id="149" idx="3"/>
        </xdr:cNvCxnSpPr>
      </xdr:nvCxnSpPr>
      <xdr:spPr>
        <a:xfrm>
          <a:off x="13515994392" y="11974938"/>
          <a:ext cx="490593" cy="3507"/>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200772</xdr:colOff>
      <xdr:row>273</xdr:row>
      <xdr:rowOff>169635</xdr:rowOff>
    </xdr:from>
    <xdr:to>
      <xdr:col>2</xdr:col>
      <xdr:colOff>715296</xdr:colOff>
      <xdr:row>278</xdr:row>
      <xdr:rowOff>102720</xdr:rowOff>
    </xdr:to>
    <xdr:cxnSp macro="">
      <xdr:nvCxnSpPr>
        <xdr:cNvPr id="152" name="Straight Connector 151">
          <a:extLst>
            <a:ext uri="{FF2B5EF4-FFF2-40B4-BE49-F238E27FC236}">
              <a16:creationId xmlns:a16="http://schemas.microsoft.com/office/drawing/2014/main" id="{0EA152FF-AAE3-D94D-AD98-308E5431435C}"/>
            </a:ext>
          </a:extLst>
        </xdr:cNvPr>
        <xdr:cNvCxnSpPr>
          <a:stCxn id="147" idx="2"/>
        </xdr:cNvCxnSpPr>
      </xdr:nvCxnSpPr>
      <xdr:spPr>
        <a:xfrm>
          <a:off x="13516548715" y="12090144"/>
          <a:ext cx="514524" cy="940720"/>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5445</xdr:colOff>
      <xdr:row>271</xdr:row>
      <xdr:rowOff>9338</xdr:rowOff>
    </xdr:from>
    <xdr:to>
      <xdr:col>3</xdr:col>
      <xdr:colOff>443567</xdr:colOff>
      <xdr:row>273</xdr:row>
      <xdr:rowOff>48163</xdr:rowOff>
    </xdr:to>
    <xdr:cxnSp macro="">
      <xdr:nvCxnSpPr>
        <xdr:cNvPr id="153" name="Straight Connector 152">
          <a:extLst>
            <a:ext uri="{FF2B5EF4-FFF2-40B4-BE49-F238E27FC236}">
              <a16:creationId xmlns:a16="http://schemas.microsoft.com/office/drawing/2014/main" id="{9A285043-7290-3343-8D55-E447442DE37D}"/>
            </a:ext>
          </a:extLst>
        </xdr:cNvPr>
        <xdr:cNvCxnSpPr>
          <a:endCxn id="147" idx="1"/>
        </xdr:cNvCxnSpPr>
      </xdr:nvCxnSpPr>
      <xdr:spPr>
        <a:xfrm>
          <a:off x="13515995325" y="11526793"/>
          <a:ext cx="438122" cy="441879"/>
        </a:xfrm>
        <a:prstGeom prst="line">
          <a:avLst/>
        </a:prstGeom>
        <a:ln/>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301625</xdr:colOff>
      <xdr:row>278</xdr:row>
      <xdr:rowOff>148715</xdr:rowOff>
    </xdr:from>
    <xdr:ext cx="275236"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0">
                        <a:latin typeface="Cambria Math" panose="02040503050406030204" pitchFamily="18" charset="0"/>
                      </a:rPr>
                      <m:t>62</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F09BFA6B-C953-96F5-8E76-066DA101FDE8}"/>
                </a:ext>
              </a:extLst>
            </xdr:cNvPr>
            <xdr:cNvSpPr txBox="1"/>
          </xdr:nvSpPr>
          <xdr:spPr>
            <a:xfrm>
              <a:off x="13526048737" y="62049181"/>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62</a:t>
              </a:r>
              <a:endParaRPr lang="en-US" sz="1100"/>
            </a:p>
          </xdr:txBody>
        </xdr:sp>
      </mc:Fallback>
    </mc:AlternateContent>
    <xdr:clientData/>
  </xdr:oneCellAnchor>
  <xdr:twoCellAnchor>
    <xdr:from>
      <xdr:col>2</xdr:col>
      <xdr:colOff>463550</xdr:colOff>
      <xdr:row>276</xdr:row>
      <xdr:rowOff>29936</xdr:rowOff>
    </xdr:from>
    <xdr:to>
      <xdr:col>2</xdr:col>
      <xdr:colOff>468993</xdr:colOff>
      <xdr:row>278</xdr:row>
      <xdr:rowOff>88900</xdr:rowOff>
    </xdr:to>
    <xdr:cxnSp macro="">
      <xdr:nvCxnSpPr>
        <xdr:cNvPr id="155" name="Straight Connector 154">
          <a:extLst>
            <a:ext uri="{FF2B5EF4-FFF2-40B4-BE49-F238E27FC236}">
              <a16:creationId xmlns:a16="http://schemas.microsoft.com/office/drawing/2014/main" id="{26D980AA-FE03-E7BC-AA29-9562F9F45371}"/>
            </a:ext>
          </a:extLst>
        </xdr:cNvPr>
        <xdr:cNvCxnSpPr/>
      </xdr:nvCxnSpPr>
      <xdr:spPr>
        <a:xfrm flipH="1" flipV="1">
          <a:off x="13526156605" y="61523114"/>
          <a:ext cx="5443" cy="466252"/>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469900</xdr:colOff>
      <xdr:row>276</xdr:row>
      <xdr:rowOff>50800</xdr:rowOff>
    </xdr:from>
    <xdr:to>
      <xdr:col>3</xdr:col>
      <xdr:colOff>450850</xdr:colOff>
      <xdr:row>276</xdr:row>
      <xdr:rowOff>50800</xdr:rowOff>
    </xdr:to>
    <xdr:cxnSp macro="">
      <xdr:nvCxnSpPr>
        <xdr:cNvPr id="157" name="Straight Connector 156">
          <a:extLst>
            <a:ext uri="{FF2B5EF4-FFF2-40B4-BE49-F238E27FC236}">
              <a16:creationId xmlns:a16="http://schemas.microsoft.com/office/drawing/2014/main" id="{E5616BAF-EB97-201E-A99D-69E04C1F90DE}"/>
            </a:ext>
          </a:extLst>
        </xdr:cNvPr>
        <xdr:cNvCxnSpPr/>
      </xdr:nvCxnSpPr>
      <xdr:spPr>
        <a:xfrm>
          <a:off x="13525349063" y="61543978"/>
          <a:ext cx="806635" cy="0"/>
        </a:xfrm>
        <a:prstGeom prst="line">
          <a:avLst/>
        </a:prstGeom>
        <a:ln w="9525"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400050</xdr:colOff>
      <xdr:row>275</xdr:row>
      <xdr:rowOff>161925</xdr:rowOff>
    </xdr:from>
    <xdr:to>
      <xdr:col>2</xdr:col>
      <xdr:colOff>523875</xdr:colOff>
      <xdr:row>276</xdr:row>
      <xdr:rowOff>127000</xdr:rowOff>
    </xdr:to>
    <xdr:sp macro="" textlink="">
      <xdr:nvSpPr>
        <xdr:cNvPr id="160" name="Oval 159">
          <a:extLst>
            <a:ext uri="{FF2B5EF4-FFF2-40B4-BE49-F238E27FC236}">
              <a16:creationId xmlns:a16="http://schemas.microsoft.com/office/drawing/2014/main" id="{A285F155-CA48-9DB3-EE58-0D187053421F}"/>
            </a:ext>
          </a:extLst>
        </xdr:cNvPr>
        <xdr:cNvSpPr/>
      </xdr:nvSpPr>
      <xdr:spPr>
        <a:xfrm>
          <a:off x="13526101723" y="61451459"/>
          <a:ext cx="123825" cy="168719"/>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4</xdr:col>
      <xdr:colOff>412750</xdr:colOff>
      <xdr:row>268</xdr:row>
      <xdr:rowOff>15875</xdr:rowOff>
    </xdr:from>
    <xdr:to>
      <xdr:col>4</xdr:col>
      <xdr:colOff>536575</xdr:colOff>
      <xdr:row>268</xdr:row>
      <xdr:rowOff>184150</xdr:rowOff>
    </xdr:to>
    <xdr:sp macro="" textlink="">
      <xdr:nvSpPr>
        <xdr:cNvPr id="161" name="Oval 160">
          <a:extLst>
            <a:ext uri="{FF2B5EF4-FFF2-40B4-BE49-F238E27FC236}">
              <a16:creationId xmlns:a16="http://schemas.microsoft.com/office/drawing/2014/main" id="{1C9036C7-316A-F5B3-DD82-ABB18AB44E95}"/>
            </a:ext>
          </a:extLst>
        </xdr:cNvPr>
        <xdr:cNvSpPr/>
      </xdr:nvSpPr>
      <xdr:spPr>
        <a:xfrm>
          <a:off x="13521305825" y="30178375"/>
          <a:ext cx="123825" cy="1682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oneCellAnchor>
    <xdr:from>
      <xdr:col>4</xdr:col>
      <xdr:colOff>190500</xdr:colOff>
      <xdr:row>273</xdr:row>
      <xdr:rowOff>9526</xdr:rowOff>
    </xdr:from>
    <xdr:ext cx="3178294" cy="172227"/>
    <mc:AlternateContent xmlns:mc="http://schemas.openxmlformats.org/markup-compatibility/2006" xmlns:a14="http://schemas.microsoft.com/office/drawing/2010/main">
      <mc:Choice Requires="a14">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=150−2</m:t>
                    </m:r>
                    <m:r>
                      <a:rPr lang="en-US" sz="1100" b="0" i="1">
                        <a:latin typeface="Cambria Math" panose="02040503050406030204" pitchFamily="18" charset="0"/>
                      </a:rPr>
                      <m:t>𝑥</m:t>
                    </m:r>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𝐹</m:t>
                        </m:r>
                      </m:sub>
                    </m:sSub>
                    <m:r>
                      <a:rPr lang="en-US" sz="1100" b="0" i="1">
                        <a:latin typeface="Cambria Math" panose="02040503050406030204" pitchFamily="18" charset="0"/>
                      </a:rPr>
                      <m:t>=62→</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𝐹</m:t>
                        </m:r>
                      </m:sub>
                    </m:sSub>
                    <m:r>
                      <a:rPr lang="en-US" sz="1100" b="0" i="1">
                        <a:latin typeface="Cambria Math" panose="02040503050406030204" pitchFamily="18" charset="0"/>
                      </a:rPr>
                      <m:t>=150−62∗2=26</m:t>
                    </m:r>
                  </m:oMath>
                </m:oMathPara>
              </a14:m>
              <a:endParaRPr lang="en-US" sz="1100"/>
            </a:p>
          </xdr:txBody>
        </xdr:sp>
      </mc:Choice>
      <mc:Fallback xmlns="">
        <xdr:sp macro="" textlink="">
          <xdr:nvSpPr>
            <xdr:cNvPr id="162" name="TextBox 161">
              <a:extLst>
                <a:ext uri="{FF2B5EF4-FFF2-40B4-BE49-F238E27FC236}">
                  <a16:creationId xmlns:a16="http://schemas.microsoft.com/office/drawing/2014/main" id="{DD2ECFD4-B9AA-8137-B1A8-49C4DC3A95DD}"/>
                </a:ext>
              </a:extLst>
            </xdr:cNvPr>
            <xdr:cNvSpPr txBox="1"/>
          </xdr:nvSpPr>
          <xdr:spPr>
            <a:xfrm>
              <a:off x="13518473606" y="31188026"/>
              <a:ext cx="31782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𝑦=150−2𝑥→𝑥_𝐹=62→𝑦_𝐹=150−62∗2=26</a:t>
              </a:r>
              <a:endParaRPr lang="en-US" sz="1100"/>
            </a:p>
          </xdr:txBody>
        </xdr:sp>
      </mc:Fallback>
    </mc:AlternateContent>
    <xdr:clientData/>
  </xdr:oneCellAnchor>
  <xdr:oneCellAnchor>
    <xdr:from>
      <xdr:col>3</xdr:col>
      <xdr:colOff>450850</xdr:colOff>
      <xdr:row>275</xdr:row>
      <xdr:rowOff>180465</xdr:rowOff>
    </xdr:from>
    <xdr:ext cx="275236" cy="172227"/>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0">
                        <a:latin typeface="Cambria Math" panose="02040503050406030204" pitchFamily="18" charset="0"/>
                      </a:rPr>
                      <m:t>26</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34DD919-28E7-3FCF-F65C-CD75B4C96C0F}"/>
                </a:ext>
              </a:extLst>
            </xdr:cNvPr>
            <xdr:cNvSpPr txBox="1"/>
          </xdr:nvSpPr>
          <xdr:spPr>
            <a:xfrm>
              <a:off x="13521941814" y="31765365"/>
              <a:ext cx="27523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26</a:t>
              </a:r>
              <a:endParaRPr lang="en-US" sz="1100"/>
            </a:p>
          </xdr:txBody>
        </xdr:sp>
      </mc:Fallback>
    </mc:AlternateContent>
    <xdr:clientData/>
  </xdr:oneCellAnchor>
  <xdr:twoCellAnchor>
    <xdr:from>
      <xdr:col>3</xdr:col>
      <xdr:colOff>726086</xdr:colOff>
      <xdr:row>273</xdr:row>
      <xdr:rowOff>95640</xdr:rowOff>
    </xdr:from>
    <xdr:to>
      <xdr:col>4</xdr:col>
      <xdr:colOff>190500</xdr:colOff>
      <xdr:row>276</xdr:row>
      <xdr:rowOff>63379</xdr:rowOff>
    </xdr:to>
    <xdr:cxnSp macro="">
      <xdr:nvCxnSpPr>
        <xdr:cNvPr id="165" name="Straight Arrow Connector 164">
          <a:extLst>
            <a:ext uri="{FF2B5EF4-FFF2-40B4-BE49-F238E27FC236}">
              <a16:creationId xmlns:a16="http://schemas.microsoft.com/office/drawing/2014/main" id="{A7F51B96-8070-94F8-64DB-37F0E9964577}"/>
            </a:ext>
          </a:extLst>
        </xdr:cNvPr>
        <xdr:cNvCxnSpPr>
          <a:stCxn id="163" idx="1"/>
          <a:endCxn id="162" idx="3"/>
        </xdr:cNvCxnSpPr>
      </xdr:nvCxnSpPr>
      <xdr:spPr>
        <a:xfrm flipH="1" flipV="1">
          <a:off x="13524783727" y="60977885"/>
          <a:ext cx="290100" cy="5786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80818</xdr:colOff>
      <xdr:row>44</xdr:row>
      <xdr:rowOff>196273</xdr:rowOff>
    </xdr:from>
    <xdr:to>
      <xdr:col>3</xdr:col>
      <xdr:colOff>259773</xdr:colOff>
      <xdr:row>45</xdr:row>
      <xdr:rowOff>190500</xdr:rowOff>
    </xdr:to>
    <xdr:sp macro="" textlink="">
      <xdr:nvSpPr>
        <xdr:cNvPr id="5" name="Oval 4">
          <a:extLst>
            <a:ext uri="{FF2B5EF4-FFF2-40B4-BE49-F238E27FC236}">
              <a16:creationId xmlns:a16="http://schemas.microsoft.com/office/drawing/2014/main" id="{F223D4AE-6AA8-BCAF-9E50-DE9533711B83}"/>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44</xdr:row>
      <xdr:rowOff>1</xdr:rowOff>
    </xdr:from>
    <xdr:to>
      <xdr:col>3</xdr:col>
      <xdr:colOff>265546</xdr:colOff>
      <xdr:row>44</xdr:row>
      <xdr:rowOff>196274</xdr:rowOff>
    </xdr:to>
    <xdr:sp macro="" textlink="">
      <xdr:nvSpPr>
        <xdr:cNvPr id="35" name="Oval 34">
          <a:extLst>
            <a:ext uri="{FF2B5EF4-FFF2-40B4-BE49-F238E27FC236}">
              <a16:creationId xmlns:a16="http://schemas.microsoft.com/office/drawing/2014/main" id="{C9F6CA72-1DCD-DC66-E258-BEC124EFEED6}"/>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42</xdr:row>
      <xdr:rowOff>196274</xdr:rowOff>
    </xdr:from>
    <xdr:to>
      <xdr:col>3</xdr:col>
      <xdr:colOff>271319</xdr:colOff>
      <xdr:row>43</xdr:row>
      <xdr:rowOff>190501</xdr:rowOff>
    </xdr:to>
    <xdr:sp macro="" textlink="">
      <xdr:nvSpPr>
        <xdr:cNvPr id="36" name="Oval 35">
          <a:extLst>
            <a:ext uri="{FF2B5EF4-FFF2-40B4-BE49-F238E27FC236}">
              <a16:creationId xmlns:a16="http://schemas.microsoft.com/office/drawing/2014/main" id="{607E5002-A58F-0330-B227-241058BB7E91}"/>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42</xdr:row>
      <xdr:rowOff>5774</xdr:rowOff>
    </xdr:from>
    <xdr:to>
      <xdr:col>3</xdr:col>
      <xdr:colOff>282865</xdr:colOff>
      <xdr:row>43</xdr:row>
      <xdr:rowOff>1</xdr:rowOff>
    </xdr:to>
    <xdr:sp macro="" textlink="">
      <xdr:nvSpPr>
        <xdr:cNvPr id="56" name="Oval 55">
          <a:extLst>
            <a:ext uri="{FF2B5EF4-FFF2-40B4-BE49-F238E27FC236}">
              <a16:creationId xmlns:a16="http://schemas.microsoft.com/office/drawing/2014/main" id="{B8C7B895-C213-211D-9D62-7720B4B850A8}"/>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41</xdr:row>
      <xdr:rowOff>225136</xdr:rowOff>
    </xdr:from>
    <xdr:to>
      <xdr:col>10</xdr:col>
      <xdr:colOff>288636</xdr:colOff>
      <xdr:row>51</xdr:row>
      <xdr:rowOff>161637</xdr:rowOff>
    </xdr:to>
    <xdr:cxnSp macro="">
      <xdr:nvCxnSpPr>
        <xdr:cNvPr id="121" name="Straight Arrow Connector 120">
          <a:extLst>
            <a:ext uri="{FF2B5EF4-FFF2-40B4-BE49-F238E27FC236}">
              <a16:creationId xmlns:a16="http://schemas.microsoft.com/office/drawing/2014/main" id="{35AEAD15-31E6-10A9-6148-829C50B3B38D}"/>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41</xdr:row>
      <xdr:rowOff>1732</xdr:rowOff>
    </xdr:from>
    <xdr:ext cx="1006305" cy="172227"/>
    <mc:AlternateContent xmlns:mc="http://schemas.openxmlformats.org/markup-compatibility/2006" xmlns:a14="http://schemas.microsoft.com/office/drawing/2010/main">
      <mc:Choice Requires="a14">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27" name="TextBox 126">
              <a:extLst>
                <a:ext uri="{FF2B5EF4-FFF2-40B4-BE49-F238E27FC236}">
                  <a16:creationId xmlns:a16="http://schemas.microsoft.com/office/drawing/2014/main" id="{2F1FA21E-9074-57CC-C67D-D202A62C4664}"/>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49</xdr:row>
      <xdr:rowOff>115455</xdr:rowOff>
    </xdr:from>
    <xdr:to>
      <xdr:col>10</xdr:col>
      <xdr:colOff>588818</xdr:colOff>
      <xdr:row>49</xdr:row>
      <xdr:rowOff>127000</xdr:rowOff>
    </xdr:to>
    <xdr:cxnSp macro="">
      <xdr:nvCxnSpPr>
        <xdr:cNvPr id="131" name="Straight Arrow Connector 130">
          <a:extLst>
            <a:ext uri="{FF2B5EF4-FFF2-40B4-BE49-F238E27FC236}">
              <a16:creationId xmlns:a16="http://schemas.microsoft.com/office/drawing/2014/main" id="{B2D81E53-61DD-C0C0-2CB4-EDEE7726A38F}"/>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49</xdr:row>
      <xdr:rowOff>30596</xdr:rowOff>
    </xdr:from>
    <xdr:ext cx="100630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8FCC506F-BAB9-07E4-80B5-0EF7ECDFE10C}"/>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41</xdr:row>
      <xdr:rowOff>648277</xdr:rowOff>
    </xdr:from>
    <xdr:ext cx="1006305"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102C24FE-D027-2F44-DE2B-230F1082A21B}"/>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49</xdr:row>
      <xdr:rowOff>180687</xdr:rowOff>
    </xdr:from>
    <xdr:ext cx="100630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8E610DA5-E7E2-86C7-EAFB-5C94ABCD4585}"/>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41</xdr:row>
      <xdr:rowOff>733136</xdr:rowOff>
    </xdr:from>
    <xdr:to>
      <xdr:col>10</xdr:col>
      <xdr:colOff>288636</xdr:colOff>
      <xdr:row>41</xdr:row>
      <xdr:rowOff>877454</xdr:rowOff>
    </xdr:to>
    <xdr:cxnSp macro="">
      <xdr:nvCxnSpPr>
        <xdr:cNvPr id="202" name="Straight Connector 201">
          <a:extLst>
            <a:ext uri="{FF2B5EF4-FFF2-40B4-BE49-F238E27FC236}">
              <a16:creationId xmlns:a16="http://schemas.microsoft.com/office/drawing/2014/main" id="{0D7F23D4-2835-6EAF-D6EF-375B4F0BC272}"/>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41</xdr:row>
      <xdr:rowOff>865909</xdr:rowOff>
    </xdr:from>
    <xdr:to>
      <xdr:col>9</xdr:col>
      <xdr:colOff>606137</xdr:colOff>
      <xdr:row>41</xdr:row>
      <xdr:rowOff>1310409</xdr:rowOff>
    </xdr:to>
    <xdr:cxnSp macro="">
      <xdr:nvCxnSpPr>
        <xdr:cNvPr id="204" name="Straight Connector 203">
          <a:extLst>
            <a:ext uri="{FF2B5EF4-FFF2-40B4-BE49-F238E27FC236}">
              <a16:creationId xmlns:a16="http://schemas.microsoft.com/office/drawing/2014/main" id="{9C76876F-0492-F5EF-B44B-143BD7525172}"/>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41</xdr:row>
      <xdr:rowOff>1316184</xdr:rowOff>
    </xdr:from>
    <xdr:to>
      <xdr:col>8</xdr:col>
      <xdr:colOff>721590</xdr:colOff>
      <xdr:row>44</xdr:row>
      <xdr:rowOff>184727</xdr:rowOff>
    </xdr:to>
    <xdr:cxnSp macro="">
      <xdr:nvCxnSpPr>
        <xdr:cNvPr id="210" name="Straight Connector 209">
          <a:extLst>
            <a:ext uri="{FF2B5EF4-FFF2-40B4-BE49-F238E27FC236}">
              <a16:creationId xmlns:a16="http://schemas.microsoft.com/office/drawing/2014/main" id="{E2A90937-0BA6-4A7E-2875-5F09C1F54954}"/>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44</xdr:row>
      <xdr:rowOff>167412</xdr:rowOff>
    </xdr:from>
    <xdr:to>
      <xdr:col>7</xdr:col>
      <xdr:colOff>906319</xdr:colOff>
      <xdr:row>49</xdr:row>
      <xdr:rowOff>121228</xdr:rowOff>
    </xdr:to>
    <xdr:cxnSp macro="">
      <xdr:nvCxnSpPr>
        <xdr:cNvPr id="214" name="Straight Connector 213">
          <a:extLst>
            <a:ext uri="{FF2B5EF4-FFF2-40B4-BE49-F238E27FC236}">
              <a16:creationId xmlns:a16="http://schemas.microsoft.com/office/drawing/2014/main" id="{F64C7D63-C896-81EB-CD39-B31CF731CEC8}"/>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49</xdr:row>
      <xdr:rowOff>140277</xdr:rowOff>
    </xdr:from>
    <xdr:ext cx="1006305"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F82A6BF8-171E-76DB-1A62-3EBD0A2CA810}"/>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49</xdr:row>
      <xdr:rowOff>151822</xdr:rowOff>
    </xdr:from>
    <xdr:ext cx="1006305" cy="17222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239" name="TextBox 238">
              <a:extLst>
                <a:ext uri="{FF2B5EF4-FFF2-40B4-BE49-F238E27FC236}">
                  <a16:creationId xmlns:a16="http://schemas.microsoft.com/office/drawing/2014/main" id="{10F6E0E7-CE5F-58EB-2774-2407E0F3AB1D}"/>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49</xdr:row>
      <xdr:rowOff>169141</xdr:rowOff>
    </xdr:from>
    <xdr:ext cx="1006305" cy="172227"/>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04EA562B-CDAE-1FD8-3214-929DF114C62B}"/>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41</xdr:row>
      <xdr:rowOff>819727</xdr:rowOff>
    </xdr:from>
    <xdr:to>
      <xdr:col>9</xdr:col>
      <xdr:colOff>658092</xdr:colOff>
      <xdr:row>41</xdr:row>
      <xdr:rowOff>1016000</xdr:rowOff>
    </xdr:to>
    <xdr:sp macro="" textlink="">
      <xdr:nvSpPr>
        <xdr:cNvPr id="291" name="Oval 290">
          <a:extLst>
            <a:ext uri="{FF2B5EF4-FFF2-40B4-BE49-F238E27FC236}">
              <a16:creationId xmlns:a16="http://schemas.microsoft.com/office/drawing/2014/main" id="{F2C3797D-5B9E-464F-B676-C9F15462C3C8}"/>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41</xdr:row>
      <xdr:rowOff>1229591</xdr:rowOff>
    </xdr:from>
    <xdr:to>
      <xdr:col>8</xdr:col>
      <xdr:colOff>802410</xdr:colOff>
      <xdr:row>41</xdr:row>
      <xdr:rowOff>1425864</xdr:rowOff>
    </xdr:to>
    <xdr:sp macro="" textlink="">
      <xdr:nvSpPr>
        <xdr:cNvPr id="292" name="Oval 291">
          <a:extLst>
            <a:ext uri="{FF2B5EF4-FFF2-40B4-BE49-F238E27FC236}">
              <a16:creationId xmlns:a16="http://schemas.microsoft.com/office/drawing/2014/main" id="{5B8AAFF5-AC87-BD0E-B492-CBEE2309E015}"/>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44</xdr:row>
      <xdr:rowOff>75046</xdr:rowOff>
    </xdr:from>
    <xdr:to>
      <xdr:col>8</xdr:col>
      <xdr:colOff>1</xdr:colOff>
      <xdr:row>45</xdr:row>
      <xdr:rowOff>69273</xdr:rowOff>
    </xdr:to>
    <xdr:sp macro="" textlink="">
      <xdr:nvSpPr>
        <xdr:cNvPr id="293" name="Oval 292">
          <a:extLst>
            <a:ext uri="{FF2B5EF4-FFF2-40B4-BE49-F238E27FC236}">
              <a16:creationId xmlns:a16="http://schemas.microsoft.com/office/drawing/2014/main" id="{ECDD035A-3672-306D-AD21-21C5BD781EC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48</xdr:row>
      <xdr:rowOff>196273</xdr:rowOff>
    </xdr:from>
    <xdr:to>
      <xdr:col>7</xdr:col>
      <xdr:colOff>404092</xdr:colOff>
      <xdr:row>49</xdr:row>
      <xdr:rowOff>190501</xdr:rowOff>
    </xdr:to>
    <xdr:sp macro="" textlink="">
      <xdr:nvSpPr>
        <xdr:cNvPr id="296" name="Oval 295">
          <a:extLst>
            <a:ext uri="{FF2B5EF4-FFF2-40B4-BE49-F238E27FC236}">
              <a16:creationId xmlns:a16="http://schemas.microsoft.com/office/drawing/2014/main" id="{6C5C1FF1-80E6-7030-A0DE-687B0B0DB891}"/>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41</xdr:row>
      <xdr:rowOff>856096</xdr:rowOff>
    </xdr:from>
    <xdr:ext cx="1006305" cy="172227"/>
    <mc:AlternateContent xmlns:mc="http://schemas.openxmlformats.org/markup-compatibility/2006" xmlns:a14="http://schemas.microsoft.com/office/drawing/2010/main">
      <mc:Choice Requires="a14">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15" name="TextBox 314">
              <a:extLst>
                <a:ext uri="{FF2B5EF4-FFF2-40B4-BE49-F238E27FC236}">
                  <a16:creationId xmlns:a16="http://schemas.microsoft.com/office/drawing/2014/main" id="{3F66437B-D6F4-4E1B-8D25-352F32640FA8}"/>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41</xdr:row>
      <xdr:rowOff>1265961</xdr:rowOff>
    </xdr:from>
    <xdr:ext cx="1006305"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52F024D5-3F74-4002-1ABC-2B4B6AF81236}"/>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44</xdr:row>
      <xdr:rowOff>99869</xdr:rowOff>
    </xdr:from>
    <xdr:ext cx="100630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C6BD7980-1E22-76BC-D1F1-B98722FF12FF}"/>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48</xdr:row>
      <xdr:rowOff>128733</xdr:rowOff>
    </xdr:from>
    <xdr:ext cx="1006305"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3E9BCAC4-547E-CD1E-CEAC-A9916B0284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41</xdr:row>
      <xdr:rowOff>654049</xdr:rowOff>
    </xdr:from>
    <xdr:ext cx="1006305" cy="172227"/>
    <mc:AlternateContent xmlns:mc="http://schemas.openxmlformats.org/markup-compatibility/2006" xmlns:a14="http://schemas.microsoft.com/office/drawing/2010/main">
      <mc:Choice Requires="a14">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20" name="TextBox 319">
              <a:extLst>
                <a:ext uri="{FF2B5EF4-FFF2-40B4-BE49-F238E27FC236}">
                  <a16:creationId xmlns:a16="http://schemas.microsoft.com/office/drawing/2014/main" id="{1C8CB2AB-7148-BEE9-BEFD-3D3C03E68F8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41</xdr:row>
      <xdr:rowOff>1069686</xdr:rowOff>
    </xdr:from>
    <xdr:ext cx="1006305" cy="172227"/>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21" name="TextBox 320">
              <a:extLst>
                <a:ext uri="{FF2B5EF4-FFF2-40B4-BE49-F238E27FC236}">
                  <a16:creationId xmlns:a16="http://schemas.microsoft.com/office/drawing/2014/main" id="{AD175980-A2C5-0C82-A69C-2B90F71B0200}"/>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43</xdr:row>
      <xdr:rowOff>146050</xdr:rowOff>
    </xdr:from>
    <xdr:ext cx="1006305" cy="172227"/>
    <mc:AlternateContent xmlns:mc="http://schemas.openxmlformats.org/markup-compatibility/2006" xmlns:a14="http://schemas.microsoft.com/office/drawing/2010/main">
      <mc:Choice Requires="a14">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22" name="TextBox 321">
              <a:extLst>
                <a:ext uri="{FF2B5EF4-FFF2-40B4-BE49-F238E27FC236}">
                  <a16:creationId xmlns:a16="http://schemas.microsoft.com/office/drawing/2014/main" id="{2E6F6E01-C35B-3559-6069-3BA680B30184}"/>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41</xdr:row>
      <xdr:rowOff>694458</xdr:rowOff>
    </xdr:from>
    <xdr:ext cx="365531" cy="172227"/>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23" name="TextBox 322">
              <a:extLst>
                <a:ext uri="{FF2B5EF4-FFF2-40B4-BE49-F238E27FC236}">
                  <a16:creationId xmlns:a16="http://schemas.microsoft.com/office/drawing/2014/main" id="{837680EF-067B-417E-9F59-6E2B7B288179}"/>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41</xdr:row>
      <xdr:rowOff>983094</xdr:rowOff>
    </xdr:from>
    <xdr:ext cx="365531" cy="172227"/>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24" name="TextBox 323">
              <a:extLst>
                <a:ext uri="{FF2B5EF4-FFF2-40B4-BE49-F238E27FC236}">
                  <a16:creationId xmlns:a16="http://schemas.microsoft.com/office/drawing/2014/main" id="{1A0A3F90-4CBD-E20C-4706-65BEF3B6A507}"/>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42</xdr:row>
      <xdr:rowOff>59458</xdr:rowOff>
    </xdr:from>
    <xdr:ext cx="365531" cy="172227"/>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25" name="TextBox 324">
              <a:extLst>
                <a:ext uri="{FF2B5EF4-FFF2-40B4-BE49-F238E27FC236}">
                  <a16:creationId xmlns:a16="http://schemas.microsoft.com/office/drawing/2014/main" id="{6F1D94A3-E458-4D99-A918-8934918E9007}"/>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46</xdr:row>
      <xdr:rowOff>128731</xdr:rowOff>
    </xdr:from>
    <xdr:ext cx="365531" cy="172227"/>
    <mc:AlternateContent xmlns:mc="http://schemas.openxmlformats.org/markup-compatibility/2006" xmlns:a14="http://schemas.microsoft.com/office/drawing/2010/main">
      <mc:Choice Requires="a14">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26" name="TextBox 325">
              <a:extLst>
                <a:ext uri="{FF2B5EF4-FFF2-40B4-BE49-F238E27FC236}">
                  <a16:creationId xmlns:a16="http://schemas.microsoft.com/office/drawing/2014/main" id="{2310502E-902F-3219-7C9D-A1D0619309B1}"/>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3</xdr:col>
      <xdr:colOff>80818</xdr:colOff>
      <xdr:row>64</xdr:row>
      <xdr:rowOff>196273</xdr:rowOff>
    </xdr:from>
    <xdr:to>
      <xdr:col>3</xdr:col>
      <xdr:colOff>259773</xdr:colOff>
      <xdr:row>65</xdr:row>
      <xdr:rowOff>190500</xdr:rowOff>
    </xdr:to>
    <xdr:sp macro="" textlink="">
      <xdr:nvSpPr>
        <xdr:cNvPr id="355" name="Oval 354">
          <a:extLst>
            <a:ext uri="{FF2B5EF4-FFF2-40B4-BE49-F238E27FC236}">
              <a16:creationId xmlns:a16="http://schemas.microsoft.com/office/drawing/2014/main" id="{F4D57013-A92B-BD4A-87C8-1AE4E62FF38D}"/>
            </a:ext>
          </a:extLst>
        </xdr:cNvPr>
        <xdr:cNvSpPr/>
      </xdr:nvSpPr>
      <xdr:spPr>
        <a:xfrm>
          <a:off x="13522405818" y="1183409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3</xdr:col>
      <xdr:colOff>86591</xdr:colOff>
      <xdr:row>64</xdr:row>
      <xdr:rowOff>1</xdr:rowOff>
    </xdr:from>
    <xdr:to>
      <xdr:col>3</xdr:col>
      <xdr:colOff>265546</xdr:colOff>
      <xdr:row>64</xdr:row>
      <xdr:rowOff>196274</xdr:rowOff>
    </xdr:to>
    <xdr:sp macro="" textlink="">
      <xdr:nvSpPr>
        <xdr:cNvPr id="356" name="Oval 355">
          <a:extLst>
            <a:ext uri="{FF2B5EF4-FFF2-40B4-BE49-F238E27FC236}">
              <a16:creationId xmlns:a16="http://schemas.microsoft.com/office/drawing/2014/main" id="{FE398B1F-F9E6-3E45-B256-B2AF3E545515}"/>
            </a:ext>
          </a:extLst>
        </xdr:cNvPr>
        <xdr:cNvSpPr/>
      </xdr:nvSpPr>
      <xdr:spPr>
        <a:xfrm>
          <a:off x="13522400045" y="11637819"/>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3</xdr:col>
      <xdr:colOff>92364</xdr:colOff>
      <xdr:row>62</xdr:row>
      <xdr:rowOff>196274</xdr:rowOff>
    </xdr:from>
    <xdr:to>
      <xdr:col>3</xdr:col>
      <xdr:colOff>271319</xdr:colOff>
      <xdr:row>63</xdr:row>
      <xdr:rowOff>190501</xdr:rowOff>
    </xdr:to>
    <xdr:sp macro="" textlink="">
      <xdr:nvSpPr>
        <xdr:cNvPr id="357" name="Oval 356">
          <a:extLst>
            <a:ext uri="{FF2B5EF4-FFF2-40B4-BE49-F238E27FC236}">
              <a16:creationId xmlns:a16="http://schemas.microsoft.com/office/drawing/2014/main" id="{E95C95B3-B9AB-7F42-BB58-950FDC59C19D}"/>
            </a:ext>
          </a:extLst>
        </xdr:cNvPr>
        <xdr:cNvSpPr/>
      </xdr:nvSpPr>
      <xdr:spPr>
        <a:xfrm>
          <a:off x="13522394272" y="114300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3</xdr:col>
      <xdr:colOff>103910</xdr:colOff>
      <xdr:row>62</xdr:row>
      <xdr:rowOff>5774</xdr:rowOff>
    </xdr:from>
    <xdr:to>
      <xdr:col>3</xdr:col>
      <xdr:colOff>282865</xdr:colOff>
      <xdr:row>63</xdr:row>
      <xdr:rowOff>1</xdr:rowOff>
    </xdr:to>
    <xdr:sp macro="" textlink="">
      <xdr:nvSpPr>
        <xdr:cNvPr id="358" name="Oval 357">
          <a:extLst>
            <a:ext uri="{FF2B5EF4-FFF2-40B4-BE49-F238E27FC236}">
              <a16:creationId xmlns:a16="http://schemas.microsoft.com/office/drawing/2014/main" id="{A8A54836-4B7F-DF4F-A42F-62B53CCCCAF9}"/>
            </a:ext>
          </a:extLst>
        </xdr:cNvPr>
        <xdr:cNvSpPr/>
      </xdr:nvSpPr>
      <xdr:spPr>
        <a:xfrm>
          <a:off x="13522382726" y="11239501"/>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twoCellAnchor>
    <xdr:from>
      <xdr:col>10</xdr:col>
      <xdr:colOff>265545</xdr:colOff>
      <xdr:row>61</xdr:row>
      <xdr:rowOff>225136</xdr:rowOff>
    </xdr:from>
    <xdr:to>
      <xdr:col>10</xdr:col>
      <xdr:colOff>288636</xdr:colOff>
      <xdr:row>71</xdr:row>
      <xdr:rowOff>161637</xdr:rowOff>
    </xdr:to>
    <xdr:cxnSp macro="">
      <xdr:nvCxnSpPr>
        <xdr:cNvPr id="359" name="Straight Arrow Connector 358">
          <a:extLst>
            <a:ext uri="{FF2B5EF4-FFF2-40B4-BE49-F238E27FC236}">
              <a16:creationId xmlns:a16="http://schemas.microsoft.com/office/drawing/2014/main" id="{DBFDDF04-623E-2541-BE59-B9F10B12DE05}"/>
            </a:ext>
          </a:extLst>
        </xdr:cNvPr>
        <xdr:cNvCxnSpPr/>
      </xdr:nvCxnSpPr>
      <xdr:spPr>
        <a:xfrm flipH="1" flipV="1">
          <a:off x="13516448364" y="9946409"/>
          <a:ext cx="23091" cy="3267364"/>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611910</xdr:colOff>
      <xdr:row>61</xdr:row>
      <xdr:rowOff>1732</xdr:rowOff>
    </xdr:from>
    <xdr:ext cx="1006305" cy="172227"/>
    <mc:AlternateContent xmlns:mc="http://schemas.openxmlformats.org/markup-compatibility/2006" xmlns:a14="http://schemas.microsoft.com/office/drawing/2010/main">
      <mc:Choice Requires="a14">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60" name="TextBox 359">
              <a:extLst>
                <a:ext uri="{FF2B5EF4-FFF2-40B4-BE49-F238E27FC236}">
                  <a16:creationId xmlns:a16="http://schemas.microsoft.com/office/drawing/2014/main" id="{9036C322-7A25-A942-B090-8B3F52E2BB35}"/>
                </a:ext>
              </a:extLst>
            </xdr:cNvPr>
            <xdr:cNvSpPr txBox="1"/>
          </xdr:nvSpPr>
          <xdr:spPr>
            <a:xfrm>
              <a:off x="13515944285" y="9723005"/>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twoCellAnchor>
    <xdr:from>
      <xdr:col>6</xdr:col>
      <xdr:colOff>138546</xdr:colOff>
      <xdr:row>69</xdr:row>
      <xdr:rowOff>115455</xdr:rowOff>
    </xdr:from>
    <xdr:to>
      <xdr:col>10</xdr:col>
      <xdr:colOff>588818</xdr:colOff>
      <xdr:row>69</xdr:row>
      <xdr:rowOff>127000</xdr:rowOff>
    </xdr:to>
    <xdr:cxnSp macro="">
      <xdr:nvCxnSpPr>
        <xdr:cNvPr id="361" name="Straight Arrow Connector 360">
          <a:extLst>
            <a:ext uri="{FF2B5EF4-FFF2-40B4-BE49-F238E27FC236}">
              <a16:creationId xmlns:a16="http://schemas.microsoft.com/office/drawing/2014/main" id="{3F7DAA34-0C5E-5343-BA09-6AD11E932B15}"/>
            </a:ext>
          </a:extLst>
        </xdr:cNvPr>
        <xdr:cNvCxnSpPr/>
      </xdr:nvCxnSpPr>
      <xdr:spPr>
        <a:xfrm>
          <a:off x="13516148182" y="12763500"/>
          <a:ext cx="3902363" cy="11545"/>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369455</xdr:colOff>
      <xdr:row>69</xdr:row>
      <xdr:rowOff>30596</xdr:rowOff>
    </xdr:from>
    <xdr:ext cx="1006305" cy="172227"/>
    <mc:AlternateContent xmlns:mc="http://schemas.openxmlformats.org/markup-compatibility/2006" xmlns:a14="http://schemas.microsoft.com/office/drawing/2010/main">
      <mc:Choice Requires="a14">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62" name="TextBox 361">
              <a:extLst>
                <a:ext uri="{FF2B5EF4-FFF2-40B4-BE49-F238E27FC236}">
                  <a16:creationId xmlns:a16="http://schemas.microsoft.com/office/drawing/2014/main" id="{1BFF6BA6-2768-2241-8D1A-2C043C03EC14}"/>
                </a:ext>
              </a:extLst>
            </xdr:cNvPr>
            <xdr:cNvSpPr txBox="1"/>
          </xdr:nvSpPr>
          <xdr:spPr>
            <a:xfrm>
              <a:off x="13519638831" y="12678641"/>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704274</xdr:colOff>
      <xdr:row>61</xdr:row>
      <xdr:rowOff>648277</xdr:rowOff>
    </xdr:from>
    <xdr:ext cx="1006305"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21</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EE8D832A-FBB5-C745-A1FD-747287A3C8BF}"/>
                </a:ext>
              </a:extLst>
            </xdr:cNvPr>
            <xdr:cNvSpPr txBox="1"/>
          </xdr:nvSpPr>
          <xdr:spPr>
            <a:xfrm>
              <a:off x="13515851921" y="10369550"/>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21</a:t>
              </a:r>
              <a:endParaRPr lang="en-US" sz="1100"/>
            </a:p>
          </xdr:txBody>
        </xdr:sp>
      </mc:Fallback>
    </mc:AlternateContent>
    <xdr:clientData/>
  </xdr:oneCellAnchor>
  <xdr:oneCellAnchor>
    <xdr:from>
      <xdr:col>6</xdr:col>
      <xdr:colOff>663866</xdr:colOff>
      <xdr:row>69</xdr:row>
      <xdr:rowOff>180687</xdr:rowOff>
    </xdr:from>
    <xdr:ext cx="1006305" cy="172227"/>
    <mc:AlternateContent xmlns:mc="http://schemas.openxmlformats.org/markup-compatibility/2006" xmlns:a14="http://schemas.microsoft.com/office/drawing/2010/main">
      <mc:Choice Requires="a14">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43</m:t>
                    </m:r>
                  </m:oMath>
                </m:oMathPara>
              </a14:m>
              <a:endParaRPr lang="en-US" sz="1100"/>
            </a:p>
          </xdr:txBody>
        </xdr:sp>
      </mc:Choice>
      <mc:Fallback xmlns="">
        <xdr:sp macro="" textlink="">
          <xdr:nvSpPr>
            <xdr:cNvPr id="364" name="TextBox 363">
              <a:extLst>
                <a:ext uri="{FF2B5EF4-FFF2-40B4-BE49-F238E27FC236}">
                  <a16:creationId xmlns:a16="http://schemas.microsoft.com/office/drawing/2014/main" id="{2E3E2354-F808-8B40-992D-E0F475AF3DB0}"/>
                </a:ext>
              </a:extLst>
            </xdr:cNvPr>
            <xdr:cNvSpPr txBox="1"/>
          </xdr:nvSpPr>
          <xdr:spPr>
            <a:xfrm>
              <a:off x="13518518920" y="1282873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43</a:t>
              </a:r>
              <a:endParaRPr lang="en-US" sz="1100"/>
            </a:p>
          </xdr:txBody>
        </xdr:sp>
      </mc:Fallback>
    </mc:AlternateContent>
    <xdr:clientData/>
  </xdr:oneCellAnchor>
  <xdr:twoCellAnchor>
    <xdr:from>
      <xdr:col>9</xdr:col>
      <xdr:colOff>594591</xdr:colOff>
      <xdr:row>61</xdr:row>
      <xdr:rowOff>733136</xdr:rowOff>
    </xdr:from>
    <xdr:to>
      <xdr:col>10</xdr:col>
      <xdr:colOff>288636</xdr:colOff>
      <xdr:row>61</xdr:row>
      <xdr:rowOff>877454</xdr:rowOff>
    </xdr:to>
    <xdr:cxnSp macro="">
      <xdr:nvCxnSpPr>
        <xdr:cNvPr id="365" name="Straight Connector 364">
          <a:extLst>
            <a:ext uri="{FF2B5EF4-FFF2-40B4-BE49-F238E27FC236}">
              <a16:creationId xmlns:a16="http://schemas.microsoft.com/office/drawing/2014/main" id="{CEBCE62F-2978-EC42-8626-0269069E2937}"/>
            </a:ext>
          </a:extLst>
        </xdr:cNvPr>
        <xdr:cNvCxnSpPr/>
      </xdr:nvCxnSpPr>
      <xdr:spPr>
        <a:xfrm>
          <a:off x="13516448364" y="10454409"/>
          <a:ext cx="519545" cy="14431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721591</xdr:colOff>
      <xdr:row>61</xdr:row>
      <xdr:rowOff>865909</xdr:rowOff>
    </xdr:from>
    <xdr:to>
      <xdr:col>9</xdr:col>
      <xdr:colOff>606137</xdr:colOff>
      <xdr:row>61</xdr:row>
      <xdr:rowOff>1310409</xdr:rowOff>
    </xdr:to>
    <xdr:cxnSp macro="">
      <xdr:nvCxnSpPr>
        <xdr:cNvPr id="366" name="Straight Connector 365">
          <a:extLst>
            <a:ext uri="{FF2B5EF4-FFF2-40B4-BE49-F238E27FC236}">
              <a16:creationId xmlns:a16="http://schemas.microsoft.com/office/drawing/2014/main" id="{7DFF9C3C-0366-5B42-9670-A8A4B44A118D}"/>
            </a:ext>
          </a:extLst>
        </xdr:cNvPr>
        <xdr:cNvCxnSpPr/>
      </xdr:nvCxnSpPr>
      <xdr:spPr>
        <a:xfrm>
          <a:off x="13516956363" y="10587182"/>
          <a:ext cx="710046" cy="44450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900546</xdr:colOff>
      <xdr:row>61</xdr:row>
      <xdr:rowOff>1316184</xdr:rowOff>
    </xdr:from>
    <xdr:to>
      <xdr:col>8</xdr:col>
      <xdr:colOff>721590</xdr:colOff>
      <xdr:row>64</xdr:row>
      <xdr:rowOff>184727</xdr:rowOff>
    </xdr:to>
    <xdr:cxnSp macro="">
      <xdr:nvCxnSpPr>
        <xdr:cNvPr id="367" name="Straight Connector 366">
          <a:extLst>
            <a:ext uri="{FF2B5EF4-FFF2-40B4-BE49-F238E27FC236}">
              <a16:creationId xmlns:a16="http://schemas.microsoft.com/office/drawing/2014/main" id="{DC1A4FA5-41C4-4F4B-A5E9-08EDEFFE90A2}"/>
            </a:ext>
          </a:extLst>
        </xdr:cNvPr>
        <xdr:cNvCxnSpPr/>
      </xdr:nvCxnSpPr>
      <xdr:spPr>
        <a:xfrm>
          <a:off x="13517666410" y="11037457"/>
          <a:ext cx="796635" cy="78508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7</xdr:col>
      <xdr:colOff>340591</xdr:colOff>
      <xdr:row>64</xdr:row>
      <xdr:rowOff>167412</xdr:rowOff>
    </xdr:from>
    <xdr:to>
      <xdr:col>7</xdr:col>
      <xdr:colOff>906319</xdr:colOff>
      <xdr:row>69</xdr:row>
      <xdr:rowOff>121228</xdr:rowOff>
    </xdr:to>
    <xdr:cxnSp macro="">
      <xdr:nvCxnSpPr>
        <xdr:cNvPr id="368" name="Straight Connector 367">
          <a:extLst>
            <a:ext uri="{FF2B5EF4-FFF2-40B4-BE49-F238E27FC236}">
              <a16:creationId xmlns:a16="http://schemas.microsoft.com/office/drawing/2014/main" id="{DD43D113-F87A-3D46-BD19-C6EF39E17DDB}"/>
            </a:ext>
          </a:extLst>
        </xdr:cNvPr>
        <xdr:cNvCxnSpPr/>
      </xdr:nvCxnSpPr>
      <xdr:spPr>
        <a:xfrm>
          <a:off x="13518457272" y="11805230"/>
          <a:ext cx="565728" cy="96404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80820</xdr:colOff>
      <xdr:row>69</xdr:row>
      <xdr:rowOff>140277</xdr:rowOff>
    </xdr:from>
    <xdr:ext cx="1006305" cy="172227"/>
    <mc:AlternateContent xmlns:mc="http://schemas.openxmlformats.org/markup-compatibility/2006" xmlns:a14="http://schemas.microsoft.com/office/drawing/2010/main">
      <mc:Choice Requires="a14">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m:t>
                    </m:r>
                  </m:oMath>
                </m:oMathPara>
              </a14:m>
              <a:endParaRPr lang="en-US" sz="1100"/>
            </a:p>
          </xdr:txBody>
        </xdr:sp>
      </mc:Choice>
      <mc:Fallback xmlns="">
        <xdr:sp macro="" textlink="">
          <xdr:nvSpPr>
            <xdr:cNvPr id="369" name="TextBox 368">
              <a:extLst>
                <a:ext uri="{FF2B5EF4-FFF2-40B4-BE49-F238E27FC236}">
                  <a16:creationId xmlns:a16="http://schemas.microsoft.com/office/drawing/2014/main" id="{62F8B45B-806F-1E49-A001-4E8D27888B2D}"/>
                </a:ext>
              </a:extLst>
            </xdr:cNvPr>
            <xdr:cNvSpPr txBox="1"/>
          </xdr:nvSpPr>
          <xdr:spPr>
            <a:xfrm>
              <a:off x="13516475375" y="12788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a:t>
              </a:r>
              <a:endParaRPr lang="en-US" sz="1100"/>
            </a:p>
          </xdr:txBody>
        </xdr:sp>
      </mc:Fallback>
    </mc:AlternateContent>
    <xdr:clientData/>
  </xdr:oneCellAnchor>
  <xdr:oneCellAnchor>
    <xdr:from>
      <xdr:col>8</xdr:col>
      <xdr:colOff>254001</xdr:colOff>
      <xdr:row>69</xdr:row>
      <xdr:rowOff>151822</xdr:rowOff>
    </xdr:from>
    <xdr:ext cx="1006305" cy="172227"/>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m:t>
                    </m:r>
                  </m:oMath>
                </m:oMathPara>
              </a14:m>
              <a:endParaRPr lang="en-US" sz="1100"/>
            </a:p>
          </xdr:txBody>
        </xdr:sp>
      </mc:Choice>
      <mc:Fallback xmlns="">
        <xdr:sp macro="" textlink="">
          <xdr:nvSpPr>
            <xdr:cNvPr id="370" name="TextBox 369">
              <a:extLst>
                <a:ext uri="{FF2B5EF4-FFF2-40B4-BE49-F238E27FC236}">
                  <a16:creationId xmlns:a16="http://schemas.microsoft.com/office/drawing/2014/main" id="{274E023C-750D-7543-9D28-927E1F638195}"/>
                </a:ext>
              </a:extLst>
            </xdr:cNvPr>
            <xdr:cNvSpPr txBox="1"/>
          </xdr:nvSpPr>
          <xdr:spPr>
            <a:xfrm>
              <a:off x="13517127694" y="1279986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a:t>
              </a:r>
              <a:endParaRPr lang="en-US" sz="1100"/>
            </a:p>
          </xdr:txBody>
        </xdr:sp>
      </mc:Fallback>
    </mc:AlternateContent>
    <xdr:clientData/>
  </xdr:oneCellAnchor>
  <xdr:oneCellAnchor>
    <xdr:from>
      <xdr:col>7</xdr:col>
      <xdr:colOff>461821</xdr:colOff>
      <xdr:row>69</xdr:row>
      <xdr:rowOff>169141</xdr:rowOff>
    </xdr:from>
    <xdr:ext cx="1006305" cy="172227"/>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m:t>
                    </m:r>
                  </m:oMath>
                </m:oMathPara>
              </a14:m>
              <a:endParaRPr lang="en-US" sz="1100"/>
            </a:p>
          </xdr:txBody>
        </xdr:sp>
      </mc:Choice>
      <mc:Fallback xmlns="">
        <xdr:sp macro="" textlink="">
          <xdr:nvSpPr>
            <xdr:cNvPr id="371" name="TextBox 370">
              <a:extLst>
                <a:ext uri="{FF2B5EF4-FFF2-40B4-BE49-F238E27FC236}">
                  <a16:creationId xmlns:a16="http://schemas.microsoft.com/office/drawing/2014/main" id="{D6B701CC-E3AE-F54F-85C1-62EC91CF0949}"/>
                </a:ext>
              </a:extLst>
            </xdr:cNvPr>
            <xdr:cNvSpPr txBox="1"/>
          </xdr:nvSpPr>
          <xdr:spPr>
            <a:xfrm>
              <a:off x="13517895465" y="12817186"/>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a:t>
              </a:r>
              <a:endParaRPr lang="en-US" sz="1100"/>
            </a:p>
          </xdr:txBody>
        </xdr:sp>
      </mc:Fallback>
    </mc:AlternateContent>
    <xdr:clientData/>
  </xdr:oneCellAnchor>
  <xdr:twoCellAnchor>
    <xdr:from>
      <xdr:col>9</xdr:col>
      <xdr:colOff>479137</xdr:colOff>
      <xdr:row>61</xdr:row>
      <xdr:rowOff>819727</xdr:rowOff>
    </xdr:from>
    <xdr:to>
      <xdr:col>9</xdr:col>
      <xdr:colOff>658092</xdr:colOff>
      <xdr:row>61</xdr:row>
      <xdr:rowOff>1016000</xdr:rowOff>
    </xdr:to>
    <xdr:sp macro="" textlink="">
      <xdr:nvSpPr>
        <xdr:cNvPr id="372" name="Oval 371">
          <a:extLst>
            <a:ext uri="{FF2B5EF4-FFF2-40B4-BE49-F238E27FC236}">
              <a16:creationId xmlns:a16="http://schemas.microsoft.com/office/drawing/2014/main" id="{4E620E5A-8B26-0440-9586-0F9884533CB9}"/>
            </a:ext>
          </a:extLst>
        </xdr:cNvPr>
        <xdr:cNvSpPr/>
      </xdr:nvSpPr>
      <xdr:spPr>
        <a:xfrm>
          <a:off x="13516904408" y="10541000"/>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1</a:t>
          </a:r>
        </a:p>
      </xdr:txBody>
    </xdr:sp>
    <xdr:clientData/>
  </xdr:twoCellAnchor>
  <xdr:twoCellAnchor>
    <xdr:from>
      <xdr:col>8</xdr:col>
      <xdr:colOff>623455</xdr:colOff>
      <xdr:row>61</xdr:row>
      <xdr:rowOff>1229591</xdr:rowOff>
    </xdr:from>
    <xdr:to>
      <xdr:col>8</xdr:col>
      <xdr:colOff>802410</xdr:colOff>
      <xdr:row>61</xdr:row>
      <xdr:rowOff>1425864</xdr:rowOff>
    </xdr:to>
    <xdr:sp macro="" textlink="">
      <xdr:nvSpPr>
        <xdr:cNvPr id="373" name="Oval 372">
          <a:extLst>
            <a:ext uri="{FF2B5EF4-FFF2-40B4-BE49-F238E27FC236}">
              <a16:creationId xmlns:a16="http://schemas.microsoft.com/office/drawing/2014/main" id="{D4E0B8C2-44D7-3A4D-B32A-6930A4B19E1A}"/>
            </a:ext>
          </a:extLst>
        </xdr:cNvPr>
        <xdr:cNvSpPr/>
      </xdr:nvSpPr>
      <xdr:spPr>
        <a:xfrm>
          <a:off x="13517585590" y="10950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2</a:t>
          </a:r>
        </a:p>
      </xdr:txBody>
    </xdr:sp>
    <xdr:clientData/>
  </xdr:twoCellAnchor>
  <xdr:twoCellAnchor>
    <xdr:from>
      <xdr:col>7</xdr:col>
      <xdr:colOff>796637</xdr:colOff>
      <xdr:row>64</xdr:row>
      <xdr:rowOff>75046</xdr:rowOff>
    </xdr:from>
    <xdr:to>
      <xdr:col>8</xdr:col>
      <xdr:colOff>1</xdr:colOff>
      <xdr:row>65</xdr:row>
      <xdr:rowOff>69273</xdr:rowOff>
    </xdr:to>
    <xdr:sp macro="" textlink="">
      <xdr:nvSpPr>
        <xdr:cNvPr id="374" name="Oval 373">
          <a:extLst>
            <a:ext uri="{FF2B5EF4-FFF2-40B4-BE49-F238E27FC236}">
              <a16:creationId xmlns:a16="http://schemas.microsoft.com/office/drawing/2014/main" id="{CC957934-1A55-4242-91C6-30B63A02F1AF}"/>
            </a:ext>
          </a:extLst>
        </xdr:cNvPr>
        <xdr:cNvSpPr/>
      </xdr:nvSpPr>
      <xdr:spPr>
        <a:xfrm>
          <a:off x="13518387999" y="11712864"/>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3</a:t>
          </a:r>
        </a:p>
      </xdr:txBody>
    </xdr:sp>
    <xdr:clientData/>
  </xdr:twoCellAnchor>
  <xdr:twoCellAnchor>
    <xdr:from>
      <xdr:col>7</xdr:col>
      <xdr:colOff>225137</xdr:colOff>
      <xdr:row>68</xdr:row>
      <xdr:rowOff>196273</xdr:rowOff>
    </xdr:from>
    <xdr:to>
      <xdr:col>7</xdr:col>
      <xdr:colOff>404092</xdr:colOff>
      <xdr:row>69</xdr:row>
      <xdr:rowOff>190501</xdr:rowOff>
    </xdr:to>
    <xdr:sp macro="" textlink="">
      <xdr:nvSpPr>
        <xdr:cNvPr id="375" name="Oval 374">
          <a:extLst>
            <a:ext uri="{FF2B5EF4-FFF2-40B4-BE49-F238E27FC236}">
              <a16:creationId xmlns:a16="http://schemas.microsoft.com/office/drawing/2014/main" id="{79FB656D-1D0A-E842-BA10-8845F0675E90}"/>
            </a:ext>
          </a:extLst>
        </xdr:cNvPr>
        <xdr:cNvSpPr/>
      </xdr:nvSpPr>
      <xdr:spPr>
        <a:xfrm>
          <a:off x="13518959499" y="12642273"/>
          <a:ext cx="178955" cy="19627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4</a:t>
          </a:r>
        </a:p>
      </xdr:txBody>
    </xdr:sp>
    <xdr:clientData/>
  </xdr:twoCellAnchor>
  <xdr:oneCellAnchor>
    <xdr:from>
      <xdr:col>9</xdr:col>
      <xdr:colOff>698500</xdr:colOff>
      <xdr:row>61</xdr:row>
      <xdr:rowOff>856096</xdr:rowOff>
    </xdr:from>
    <xdr:ext cx="1006305" cy="172227"/>
    <mc:AlternateContent xmlns:mc="http://schemas.openxmlformats.org/markup-compatibility/2006" xmlns:a14="http://schemas.microsoft.com/office/drawing/2010/main">
      <mc:Choice Requires="a14">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376" name="TextBox 375">
              <a:extLst>
                <a:ext uri="{FF2B5EF4-FFF2-40B4-BE49-F238E27FC236}">
                  <a16:creationId xmlns:a16="http://schemas.microsoft.com/office/drawing/2014/main" id="{F6D5DE7C-BBA9-1845-AEF9-9D7C7D59926D}"/>
                </a:ext>
              </a:extLst>
            </xdr:cNvPr>
            <xdr:cNvSpPr txBox="1"/>
          </xdr:nvSpPr>
          <xdr:spPr>
            <a:xfrm>
              <a:off x="13515857695" y="1057736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a:t>
              </a:r>
              <a:endParaRPr lang="en-US" sz="1100"/>
            </a:p>
          </xdr:txBody>
        </xdr:sp>
      </mc:Fallback>
    </mc:AlternateContent>
    <xdr:clientData/>
  </xdr:oneCellAnchor>
  <xdr:oneCellAnchor>
    <xdr:from>
      <xdr:col>9</xdr:col>
      <xdr:colOff>715818</xdr:colOff>
      <xdr:row>61</xdr:row>
      <xdr:rowOff>1265961</xdr:rowOff>
    </xdr:from>
    <xdr:ext cx="1006305"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18</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32A5CEEE-8454-5541-BD9E-AC46DBA54F5B}"/>
                </a:ext>
              </a:extLst>
            </xdr:cNvPr>
            <xdr:cNvSpPr txBox="1"/>
          </xdr:nvSpPr>
          <xdr:spPr>
            <a:xfrm>
              <a:off x="13515840377" y="10987234"/>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18</a:t>
              </a:r>
              <a:endParaRPr lang="en-US" sz="1100"/>
            </a:p>
          </xdr:txBody>
        </xdr:sp>
      </mc:Fallback>
    </mc:AlternateContent>
    <xdr:clientData/>
  </xdr:oneCellAnchor>
  <xdr:oneCellAnchor>
    <xdr:from>
      <xdr:col>9</xdr:col>
      <xdr:colOff>704272</xdr:colOff>
      <xdr:row>64</xdr:row>
      <xdr:rowOff>99869</xdr:rowOff>
    </xdr:from>
    <xdr:ext cx="1006305" cy="172227"/>
    <mc:AlternateContent xmlns:mc="http://schemas.openxmlformats.org/markup-compatibility/2006" xmlns:a14="http://schemas.microsoft.com/office/drawing/2010/main">
      <mc:Choice Requires="a14">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m:t>
                    </m:r>
                  </m:oMath>
                </m:oMathPara>
              </a14:m>
              <a:endParaRPr lang="en-US" sz="1100"/>
            </a:p>
          </xdr:txBody>
        </xdr:sp>
      </mc:Choice>
      <mc:Fallback xmlns="">
        <xdr:sp macro="" textlink="">
          <xdr:nvSpPr>
            <xdr:cNvPr id="378" name="TextBox 377">
              <a:extLst>
                <a:ext uri="{FF2B5EF4-FFF2-40B4-BE49-F238E27FC236}">
                  <a16:creationId xmlns:a16="http://schemas.microsoft.com/office/drawing/2014/main" id="{B8FAC82C-AC34-1E47-B94A-B4059D2AEBD1}"/>
                </a:ext>
              </a:extLst>
            </xdr:cNvPr>
            <xdr:cNvSpPr txBox="1"/>
          </xdr:nvSpPr>
          <xdr:spPr>
            <a:xfrm>
              <a:off x="13515851923" y="11737687"/>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a:t>
              </a:r>
              <a:endParaRPr lang="en-US" sz="1100"/>
            </a:p>
          </xdr:txBody>
        </xdr:sp>
      </mc:Fallback>
    </mc:AlternateContent>
    <xdr:clientData/>
  </xdr:oneCellAnchor>
  <xdr:oneCellAnchor>
    <xdr:from>
      <xdr:col>9</xdr:col>
      <xdr:colOff>686956</xdr:colOff>
      <xdr:row>68</xdr:row>
      <xdr:rowOff>128733</xdr:rowOff>
    </xdr:from>
    <xdr:ext cx="1006305"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m:t>
                    </m:r>
                  </m:oMath>
                </m:oMathPara>
              </a14:m>
              <a:endParaRPr lang="en-US" sz="1100"/>
            </a:p>
          </xdr:txBody>
        </xdr:sp>
      </mc:Choice>
      <mc:Fallback xmlns="">
        <xdr:sp macro="" textlink="">
          <xdr:nvSpPr>
            <xdr:cNvPr id="379" name="TextBox 378">
              <a:extLst>
                <a:ext uri="{FF2B5EF4-FFF2-40B4-BE49-F238E27FC236}">
                  <a16:creationId xmlns:a16="http://schemas.microsoft.com/office/drawing/2014/main" id="{CE19407D-E1B9-3E45-9DF9-5D8C9736A39F}"/>
                </a:ext>
              </a:extLst>
            </xdr:cNvPr>
            <xdr:cNvSpPr txBox="1"/>
          </xdr:nvSpPr>
          <xdr:spPr>
            <a:xfrm>
              <a:off x="13515869239" y="1257473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a:t>
              </a:r>
              <a:endParaRPr lang="en-US" sz="1100"/>
            </a:p>
          </xdr:txBody>
        </xdr:sp>
      </mc:Fallback>
    </mc:AlternateContent>
    <xdr:clientData/>
  </xdr:oneCellAnchor>
  <xdr:oneCellAnchor>
    <xdr:from>
      <xdr:col>8</xdr:col>
      <xdr:colOff>790863</xdr:colOff>
      <xdr:row>61</xdr:row>
      <xdr:rowOff>654049</xdr:rowOff>
    </xdr:from>
    <xdr:ext cx="1006305" cy="172227"/>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5,20</m:t>
                    </m:r>
                  </m:oMath>
                </m:oMathPara>
              </a14:m>
              <a:endParaRPr lang="en-US" sz="1100"/>
            </a:p>
          </xdr:txBody>
        </xdr:sp>
      </mc:Choice>
      <mc:Fallback xmlns="">
        <xdr:sp macro="" textlink="">
          <xdr:nvSpPr>
            <xdr:cNvPr id="380" name="TextBox 379">
              <a:extLst>
                <a:ext uri="{FF2B5EF4-FFF2-40B4-BE49-F238E27FC236}">
                  <a16:creationId xmlns:a16="http://schemas.microsoft.com/office/drawing/2014/main" id="{F3165F7A-BBA8-4A40-B9FF-EEBC8E0D82FD}"/>
                </a:ext>
              </a:extLst>
            </xdr:cNvPr>
            <xdr:cNvSpPr txBox="1"/>
          </xdr:nvSpPr>
          <xdr:spPr>
            <a:xfrm>
              <a:off x="13516590832" y="10375322"/>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5,20</a:t>
              </a:r>
              <a:endParaRPr lang="en-US" sz="1100"/>
            </a:p>
          </xdr:txBody>
        </xdr:sp>
      </mc:Fallback>
    </mc:AlternateContent>
    <xdr:clientData/>
  </xdr:oneCellAnchor>
  <xdr:oneCellAnchor>
    <xdr:from>
      <xdr:col>8</xdr:col>
      <xdr:colOff>40409</xdr:colOff>
      <xdr:row>61</xdr:row>
      <xdr:rowOff>1069686</xdr:rowOff>
    </xdr:from>
    <xdr:ext cx="1006305" cy="172227"/>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13,18</m:t>
                    </m:r>
                  </m:oMath>
                </m:oMathPara>
              </a14:m>
              <a:endParaRPr lang="en-US" sz="1100"/>
            </a:p>
          </xdr:txBody>
        </xdr:sp>
      </mc:Choice>
      <mc:Fallback xmlns="">
        <xdr:sp macro="" textlink="">
          <xdr:nvSpPr>
            <xdr:cNvPr id="381" name="TextBox 380">
              <a:extLst>
                <a:ext uri="{FF2B5EF4-FFF2-40B4-BE49-F238E27FC236}">
                  <a16:creationId xmlns:a16="http://schemas.microsoft.com/office/drawing/2014/main" id="{A1C0CC74-DD43-8C43-A224-55483F8985A2}"/>
                </a:ext>
              </a:extLst>
            </xdr:cNvPr>
            <xdr:cNvSpPr txBox="1"/>
          </xdr:nvSpPr>
          <xdr:spPr>
            <a:xfrm>
              <a:off x="13517341286" y="10790959"/>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13,18</a:t>
              </a:r>
              <a:endParaRPr lang="en-US" sz="1100"/>
            </a:p>
          </xdr:txBody>
        </xdr:sp>
      </mc:Fallback>
    </mc:AlternateContent>
    <xdr:clientData/>
  </xdr:oneCellAnchor>
  <xdr:oneCellAnchor>
    <xdr:from>
      <xdr:col>7</xdr:col>
      <xdr:colOff>253999</xdr:colOff>
      <xdr:row>63</xdr:row>
      <xdr:rowOff>146050</xdr:rowOff>
    </xdr:from>
    <xdr:ext cx="1006305" cy="172227"/>
    <mc:AlternateContent xmlns:mc="http://schemas.openxmlformats.org/markup-compatibility/2006" xmlns:a14="http://schemas.microsoft.com/office/drawing/2010/main">
      <mc:Choice Requires="a14">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33,10</m:t>
                    </m:r>
                  </m:oMath>
                </m:oMathPara>
              </a14:m>
              <a:endParaRPr lang="en-US" sz="1100"/>
            </a:p>
          </xdr:txBody>
        </xdr:sp>
      </mc:Choice>
      <mc:Fallback xmlns="">
        <xdr:sp macro="" textlink="">
          <xdr:nvSpPr>
            <xdr:cNvPr id="382" name="TextBox 381">
              <a:extLst>
                <a:ext uri="{FF2B5EF4-FFF2-40B4-BE49-F238E27FC236}">
                  <a16:creationId xmlns:a16="http://schemas.microsoft.com/office/drawing/2014/main" id="{D17D1B5E-D9EE-0849-9EE4-C07A2165DEE5}"/>
                </a:ext>
              </a:extLst>
            </xdr:cNvPr>
            <xdr:cNvSpPr txBox="1"/>
          </xdr:nvSpPr>
          <xdr:spPr>
            <a:xfrm>
              <a:off x="13518103287" y="11581823"/>
              <a:ext cx="100630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33,10</a:t>
              </a:r>
              <a:endParaRPr lang="en-US" sz="1100"/>
            </a:p>
          </xdr:txBody>
        </xdr:sp>
      </mc:Fallback>
    </mc:AlternateContent>
    <xdr:clientData/>
  </xdr:oneCellAnchor>
  <xdr:oneCellAnchor>
    <xdr:from>
      <xdr:col>9</xdr:col>
      <xdr:colOff>704272</xdr:colOff>
      <xdr:row>61</xdr:row>
      <xdr:rowOff>694458</xdr:rowOff>
    </xdr:from>
    <xdr:ext cx="365531" cy="172227"/>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m:t>
                    </m:r>
                  </m:oMath>
                </m:oMathPara>
              </a14:m>
              <a:endParaRPr lang="en-US" sz="1100" b="1">
                <a:solidFill>
                  <a:srgbClr val="FF0000"/>
                </a:solidFill>
              </a:endParaRPr>
            </a:p>
          </xdr:txBody>
        </xdr:sp>
      </mc:Choice>
      <mc:Fallback xmlns="">
        <xdr:sp macro="" textlink="">
          <xdr:nvSpPr>
            <xdr:cNvPr id="383" name="TextBox 382">
              <a:extLst>
                <a:ext uri="{FF2B5EF4-FFF2-40B4-BE49-F238E27FC236}">
                  <a16:creationId xmlns:a16="http://schemas.microsoft.com/office/drawing/2014/main" id="{503C4DA8-AE60-8A40-9635-3586C12A14C6}"/>
                </a:ext>
              </a:extLst>
            </xdr:cNvPr>
            <xdr:cNvSpPr txBox="1"/>
          </xdr:nvSpPr>
          <xdr:spPr>
            <a:xfrm>
              <a:off x="13516492697" y="10415731"/>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a:t>
              </a:r>
              <a:endParaRPr lang="en-US" sz="1100" b="1">
                <a:solidFill>
                  <a:srgbClr val="FF0000"/>
                </a:solidFill>
              </a:endParaRPr>
            </a:p>
          </xdr:txBody>
        </xdr:sp>
      </mc:Fallback>
    </mc:AlternateContent>
    <xdr:clientData/>
  </xdr:oneCellAnchor>
  <xdr:oneCellAnchor>
    <xdr:from>
      <xdr:col>9</xdr:col>
      <xdr:colOff>11545</xdr:colOff>
      <xdr:row>61</xdr:row>
      <xdr:rowOff>983094</xdr:rowOff>
    </xdr:from>
    <xdr:ext cx="365531"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𝟐𝟓</m:t>
                    </m:r>
                  </m:oMath>
                </m:oMathPara>
              </a14:m>
              <a:endParaRPr lang="en-US" sz="1100" b="1">
                <a:solidFill>
                  <a:srgbClr val="FF0000"/>
                </a:solidFill>
              </a:endParaRPr>
            </a:p>
          </xdr:txBody>
        </xdr:sp>
      </mc:Choice>
      <mc:Fallback xmlns="">
        <xdr:sp macro="" textlink="">
          <xdr:nvSpPr>
            <xdr:cNvPr id="384" name="TextBox 383">
              <a:extLst>
                <a:ext uri="{FF2B5EF4-FFF2-40B4-BE49-F238E27FC236}">
                  <a16:creationId xmlns:a16="http://schemas.microsoft.com/office/drawing/2014/main" id="{90AEFB05-DBE8-054D-90B3-F73DFEA1D4F6}"/>
                </a:ext>
              </a:extLst>
            </xdr:cNvPr>
            <xdr:cNvSpPr txBox="1"/>
          </xdr:nvSpPr>
          <xdr:spPr>
            <a:xfrm>
              <a:off x="13517185424" y="10704367"/>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𝟎.𝟐𝟓</a:t>
              </a:r>
              <a:endParaRPr lang="en-US" sz="1100" b="1">
                <a:solidFill>
                  <a:srgbClr val="FF0000"/>
                </a:solidFill>
              </a:endParaRPr>
            </a:p>
          </xdr:txBody>
        </xdr:sp>
      </mc:Fallback>
    </mc:AlternateContent>
    <xdr:clientData/>
  </xdr:oneCellAnchor>
  <xdr:oneCellAnchor>
    <xdr:from>
      <xdr:col>8</xdr:col>
      <xdr:colOff>80818</xdr:colOff>
      <xdr:row>62</xdr:row>
      <xdr:rowOff>59458</xdr:rowOff>
    </xdr:from>
    <xdr:ext cx="365531"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𝟎</m:t>
                    </m:r>
                    <m:r>
                      <a:rPr lang="he-IL" sz="1100" b="1" i="1">
                        <a:solidFill>
                          <a:srgbClr val="FF0000"/>
                        </a:solidFill>
                        <a:latin typeface="Cambria Math" panose="02040503050406030204" pitchFamily="18" charset="0"/>
                      </a:rPr>
                      <m:t>.</m:t>
                    </m:r>
                    <m:r>
                      <a:rPr lang="he-IL" sz="1100" b="1" i="1">
                        <a:solidFill>
                          <a:srgbClr val="FF0000"/>
                        </a:solidFill>
                        <a:latin typeface="Cambria Math" panose="02040503050406030204" pitchFamily="18" charset="0"/>
                      </a:rPr>
                      <m:t>𝟒</m:t>
                    </m:r>
                  </m:oMath>
                </m:oMathPara>
              </a14:m>
              <a:endParaRPr lang="en-US" sz="1100" b="1">
                <a:solidFill>
                  <a:srgbClr val="FF0000"/>
                </a:solidFill>
              </a:endParaRPr>
            </a:p>
          </xdr:txBody>
        </xdr:sp>
      </mc:Choice>
      <mc:Fallback xmlns="">
        <xdr:sp macro="" textlink="">
          <xdr:nvSpPr>
            <xdr:cNvPr id="385" name="TextBox 384">
              <a:extLst>
                <a:ext uri="{FF2B5EF4-FFF2-40B4-BE49-F238E27FC236}">
                  <a16:creationId xmlns:a16="http://schemas.microsoft.com/office/drawing/2014/main" id="{890DE248-7290-6A49-B52A-3264696A7F9C}"/>
                </a:ext>
              </a:extLst>
            </xdr:cNvPr>
            <xdr:cNvSpPr txBox="1"/>
          </xdr:nvSpPr>
          <xdr:spPr>
            <a:xfrm>
              <a:off x="13517941651" y="11293185"/>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𝟎.𝟒</a:t>
              </a:r>
              <a:endParaRPr lang="en-US" sz="1100" b="1">
                <a:solidFill>
                  <a:srgbClr val="FF0000"/>
                </a:solidFill>
              </a:endParaRPr>
            </a:p>
          </xdr:txBody>
        </xdr:sp>
      </mc:Fallback>
    </mc:AlternateContent>
    <xdr:clientData/>
  </xdr:oneCellAnchor>
  <xdr:oneCellAnchor>
    <xdr:from>
      <xdr:col>7</xdr:col>
      <xdr:colOff>386773</xdr:colOff>
      <xdr:row>66</xdr:row>
      <xdr:rowOff>128731</xdr:rowOff>
    </xdr:from>
    <xdr:ext cx="365531" cy="172227"/>
    <mc:AlternateContent xmlns:mc="http://schemas.openxmlformats.org/markup-compatibility/2006" xmlns:a14="http://schemas.microsoft.com/office/drawing/2010/main">
      <mc:Choice Requires="a14">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1" i="1">
                        <a:solidFill>
                          <a:srgbClr val="FF0000"/>
                        </a:solidFill>
                        <a:latin typeface="Cambria Math" panose="02040503050406030204" pitchFamily="18" charset="0"/>
                      </a:rPr>
                      <m:t>𝟏</m:t>
                    </m:r>
                  </m:oMath>
                </m:oMathPara>
              </a14:m>
              <a:endParaRPr lang="en-US" sz="1100" b="1">
                <a:solidFill>
                  <a:srgbClr val="FF0000"/>
                </a:solidFill>
              </a:endParaRPr>
            </a:p>
          </xdr:txBody>
        </xdr:sp>
      </mc:Choice>
      <mc:Fallback xmlns="">
        <xdr:sp macro="" textlink="">
          <xdr:nvSpPr>
            <xdr:cNvPr id="386" name="TextBox 385">
              <a:extLst>
                <a:ext uri="{FF2B5EF4-FFF2-40B4-BE49-F238E27FC236}">
                  <a16:creationId xmlns:a16="http://schemas.microsoft.com/office/drawing/2014/main" id="{739E4F8A-37EE-DA48-961E-07D6F14AE154}"/>
                </a:ext>
              </a:extLst>
            </xdr:cNvPr>
            <xdr:cNvSpPr txBox="1"/>
          </xdr:nvSpPr>
          <xdr:spPr>
            <a:xfrm>
              <a:off x="13518611287" y="12170640"/>
              <a:ext cx="36553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1" i="0">
                  <a:solidFill>
                    <a:srgbClr val="FF0000"/>
                  </a:solidFill>
                  <a:latin typeface="Cambria Math" panose="02040503050406030204" pitchFamily="18" charset="0"/>
                </a:rPr>
                <a:t>𝟏</a:t>
              </a:r>
              <a:endParaRPr lang="en-US" sz="1100" b="1">
                <a:solidFill>
                  <a:srgbClr val="FF0000"/>
                </a:solidFill>
              </a:endParaRPr>
            </a:p>
          </xdr:txBody>
        </xdr:sp>
      </mc:Fallback>
    </mc:AlternateContent>
    <xdr:clientData/>
  </xdr:oneCellAnchor>
  <xdr:twoCellAnchor>
    <xdr:from>
      <xdr:col>0</xdr:col>
      <xdr:colOff>99331</xdr:colOff>
      <xdr:row>113</xdr:row>
      <xdr:rowOff>191564</xdr:rowOff>
    </xdr:from>
    <xdr:to>
      <xdr:col>8</xdr:col>
      <xdr:colOff>212851</xdr:colOff>
      <xdr:row>129</xdr:row>
      <xdr:rowOff>120615</xdr:rowOff>
    </xdr:to>
    <xdr:sp macro="" textlink="">
      <xdr:nvSpPr>
        <xdr:cNvPr id="387" name="TextBox 386">
          <a:extLst>
            <a:ext uri="{FF2B5EF4-FFF2-40B4-BE49-F238E27FC236}">
              <a16:creationId xmlns:a16="http://schemas.microsoft.com/office/drawing/2014/main" id="{12585F07-BA40-0160-BFF4-8FF630F76DA9}"/>
            </a:ext>
          </a:extLst>
        </xdr:cNvPr>
        <xdr:cNvSpPr txBox="1"/>
      </xdr:nvSpPr>
      <xdr:spPr>
        <a:xfrm>
          <a:off x="13477509608" y="22994804"/>
          <a:ext cx="6853743" cy="322111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rtl="1"/>
          <a:r>
            <a:rPr lang="he-IL" sz="1200">
              <a:latin typeface="David" panose="020E0502060401010101" pitchFamily="34" charset="-79"/>
              <a:cs typeface="David" panose="020E0502060401010101" pitchFamily="34" charset="-79"/>
            </a:rPr>
            <a:t>עקרונית, עקומת התמורה שהצגנו מראה את גבול האפשרויות השונות של ייצור שני מוצרים במשק נתון, תוך התחשבות במגבלות של גורמי הייצור הזמינים. כאשר מדובר במגבלות של כמה גורמי ייצור חיוניים, הדבר מוסיף מורכבות לעקומה, שכן כל גורם ייצור מהווה אילוץ בפני עצמו.</a:t>
          </a:r>
        </a:p>
        <a:p>
          <a:pPr algn="r" rtl="1"/>
          <a:endParaRPr lang="he-IL" sz="1200">
            <a:solidFill>
              <a:sysClr val="windowText" lastClr="000000"/>
            </a:solidFill>
            <a:latin typeface="David" panose="020E0502060401010101" pitchFamily="34" charset="-79"/>
            <a:cs typeface="David" panose="020E0502060401010101" pitchFamily="34" charset="-79"/>
          </a:endParaRPr>
        </a:p>
        <a:p>
          <a:pPr algn="r" rtl="1"/>
          <a:r>
            <a:rPr lang="he-IL" sz="1200">
              <a:solidFill>
                <a:sysClr val="windowText" lastClr="000000"/>
              </a:solidFill>
              <a:latin typeface="David" panose="020E0502060401010101" pitchFamily="34" charset="-79"/>
              <a:cs typeface="David" panose="020E0502060401010101" pitchFamily="34" charset="-79"/>
            </a:rPr>
            <a:t>במצב זה:</a:t>
          </a:r>
        </a:p>
        <a:p>
          <a:pPr algn="r" rtl="1"/>
          <a:r>
            <a:rPr lang="he-IL" sz="1200" b="1">
              <a:solidFill>
                <a:sysClr val="windowText" lastClr="000000"/>
              </a:solidFill>
              <a:latin typeface="David" panose="020E0502060401010101" pitchFamily="34" charset="-79"/>
              <a:cs typeface="David" panose="020E0502060401010101" pitchFamily="34" charset="-79"/>
            </a:rPr>
            <a:t>גורמי ייצור רבים משפיעים על המגבלה הכוללת</a:t>
          </a:r>
          <a:r>
            <a:rPr lang="he-IL" sz="1200">
              <a:solidFill>
                <a:sysClr val="windowText" lastClr="000000"/>
              </a:solidFill>
              <a:latin typeface="David" panose="020E0502060401010101" pitchFamily="34" charset="-79"/>
              <a:cs typeface="David" panose="020E0502060401010101" pitchFamily="34" charset="-79"/>
            </a:rPr>
            <a:t>: לדוגמה, במשק המייצר אייפונים ומקבוקים תוך שימוש באלומיניום ולאפות פרגית, כל מגבלה (כמו כמות האלומיניום הזמינה או מספר הלאפות) מכתיבה את תקרת הייצור עבור שני המוצרים יחד.</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תהליך בניית עקומת התמורה</a:t>
          </a:r>
          <a:r>
            <a:rPr lang="he-IL" sz="1200">
              <a:solidFill>
                <a:sysClr val="windowText" lastClr="000000"/>
              </a:solidFill>
              <a:latin typeface="David" panose="020E0502060401010101" pitchFamily="34" charset="-79"/>
              <a:cs typeface="David" panose="020E0502060401010101" pitchFamily="34" charset="-79"/>
            </a:rPr>
            <a:t>:</a:t>
          </a:r>
        </a:p>
        <a:p>
          <a:pPr lvl="1" algn="r" rtl="1"/>
          <a:r>
            <a:rPr lang="he-IL" sz="1200">
              <a:solidFill>
                <a:sysClr val="windowText" lastClr="000000"/>
              </a:solidFill>
              <a:latin typeface="David" panose="020E0502060401010101" pitchFamily="34" charset="-79"/>
              <a:cs typeface="David" panose="020E0502060401010101" pitchFamily="34" charset="-79"/>
            </a:rPr>
            <a:t>מחשבים את היקף הייצור המקסימלי האפשרי מכל מוצר לכל מגבלת ייצור בנפרד (למשל, כמה אייפונים או מקבוקים ניתן לייצר עם כמות האלומיניום הקיימת בלבד).</a:t>
          </a:r>
        </a:p>
        <a:p>
          <a:pPr lvl="1" algn="r" rtl="1"/>
          <a:r>
            <a:rPr lang="he-IL" sz="1200">
              <a:solidFill>
                <a:sysClr val="windowText" lastClr="000000"/>
              </a:solidFill>
              <a:latin typeface="David" panose="020E0502060401010101" pitchFamily="34" charset="-79"/>
              <a:cs typeface="David" panose="020E0502060401010101" pitchFamily="34" charset="-79"/>
            </a:rPr>
            <a:t>יוצרים גרף שבו כל מגבלת ייצור מייצגת ישר, והעקומה הסופית מתקבלת מצירוף כל האילוצים (הישרים).</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נקודת החיתוך בין המגבלות</a:t>
          </a:r>
          <a:r>
            <a:rPr lang="he-IL" sz="1200">
              <a:solidFill>
                <a:sysClr val="windowText" lastClr="000000"/>
              </a:solidFill>
              <a:latin typeface="David" panose="020E0502060401010101" pitchFamily="34" charset="-79"/>
              <a:cs typeface="David" panose="020E0502060401010101" pitchFamily="34" charset="-79"/>
            </a:rPr>
            <a:t>: מציינת את תמהיל הייצור המאפשר ניצול מלא של גורמי הייצור.</a:t>
          </a:r>
        </a:p>
        <a:p>
          <a:pPr algn="r" rtl="1"/>
          <a:endParaRPr lang="he-IL" sz="1200" b="1">
            <a:solidFill>
              <a:sysClr val="windowText" lastClr="000000"/>
            </a:solidFill>
            <a:latin typeface="David" panose="020E0502060401010101" pitchFamily="34" charset="-79"/>
            <a:cs typeface="David" panose="020E0502060401010101" pitchFamily="34" charset="-79"/>
          </a:endParaRPr>
        </a:p>
        <a:p>
          <a:pPr algn="r" rtl="1"/>
          <a:r>
            <a:rPr lang="he-IL" sz="1200" b="1">
              <a:solidFill>
                <a:sysClr val="windowText" lastClr="000000"/>
              </a:solidFill>
              <a:latin typeface="David" panose="020E0502060401010101" pitchFamily="34" charset="-79"/>
              <a:cs typeface="David" panose="020E0502060401010101" pitchFamily="34" charset="-79"/>
            </a:rPr>
            <a:t>מסקנה מרכזית</a:t>
          </a:r>
          <a:r>
            <a:rPr lang="he-IL" sz="1200">
              <a:solidFill>
                <a:sysClr val="windowText" lastClr="000000"/>
              </a:solidFill>
              <a:latin typeface="David" panose="020E0502060401010101" pitchFamily="34" charset="-79"/>
              <a:cs typeface="David" panose="020E0502060401010101" pitchFamily="34" charset="-79"/>
            </a:rPr>
            <a:t>: כאשר יש כמה גורמי ייצור, העקומה נעשית מורכבת יותר, והמשמעות היא שהיעילות המקסימלית מתקיימת רק על העקומה עצמה. כל נקודה מתחת לעקומה מסמלת בזבוז משאבים, וכל נקודה מעליה אינה אפשרית.</a:t>
          </a:r>
        </a:p>
        <a:p>
          <a:pPr algn="r" rtl="1"/>
          <a:r>
            <a:rPr lang="he-IL" sz="1200">
              <a:solidFill>
                <a:sysClr val="windowText" lastClr="000000"/>
              </a:solidFill>
              <a:latin typeface="David" panose="020E0502060401010101" pitchFamily="34" charset="-79"/>
              <a:cs typeface="David" panose="020E0502060401010101" pitchFamily="34" charset="-79"/>
            </a:rPr>
            <a:t>חשוב להבין שעקומת התמורה אינה לינארית אלא נשברת בכל פעם שמגבלת ייצור מסוימת מתחילה להיות במחסור (אילוץ אפקטיבי) ובכך</a:t>
          </a:r>
          <a:r>
            <a:rPr lang="he-IL" sz="1200" baseline="0">
              <a:solidFill>
                <a:sysClr val="windowText" lastClr="000000"/>
              </a:solidFill>
              <a:latin typeface="David" panose="020E0502060401010101" pitchFamily="34" charset="-79"/>
              <a:cs typeface="David" panose="020E0502060401010101" pitchFamily="34" charset="-79"/>
            </a:rPr>
            <a:t> מגבילה את היקף הייצור</a:t>
          </a:r>
          <a:r>
            <a:rPr lang="he-IL" sz="1200">
              <a:solidFill>
                <a:sysClr val="windowText" lastClr="000000"/>
              </a:solidFill>
              <a:latin typeface="David" panose="020E0502060401010101" pitchFamily="34" charset="-79"/>
              <a:cs typeface="David" panose="020E0502060401010101" pitchFamily="34" charset="-79"/>
            </a:rPr>
            <a:t>.</a:t>
          </a:r>
        </a:p>
        <a:p>
          <a:pPr algn="r" rtl="1"/>
          <a:endParaRPr lang="en-US" sz="1200">
            <a:latin typeface="David" panose="020E0502060401010101" pitchFamily="34" charset="-79"/>
            <a:cs typeface="David" panose="020E0502060401010101" pitchFamily="34" charset="-79"/>
          </a:endParaRPr>
        </a:p>
      </xdr:txBody>
    </xdr:sp>
    <xdr:clientData/>
  </xdr:twoCellAnchor>
  <xdr:twoCellAnchor>
    <xdr:from>
      <xdr:col>11</xdr:col>
      <xdr:colOff>698500</xdr:colOff>
      <xdr:row>136</xdr:row>
      <xdr:rowOff>173567</xdr:rowOff>
    </xdr:from>
    <xdr:to>
      <xdr:col>11</xdr:col>
      <xdr:colOff>722427</xdr:colOff>
      <xdr:row>151</xdr:row>
      <xdr:rowOff>82826</xdr:rowOff>
    </xdr:to>
    <xdr:cxnSp macro="">
      <xdr:nvCxnSpPr>
        <xdr:cNvPr id="389" name="Straight Arrow Connector 388">
          <a:extLst>
            <a:ext uri="{FF2B5EF4-FFF2-40B4-BE49-F238E27FC236}">
              <a16:creationId xmlns:a16="http://schemas.microsoft.com/office/drawing/2014/main" id="{2A19D8BF-879A-EF2F-67A6-0E36FABF6482}"/>
            </a:ext>
          </a:extLst>
        </xdr:cNvPr>
        <xdr:cNvCxnSpPr/>
      </xdr:nvCxnSpPr>
      <xdr:spPr>
        <a:xfrm flipV="1">
          <a:off x="13515189073" y="32850667"/>
          <a:ext cx="23927" cy="298265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11</xdr:col>
      <xdr:colOff>123502</xdr:colOff>
      <xdr:row>134</xdr:row>
      <xdr:rowOff>177615</xdr:rowOff>
    </xdr:from>
    <xdr:ext cx="1106951" cy="172227"/>
    <mc:AlternateContent xmlns:mc="http://schemas.openxmlformats.org/markup-compatibility/2006" xmlns:a14="http://schemas.microsoft.com/office/drawing/2010/main">
      <mc:Choice Requires="a14">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90" name="TextBox 389">
              <a:extLst>
                <a:ext uri="{FF2B5EF4-FFF2-40B4-BE49-F238E27FC236}">
                  <a16:creationId xmlns:a16="http://schemas.microsoft.com/office/drawing/2014/main" id="{5F28B5CA-5116-2723-0ED7-DF8633C8F471}"/>
                </a:ext>
              </a:extLst>
            </xdr:cNvPr>
            <xdr:cNvSpPr txBox="1"/>
          </xdr:nvSpPr>
          <xdr:spPr>
            <a:xfrm>
              <a:off x="13514681047" y="32448315"/>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11</xdr:col>
      <xdr:colOff>127368</xdr:colOff>
      <xdr:row>135</xdr:row>
      <xdr:rowOff>156632</xdr:rowOff>
    </xdr:from>
    <xdr:ext cx="1106951" cy="172227"/>
    <mc:AlternateContent xmlns:mc="http://schemas.openxmlformats.org/markup-compatibility/2006" xmlns:a14="http://schemas.microsoft.com/office/drawing/2010/main">
      <mc:Choice Requires="a14">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𝑀𝑎𝑐𝑏𝑜𝑜𝑘𝑠</m:t>
                    </m:r>
                  </m:oMath>
                </m:oMathPara>
              </a14:m>
              <a:endParaRPr lang="en-US" sz="1100"/>
            </a:p>
          </xdr:txBody>
        </xdr:sp>
      </mc:Choice>
      <mc:Fallback xmlns="">
        <xdr:sp macro="" textlink="">
          <xdr:nvSpPr>
            <xdr:cNvPr id="391" name="TextBox 390">
              <a:extLst>
                <a:ext uri="{FF2B5EF4-FFF2-40B4-BE49-F238E27FC236}">
                  <a16:creationId xmlns:a16="http://schemas.microsoft.com/office/drawing/2014/main" id="{0F0A9AA6-6F24-4A0E-4BD0-840EFB54204D}"/>
                </a:ext>
              </a:extLst>
            </xdr:cNvPr>
            <xdr:cNvSpPr txBox="1"/>
          </xdr:nvSpPr>
          <xdr:spPr>
            <a:xfrm>
              <a:off x="13514677181" y="3263053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𝑀𝑎𝑐𝑏𝑜𝑜𝑘𝑠</a:t>
              </a:r>
              <a:endParaRPr lang="en-US" sz="1100"/>
            </a:p>
          </xdr:txBody>
        </xdr:sp>
      </mc:Fallback>
    </mc:AlternateContent>
    <xdr:clientData/>
  </xdr:oneCellAnchor>
  <xdr:twoCellAnchor>
    <xdr:from>
      <xdr:col>8</xdr:col>
      <xdr:colOff>184057</xdr:colOff>
      <xdr:row>149</xdr:row>
      <xdr:rowOff>115036</xdr:rowOff>
    </xdr:from>
    <xdr:to>
      <xdr:col>12</xdr:col>
      <xdr:colOff>32210</xdr:colOff>
      <xdr:row>149</xdr:row>
      <xdr:rowOff>128840</xdr:rowOff>
    </xdr:to>
    <xdr:cxnSp macro="">
      <xdr:nvCxnSpPr>
        <xdr:cNvPr id="392" name="Straight Arrow Connector 391">
          <a:extLst>
            <a:ext uri="{FF2B5EF4-FFF2-40B4-BE49-F238E27FC236}">
              <a16:creationId xmlns:a16="http://schemas.microsoft.com/office/drawing/2014/main" id="{F8578A39-F562-7C41-167C-42AC142DFAC6}"/>
            </a:ext>
          </a:extLst>
        </xdr:cNvPr>
        <xdr:cNvCxnSpPr/>
      </xdr:nvCxnSpPr>
      <xdr:spPr>
        <a:xfrm flipV="1">
          <a:off x="13484919819" y="35352935"/>
          <a:ext cx="3142790" cy="13804"/>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391123</xdr:colOff>
      <xdr:row>148</xdr:row>
      <xdr:rowOff>173198</xdr:rowOff>
    </xdr:from>
    <xdr:ext cx="1106951" cy="172227"/>
    <mc:AlternateContent xmlns:mc="http://schemas.openxmlformats.org/markup-compatibility/2006" xmlns:a14="http://schemas.microsoft.com/office/drawing/2010/main">
      <mc:Choice Requires="a14">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95" name="TextBox 394">
              <a:extLst>
                <a:ext uri="{FF2B5EF4-FFF2-40B4-BE49-F238E27FC236}">
                  <a16:creationId xmlns:a16="http://schemas.microsoft.com/office/drawing/2014/main" id="{66ABEBF6-E83F-115A-C51E-8C920BFC1F55}"/>
                </a:ext>
              </a:extLst>
            </xdr:cNvPr>
            <xdr:cNvSpPr txBox="1"/>
          </xdr:nvSpPr>
          <xdr:spPr>
            <a:xfrm>
              <a:off x="13487728701" y="35208633"/>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7</xdr:col>
      <xdr:colOff>391123</xdr:colOff>
      <xdr:row>149</xdr:row>
      <xdr:rowOff>159393</xdr:rowOff>
    </xdr:from>
    <xdr:ext cx="1106951" cy="172227"/>
    <mc:AlternateContent xmlns:mc="http://schemas.openxmlformats.org/markup-compatibility/2006" xmlns:a14="http://schemas.microsoft.com/office/drawing/2010/main">
      <mc:Choice Requires="a14">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𝑖𝑃h𝑜𝑛𝑒</m:t>
                    </m:r>
                  </m:oMath>
                </m:oMathPara>
              </a14:m>
              <a:endParaRPr lang="en-US" sz="1100"/>
            </a:p>
          </xdr:txBody>
        </xdr:sp>
      </mc:Choice>
      <mc:Fallback xmlns="">
        <xdr:sp macro="" textlink="">
          <xdr:nvSpPr>
            <xdr:cNvPr id="396" name="TextBox 395">
              <a:extLst>
                <a:ext uri="{FF2B5EF4-FFF2-40B4-BE49-F238E27FC236}">
                  <a16:creationId xmlns:a16="http://schemas.microsoft.com/office/drawing/2014/main" id="{E37E8A1A-B5DD-B55F-E4FF-AF2F9DC4BD84}"/>
                </a:ext>
              </a:extLst>
            </xdr:cNvPr>
            <xdr:cNvSpPr txBox="1"/>
          </xdr:nvSpPr>
          <xdr:spPr>
            <a:xfrm>
              <a:off x="13487728701" y="35397292"/>
              <a:ext cx="11069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𝑖𝑃ℎ𝑜𝑛𝑒</a:t>
              </a:r>
              <a:endParaRPr lang="en-US" sz="1100"/>
            </a:p>
          </xdr:txBody>
        </xdr:sp>
      </mc:Fallback>
    </mc:AlternateContent>
    <xdr:clientData/>
  </xdr:oneCellAnchor>
  <xdr:oneCellAnchor>
    <xdr:from>
      <xdr:col>8</xdr:col>
      <xdr:colOff>605367</xdr:colOff>
      <xdr:row>149</xdr:row>
      <xdr:rowOff>158750</xdr:rowOff>
    </xdr:from>
    <xdr:ext cx="1098668" cy="172227"/>
    <mc:AlternateContent xmlns:mc="http://schemas.openxmlformats.org/markup-compatibility/2006" xmlns:a14="http://schemas.microsoft.com/office/drawing/2010/main">
      <mc:Choice Requires="a14">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7" name="TextBox 396">
              <a:extLst>
                <a:ext uri="{FF2B5EF4-FFF2-40B4-BE49-F238E27FC236}">
                  <a16:creationId xmlns:a16="http://schemas.microsoft.com/office/drawing/2014/main" id="{4D60AC8D-2B1E-F692-5BF9-5E2A9E5FE287}"/>
                </a:ext>
              </a:extLst>
            </xdr:cNvPr>
            <xdr:cNvSpPr txBox="1"/>
          </xdr:nvSpPr>
          <xdr:spPr>
            <a:xfrm>
              <a:off x="13516683965"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11</xdr:col>
      <xdr:colOff>283633</xdr:colOff>
      <xdr:row>140</xdr:row>
      <xdr:rowOff>146052</xdr:rowOff>
    </xdr:from>
    <xdr:ext cx="1098668" cy="172227"/>
    <mc:AlternateContent xmlns:mc="http://schemas.openxmlformats.org/markup-compatibility/2006" xmlns:a14="http://schemas.microsoft.com/office/drawing/2010/main">
      <mc:Choice Requires="a14">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399" name="TextBox 398">
              <a:extLst>
                <a:ext uri="{FF2B5EF4-FFF2-40B4-BE49-F238E27FC236}">
                  <a16:creationId xmlns:a16="http://schemas.microsoft.com/office/drawing/2014/main" id="{C70AC6E0-A78D-D2AF-C2FB-357013636812}"/>
                </a:ext>
              </a:extLst>
            </xdr:cNvPr>
            <xdr:cNvSpPr txBox="1"/>
          </xdr:nvSpPr>
          <xdr:spPr>
            <a:xfrm>
              <a:off x="13514529199" y="33635952"/>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9</xdr:col>
      <xdr:colOff>287866</xdr:colOff>
      <xdr:row>141</xdr:row>
      <xdr:rowOff>55812</xdr:rowOff>
    </xdr:from>
    <xdr:to>
      <xdr:col>11</xdr:col>
      <xdr:colOff>693267</xdr:colOff>
      <xdr:row>149</xdr:row>
      <xdr:rowOff>122767</xdr:rowOff>
    </xdr:to>
    <xdr:cxnSp macro="">
      <xdr:nvCxnSpPr>
        <xdr:cNvPr id="401" name="Straight Connector 400">
          <a:extLst>
            <a:ext uri="{FF2B5EF4-FFF2-40B4-BE49-F238E27FC236}">
              <a16:creationId xmlns:a16="http://schemas.microsoft.com/office/drawing/2014/main" id="{D6C74969-F8B8-5AE4-3013-3C3C97028C23}"/>
            </a:ext>
          </a:extLst>
        </xdr:cNvPr>
        <xdr:cNvCxnSpPr/>
      </xdr:nvCxnSpPr>
      <xdr:spPr>
        <a:xfrm>
          <a:off x="13515218233" y="33748912"/>
          <a:ext cx="2056401" cy="1717955"/>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9</xdr:col>
      <xdr:colOff>431800</xdr:colOff>
      <xdr:row>149</xdr:row>
      <xdr:rowOff>158750</xdr:rowOff>
    </xdr:from>
    <xdr:ext cx="1098668" cy="172227"/>
    <mc:AlternateContent xmlns:mc="http://schemas.openxmlformats.org/markup-compatibility/2006" xmlns:a14="http://schemas.microsoft.com/office/drawing/2010/main">
      <mc:Choice Requires="a14">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75</m:t>
                    </m:r>
                  </m:oMath>
                </m:oMathPara>
              </a14:m>
              <a:endParaRPr lang="en-US" sz="1100"/>
            </a:p>
          </xdr:txBody>
        </xdr:sp>
      </mc:Choice>
      <mc:Fallback xmlns="">
        <xdr:sp macro="" textlink="">
          <xdr:nvSpPr>
            <xdr:cNvPr id="403" name="TextBox 402">
              <a:extLst>
                <a:ext uri="{FF2B5EF4-FFF2-40B4-BE49-F238E27FC236}">
                  <a16:creationId xmlns:a16="http://schemas.microsoft.com/office/drawing/2014/main" id="{16F481D4-20EC-94A2-03C1-495DB1396B60}"/>
                </a:ext>
              </a:extLst>
            </xdr:cNvPr>
            <xdr:cNvSpPr txBox="1"/>
          </xdr:nvSpPr>
          <xdr:spPr>
            <a:xfrm>
              <a:off x="13516032032" y="35502850"/>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75</a:t>
              </a:r>
              <a:endParaRPr lang="en-US" sz="1100"/>
            </a:p>
          </xdr:txBody>
        </xdr:sp>
      </mc:Fallback>
    </mc:AlternateContent>
    <xdr:clientData/>
  </xdr:oneCellAnchor>
  <xdr:oneCellAnchor>
    <xdr:from>
      <xdr:col>11</xdr:col>
      <xdr:colOff>287866</xdr:colOff>
      <xdr:row>137</xdr:row>
      <xdr:rowOff>167216</xdr:rowOff>
    </xdr:from>
    <xdr:ext cx="1098668" cy="172227"/>
    <mc:AlternateContent xmlns:mc="http://schemas.openxmlformats.org/markup-compatibility/2006" xmlns:a14="http://schemas.microsoft.com/office/drawing/2010/main">
      <mc:Choice Requires="a14">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150</m:t>
                    </m:r>
                  </m:oMath>
                </m:oMathPara>
              </a14:m>
              <a:endParaRPr lang="en-US" sz="1100"/>
            </a:p>
          </xdr:txBody>
        </xdr:sp>
      </mc:Choice>
      <mc:Fallback xmlns="">
        <xdr:sp macro="" textlink="">
          <xdr:nvSpPr>
            <xdr:cNvPr id="405" name="TextBox 404">
              <a:extLst>
                <a:ext uri="{FF2B5EF4-FFF2-40B4-BE49-F238E27FC236}">
                  <a16:creationId xmlns:a16="http://schemas.microsoft.com/office/drawing/2014/main" id="{9FC2C4B5-6102-EFAA-3480-F00FF9B585EF}"/>
                </a:ext>
              </a:extLst>
            </xdr:cNvPr>
            <xdr:cNvSpPr txBox="1"/>
          </xdr:nvSpPr>
          <xdr:spPr>
            <a:xfrm>
              <a:off x="13514524966" y="3304751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150</a:t>
              </a:r>
              <a:endParaRPr lang="en-US" sz="1100"/>
            </a:p>
          </xdr:txBody>
        </xdr:sp>
      </mc:Fallback>
    </mc:AlternateContent>
    <xdr:clientData/>
  </xdr:oneCellAnchor>
  <xdr:twoCellAnchor>
    <xdr:from>
      <xdr:col>10</xdr:col>
      <xdr:colOff>151105</xdr:colOff>
      <xdr:row>138</xdr:row>
      <xdr:rowOff>63500</xdr:rowOff>
    </xdr:from>
    <xdr:to>
      <xdr:col>11</xdr:col>
      <xdr:colOff>702733</xdr:colOff>
      <xdr:row>149</xdr:row>
      <xdr:rowOff>129518</xdr:rowOff>
    </xdr:to>
    <xdr:cxnSp macro="">
      <xdr:nvCxnSpPr>
        <xdr:cNvPr id="407" name="Straight Connector 406">
          <a:extLst>
            <a:ext uri="{FF2B5EF4-FFF2-40B4-BE49-F238E27FC236}">
              <a16:creationId xmlns:a16="http://schemas.microsoft.com/office/drawing/2014/main" id="{A8A738EC-E0F2-EC3B-3946-82ACB2549637}"/>
            </a:ext>
          </a:extLst>
        </xdr:cNvPr>
        <xdr:cNvCxnSpPr/>
      </xdr:nvCxnSpPr>
      <xdr:spPr>
        <a:xfrm>
          <a:off x="13488701205" y="32925200"/>
          <a:ext cx="1375509" cy="2311004"/>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11</xdr:col>
      <xdr:colOff>300245</xdr:colOff>
      <xdr:row>136</xdr:row>
      <xdr:rowOff>50249</xdr:rowOff>
    </xdr:from>
    <xdr:ext cx="172227" cy="1441892"/>
    <mc:AlternateContent xmlns:mc="http://schemas.openxmlformats.org/markup-compatibility/2006" xmlns:a14="http://schemas.microsoft.com/office/drawing/2010/main">
      <mc:Choice Requires="a14">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𝑦</m:t>
                    </m:r>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oMath>
                </m:oMathPara>
              </a14:m>
              <a:endParaRPr lang="en-US" sz="1100">
                <a:solidFill>
                  <a:srgbClr val="00B050"/>
                </a:solidFill>
              </a:endParaRPr>
            </a:p>
          </xdr:txBody>
        </xdr:sp>
      </mc:Choice>
      <mc:Fallback xmlns="">
        <xdr:sp macro="" textlink="">
          <xdr:nvSpPr>
            <xdr:cNvPr id="418" name="TextBox 417">
              <a:extLst>
                <a:ext uri="{FF2B5EF4-FFF2-40B4-BE49-F238E27FC236}">
                  <a16:creationId xmlns:a16="http://schemas.microsoft.com/office/drawing/2014/main" id="{CA6D2144-EF50-EFA5-7844-8BBB1F579669}"/>
                </a:ext>
              </a:extLst>
            </xdr:cNvPr>
            <xdr:cNvSpPr txBox="1"/>
          </xdr:nvSpPr>
          <xdr:spPr>
            <a:xfrm rot="3562224">
              <a:off x="13488296634" y="33143835"/>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𝑦=150−2𝑥</a:t>
              </a:r>
              <a:endParaRPr lang="en-US" sz="1100">
                <a:solidFill>
                  <a:srgbClr val="00B050"/>
                </a:solidFill>
              </a:endParaRPr>
            </a:p>
          </xdr:txBody>
        </xdr:sp>
      </mc:Fallback>
    </mc:AlternateContent>
    <xdr:clientData/>
  </xdr:oneCellAnchor>
  <xdr:oneCellAnchor>
    <xdr:from>
      <xdr:col>8</xdr:col>
      <xdr:colOff>615213</xdr:colOff>
      <xdr:row>147</xdr:row>
      <xdr:rowOff>113042</xdr:rowOff>
    </xdr:from>
    <xdr:ext cx="1441892" cy="172227"/>
    <mc:AlternateContent xmlns:mc="http://schemas.openxmlformats.org/markup-compatibility/2006" xmlns:a14="http://schemas.microsoft.com/office/drawing/2010/main">
      <mc:Choice Requires="a14">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420" name="TextBox 419">
              <a:extLst>
                <a:ext uri="{FF2B5EF4-FFF2-40B4-BE49-F238E27FC236}">
                  <a16:creationId xmlns:a16="http://schemas.microsoft.com/office/drawing/2014/main" id="{E6CE1779-F69C-6351-E115-8B430D2322C6}"/>
                </a:ext>
              </a:extLst>
            </xdr:cNvPr>
            <xdr:cNvSpPr txBox="1"/>
          </xdr:nvSpPr>
          <xdr:spPr>
            <a:xfrm rot="2411155">
              <a:off x="13489818476" y="34816781"/>
              <a:ext cx="1441892"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𝑦=100−𝑥</a:t>
              </a:r>
              <a:endParaRPr lang="en-US" sz="1100">
                <a:solidFill>
                  <a:srgbClr val="FF0000"/>
                </a:solidFill>
              </a:endParaRPr>
            </a:p>
          </xdr:txBody>
        </xdr:sp>
      </mc:Fallback>
    </mc:AlternateContent>
    <xdr:clientData/>
  </xdr:oneCellAnchor>
  <xdr:twoCellAnchor>
    <xdr:from>
      <xdr:col>10</xdr:col>
      <xdr:colOff>780709</xdr:colOff>
      <xdr:row>143</xdr:row>
      <xdr:rowOff>143910</xdr:rowOff>
    </xdr:from>
    <xdr:to>
      <xdr:col>11</xdr:col>
      <xdr:colOff>53966</xdr:colOff>
      <xdr:row>144</xdr:row>
      <xdr:rowOff>82748</xdr:rowOff>
    </xdr:to>
    <xdr:sp macro="" textlink="">
      <xdr:nvSpPr>
        <xdr:cNvPr id="421" name="Oval 420">
          <a:extLst>
            <a:ext uri="{FF2B5EF4-FFF2-40B4-BE49-F238E27FC236}">
              <a16:creationId xmlns:a16="http://schemas.microsoft.com/office/drawing/2014/main" id="{C62BEACC-77FE-4F3B-89BB-5B22579E1F55}"/>
            </a:ext>
          </a:extLst>
        </xdr:cNvPr>
        <xdr:cNvSpPr/>
      </xdr:nvSpPr>
      <xdr:spPr>
        <a:xfrm>
          <a:off x="13489349972" y="34012975"/>
          <a:ext cx="97138" cy="140311"/>
        </a:xfrm>
        <a:prstGeom prst="ellipse">
          <a:avLst/>
        </a:prstGeom>
        <a:solidFill>
          <a:srgbClr val="FF8AD8"/>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687167</xdr:colOff>
      <xdr:row>141</xdr:row>
      <xdr:rowOff>131028</xdr:rowOff>
    </xdr:from>
    <xdr:ext cx="1582204" cy="172227"/>
    <mc:AlternateContent xmlns:mc="http://schemas.openxmlformats.org/markup-compatibility/2006" xmlns:a14="http://schemas.microsoft.com/office/drawing/2010/main">
      <mc:Choice Requires="a14">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B050"/>
                        </a:solidFill>
                        <a:latin typeface="Cambria Math" panose="02040503050406030204" pitchFamily="18" charset="0"/>
                      </a:rPr>
                      <m:t>150−2</m:t>
                    </m:r>
                    <m:r>
                      <a:rPr lang="en-US" sz="1100" b="0" i="1">
                        <a:solidFill>
                          <a:srgbClr val="00B050"/>
                        </a:solidFill>
                        <a:latin typeface="Cambria Math" panose="02040503050406030204" pitchFamily="18" charset="0"/>
                      </a:rPr>
                      <m:t>𝑥</m:t>
                    </m:r>
                    <m:r>
                      <a:rPr lang="en-US" sz="1100" b="0" i="1">
                        <a:latin typeface="Cambria Math" panose="02040503050406030204" pitchFamily="18" charset="0"/>
                      </a:rPr>
                      <m:t>=</m:t>
                    </m:r>
                    <m:r>
                      <a:rPr lang="en-US" sz="1100" b="0" i="1">
                        <a:solidFill>
                          <a:srgbClr val="FF0000"/>
                        </a:solidFill>
                        <a:latin typeface="Cambria Math" panose="02040503050406030204" pitchFamily="18" charset="0"/>
                      </a:rPr>
                      <m:t>100−</m:t>
                    </m:r>
                    <m:r>
                      <a:rPr lang="en-US" sz="1100" b="0" i="1">
                        <a:solidFill>
                          <a:srgbClr val="FF0000"/>
                        </a:solidFill>
                        <a:latin typeface="Cambria Math" panose="02040503050406030204" pitchFamily="18" charset="0"/>
                      </a:rPr>
                      <m:t>𝑥</m:t>
                    </m:r>
                  </m:oMath>
                </m:oMathPara>
              </a14:m>
              <a:endParaRPr lang="en-US" sz="1100"/>
            </a:p>
          </xdr:txBody>
        </xdr:sp>
      </mc:Choice>
      <mc:Fallback xmlns="">
        <xdr:sp macro="" textlink="">
          <xdr:nvSpPr>
            <xdr:cNvPr id="422" name="TextBox 421">
              <a:extLst>
                <a:ext uri="{FF2B5EF4-FFF2-40B4-BE49-F238E27FC236}">
                  <a16:creationId xmlns:a16="http://schemas.microsoft.com/office/drawing/2014/main" id="{E0DE246D-2D1A-4209-A227-39A51875AED1}"/>
                </a:ext>
              </a:extLst>
            </xdr:cNvPr>
            <xdr:cNvSpPr txBox="1"/>
          </xdr:nvSpPr>
          <xdr:spPr>
            <a:xfrm>
              <a:off x="13489606210" y="33597147"/>
              <a:ext cx="158220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B050"/>
                  </a:solidFill>
                  <a:latin typeface="Cambria Math" panose="02040503050406030204" pitchFamily="18" charset="0"/>
                </a:rPr>
                <a:t>150−2𝑥</a:t>
              </a:r>
              <a:r>
                <a:rPr lang="en-US" sz="1100" b="0" i="0">
                  <a:latin typeface="Cambria Math" panose="02040503050406030204" pitchFamily="18" charset="0"/>
                </a:rPr>
                <a:t>=</a:t>
              </a:r>
              <a:r>
                <a:rPr lang="en-US" sz="1100" b="0" i="0">
                  <a:solidFill>
                    <a:srgbClr val="FF0000"/>
                  </a:solidFill>
                  <a:latin typeface="Cambria Math" panose="02040503050406030204" pitchFamily="18" charset="0"/>
                </a:rPr>
                <a:t>100−𝑥</a:t>
              </a:r>
              <a:endParaRPr lang="en-US" sz="1100"/>
            </a:p>
          </xdr:txBody>
        </xdr:sp>
      </mc:Fallback>
    </mc:AlternateContent>
    <xdr:clientData/>
  </xdr:oneCellAnchor>
  <xdr:twoCellAnchor>
    <xdr:from>
      <xdr:col>9</xdr:col>
      <xdr:colOff>615213</xdr:colOff>
      <xdr:row>142</xdr:row>
      <xdr:rowOff>136714</xdr:rowOff>
    </xdr:from>
    <xdr:to>
      <xdr:col>9</xdr:col>
      <xdr:colOff>697961</xdr:colOff>
      <xdr:row>143</xdr:row>
      <xdr:rowOff>39575</xdr:rowOff>
    </xdr:to>
    <xdr:sp macro="" textlink="">
      <xdr:nvSpPr>
        <xdr:cNvPr id="423" name="Down Arrow 422">
          <a:extLst>
            <a:ext uri="{FF2B5EF4-FFF2-40B4-BE49-F238E27FC236}">
              <a16:creationId xmlns:a16="http://schemas.microsoft.com/office/drawing/2014/main" id="{3AB0DE7D-2F84-CE24-2A26-C101D2F61254}"/>
            </a:ext>
          </a:extLst>
        </xdr:cNvPr>
        <xdr:cNvSpPr/>
      </xdr:nvSpPr>
      <xdr:spPr>
        <a:xfrm>
          <a:off x="13490353739" y="3380430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9</xdr:col>
      <xdr:colOff>111531</xdr:colOff>
      <xdr:row>142</xdr:row>
      <xdr:rowOff>199385</xdr:rowOff>
    </xdr:from>
    <xdr:ext cx="1071325" cy="172227"/>
    <mc:AlternateContent xmlns:mc="http://schemas.openxmlformats.org/markup-compatibility/2006" xmlns:a14="http://schemas.microsoft.com/office/drawing/2010/main">
      <mc:Choice Requires="a14">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m:t>
                    </m:r>
                  </m:oMath>
                </m:oMathPara>
              </a14:m>
              <a:endParaRPr lang="en-US" sz="1100"/>
            </a:p>
          </xdr:txBody>
        </xdr:sp>
      </mc:Choice>
      <mc:Fallback xmlns="">
        <xdr:sp macro="" textlink="">
          <xdr:nvSpPr>
            <xdr:cNvPr id="424" name="TextBox 423">
              <a:extLst>
                <a:ext uri="{FF2B5EF4-FFF2-40B4-BE49-F238E27FC236}">
                  <a16:creationId xmlns:a16="http://schemas.microsoft.com/office/drawing/2014/main" id="{AFB6BBE8-B25C-30B0-1B44-1A38CCE04550}"/>
                </a:ext>
              </a:extLst>
            </xdr:cNvPr>
            <xdr:cNvSpPr txBox="1"/>
          </xdr:nvSpPr>
          <xdr:spPr>
            <a:xfrm>
              <a:off x="13489868844" y="33866977"/>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a:t>
              </a:r>
              <a:endParaRPr lang="en-US" sz="1100"/>
            </a:p>
          </xdr:txBody>
        </xdr:sp>
      </mc:Fallback>
    </mc:AlternateContent>
    <xdr:clientData/>
  </xdr:oneCellAnchor>
  <xdr:twoCellAnchor>
    <xdr:from>
      <xdr:col>9</xdr:col>
      <xdr:colOff>284222</xdr:colOff>
      <xdr:row>143</xdr:row>
      <xdr:rowOff>39574</xdr:rowOff>
    </xdr:from>
    <xdr:to>
      <xdr:col>9</xdr:col>
      <xdr:colOff>388556</xdr:colOff>
      <xdr:row>143</xdr:row>
      <xdr:rowOff>122322</xdr:rowOff>
    </xdr:to>
    <xdr:sp macro="" textlink="">
      <xdr:nvSpPr>
        <xdr:cNvPr id="425" name="Down Arrow 424">
          <a:extLst>
            <a:ext uri="{FF2B5EF4-FFF2-40B4-BE49-F238E27FC236}">
              <a16:creationId xmlns:a16="http://schemas.microsoft.com/office/drawing/2014/main" id="{41736AA4-DF92-9CA7-EC2F-B9EB43E2767C}"/>
            </a:ext>
          </a:extLst>
        </xdr:cNvPr>
        <xdr:cNvSpPr/>
      </xdr:nvSpPr>
      <xdr:spPr>
        <a:xfrm rot="16046416">
          <a:off x="13490673937" y="33897846"/>
          <a:ext cx="82748" cy="10433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323796</xdr:colOff>
      <xdr:row>142</xdr:row>
      <xdr:rowOff>177798</xdr:rowOff>
    </xdr:from>
    <xdr:ext cx="1071325" cy="172227"/>
    <mc:AlternateContent xmlns:mc="http://schemas.openxmlformats.org/markup-compatibility/2006" xmlns:a14="http://schemas.microsoft.com/office/drawing/2010/main">
      <mc:Choice Requires="a14">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m:t>
                    </m:r>
                  </m:oMath>
                </m:oMathPara>
              </a14:m>
              <a:endParaRPr lang="en-US" sz="1100"/>
            </a:p>
          </xdr:txBody>
        </xdr:sp>
      </mc:Choice>
      <mc:Fallback xmlns="">
        <xdr:sp macro="" textlink="">
          <xdr:nvSpPr>
            <xdr:cNvPr id="426" name="TextBox 425">
              <a:extLst>
                <a:ext uri="{FF2B5EF4-FFF2-40B4-BE49-F238E27FC236}">
                  <a16:creationId xmlns:a16="http://schemas.microsoft.com/office/drawing/2014/main" id="{11B8792E-1D3A-4ADC-3AAE-BE15F652356E}"/>
                </a:ext>
              </a:extLst>
            </xdr:cNvPr>
            <xdr:cNvSpPr txBox="1"/>
          </xdr:nvSpPr>
          <xdr:spPr>
            <a:xfrm>
              <a:off x="13490480460" y="33845390"/>
              <a:ext cx="107132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a:t>
              </a:r>
              <a:endParaRPr lang="en-US" sz="1100"/>
            </a:p>
          </xdr:txBody>
        </xdr:sp>
      </mc:Fallback>
    </mc:AlternateContent>
    <xdr:clientData/>
  </xdr:oneCellAnchor>
  <xdr:oneCellAnchor>
    <xdr:from>
      <xdr:col>10</xdr:col>
      <xdr:colOff>230327</xdr:colOff>
      <xdr:row>149</xdr:row>
      <xdr:rowOff>165945</xdr:rowOff>
    </xdr:from>
    <xdr:ext cx="1098668" cy="172227"/>
    <mc:AlternateContent xmlns:mc="http://schemas.openxmlformats.org/markup-compatibility/2006" xmlns:a14="http://schemas.microsoft.com/office/drawing/2010/main">
      <mc:Choice Requires="a14">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7" name="TextBox 426">
              <a:extLst>
                <a:ext uri="{FF2B5EF4-FFF2-40B4-BE49-F238E27FC236}">
                  <a16:creationId xmlns:a16="http://schemas.microsoft.com/office/drawing/2014/main" id="{D514D9C0-4BAB-8FC2-E43B-AC6900E44976}"/>
                </a:ext>
              </a:extLst>
            </xdr:cNvPr>
            <xdr:cNvSpPr txBox="1"/>
          </xdr:nvSpPr>
          <xdr:spPr>
            <a:xfrm>
              <a:off x="13488898824" y="35272631"/>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oneCellAnchor>
    <xdr:from>
      <xdr:col>11</xdr:col>
      <xdr:colOff>244717</xdr:colOff>
      <xdr:row>143</xdr:row>
      <xdr:rowOff>126371</xdr:rowOff>
    </xdr:from>
    <xdr:ext cx="1098668" cy="172227"/>
    <mc:AlternateContent xmlns:mc="http://schemas.openxmlformats.org/markup-compatibility/2006" xmlns:a14="http://schemas.microsoft.com/office/drawing/2010/main">
      <mc:Choice Requires="a14">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428" name="TextBox 427">
              <a:extLst>
                <a:ext uri="{FF2B5EF4-FFF2-40B4-BE49-F238E27FC236}">
                  <a16:creationId xmlns:a16="http://schemas.microsoft.com/office/drawing/2014/main" id="{4FB71F2D-6470-CB84-61C6-936C04167AF8}"/>
                </a:ext>
              </a:extLst>
            </xdr:cNvPr>
            <xdr:cNvSpPr txBox="1"/>
          </xdr:nvSpPr>
          <xdr:spPr>
            <a:xfrm>
              <a:off x="13488060553" y="33995436"/>
              <a:ext cx="10986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11</xdr:col>
      <xdr:colOff>86346</xdr:colOff>
      <xdr:row>141</xdr:row>
      <xdr:rowOff>104333</xdr:rowOff>
    </xdr:from>
    <xdr:to>
      <xdr:col>11</xdr:col>
      <xdr:colOff>701558</xdr:colOff>
      <xdr:row>144</xdr:row>
      <xdr:rowOff>17989</xdr:rowOff>
    </xdr:to>
    <xdr:cxnSp macro="">
      <xdr:nvCxnSpPr>
        <xdr:cNvPr id="431" name="Straight Connector 430">
          <a:extLst>
            <a:ext uri="{FF2B5EF4-FFF2-40B4-BE49-F238E27FC236}">
              <a16:creationId xmlns:a16="http://schemas.microsoft.com/office/drawing/2014/main" id="{B00A8333-7898-0270-4D5C-4487619E1640}"/>
            </a:ext>
          </a:extLst>
        </xdr:cNvPr>
        <xdr:cNvCxnSpPr/>
      </xdr:nvCxnSpPr>
      <xdr:spPr>
        <a:xfrm>
          <a:off x="13488702380" y="33570452"/>
          <a:ext cx="615212" cy="518075"/>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twoCellAnchor>
    <xdr:from>
      <xdr:col>10</xdr:col>
      <xdr:colOff>230255</xdr:colOff>
      <xdr:row>144</xdr:row>
      <xdr:rowOff>104335</xdr:rowOff>
    </xdr:from>
    <xdr:to>
      <xdr:col>11</xdr:col>
      <xdr:colOff>17989</xdr:colOff>
      <xdr:row>149</xdr:row>
      <xdr:rowOff>100736</xdr:rowOff>
    </xdr:to>
    <xdr:cxnSp macro="">
      <xdr:nvCxnSpPr>
        <xdr:cNvPr id="433" name="Straight Connector 432">
          <a:extLst>
            <a:ext uri="{FF2B5EF4-FFF2-40B4-BE49-F238E27FC236}">
              <a16:creationId xmlns:a16="http://schemas.microsoft.com/office/drawing/2014/main" id="{8DC94EC5-22CA-0230-1729-B3E6B3BB9829}"/>
            </a:ext>
          </a:extLst>
        </xdr:cNvPr>
        <xdr:cNvCxnSpPr/>
      </xdr:nvCxnSpPr>
      <xdr:spPr>
        <a:xfrm>
          <a:off x="13489385949" y="34174873"/>
          <a:ext cx="611615" cy="1032549"/>
        </a:xfrm>
        <a:prstGeom prst="line">
          <a:avLst/>
        </a:prstGeom>
        <a:ln w="57150"/>
      </xdr:spPr>
      <xdr:style>
        <a:lnRef idx="3">
          <a:schemeClr val="accent1"/>
        </a:lnRef>
        <a:fillRef idx="0">
          <a:schemeClr val="accent1"/>
        </a:fillRef>
        <a:effectRef idx="2">
          <a:schemeClr val="accent1"/>
        </a:effectRef>
        <a:fontRef idx="minor">
          <a:schemeClr val="tx1"/>
        </a:fontRef>
      </xdr:style>
    </xdr:cxnSp>
    <xdr:clientData/>
  </xdr:twoCellAnchor>
  <xdr:oneCellAnchor>
    <xdr:from>
      <xdr:col>10</xdr:col>
      <xdr:colOff>600822</xdr:colOff>
      <xdr:row>142</xdr:row>
      <xdr:rowOff>176115</xdr:rowOff>
    </xdr:from>
    <xdr:ext cx="1333960" cy="125227"/>
    <mc:AlternateContent xmlns:mc="http://schemas.openxmlformats.org/markup-compatibility/2006" xmlns:a14="http://schemas.microsoft.com/office/drawing/2010/main">
      <mc:Choice Requires="a14">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=100−</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6" name="TextBox 435">
              <a:extLst>
                <a:ext uri="{FF2B5EF4-FFF2-40B4-BE49-F238E27FC236}">
                  <a16:creationId xmlns:a16="http://schemas.microsoft.com/office/drawing/2014/main" id="{2CC399A0-397E-10E0-4A04-FBBECFCAC680}"/>
                </a:ext>
              </a:extLst>
            </xdr:cNvPr>
            <xdr:cNvSpPr txBox="1"/>
          </xdr:nvSpPr>
          <xdr:spPr>
            <a:xfrm rot="2250011">
              <a:off x="13488293037" y="33843707"/>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𝑦=100−𝑥</a:t>
              </a:r>
              <a:endParaRPr lang="en-US" sz="800">
                <a:solidFill>
                  <a:srgbClr val="0070C0"/>
                </a:solidFill>
              </a:endParaRPr>
            </a:p>
          </xdr:txBody>
        </xdr:sp>
      </mc:Fallback>
    </mc:AlternateContent>
    <xdr:clientData/>
  </xdr:oneCellAnchor>
  <xdr:oneCellAnchor>
    <xdr:from>
      <xdr:col>10</xdr:col>
      <xdr:colOff>600769</xdr:colOff>
      <xdr:row>143</xdr:row>
      <xdr:rowOff>132997</xdr:rowOff>
    </xdr:from>
    <xdr:ext cx="125227" cy="1333960"/>
    <mc:AlternateContent xmlns:mc="http://schemas.openxmlformats.org/markup-compatibility/2006" xmlns:a14="http://schemas.microsoft.com/office/drawing/2010/main">
      <mc:Choice Requires="a14">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70C0"/>
                        </a:solidFill>
                        <a:latin typeface="Cambria Math" panose="02040503050406030204" pitchFamily="18" charset="0"/>
                      </a:rPr>
                      <m:t>𝑦</m:t>
                    </m:r>
                    <m:r>
                      <a:rPr lang="en-US" sz="800" b="0" i="1">
                        <a:solidFill>
                          <a:srgbClr val="0070C0"/>
                        </a:solidFill>
                        <a:latin typeface="Cambria Math" panose="02040503050406030204" pitchFamily="18" charset="0"/>
                      </a:rPr>
                      <m:t>=150−2</m:t>
                    </m:r>
                    <m:r>
                      <a:rPr lang="en-US" sz="800" b="0" i="1">
                        <a:solidFill>
                          <a:srgbClr val="0070C0"/>
                        </a:solidFill>
                        <a:latin typeface="Cambria Math" panose="02040503050406030204" pitchFamily="18" charset="0"/>
                      </a:rPr>
                      <m:t>𝑥</m:t>
                    </m:r>
                  </m:oMath>
                </m:oMathPara>
              </a14:m>
              <a:endParaRPr lang="en-US" sz="800">
                <a:solidFill>
                  <a:srgbClr val="0070C0"/>
                </a:solidFill>
              </a:endParaRPr>
            </a:p>
          </xdr:txBody>
        </xdr:sp>
      </mc:Choice>
      <mc:Fallback xmlns="">
        <xdr:sp macro="" textlink="">
          <xdr:nvSpPr>
            <xdr:cNvPr id="437" name="TextBox 436">
              <a:extLst>
                <a:ext uri="{FF2B5EF4-FFF2-40B4-BE49-F238E27FC236}">
                  <a16:creationId xmlns:a16="http://schemas.microsoft.com/office/drawing/2014/main" id="{16A659A1-9354-423F-8A03-31551F46D043}"/>
                </a:ext>
              </a:extLst>
            </xdr:cNvPr>
            <xdr:cNvSpPr txBox="1"/>
          </xdr:nvSpPr>
          <xdr:spPr>
            <a:xfrm rot="3579272">
              <a:off x="13488897457" y="34606428"/>
              <a:ext cx="133396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70C0"/>
                  </a:solidFill>
                  <a:latin typeface="Cambria Math" panose="02040503050406030204" pitchFamily="18" charset="0"/>
                </a:rPr>
                <a:t>𝑦=150−2𝑥</a:t>
              </a:r>
              <a:endParaRPr lang="en-US" sz="800">
                <a:solidFill>
                  <a:srgbClr val="0070C0"/>
                </a:solidFill>
              </a:endParaRPr>
            </a:p>
          </xdr:txBody>
        </xdr:sp>
      </mc:Fallback>
    </mc:AlternateContent>
    <xdr:clientData/>
  </xdr:oneCellAnchor>
  <xdr:twoCellAnchor editAs="oneCell">
    <xdr:from>
      <xdr:col>4</xdr:col>
      <xdr:colOff>636496</xdr:colOff>
      <xdr:row>172</xdr:row>
      <xdr:rowOff>155825</xdr:rowOff>
    </xdr:from>
    <xdr:to>
      <xdr:col>8</xdr:col>
      <xdr:colOff>634276</xdr:colOff>
      <xdr:row>186</xdr:row>
      <xdr:rowOff>132090</xdr:rowOff>
    </xdr:to>
    <xdr:pic>
      <xdr:nvPicPr>
        <xdr:cNvPr id="440" name="Picture 439">
          <a:extLst>
            <a:ext uri="{FF2B5EF4-FFF2-40B4-BE49-F238E27FC236}">
              <a16:creationId xmlns:a16="http://schemas.microsoft.com/office/drawing/2014/main" id="{9F821335-E251-1A27-872E-EF93BD1CBDEA}"/>
            </a:ext>
          </a:extLst>
        </xdr:cNvPr>
        <xdr:cNvPicPr>
          <a:picLocks noChangeAspect="1"/>
        </xdr:cNvPicPr>
      </xdr:nvPicPr>
      <xdr:blipFill>
        <a:blip xmlns:r="http://schemas.openxmlformats.org/officeDocument/2006/relationships" r:embed="rId2"/>
        <a:stretch>
          <a:fillRect/>
        </a:stretch>
      </xdr:blipFill>
      <xdr:spPr>
        <a:xfrm>
          <a:off x="13517753724" y="40173525"/>
          <a:ext cx="3553780" cy="28210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471303</xdr:colOff>
      <xdr:row>234</xdr:row>
      <xdr:rowOff>10794</xdr:rowOff>
    </xdr:from>
    <xdr:to>
      <xdr:col>4</xdr:col>
      <xdr:colOff>489291</xdr:colOff>
      <xdr:row>245</xdr:row>
      <xdr:rowOff>14391</xdr:rowOff>
    </xdr:to>
    <xdr:cxnSp macro="">
      <xdr:nvCxnSpPr>
        <xdr:cNvPr id="110" name="Straight Arrow Connector 109">
          <a:extLst>
            <a:ext uri="{FF2B5EF4-FFF2-40B4-BE49-F238E27FC236}">
              <a16:creationId xmlns:a16="http://schemas.microsoft.com/office/drawing/2014/main" id="{7B784FAB-A5E6-234D-BA2A-08877B4D4CF3}"/>
            </a:ext>
          </a:extLst>
        </xdr:cNvPr>
        <xdr:cNvCxnSpPr/>
      </xdr:nvCxnSpPr>
      <xdr:spPr>
        <a:xfrm flipV="1">
          <a:off x="13521454709" y="65441194"/>
          <a:ext cx="17988" cy="22387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244</xdr:row>
      <xdr:rowOff>21068</xdr:rowOff>
    </xdr:from>
    <xdr:to>
      <xdr:col>4</xdr:col>
      <xdr:colOff>615212</xdr:colOff>
      <xdr:row>244</xdr:row>
      <xdr:rowOff>43173</xdr:rowOff>
    </xdr:to>
    <xdr:cxnSp macro="">
      <xdr:nvCxnSpPr>
        <xdr:cNvPr id="111" name="Straight Arrow Connector 110">
          <a:extLst>
            <a:ext uri="{FF2B5EF4-FFF2-40B4-BE49-F238E27FC236}">
              <a16:creationId xmlns:a16="http://schemas.microsoft.com/office/drawing/2014/main" id="{F93C5901-FD8C-0541-87B7-6743888828C6}"/>
            </a:ext>
          </a:extLst>
        </xdr:cNvPr>
        <xdr:cNvCxnSpPr>
          <a:endCxn id="112" idx="1"/>
        </xdr:cNvCxnSpPr>
      </xdr:nvCxnSpPr>
      <xdr:spPr>
        <a:xfrm flipV="1">
          <a:off x="13521328788" y="67483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243</xdr:row>
      <xdr:rowOff>136427</xdr:rowOff>
    </xdr:from>
    <xdr:ext cx="352577"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75EC8878-F88A-3A43-9ABE-C0E3B4818732}"/>
                </a:ext>
              </a:extLst>
            </xdr:cNvPr>
            <xdr:cNvSpPr txBox="1"/>
          </xdr:nvSpPr>
          <xdr:spPr>
            <a:xfrm>
              <a:off x="13524893422" y="67395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233</xdr:row>
      <xdr:rowOff>3310</xdr:rowOff>
    </xdr:from>
    <xdr:ext cx="877048" cy="172227"/>
    <mc:AlternateContent xmlns:mc="http://schemas.openxmlformats.org/markup-compatibility/2006" xmlns:a14="http://schemas.microsoft.com/office/drawing/2010/main">
      <mc:Choice Requires="a14">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13" name="TextBox 112">
              <a:extLst>
                <a:ext uri="{FF2B5EF4-FFF2-40B4-BE49-F238E27FC236}">
                  <a16:creationId xmlns:a16="http://schemas.microsoft.com/office/drawing/2014/main" id="{EDBD70E2-B99F-9B40-A57C-3E11664D56FE}"/>
                </a:ext>
              </a:extLst>
            </xdr:cNvPr>
            <xdr:cNvSpPr txBox="1"/>
          </xdr:nvSpPr>
          <xdr:spPr>
            <a:xfrm>
              <a:off x="13521048963" y="65230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187085</xdr:colOff>
      <xdr:row>238</xdr:row>
      <xdr:rowOff>193989</xdr:rowOff>
    </xdr:from>
    <xdr:ext cx="1842037" cy="230448"/>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14" name="TextBox 113">
              <a:extLst>
                <a:ext uri="{FF2B5EF4-FFF2-40B4-BE49-F238E27FC236}">
                  <a16:creationId xmlns:a16="http://schemas.microsoft.com/office/drawing/2014/main" id="{1582C095-E2D4-BF40-A45D-561F96DAE123}"/>
                </a:ext>
              </a:extLst>
            </xdr:cNvPr>
            <xdr:cNvSpPr txBox="1"/>
          </xdr:nvSpPr>
          <xdr:spPr>
            <a:xfrm>
              <a:off x="13519914878" y="6643718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4</xdr:col>
      <xdr:colOff>228783</xdr:colOff>
      <xdr:row>235</xdr:row>
      <xdr:rowOff>23629</xdr:rowOff>
    </xdr:from>
    <xdr:ext cx="1842037" cy="230448"/>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1" i="1">
                            <a:solidFill>
                              <a:srgbClr val="00B0F0"/>
                            </a:solidFill>
                            <a:latin typeface="Cambria Math" panose="02040503050406030204" pitchFamily="18" charset="0"/>
                          </a:rPr>
                        </m:ctrlPr>
                      </m:sSubPr>
                      <m:e>
                        <m:r>
                          <a:rPr lang="en-US" sz="800" b="1" i="1">
                            <a:solidFill>
                              <a:srgbClr val="00B0F0"/>
                            </a:solidFill>
                            <a:latin typeface="Cambria Math" panose="02040503050406030204" pitchFamily="18" charset="0"/>
                          </a:rPr>
                          <m:t>𝒚</m:t>
                        </m:r>
                      </m:e>
                      <m:sub>
                        <m:r>
                          <a:rPr lang="en-US" sz="800" b="1" i="1">
                            <a:solidFill>
                              <a:srgbClr val="00B0F0"/>
                            </a:solidFill>
                            <a:latin typeface="Cambria Math" panose="02040503050406030204" pitchFamily="18" charset="0"/>
                          </a:rPr>
                          <m:t>𝑴𝑨𝑿</m:t>
                        </m:r>
                      </m:sub>
                    </m:sSub>
                    <m:d>
                      <m:dPr>
                        <m:ctrlPr>
                          <a:rPr lang="en-US" sz="800" b="1" i="1">
                            <a:solidFill>
                              <a:srgbClr val="00B0F0"/>
                            </a:solidFill>
                            <a:latin typeface="Cambria Math" panose="02040503050406030204" pitchFamily="18" charset="0"/>
                          </a:rPr>
                        </m:ctrlPr>
                      </m:dPr>
                      <m:e>
                        <m:r>
                          <a:rPr lang="en-US" sz="800" b="1" i="1">
                            <a:solidFill>
                              <a:srgbClr val="00B0F0"/>
                            </a:solidFill>
                            <a:latin typeface="Cambria Math" panose="02040503050406030204" pitchFamily="18" charset="0"/>
                          </a:rPr>
                          <m:t>𝑶𝒗𝒅𝒊𝒎</m:t>
                        </m:r>
                      </m:e>
                    </m:d>
                    <m:r>
                      <a:rPr lang="en-US" sz="800" b="1" i="1">
                        <a:solidFill>
                          <a:srgbClr val="00B0F0"/>
                        </a:solidFill>
                        <a:latin typeface="Cambria Math" panose="02040503050406030204" pitchFamily="18" charset="0"/>
                      </a:rPr>
                      <m:t>=</m:t>
                    </m:r>
                    <m:f>
                      <m:fPr>
                        <m:ctrlPr>
                          <a:rPr lang="en-US" sz="800" b="1" i="1">
                            <a:solidFill>
                              <a:srgbClr val="00B0F0"/>
                            </a:solidFill>
                            <a:latin typeface="Cambria Math" panose="02040503050406030204" pitchFamily="18" charset="0"/>
                          </a:rPr>
                        </m:ctrlPr>
                      </m:fPr>
                      <m:num>
                        <m:r>
                          <a:rPr lang="en-US" sz="800" b="1" i="1">
                            <a:solidFill>
                              <a:srgbClr val="00B0F0"/>
                            </a:solidFill>
                            <a:latin typeface="Cambria Math" panose="02040503050406030204" pitchFamily="18" charset="0"/>
                          </a:rPr>
                          <m:t>𝟏</m:t>
                        </m:r>
                        <m:r>
                          <a:rPr lang="en-US" sz="800" b="1" i="1">
                            <a:solidFill>
                              <a:srgbClr val="00B0F0"/>
                            </a:solidFill>
                            <a:latin typeface="Cambria Math" panose="02040503050406030204" pitchFamily="18" charset="0"/>
                          </a:rPr>
                          <m:t>,</m:t>
                        </m:r>
                        <m:r>
                          <a:rPr lang="en-US" sz="800" b="1" i="1">
                            <a:solidFill>
                              <a:srgbClr val="00B0F0"/>
                            </a:solidFill>
                            <a:latin typeface="Cambria Math" panose="02040503050406030204" pitchFamily="18" charset="0"/>
                          </a:rPr>
                          <m:t>𝟎𝟎𝟎</m:t>
                        </m:r>
                      </m:num>
                      <m:den>
                        <m:r>
                          <a:rPr lang="en-US" sz="800" b="1" i="1">
                            <a:solidFill>
                              <a:srgbClr val="00B0F0"/>
                            </a:solidFill>
                            <a:latin typeface="Cambria Math" panose="02040503050406030204" pitchFamily="18" charset="0"/>
                          </a:rPr>
                          <m:t>𝟐𝟎</m:t>
                        </m:r>
                      </m:den>
                    </m:f>
                    <m:r>
                      <a:rPr lang="en-US" sz="800" b="1" i="1">
                        <a:solidFill>
                          <a:srgbClr val="00B0F0"/>
                        </a:solidFill>
                        <a:latin typeface="Cambria Math" panose="02040503050406030204" pitchFamily="18" charset="0"/>
                      </a:rPr>
                      <m:t>=</m:t>
                    </m:r>
                    <m:r>
                      <a:rPr lang="en-US" sz="800" b="1" i="0">
                        <a:solidFill>
                          <a:srgbClr val="00B0F0"/>
                        </a:solidFill>
                        <a:latin typeface="Cambria Math" panose="02040503050406030204" pitchFamily="18" charset="0"/>
                      </a:rPr>
                      <m:t>𝟓𝟎</m:t>
                    </m:r>
                  </m:oMath>
                </m:oMathPara>
              </a14:m>
              <a:endParaRPr lang="en-US" sz="800" b="1"/>
            </a:p>
          </xdr:txBody>
        </xdr:sp>
      </mc:Choice>
      <mc:Fallback xmlns="">
        <xdr:sp macro="" textlink="">
          <xdr:nvSpPr>
            <xdr:cNvPr id="115" name="TextBox 114">
              <a:extLst>
                <a:ext uri="{FF2B5EF4-FFF2-40B4-BE49-F238E27FC236}">
                  <a16:creationId xmlns:a16="http://schemas.microsoft.com/office/drawing/2014/main" id="{3F23F37D-9558-464D-B569-70FFF706DA31}"/>
                </a:ext>
              </a:extLst>
            </xdr:cNvPr>
            <xdr:cNvSpPr txBox="1"/>
          </xdr:nvSpPr>
          <xdr:spPr>
            <a:xfrm>
              <a:off x="13519873180" y="65657229"/>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𝒚_𝑴𝑨𝑿 (𝑶𝒗𝒅𝒊𝒎)=(𝟏,𝟎𝟎𝟎)/𝟐𝟎=𝟓𝟎</a:t>
              </a:r>
              <a:endParaRPr lang="en-US" sz="800" b="1"/>
            </a:p>
          </xdr:txBody>
        </xdr:sp>
      </mc:Fallback>
    </mc:AlternateContent>
    <xdr:clientData/>
  </xdr:oneCellAnchor>
  <xdr:oneCellAnchor>
    <xdr:from>
      <xdr:col>6</xdr:col>
      <xdr:colOff>64340</xdr:colOff>
      <xdr:row>235</xdr:row>
      <xdr:rowOff>26562</xdr:rowOff>
    </xdr:from>
    <xdr:ext cx="1842037" cy="230448"/>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𝑦</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12</m:t>
                        </m:r>
                      </m:den>
                    </m:f>
                    <m:r>
                      <a:rPr lang="en-US" sz="800" b="0" i="1">
                        <a:latin typeface="Cambria Math" panose="02040503050406030204" pitchFamily="18" charset="0"/>
                      </a:rPr>
                      <m:t>=</m:t>
                    </m:r>
                    <m:r>
                      <a:rPr lang="en-US" sz="800" b="0" i="0">
                        <a:latin typeface="Cambria Math" panose="02040503050406030204" pitchFamily="18" charset="0"/>
                      </a:rPr>
                      <m:t>50</m:t>
                    </m:r>
                  </m:oMath>
                </m:oMathPara>
              </a14:m>
              <a:endParaRPr lang="en-US" sz="800"/>
            </a:p>
          </xdr:txBody>
        </xdr:sp>
      </mc:Choice>
      <mc:Fallback xmlns="">
        <xdr:sp macro="" textlink="">
          <xdr:nvSpPr>
            <xdr:cNvPr id="116" name="TextBox 115">
              <a:extLst>
                <a:ext uri="{FF2B5EF4-FFF2-40B4-BE49-F238E27FC236}">
                  <a16:creationId xmlns:a16="http://schemas.microsoft.com/office/drawing/2014/main" id="{4752F259-9B28-594B-AD19-C35EF923BE9F}"/>
                </a:ext>
              </a:extLst>
            </xdr:cNvPr>
            <xdr:cNvSpPr txBox="1"/>
          </xdr:nvSpPr>
          <xdr:spPr>
            <a:xfrm>
              <a:off x="13518285023" y="6566016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𝑦_𝑀𝐴𝑋 (𝑀𝑎𝑘𝑜𝑜𝑛𝑜𝑡)=600/12=50</a:t>
              </a:r>
              <a:endParaRPr lang="en-US" sz="800"/>
            </a:p>
          </xdr:txBody>
        </xdr:sp>
      </mc:Fallback>
    </mc:AlternateContent>
    <xdr:clientData/>
  </xdr:oneCellAnchor>
  <xdr:oneCellAnchor>
    <xdr:from>
      <xdr:col>0</xdr:col>
      <xdr:colOff>755851</xdr:colOff>
      <xdr:row>246</xdr:row>
      <xdr:rowOff>19592</xdr:rowOff>
    </xdr:from>
    <xdr:ext cx="1842037" cy="230448"/>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𝐾𝑎𝑟𝑘𝑎</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m:t>
                        </m:r>
                      </m:num>
                      <m:den>
                        <m:r>
                          <a:rPr lang="en-US" sz="800" b="0" i="1">
                            <a:latin typeface="Cambria Math" panose="02040503050406030204" pitchFamily="18" charset="0"/>
                          </a:rPr>
                          <m:t>2</m:t>
                        </m:r>
                      </m:den>
                    </m:f>
                  </m:oMath>
                </m:oMathPara>
              </a14:m>
              <a:endParaRPr lang="en-US" sz="800"/>
            </a:p>
          </xdr:txBody>
        </xdr:sp>
      </mc:Choice>
      <mc:Fallback xmlns="">
        <xdr:sp macro="" textlink="">
          <xdr:nvSpPr>
            <xdr:cNvPr id="117" name="TextBox 116">
              <a:extLst>
                <a:ext uri="{FF2B5EF4-FFF2-40B4-BE49-F238E27FC236}">
                  <a16:creationId xmlns:a16="http://schemas.microsoft.com/office/drawing/2014/main" id="{92A022A2-82B1-FD41-A556-77A7D8DB92C3}"/>
                </a:ext>
              </a:extLst>
            </xdr:cNvPr>
            <xdr:cNvSpPr txBox="1"/>
          </xdr:nvSpPr>
          <xdr:spPr>
            <a:xfrm>
              <a:off x="13522648112" y="6788839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(𝐾𝑎𝑟𝑘𝑎)=100/2</a:t>
              </a:r>
              <a:endParaRPr lang="en-US" sz="800"/>
            </a:p>
          </xdr:txBody>
        </xdr:sp>
      </mc:Fallback>
    </mc:AlternateContent>
    <xdr:clientData/>
  </xdr:oneCellAnchor>
  <xdr:oneCellAnchor>
    <xdr:from>
      <xdr:col>0</xdr:col>
      <xdr:colOff>793834</xdr:colOff>
      <xdr:row>244</xdr:row>
      <xdr:rowOff>68279</xdr:rowOff>
    </xdr:from>
    <xdr:ext cx="1842037" cy="125227"/>
    <mc:AlternateContent xmlns:mc="http://schemas.openxmlformats.org/markup-compatibility/2006" xmlns:a14="http://schemas.microsoft.com/office/drawing/2010/main">
      <mc:Choice Requires="a14">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50</m:t>
                    </m:r>
                  </m:oMath>
                </m:oMathPara>
              </a14:m>
              <a:endParaRPr lang="en-US" sz="800"/>
            </a:p>
          </xdr:txBody>
        </xdr:sp>
      </mc:Choice>
      <mc:Fallback xmlns="">
        <xdr:sp macro="" textlink="">
          <xdr:nvSpPr>
            <xdr:cNvPr id="118" name="TextBox 117">
              <a:extLst>
                <a:ext uri="{FF2B5EF4-FFF2-40B4-BE49-F238E27FC236}">
                  <a16:creationId xmlns:a16="http://schemas.microsoft.com/office/drawing/2014/main" id="{A4405CC1-2E40-A04A-B34A-1F7D68C06AD6}"/>
                </a:ext>
              </a:extLst>
            </xdr:cNvPr>
            <xdr:cNvSpPr txBox="1"/>
          </xdr:nvSpPr>
          <xdr:spPr>
            <a:xfrm>
              <a:off x="13522610129" y="67530679"/>
              <a:ext cx="1842037"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50</a:t>
              </a:r>
              <a:endParaRPr lang="en-US" sz="800"/>
            </a:p>
          </xdr:txBody>
        </xdr:sp>
      </mc:Fallback>
    </mc:AlternateContent>
    <xdr:clientData/>
  </xdr:oneCellAnchor>
  <xdr:oneCellAnchor>
    <xdr:from>
      <xdr:col>2</xdr:col>
      <xdr:colOff>338190</xdr:colOff>
      <xdr:row>245</xdr:row>
      <xdr:rowOff>143624</xdr:rowOff>
    </xdr:from>
    <xdr:ext cx="1842037" cy="230448"/>
    <mc:AlternateContent xmlns:mc="http://schemas.openxmlformats.org/markup-compatibility/2006" xmlns:a14="http://schemas.microsoft.com/office/drawing/2010/main">
      <mc:Choice Requires="a14">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𝑂𝑣𝑑𝑖𝑚</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1,000</m:t>
                        </m:r>
                      </m:num>
                      <m:den>
                        <m:r>
                          <a:rPr lang="en-US" sz="800" b="0" i="1">
                            <a:latin typeface="Cambria Math" panose="02040503050406030204" pitchFamily="18" charset="0"/>
                          </a:rPr>
                          <m:t>25</m:t>
                        </m:r>
                      </m:den>
                    </m:f>
                  </m:oMath>
                </m:oMathPara>
              </a14:m>
              <a:endParaRPr lang="en-US" sz="800"/>
            </a:p>
          </xdr:txBody>
        </xdr:sp>
      </mc:Choice>
      <mc:Fallback xmlns="">
        <xdr:sp macro="" textlink="">
          <xdr:nvSpPr>
            <xdr:cNvPr id="119" name="TextBox 118">
              <a:extLst>
                <a:ext uri="{FF2B5EF4-FFF2-40B4-BE49-F238E27FC236}">
                  <a16:creationId xmlns:a16="http://schemas.microsoft.com/office/drawing/2014/main" id="{392103EF-A3D3-B142-A06C-02280BC93A50}"/>
                </a:ext>
              </a:extLst>
            </xdr:cNvPr>
            <xdr:cNvSpPr txBox="1"/>
          </xdr:nvSpPr>
          <xdr:spPr>
            <a:xfrm>
              <a:off x="13521414773" y="67809224"/>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(𝑂𝑣𝑑𝑖𝑚)=1,000/25</a:t>
              </a:r>
              <a:endParaRPr lang="en-US" sz="800"/>
            </a:p>
          </xdr:txBody>
        </xdr:sp>
      </mc:Fallback>
    </mc:AlternateContent>
    <xdr:clientData/>
  </xdr:oneCellAnchor>
  <xdr:oneCellAnchor>
    <xdr:from>
      <xdr:col>2</xdr:col>
      <xdr:colOff>448852</xdr:colOff>
      <xdr:row>244</xdr:row>
      <xdr:rowOff>95883</xdr:rowOff>
    </xdr:from>
    <xdr:ext cx="851314" cy="127509"/>
    <mc:AlternateContent xmlns:mc="http://schemas.openxmlformats.org/markup-compatibility/2006" xmlns:a14="http://schemas.microsoft.com/office/drawing/2010/main">
      <mc:Choice Requires="a14">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20" name="TextBox 119">
              <a:extLst>
                <a:ext uri="{FF2B5EF4-FFF2-40B4-BE49-F238E27FC236}">
                  <a16:creationId xmlns:a16="http://schemas.microsoft.com/office/drawing/2014/main" id="{B5C6EBDC-3EE2-B246-9FE8-16A231164A03}"/>
                </a:ext>
              </a:extLst>
            </xdr:cNvPr>
            <xdr:cNvSpPr txBox="1"/>
          </xdr:nvSpPr>
          <xdr:spPr>
            <a:xfrm>
              <a:off x="13522294834" y="67558283"/>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234</xdr:row>
      <xdr:rowOff>50081</xdr:rowOff>
    </xdr:from>
    <xdr:ext cx="31868"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21" name="TextBox 120">
              <a:extLst>
                <a:ext uri="{FF2B5EF4-FFF2-40B4-BE49-F238E27FC236}">
                  <a16:creationId xmlns:a16="http://schemas.microsoft.com/office/drawing/2014/main" id="{31A085F6-5EB8-6048-9102-FD19CAB7D8DE}"/>
                </a:ext>
              </a:extLst>
            </xdr:cNvPr>
            <xdr:cNvSpPr txBox="1"/>
          </xdr:nvSpPr>
          <xdr:spPr>
            <a:xfrm>
              <a:off x="13521599417" y="65480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oneCellAnchor>
    <xdr:from>
      <xdr:col>0</xdr:col>
      <xdr:colOff>0</xdr:colOff>
      <xdr:row>247</xdr:row>
      <xdr:rowOff>64470</xdr:rowOff>
    </xdr:from>
    <xdr:ext cx="1842037" cy="230448"/>
    <mc:AlternateContent xmlns:mc="http://schemas.openxmlformats.org/markup-compatibility/2006" xmlns:a14="http://schemas.microsoft.com/office/drawing/2010/main">
      <mc:Choice Requires="a14">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latin typeface="Cambria Math" panose="02040503050406030204" pitchFamily="18" charset="0"/>
                          </a:rPr>
                        </m:ctrlPr>
                      </m:sSubPr>
                      <m:e>
                        <m:r>
                          <a:rPr lang="en-US" sz="800" b="0" i="1">
                            <a:latin typeface="Cambria Math" panose="02040503050406030204" pitchFamily="18" charset="0"/>
                          </a:rPr>
                          <m:t>𝑥</m:t>
                        </m:r>
                      </m:e>
                      <m:sub>
                        <m:r>
                          <a:rPr lang="en-US" sz="800" b="0" i="1">
                            <a:latin typeface="Cambria Math" panose="02040503050406030204" pitchFamily="18" charset="0"/>
                          </a:rPr>
                          <m:t>𝑀𝐴𝑋</m:t>
                        </m:r>
                      </m:sub>
                    </m:sSub>
                    <m:d>
                      <m:dPr>
                        <m:ctrlPr>
                          <a:rPr lang="en-US" sz="800" b="0" i="1">
                            <a:latin typeface="Cambria Math" panose="02040503050406030204" pitchFamily="18" charset="0"/>
                          </a:rPr>
                        </m:ctrlPr>
                      </m:dPr>
                      <m:e>
                        <m:r>
                          <a:rPr lang="en-US" sz="800" b="0" i="1">
                            <a:latin typeface="Cambria Math" panose="02040503050406030204" pitchFamily="18" charset="0"/>
                          </a:rPr>
                          <m:t>𝑀𝑎𝑘𝑜𝑜𝑛𝑜𝑡</m:t>
                        </m:r>
                      </m:e>
                    </m:d>
                    <m:r>
                      <a:rPr lang="en-US" sz="800" b="0" i="1">
                        <a:latin typeface="Cambria Math" panose="02040503050406030204" pitchFamily="18" charset="0"/>
                      </a:rPr>
                      <m:t>=</m:t>
                    </m:r>
                    <m:f>
                      <m:fPr>
                        <m:ctrlPr>
                          <a:rPr lang="en-US" sz="800" b="0" i="1">
                            <a:latin typeface="Cambria Math" panose="02040503050406030204" pitchFamily="18" charset="0"/>
                          </a:rPr>
                        </m:ctrlPr>
                      </m:fPr>
                      <m:num>
                        <m:r>
                          <a:rPr lang="en-US" sz="800" b="0" i="1">
                            <a:latin typeface="Cambria Math" panose="02040503050406030204" pitchFamily="18" charset="0"/>
                          </a:rPr>
                          <m:t>600</m:t>
                        </m:r>
                      </m:num>
                      <m:den>
                        <m:r>
                          <a:rPr lang="en-US" sz="800" b="0" i="1">
                            <a:latin typeface="Cambria Math" panose="02040503050406030204" pitchFamily="18" charset="0"/>
                          </a:rPr>
                          <m:t>10</m:t>
                        </m:r>
                      </m:den>
                    </m:f>
                    <m:r>
                      <a:rPr lang="en-US" sz="800" b="0" i="1">
                        <a:latin typeface="Cambria Math" panose="02040503050406030204" pitchFamily="18" charset="0"/>
                      </a:rPr>
                      <m:t>=</m:t>
                    </m:r>
                    <m:r>
                      <a:rPr lang="en-US" sz="800" b="0" i="0">
                        <a:latin typeface="Cambria Math" panose="02040503050406030204" pitchFamily="18" charset="0"/>
                      </a:rPr>
                      <m:t>60</m:t>
                    </m:r>
                  </m:oMath>
                </m:oMathPara>
              </a14:m>
              <a:endParaRPr lang="en-US" sz="800"/>
            </a:p>
          </xdr:txBody>
        </xdr:sp>
      </mc:Choice>
      <mc:Fallback xmlns="">
        <xdr:sp macro="" textlink="">
          <xdr:nvSpPr>
            <xdr:cNvPr id="122" name="TextBox 121">
              <a:extLst>
                <a:ext uri="{FF2B5EF4-FFF2-40B4-BE49-F238E27FC236}">
                  <a16:creationId xmlns:a16="http://schemas.microsoft.com/office/drawing/2014/main" id="{B663B5B6-1471-7444-BE7D-C8EE93B037C5}"/>
                </a:ext>
              </a:extLst>
            </xdr:cNvPr>
            <xdr:cNvSpPr txBox="1"/>
          </xdr:nvSpPr>
          <xdr:spPr>
            <a:xfrm>
              <a:off x="13523403963" y="68136470"/>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𝑥_𝑀𝐴𝑋 (𝑀𝑎𝑘𝑜𝑜𝑛𝑜𝑡)=600/10=60</a:t>
              </a:r>
              <a:endParaRPr lang="en-US" sz="800"/>
            </a:p>
          </xdr:txBody>
        </xdr:sp>
      </mc:Fallback>
    </mc:AlternateContent>
    <xdr:clientData/>
  </xdr:oneCellAnchor>
  <xdr:oneCellAnchor>
    <xdr:from>
      <xdr:col>0</xdr:col>
      <xdr:colOff>203200</xdr:colOff>
      <xdr:row>244</xdr:row>
      <xdr:rowOff>56641</xdr:rowOff>
    </xdr:from>
    <xdr:ext cx="831850" cy="125227"/>
    <mc:AlternateContent xmlns:mc="http://schemas.openxmlformats.org/markup-compatibility/2006" xmlns:a14="http://schemas.microsoft.com/office/drawing/2010/main">
      <mc:Choice Requires="a14">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latin typeface="Cambria Math" panose="02040503050406030204" pitchFamily="18" charset="0"/>
                      </a:rPr>
                      <m:t>60</m:t>
                    </m:r>
                  </m:oMath>
                </m:oMathPara>
              </a14:m>
              <a:endParaRPr lang="en-US" sz="800"/>
            </a:p>
          </xdr:txBody>
        </xdr:sp>
      </mc:Choice>
      <mc:Fallback xmlns="">
        <xdr:sp macro="" textlink="">
          <xdr:nvSpPr>
            <xdr:cNvPr id="123" name="TextBox 122">
              <a:extLst>
                <a:ext uri="{FF2B5EF4-FFF2-40B4-BE49-F238E27FC236}">
                  <a16:creationId xmlns:a16="http://schemas.microsoft.com/office/drawing/2014/main" id="{9FC1C201-18A9-3644-9EC6-E0E2A30F2618}"/>
                </a:ext>
              </a:extLst>
            </xdr:cNvPr>
            <xdr:cNvSpPr txBox="1"/>
          </xdr:nvSpPr>
          <xdr:spPr>
            <a:xfrm>
              <a:off x="13524210950" y="67519041"/>
              <a:ext cx="831850"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latin typeface="Cambria Math" panose="02040503050406030204" pitchFamily="18" charset="0"/>
                </a:rPr>
                <a:t>60</a:t>
              </a:r>
              <a:endParaRPr lang="en-US" sz="800"/>
            </a:p>
          </xdr:txBody>
        </xdr:sp>
      </mc:Fallback>
    </mc:AlternateContent>
    <xdr:clientData/>
  </xdr:oneCellAnchor>
  <xdr:twoCellAnchor>
    <xdr:from>
      <xdr:col>3</xdr:col>
      <xdr:colOff>31750</xdr:colOff>
      <xdr:row>245</xdr:row>
      <xdr:rowOff>6350</xdr:rowOff>
    </xdr:from>
    <xdr:to>
      <xdr:col>3</xdr:col>
      <xdr:colOff>34925</xdr:colOff>
      <xdr:row>245</xdr:row>
      <xdr:rowOff>146050</xdr:rowOff>
    </xdr:to>
    <xdr:cxnSp macro="">
      <xdr:nvCxnSpPr>
        <xdr:cNvPr id="124" name="Straight Connector 123">
          <a:extLst>
            <a:ext uri="{FF2B5EF4-FFF2-40B4-BE49-F238E27FC236}">
              <a16:creationId xmlns:a16="http://schemas.microsoft.com/office/drawing/2014/main" id="{6F707AD9-160C-C246-AC78-A73164F59974}"/>
            </a:ext>
          </a:extLst>
        </xdr:cNvPr>
        <xdr:cNvCxnSpPr/>
      </xdr:nvCxnSpPr>
      <xdr:spPr>
        <a:xfrm>
          <a:off x="13522734575" y="67671950"/>
          <a:ext cx="3175" cy="13970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245</xdr:row>
      <xdr:rowOff>28575</xdr:rowOff>
    </xdr:from>
    <xdr:to>
      <xdr:col>2</xdr:col>
      <xdr:colOff>69850</xdr:colOff>
      <xdr:row>245</xdr:row>
      <xdr:rowOff>187325</xdr:rowOff>
    </xdr:to>
    <xdr:cxnSp macro="">
      <xdr:nvCxnSpPr>
        <xdr:cNvPr id="125" name="Straight Connector 124">
          <a:extLst>
            <a:ext uri="{FF2B5EF4-FFF2-40B4-BE49-F238E27FC236}">
              <a16:creationId xmlns:a16="http://schemas.microsoft.com/office/drawing/2014/main" id="{E2E6EE46-96FA-4746-8336-E7136EB944B5}"/>
            </a:ext>
          </a:extLst>
        </xdr:cNvPr>
        <xdr:cNvCxnSpPr/>
      </xdr:nvCxnSpPr>
      <xdr:spPr>
        <a:xfrm>
          <a:off x="13523525150" y="67694175"/>
          <a:ext cx="0" cy="1587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622300</xdr:colOff>
      <xdr:row>245</xdr:row>
      <xdr:rowOff>0</xdr:rowOff>
    </xdr:from>
    <xdr:to>
      <xdr:col>0</xdr:col>
      <xdr:colOff>628650</xdr:colOff>
      <xdr:row>246</xdr:row>
      <xdr:rowOff>180975</xdr:rowOff>
    </xdr:to>
    <xdr:cxnSp macro="">
      <xdr:nvCxnSpPr>
        <xdr:cNvPr id="126" name="Straight Connector 125">
          <a:extLst>
            <a:ext uri="{FF2B5EF4-FFF2-40B4-BE49-F238E27FC236}">
              <a16:creationId xmlns:a16="http://schemas.microsoft.com/office/drawing/2014/main" id="{A38E0339-0BCA-114C-B5EB-C405D345DC93}"/>
            </a:ext>
          </a:extLst>
        </xdr:cNvPr>
        <xdr:cNvCxnSpPr/>
      </xdr:nvCxnSpPr>
      <xdr:spPr>
        <a:xfrm>
          <a:off x="13524617350" y="67665600"/>
          <a:ext cx="6350" cy="3841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136525</xdr:colOff>
      <xdr:row>239</xdr:row>
      <xdr:rowOff>117475</xdr:rowOff>
    </xdr:from>
    <xdr:to>
      <xdr:col>4</xdr:col>
      <xdr:colOff>482600</xdr:colOff>
      <xdr:row>244</xdr:row>
      <xdr:rowOff>22225</xdr:rowOff>
    </xdr:to>
    <xdr:cxnSp macro="">
      <xdr:nvCxnSpPr>
        <xdr:cNvPr id="127" name="Straight Connector 126">
          <a:extLst>
            <a:ext uri="{FF2B5EF4-FFF2-40B4-BE49-F238E27FC236}">
              <a16:creationId xmlns:a16="http://schemas.microsoft.com/office/drawing/2014/main" id="{9524C227-399C-2B45-B326-DDA1B8C4697B}"/>
            </a:ext>
          </a:extLst>
        </xdr:cNvPr>
        <xdr:cNvCxnSpPr/>
      </xdr:nvCxnSpPr>
      <xdr:spPr>
        <a:xfrm>
          <a:off x="13521461400" y="66563875"/>
          <a:ext cx="1997075" cy="92075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3</xdr:col>
      <xdr:colOff>60325</xdr:colOff>
      <xdr:row>235</xdr:row>
      <xdr:rowOff>139700</xdr:rowOff>
    </xdr:from>
    <xdr:to>
      <xdr:col>4</xdr:col>
      <xdr:colOff>473075</xdr:colOff>
      <xdr:row>244</xdr:row>
      <xdr:rowOff>22225</xdr:rowOff>
    </xdr:to>
    <xdr:cxnSp macro="">
      <xdr:nvCxnSpPr>
        <xdr:cNvPr id="128" name="Straight Connector 127">
          <a:extLst>
            <a:ext uri="{FF2B5EF4-FFF2-40B4-BE49-F238E27FC236}">
              <a16:creationId xmlns:a16="http://schemas.microsoft.com/office/drawing/2014/main" id="{B4FDB5EC-DB3C-A04E-AD1D-6B2ADE21584F}"/>
            </a:ext>
          </a:extLst>
        </xdr:cNvPr>
        <xdr:cNvCxnSpPr/>
      </xdr:nvCxnSpPr>
      <xdr:spPr>
        <a:xfrm>
          <a:off x="13521470925" y="65773300"/>
          <a:ext cx="1238250" cy="1711325"/>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657225</xdr:colOff>
      <xdr:row>235</xdr:row>
      <xdr:rowOff>142875</xdr:rowOff>
    </xdr:from>
    <xdr:to>
      <xdr:col>4</xdr:col>
      <xdr:colOff>469900</xdr:colOff>
      <xdr:row>244</xdr:row>
      <xdr:rowOff>15875</xdr:rowOff>
    </xdr:to>
    <xdr:cxnSp macro="">
      <xdr:nvCxnSpPr>
        <xdr:cNvPr id="129" name="Straight Connector 128">
          <a:extLst>
            <a:ext uri="{FF2B5EF4-FFF2-40B4-BE49-F238E27FC236}">
              <a16:creationId xmlns:a16="http://schemas.microsoft.com/office/drawing/2014/main" id="{609F0826-9C44-B74C-B850-BC639D9CA565}"/>
            </a:ext>
          </a:extLst>
        </xdr:cNvPr>
        <xdr:cNvCxnSpPr/>
      </xdr:nvCxnSpPr>
      <xdr:spPr>
        <a:xfrm>
          <a:off x="13521474100" y="65776475"/>
          <a:ext cx="3114675" cy="17018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360310</xdr:colOff>
      <xdr:row>241</xdr:row>
      <xdr:rowOff>28540</xdr:rowOff>
    </xdr:from>
    <xdr:to>
      <xdr:col>3</xdr:col>
      <xdr:colOff>499440</xdr:colOff>
      <xdr:row>241</xdr:row>
      <xdr:rowOff>196208</xdr:rowOff>
    </xdr:to>
    <xdr:sp macro="" textlink="">
      <xdr:nvSpPr>
        <xdr:cNvPr id="130" name="Oval 129">
          <a:extLst>
            <a:ext uri="{FF2B5EF4-FFF2-40B4-BE49-F238E27FC236}">
              <a16:creationId xmlns:a16="http://schemas.microsoft.com/office/drawing/2014/main" id="{DEB86483-68CA-4047-BAFB-6FB4433E0D15}"/>
            </a:ext>
          </a:extLst>
        </xdr:cNvPr>
        <xdr:cNvSpPr/>
      </xdr:nvSpPr>
      <xdr:spPr>
        <a:xfrm>
          <a:off x="13522270060" y="66881340"/>
          <a:ext cx="139130" cy="1676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385280</xdr:colOff>
      <xdr:row>239</xdr:row>
      <xdr:rowOff>35676</xdr:rowOff>
    </xdr:from>
    <xdr:to>
      <xdr:col>4</xdr:col>
      <xdr:colOff>524410</xdr:colOff>
      <xdr:row>240</xdr:row>
      <xdr:rowOff>1</xdr:rowOff>
    </xdr:to>
    <xdr:sp macro="" textlink="">
      <xdr:nvSpPr>
        <xdr:cNvPr id="131" name="Oval 130">
          <a:extLst>
            <a:ext uri="{FF2B5EF4-FFF2-40B4-BE49-F238E27FC236}">
              <a16:creationId xmlns:a16="http://schemas.microsoft.com/office/drawing/2014/main" id="{869DB3CE-3582-D74D-B8D2-529E624672CA}"/>
            </a:ext>
          </a:extLst>
        </xdr:cNvPr>
        <xdr:cNvSpPr/>
      </xdr:nvSpPr>
      <xdr:spPr>
        <a:xfrm>
          <a:off x="13521419590" y="66482076"/>
          <a:ext cx="139130"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802670</xdr:colOff>
      <xdr:row>243</xdr:row>
      <xdr:rowOff>131996</xdr:rowOff>
    </xdr:from>
    <xdr:to>
      <xdr:col>3</xdr:col>
      <xdr:colOff>117727</xdr:colOff>
      <xdr:row>244</xdr:row>
      <xdr:rowOff>96321</xdr:rowOff>
    </xdr:to>
    <xdr:sp macro="" textlink="">
      <xdr:nvSpPr>
        <xdr:cNvPr id="132" name="Oval 131">
          <a:extLst>
            <a:ext uri="{FF2B5EF4-FFF2-40B4-BE49-F238E27FC236}">
              <a16:creationId xmlns:a16="http://schemas.microsoft.com/office/drawing/2014/main" id="{9B7CC38B-553D-8F4E-B916-44B43088761D}"/>
            </a:ext>
          </a:extLst>
        </xdr:cNvPr>
        <xdr:cNvSpPr/>
      </xdr:nvSpPr>
      <xdr:spPr>
        <a:xfrm>
          <a:off x="13522651773" y="67391196"/>
          <a:ext cx="140557"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3</xdr:col>
      <xdr:colOff>281829</xdr:colOff>
      <xdr:row>255</xdr:row>
      <xdr:rowOff>67523</xdr:rowOff>
    </xdr:from>
    <xdr:ext cx="3406498" cy="332655"/>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m:t>
                    </m:r>
                    <m:f>
                      <m:fPr>
                        <m:ctrlPr>
                          <a:rPr lang="en-US" sz="1100" b="0" i="1">
                            <a:latin typeface="Cambria Math" panose="02040503050406030204" pitchFamily="18" charset="0"/>
                          </a:rPr>
                        </m:ctrlPr>
                      </m:fPr>
                      <m:num>
                        <m:r>
                          <a:rPr lang="en-US" sz="1100" b="0" i="1">
                            <a:latin typeface="Cambria Math" panose="02040503050406030204" pitchFamily="18" charset="0"/>
                          </a:rPr>
                          <m:t>50</m:t>
                        </m:r>
                      </m:num>
                      <m:den>
                        <m:r>
                          <a:rPr lang="en-US" sz="1100" b="0" i="1">
                            <a:latin typeface="Cambria Math" panose="02040503050406030204" pitchFamily="18" charset="0"/>
                          </a:rPr>
                          <m:t>40</m:t>
                        </m:r>
                      </m:den>
                    </m:f>
                    <m:r>
                      <a:rPr lang="he-IL"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𝑂𝑣𝑑𝑖𝑚</m:t>
                        </m:r>
                      </m:e>
                    </m:d>
                    <m:r>
                      <a:rPr lang="en-US" sz="1100" b="0" i="1">
                        <a:latin typeface="Cambria Math" panose="02040503050406030204" pitchFamily="18" charset="0"/>
                      </a:rPr>
                      <m:t>=50−1.25</m:t>
                    </m:r>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E601100E-2E0C-EC4F-A58C-4E013E1542CC}"/>
                </a:ext>
              </a:extLst>
            </xdr:cNvPr>
            <xdr:cNvSpPr txBox="1"/>
          </xdr:nvSpPr>
          <xdr:spPr>
            <a:xfrm>
              <a:off x="13519081173" y="69765123"/>
              <a:ext cx="3406498" cy="33265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𝑦(𝑂𝑣𝑑𝑖𝑚)=50−50/40</a:t>
              </a:r>
              <a:r>
                <a:rPr lang="he-IL" sz="1100" b="0" i="0">
                  <a:latin typeface="Cambria Math" panose="02040503050406030204" pitchFamily="18" charset="0"/>
                </a:rPr>
                <a:t>∗</a:t>
              </a:r>
              <a:r>
                <a:rPr lang="en-US" sz="1100" b="0" i="0">
                  <a:latin typeface="Cambria Math" panose="02040503050406030204" pitchFamily="18" charset="0"/>
                </a:rPr>
                <a:t>𝑥→𝑦(𝑂𝑣𝑑𝑖𝑚)=50−1.25</a:t>
              </a:r>
              <a:r>
                <a:rPr lang="he-IL" sz="1100" b="0" i="0">
                  <a:latin typeface="Cambria Math" panose="02040503050406030204" pitchFamily="18" charset="0"/>
                </a:rPr>
                <a:t>∗</a:t>
              </a:r>
              <a:r>
                <a:rPr lang="en-US" sz="1100" b="0" i="0">
                  <a:latin typeface="Cambria Math" panose="02040503050406030204" pitchFamily="18" charset="0"/>
                </a:rPr>
                <a:t>𝑥</a:t>
              </a:r>
              <a:endParaRPr lang="en-US" sz="1100"/>
            </a:p>
          </xdr:txBody>
        </xdr:sp>
      </mc:Fallback>
    </mc:AlternateContent>
    <xdr:clientData/>
  </xdr:oneCellAnchor>
  <xdr:oneCellAnchor>
    <xdr:from>
      <xdr:col>3</xdr:col>
      <xdr:colOff>435228</xdr:colOff>
      <xdr:row>250</xdr:row>
      <xdr:rowOff>96062</xdr:rowOff>
    </xdr:from>
    <xdr:ext cx="3406498" cy="317523"/>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57DF8848-834E-5B40-838A-52CD7A69B0B6}"/>
                </a:ext>
              </a:extLst>
            </xdr:cNvPr>
            <xdr:cNvSpPr txBox="1"/>
          </xdr:nvSpPr>
          <xdr:spPr>
            <a:xfrm>
              <a:off x="13518927774" y="68777662"/>
              <a:ext cx="3406498" cy="317523"/>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oneCellAnchor>
    <xdr:from>
      <xdr:col>3</xdr:col>
      <xdr:colOff>749160</xdr:colOff>
      <xdr:row>257</xdr:row>
      <xdr:rowOff>113899</xdr:rowOff>
    </xdr:from>
    <xdr:ext cx="3406498" cy="317523"/>
    <mc:AlternateContent xmlns:mc="http://schemas.openxmlformats.org/markup-compatibility/2006" xmlns:a14="http://schemas.microsoft.com/office/drawing/2010/main">
      <mc:Choice Requires="a14">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5" name="TextBox 134">
              <a:extLst>
                <a:ext uri="{FF2B5EF4-FFF2-40B4-BE49-F238E27FC236}">
                  <a16:creationId xmlns:a16="http://schemas.microsoft.com/office/drawing/2014/main" id="{1D4BBF13-3F5B-AD47-A210-881801573ADF}"/>
                </a:ext>
              </a:extLst>
            </xdr:cNvPr>
            <xdr:cNvSpPr txBox="1"/>
          </xdr:nvSpPr>
          <xdr:spPr>
            <a:xfrm>
              <a:off x="13518613842" y="70217899"/>
              <a:ext cx="340649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𝑦_𝑀𝐴𝑋−𝑦_𝑀𝐴𝑋/𝑥_𝑀𝐴𝑋 ∗𝑥</a:t>
              </a:r>
              <a:endParaRPr lang="en-US" sz="1100"/>
            </a:p>
          </xdr:txBody>
        </xdr:sp>
      </mc:Fallback>
    </mc:AlternateContent>
    <xdr:clientData/>
  </xdr:oneCellAnchor>
  <xdr:twoCellAnchor>
    <xdr:from>
      <xdr:col>6</xdr:col>
      <xdr:colOff>214045</xdr:colOff>
      <xdr:row>256</xdr:row>
      <xdr:rowOff>128427</xdr:rowOff>
    </xdr:from>
    <xdr:to>
      <xdr:col>6</xdr:col>
      <xdr:colOff>263989</xdr:colOff>
      <xdr:row>258</xdr:row>
      <xdr:rowOff>21405</xdr:rowOff>
    </xdr:to>
    <xdr:cxnSp macro="">
      <xdr:nvCxnSpPr>
        <xdr:cNvPr id="136" name="Straight Arrow Connector 135">
          <a:extLst>
            <a:ext uri="{FF2B5EF4-FFF2-40B4-BE49-F238E27FC236}">
              <a16:creationId xmlns:a16="http://schemas.microsoft.com/office/drawing/2014/main" id="{F2D2A765-5476-1048-B7F7-BFBA3B2C690E}"/>
            </a:ext>
          </a:extLst>
        </xdr:cNvPr>
        <xdr:cNvCxnSpPr/>
      </xdr:nvCxnSpPr>
      <xdr:spPr>
        <a:xfrm flipV="1">
          <a:off x="13519927411" y="70029227"/>
          <a:ext cx="49944" cy="29937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585057</xdr:colOff>
      <xdr:row>257</xdr:row>
      <xdr:rowOff>28539</xdr:rowOff>
    </xdr:from>
    <xdr:to>
      <xdr:col>5</xdr:col>
      <xdr:colOff>656405</xdr:colOff>
      <xdr:row>257</xdr:row>
      <xdr:rowOff>156966</xdr:rowOff>
    </xdr:to>
    <xdr:cxnSp macro="">
      <xdr:nvCxnSpPr>
        <xdr:cNvPr id="137" name="Straight Arrow Connector 136">
          <a:extLst>
            <a:ext uri="{FF2B5EF4-FFF2-40B4-BE49-F238E27FC236}">
              <a16:creationId xmlns:a16="http://schemas.microsoft.com/office/drawing/2014/main" id="{63E92635-ED46-A046-A0E6-366664BC23CF}"/>
            </a:ext>
          </a:extLst>
        </xdr:cNvPr>
        <xdr:cNvCxnSpPr/>
      </xdr:nvCxnSpPr>
      <xdr:spPr>
        <a:xfrm flipH="1" flipV="1">
          <a:off x="13520462095" y="70132539"/>
          <a:ext cx="71348" cy="12842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378146</xdr:colOff>
      <xdr:row>256</xdr:row>
      <xdr:rowOff>117725</xdr:rowOff>
    </xdr:from>
    <xdr:to>
      <xdr:col>5</xdr:col>
      <xdr:colOff>513709</xdr:colOff>
      <xdr:row>258</xdr:row>
      <xdr:rowOff>7135</xdr:rowOff>
    </xdr:to>
    <xdr:cxnSp macro="">
      <xdr:nvCxnSpPr>
        <xdr:cNvPr id="138" name="Straight Arrow Connector 137">
          <a:extLst>
            <a:ext uri="{FF2B5EF4-FFF2-40B4-BE49-F238E27FC236}">
              <a16:creationId xmlns:a16="http://schemas.microsoft.com/office/drawing/2014/main" id="{46C56B57-22FD-B141-81C1-57EC2D58EFBC}"/>
            </a:ext>
          </a:extLst>
        </xdr:cNvPr>
        <xdr:cNvCxnSpPr/>
      </xdr:nvCxnSpPr>
      <xdr:spPr>
        <a:xfrm flipH="1" flipV="1">
          <a:off x="13520604791" y="70018525"/>
          <a:ext cx="135563" cy="29581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257066</xdr:colOff>
      <xdr:row>260</xdr:row>
      <xdr:rowOff>32146</xdr:rowOff>
    </xdr:from>
    <xdr:ext cx="3406498" cy="320344"/>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m:t>
                    </m:r>
                    <m:f>
                      <m:fPr>
                        <m:ctrlPr>
                          <a:rPr lang="en-US" sz="1100" b="0" i="1">
                            <a:latin typeface="Cambria Math" panose="02040503050406030204" pitchFamily="18" charset="0"/>
                          </a:rPr>
                        </m:ctrlPr>
                      </m:fPr>
                      <m:num>
                        <m:r>
                          <a:rPr lang="en-US" sz="1100" b="0" i="1">
                            <a:latin typeface="Cambria Math" panose="02040503050406030204" pitchFamily="18" charset="0"/>
                          </a:rPr>
                          <m:t>25</m:t>
                        </m:r>
                      </m:num>
                      <m:den>
                        <m:r>
                          <a:rPr lang="en-US" sz="1100" b="0" i="1">
                            <a:latin typeface="Cambria Math" panose="02040503050406030204" pitchFamily="18" charset="0"/>
                          </a:rPr>
                          <m:t>50</m:t>
                        </m:r>
                      </m:den>
                    </m:f>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𝐾𝑎𝑟𝑘𝑎</m:t>
                        </m:r>
                      </m:e>
                    </m:d>
                    <m:r>
                      <a:rPr lang="en-US" sz="1100" b="0" i="1">
                        <a:latin typeface="Cambria Math" panose="02040503050406030204" pitchFamily="18" charset="0"/>
                      </a:rPr>
                      <m:t>=25−0.5∗</m:t>
                    </m:r>
                    <m:r>
                      <a:rPr lang="en-US" sz="1100" b="0" i="1">
                        <a:latin typeface="Cambria Math" panose="02040503050406030204" pitchFamily="18" charset="0"/>
                      </a:rPr>
                      <m:t>𝑥</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80FBBE74-2899-A044-9311-8F630DDA7E9D}"/>
                </a:ext>
              </a:extLst>
            </xdr:cNvPr>
            <xdr:cNvSpPr txBox="1"/>
          </xdr:nvSpPr>
          <xdr:spPr>
            <a:xfrm>
              <a:off x="13519105936" y="70745746"/>
              <a:ext cx="3406498"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𝑦(𝐾𝑎𝑟𝑘𝑎)=25−25/50∗𝑥→𝑦(𝐾𝑎𝑟𝑘𝑎)=25−0.5∗𝑥</a:t>
              </a:r>
              <a:endParaRPr lang="en-US" sz="1100"/>
            </a:p>
          </xdr:txBody>
        </xdr:sp>
      </mc:Fallback>
    </mc:AlternateContent>
    <xdr:clientData/>
  </xdr:oneCellAnchor>
  <xdr:twoCellAnchor>
    <xdr:from>
      <xdr:col>4</xdr:col>
      <xdr:colOff>471303</xdr:colOff>
      <xdr:row>264</xdr:row>
      <xdr:rowOff>10794</xdr:rowOff>
    </xdr:from>
    <xdr:to>
      <xdr:col>4</xdr:col>
      <xdr:colOff>489291</xdr:colOff>
      <xdr:row>276</xdr:row>
      <xdr:rowOff>14391</xdr:rowOff>
    </xdr:to>
    <xdr:cxnSp macro="">
      <xdr:nvCxnSpPr>
        <xdr:cNvPr id="140" name="Straight Arrow Connector 139">
          <a:extLst>
            <a:ext uri="{FF2B5EF4-FFF2-40B4-BE49-F238E27FC236}">
              <a16:creationId xmlns:a16="http://schemas.microsoft.com/office/drawing/2014/main" id="{ABE3E141-B763-8E4F-9E8C-0521CCC34277}"/>
            </a:ext>
          </a:extLst>
        </xdr:cNvPr>
        <xdr:cNvCxnSpPr/>
      </xdr:nvCxnSpPr>
      <xdr:spPr>
        <a:xfrm flipV="1">
          <a:off x="13521454709" y="71537194"/>
          <a:ext cx="17988" cy="244199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352578</xdr:colOff>
      <xdr:row>274</xdr:row>
      <xdr:rowOff>21068</xdr:rowOff>
    </xdr:from>
    <xdr:to>
      <xdr:col>4</xdr:col>
      <xdr:colOff>615212</xdr:colOff>
      <xdr:row>274</xdr:row>
      <xdr:rowOff>43173</xdr:rowOff>
    </xdr:to>
    <xdr:cxnSp macro="">
      <xdr:nvCxnSpPr>
        <xdr:cNvPr id="141" name="Straight Arrow Connector 140">
          <a:extLst>
            <a:ext uri="{FF2B5EF4-FFF2-40B4-BE49-F238E27FC236}">
              <a16:creationId xmlns:a16="http://schemas.microsoft.com/office/drawing/2014/main" id="{91EAB48A-7B60-4A41-86A7-EC2E87CB6770}"/>
            </a:ext>
          </a:extLst>
        </xdr:cNvPr>
        <xdr:cNvCxnSpPr>
          <a:endCxn id="142" idx="1"/>
        </xdr:cNvCxnSpPr>
      </xdr:nvCxnSpPr>
      <xdr:spPr>
        <a:xfrm flipV="1">
          <a:off x="13521328788" y="73579468"/>
          <a:ext cx="3564634" cy="2210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1</xdr:colOff>
      <xdr:row>273</xdr:row>
      <xdr:rowOff>136427</xdr:rowOff>
    </xdr:from>
    <xdr:ext cx="352577"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4A3F07F9-FF0C-A94C-BDFC-45230A3AE88E}"/>
                </a:ext>
              </a:extLst>
            </xdr:cNvPr>
            <xdr:cNvSpPr txBox="1"/>
          </xdr:nvSpPr>
          <xdr:spPr>
            <a:xfrm>
              <a:off x="13524893422" y="73491627"/>
              <a:ext cx="352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17989</xdr:colOff>
      <xdr:row>263</xdr:row>
      <xdr:rowOff>3310</xdr:rowOff>
    </xdr:from>
    <xdr:ext cx="877048" cy="172227"/>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43" name="TextBox 142">
              <a:extLst>
                <a:ext uri="{FF2B5EF4-FFF2-40B4-BE49-F238E27FC236}">
                  <a16:creationId xmlns:a16="http://schemas.microsoft.com/office/drawing/2014/main" id="{69CFB1F7-E57A-B44E-904F-9491AC5500C3}"/>
                </a:ext>
              </a:extLst>
            </xdr:cNvPr>
            <xdr:cNvSpPr txBox="1"/>
          </xdr:nvSpPr>
          <xdr:spPr>
            <a:xfrm>
              <a:off x="13521048963" y="71326510"/>
              <a:ext cx="87704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4</xdr:col>
      <xdr:colOff>233074</xdr:colOff>
      <xdr:row>266</xdr:row>
      <xdr:rowOff>41872</xdr:rowOff>
    </xdr:from>
    <xdr:ext cx="1842037" cy="230448"/>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800" b="0" i="1">
                            <a:solidFill>
                              <a:srgbClr val="FF0000"/>
                            </a:solidFill>
                            <a:latin typeface="Cambria Math" panose="02040503050406030204" pitchFamily="18" charset="0"/>
                          </a:rPr>
                        </m:ctrlPr>
                      </m:sSubPr>
                      <m:e>
                        <m:r>
                          <a:rPr lang="en-US" sz="800" b="0" i="1">
                            <a:solidFill>
                              <a:srgbClr val="FF0000"/>
                            </a:solidFill>
                            <a:latin typeface="Cambria Math" panose="02040503050406030204" pitchFamily="18" charset="0"/>
                          </a:rPr>
                          <m:t>𝑦</m:t>
                        </m:r>
                      </m:e>
                      <m:sub>
                        <m:r>
                          <a:rPr lang="en-US" sz="800" b="0" i="1">
                            <a:solidFill>
                              <a:srgbClr val="FF0000"/>
                            </a:solidFill>
                            <a:latin typeface="Cambria Math" panose="02040503050406030204" pitchFamily="18" charset="0"/>
                          </a:rPr>
                          <m:t>𝑀𝐴𝑋</m:t>
                        </m:r>
                      </m:sub>
                    </m:sSub>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m:t>
                    </m:r>
                    <m:f>
                      <m:fPr>
                        <m:ctrlPr>
                          <a:rPr lang="en-US" sz="800" b="0" i="1">
                            <a:solidFill>
                              <a:srgbClr val="FF0000"/>
                            </a:solidFill>
                            <a:latin typeface="Cambria Math" panose="02040503050406030204" pitchFamily="18" charset="0"/>
                          </a:rPr>
                        </m:ctrlPr>
                      </m:fPr>
                      <m:num>
                        <m:r>
                          <a:rPr lang="en-US" sz="800" b="0" i="1">
                            <a:solidFill>
                              <a:srgbClr val="FF0000"/>
                            </a:solidFill>
                            <a:latin typeface="Cambria Math" panose="02040503050406030204" pitchFamily="18" charset="0"/>
                          </a:rPr>
                          <m:t>100</m:t>
                        </m:r>
                      </m:num>
                      <m:den>
                        <m:r>
                          <a:rPr lang="en-US" sz="800" b="0" i="1">
                            <a:solidFill>
                              <a:srgbClr val="FF0000"/>
                            </a:solidFill>
                            <a:latin typeface="Cambria Math" panose="02040503050406030204" pitchFamily="18" charset="0"/>
                          </a:rPr>
                          <m:t>4</m:t>
                        </m:r>
                      </m:den>
                    </m:f>
                    <m:r>
                      <a:rPr lang="en-US" sz="800" b="0" i="1">
                        <a:solidFill>
                          <a:srgbClr val="FF0000"/>
                        </a:solidFill>
                        <a:latin typeface="Cambria Math" panose="02040503050406030204" pitchFamily="18" charset="0"/>
                      </a:rPr>
                      <m:t>=</m:t>
                    </m:r>
                    <m:r>
                      <a:rPr lang="en-US" sz="800" b="0" i="0">
                        <a:solidFill>
                          <a:srgbClr val="FF0000"/>
                        </a:solidFill>
                        <a:latin typeface="Cambria Math" panose="02040503050406030204" pitchFamily="18" charset="0"/>
                      </a:rPr>
                      <m:t>25</m:t>
                    </m:r>
                  </m:oMath>
                </m:oMathPara>
              </a14:m>
              <a:endParaRPr lang="en-US" sz="800"/>
            </a:p>
          </xdr:txBody>
        </xdr:sp>
      </mc:Choice>
      <mc:Fallback xmlns="">
        <xdr:sp macro="" textlink="">
          <xdr:nvSpPr>
            <xdr:cNvPr id="144" name="TextBox 143">
              <a:extLst>
                <a:ext uri="{FF2B5EF4-FFF2-40B4-BE49-F238E27FC236}">
                  <a16:creationId xmlns:a16="http://schemas.microsoft.com/office/drawing/2014/main" id="{8565C719-C23B-A34D-BBDA-A4A7906CCB2C}"/>
                </a:ext>
              </a:extLst>
            </xdr:cNvPr>
            <xdr:cNvSpPr txBox="1"/>
          </xdr:nvSpPr>
          <xdr:spPr>
            <a:xfrm>
              <a:off x="13519868889" y="71974672"/>
              <a:ext cx="1842037" cy="23044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𝑦_𝑀𝐴𝑋 (𝐾𝑎𝑟𝑘𝑎)=100/4=25</a:t>
              </a:r>
              <a:endParaRPr lang="en-US" sz="800"/>
            </a:p>
          </xdr:txBody>
        </xdr:sp>
      </mc:Fallback>
    </mc:AlternateContent>
    <xdr:clientData/>
  </xdr:oneCellAnchor>
  <xdr:oneCellAnchor>
    <xdr:from>
      <xdr:col>0</xdr:col>
      <xdr:colOff>799076</xdr:colOff>
      <xdr:row>274</xdr:row>
      <xdr:rowOff>138335</xdr:rowOff>
    </xdr:from>
    <xdr:ext cx="851314" cy="127509"/>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rgbClr val="00B0F0"/>
                        </a:solidFill>
                        <a:latin typeface="Cambria Math" panose="02040503050406030204" pitchFamily="18" charset="0"/>
                      </a:rPr>
                      <m:t>𝟒𝟎</m:t>
                    </m:r>
                  </m:oMath>
                </m:oMathPara>
              </a14:m>
              <a:endParaRPr lang="en-US" sz="800" b="1">
                <a:solidFill>
                  <a:srgbClr val="00B0F0"/>
                </a:solidFill>
              </a:endParaRPr>
            </a:p>
          </xdr:txBody>
        </xdr:sp>
      </mc:Choice>
      <mc:Fallback xmlns="">
        <xdr:sp macro="" textlink="">
          <xdr:nvSpPr>
            <xdr:cNvPr id="145" name="TextBox 144">
              <a:extLst>
                <a:ext uri="{FF2B5EF4-FFF2-40B4-BE49-F238E27FC236}">
                  <a16:creationId xmlns:a16="http://schemas.microsoft.com/office/drawing/2014/main" id="{E28820B1-3C3A-5B4F-AB27-31FD77A24353}"/>
                </a:ext>
              </a:extLst>
            </xdr:cNvPr>
            <xdr:cNvSpPr txBox="1"/>
          </xdr:nvSpPr>
          <xdr:spPr>
            <a:xfrm>
              <a:off x="13523595610" y="73696735"/>
              <a:ext cx="851314" cy="1275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rgbClr val="00B0F0"/>
                  </a:solidFill>
                  <a:latin typeface="Cambria Math" panose="02040503050406030204" pitchFamily="18" charset="0"/>
                </a:rPr>
                <a:t>𝟒𝟎</a:t>
              </a:r>
              <a:endParaRPr lang="en-US" sz="800" b="1">
                <a:solidFill>
                  <a:srgbClr val="00B0F0"/>
                </a:solidFill>
              </a:endParaRPr>
            </a:p>
          </xdr:txBody>
        </xdr:sp>
      </mc:Fallback>
    </mc:AlternateContent>
    <xdr:clientData/>
  </xdr:oneCellAnchor>
  <xdr:oneCellAnchor>
    <xdr:from>
      <xdr:col>4</xdr:col>
      <xdr:colOff>312715</xdr:colOff>
      <xdr:row>264</xdr:row>
      <xdr:rowOff>50081</xdr:rowOff>
    </xdr:from>
    <xdr:ext cx="31868" cy="172227"/>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14:m>
                <m:oMathPara xmlns:m="http://schemas.openxmlformats.org/officeDocument/2006/math">
                  <m:oMathParaPr>
                    <m:jc m:val="centerGroup"/>
                  </m:oMathParaPr>
                  <m:oMath xmlns:m="http://schemas.openxmlformats.org/officeDocument/2006/math">
                    <a:fld id="{825F15A7-03F4-43D7-82C5-3E23DA2F108C}" type="mathplaceholder">
                      <a:rPr lang="en-US" sz="1100" i="1">
                        <a:latin typeface="Cambria Math" panose="02040503050406030204" pitchFamily="18" charset="0"/>
                      </a:rPr>
                      <a:t>Type equation here.</a:t>
                    </a:fld>
                  </m:oMath>
                </m:oMathPara>
              </a14:m>
              <a:endParaRPr lang="en-US" sz="1100"/>
            </a:p>
          </xdr:txBody>
        </xdr:sp>
      </mc:Choice>
      <mc:Fallback xmlns="">
        <xdr:sp macro="" textlink="">
          <xdr:nvSpPr>
            <xdr:cNvPr id="146" name="TextBox 145">
              <a:extLst>
                <a:ext uri="{FF2B5EF4-FFF2-40B4-BE49-F238E27FC236}">
                  <a16:creationId xmlns:a16="http://schemas.microsoft.com/office/drawing/2014/main" id="{260A1100-0E36-FC47-845E-CB23EDFE9074}"/>
                </a:ext>
              </a:extLst>
            </xdr:cNvPr>
            <xdr:cNvSpPr txBox="1"/>
          </xdr:nvSpPr>
          <xdr:spPr>
            <a:xfrm>
              <a:off x="13521599417" y="71576481"/>
              <a:ext cx="318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lgn="r" rtl="1"/>
              <a:r>
                <a:rPr lang="en-US" sz="1100" i="0">
                  <a:latin typeface="Cambria Math" panose="02040503050406030204" pitchFamily="18" charset="0"/>
                </a:rPr>
                <a:t>"Type equation here."</a:t>
              </a:r>
              <a:endParaRPr lang="en-US" sz="1100"/>
            </a:p>
          </xdr:txBody>
        </xdr:sp>
      </mc:Fallback>
    </mc:AlternateContent>
    <xdr:clientData/>
  </xdr:oneCellAnchor>
  <xdr:twoCellAnchor>
    <xdr:from>
      <xdr:col>2</xdr:col>
      <xdr:colOff>643844</xdr:colOff>
      <xdr:row>266</xdr:row>
      <xdr:rowOff>177615</xdr:rowOff>
    </xdr:from>
    <xdr:to>
      <xdr:col>4</xdr:col>
      <xdr:colOff>404773</xdr:colOff>
      <xdr:row>269</xdr:row>
      <xdr:rowOff>99053</xdr:rowOff>
    </xdr:to>
    <xdr:cxnSp macro="">
      <xdr:nvCxnSpPr>
        <xdr:cNvPr id="147" name="Straight Connector 146">
          <a:extLst>
            <a:ext uri="{FF2B5EF4-FFF2-40B4-BE49-F238E27FC236}">
              <a16:creationId xmlns:a16="http://schemas.microsoft.com/office/drawing/2014/main" id="{9D498587-C470-724C-ADBE-FC251D2964ED}"/>
            </a:ext>
          </a:extLst>
        </xdr:cNvPr>
        <xdr:cNvCxnSpPr/>
      </xdr:nvCxnSpPr>
      <xdr:spPr>
        <a:xfrm>
          <a:off x="13521539227" y="72110415"/>
          <a:ext cx="1411929" cy="531038"/>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420975</xdr:colOff>
      <xdr:row>269</xdr:row>
      <xdr:rowOff>182267</xdr:rowOff>
    </xdr:from>
    <xdr:to>
      <xdr:col>2</xdr:col>
      <xdr:colOff>518652</xdr:colOff>
      <xdr:row>274</xdr:row>
      <xdr:rowOff>28301</xdr:rowOff>
    </xdr:to>
    <xdr:cxnSp macro="">
      <xdr:nvCxnSpPr>
        <xdr:cNvPr id="148" name="Straight Connector 147">
          <a:extLst>
            <a:ext uri="{FF2B5EF4-FFF2-40B4-BE49-F238E27FC236}">
              <a16:creationId xmlns:a16="http://schemas.microsoft.com/office/drawing/2014/main" id="{ADF6C55B-87A2-C24D-B1E3-0DD02AFA8CFC}"/>
            </a:ext>
          </a:extLst>
        </xdr:cNvPr>
        <xdr:cNvCxnSpPr>
          <a:stCxn id="149" idx="5"/>
        </xdr:cNvCxnSpPr>
      </xdr:nvCxnSpPr>
      <xdr:spPr>
        <a:xfrm>
          <a:off x="13523076348" y="72724667"/>
          <a:ext cx="923177" cy="862034"/>
        </a:xfrm>
        <a:prstGeom prst="line">
          <a:avLst/>
        </a:prstGeom>
        <a:ln>
          <a:solidFill>
            <a:srgbClr val="00B0F0"/>
          </a:solidFill>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xdr:col>
      <xdr:colOff>498277</xdr:colOff>
      <xdr:row>269</xdr:row>
      <xdr:rowOff>39153</xdr:rowOff>
    </xdr:from>
    <xdr:to>
      <xdr:col>2</xdr:col>
      <xdr:colOff>637407</xdr:colOff>
      <xdr:row>270</xdr:row>
      <xdr:rowOff>5178</xdr:rowOff>
    </xdr:to>
    <xdr:sp macro="" textlink="">
      <xdr:nvSpPr>
        <xdr:cNvPr id="149" name="Oval 148">
          <a:extLst>
            <a:ext uri="{FF2B5EF4-FFF2-40B4-BE49-F238E27FC236}">
              <a16:creationId xmlns:a16="http://schemas.microsoft.com/office/drawing/2014/main" id="{125705B9-88DE-7745-965C-456E1B61EF2D}"/>
            </a:ext>
          </a:extLst>
        </xdr:cNvPr>
        <xdr:cNvSpPr/>
      </xdr:nvSpPr>
      <xdr:spPr>
        <a:xfrm>
          <a:off x="13522957593" y="72581553"/>
          <a:ext cx="139130" cy="1692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4</xdr:col>
      <xdr:colOff>399430</xdr:colOff>
      <xdr:row>266</xdr:row>
      <xdr:rowOff>88740</xdr:rowOff>
    </xdr:from>
    <xdr:to>
      <xdr:col>4</xdr:col>
      <xdr:colOff>538560</xdr:colOff>
      <xdr:row>267</xdr:row>
      <xdr:rowOff>53064</xdr:rowOff>
    </xdr:to>
    <xdr:sp macro="" textlink="">
      <xdr:nvSpPr>
        <xdr:cNvPr id="150" name="Oval 149">
          <a:extLst>
            <a:ext uri="{FF2B5EF4-FFF2-40B4-BE49-F238E27FC236}">
              <a16:creationId xmlns:a16="http://schemas.microsoft.com/office/drawing/2014/main" id="{314A25C0-C3D9-FF4F-B242-5DB86C29EB69}"/>
            </a:ext>
          </a:extLst>
        </xdr:cNvPr>
        <xdr:cNvSpPr/>
      </xdr:nvSpPr>
      <xdr:spPr>
        <a:xfrm>
          <a:off x="13521405440" y="72021540"/>
          <a:ext cx="139130" cy="16752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339244</xdr:colOff>
      <xdr:row>273</xdr:row>
      <xdr:rowOff>156759</xdr:rowOff>
    </xdr:from>
    <xdr:to>
      <xdr:col>1</xdr:col>
      <xdr:colOff>478563</xdr:colOff>
      <xdr:row>274</xdr:row>
      <xdr:rowOff>121084</xdr:rowOff>
    </xdr:to>
    <xdr:sp macro="" textlink="">
      <xdr:nvSpPr>
        <xdr:cNvPr id="151" name="Oval 150">
          <a:extLst>
            <a:ext uri="{FF2B5EF4-FFF2-40B4-BE49-F238E27FC236}">
              <a16:creationId xmlns:a16="http://schemas.microsoft.com/office/drawing/2014/main" id="{7B742C33-A635-804F-B80F-E4D00EEF0365}"/>
            </a:ext>
          </a:extLst>
        </xdr:cNvPr>
        <xdr:cNvSpPr/>
      </xdr:nvSpPr>
      <xdr:spPr>
        <a:xfrm>
          <a:off x="13523941937" y="73511959"/>
          <a:ext cx="139319" cy="16752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413900</xdr:colOff>
      <xdr:row>267</xdr:row>
      <xdr:rowOff>83946</xdr:rowOff>
    </xdr:from>
    <xdr:ext cx="1866462" cy="125227"/>
    <mc:AlternateContent xmlns:mc="http://schemas.openxmlformats.org/markup-compatibility/2006" xmlns:a14="http://schemas.microsoft.com/office/drawing/2010/main">
      <mc:Choice Requires="a14">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FF0000"/>
                        </a:solidFill>
                        <a:latin typeface="Cambria Math" panose="02040503050406030204" pitchFamily="18" charset="0"/>
                      </a:rPr>
                      <m:t>𝑦</m:t>
                    </m:r>
                    <m:d>
                      <m:dPr>
                        <m:ctrlPr>
                          <a:rPr lang="en-US" sz="800" b="0" i="1">
                            <a:solidFill>
                              <a:srgbClr val="FF0000"/>
                            </a:solidFill>
                            <a:latin typeface="Cambria Math" panose="02040503050406030204" pitchFamily="18" charset="0"/>
                          </a:rPr>
                        </m:ctrlPr>
                      </m:dPr>
                      <m:e>
                        <m:r>
                          <a:rPr lang="en-US" sz="800" b="0" i="1">
                            <a:solidFill>
                              <a:srgbClr val="FF0000"/>
                            </a:solidFill>
                            <a:latin typeface="Cambria Math" panose="02040503050406030204" pitchFamily="18" charset="0"/>
                          </a:rPr>
                          <m:t>𝐾𝑎𝑟𝑘𝑎</m:t>
                        </m:r>
                      </m:e>
                    </m:d>
                    <m:r>
                      <a:rPr lang="en-US" sz="800" b="0" i="1">
                        <a:solidFill>
                          <a:srgbClr val="FF0000"/>
                        </a:solidFill>
                        <a:latin typeface="Cambria Math" panose="02040503050406030204" pitchFamily="18" charset="0"/>
                      </a:rPr>
                      <m:t>=25−0.5∗</m:t>
                    </m:r>
                    <m:r>
                      <a:rPr lang="en-US" sz="800" b="0" i="1">
                        <a:solidFill>
                          <a:srgbClr val="FF0000"/>
                        </a:solidFill>
                        <a:latin typeface="Cambria Math" panose="02040503050406030204" pitchFamily="18" charset="0"/>
                      </a:rPr>
                      <m:t>𝑥</m:t>
                    </m:r>
                  </m:oMath>
                </m:oMathPara>
              </a14:m>
              <a:endParaRPr lang="en-US" sz="800">
                <a:solidFill>
                  <a:srgbClr val="FF0000"/>
                </a:solidFill>
              </a:endParaRPr>
            </a:p>
          </xdr:txBody>
        </xdr:sp>
      </mc:Choice>
      <mc:Fallback xmlns="">
        <xdr:sp macro="" textlink="">
          <xdr:nvSpPr>
            <xdr:cNvPr id="152" name="TextBox 151">
              <a:extLst>
                <a:ext uri="{FF2B5EF4-FFF2-40B4-BE49-F238E27FC236}">
                  <a16:creationId xmlns:a16="http://schemas.microsoft.com/office/drawing/2014/main" id="{AB17F4D3-03E3-1F4B-8E73-7F2DBC9729DA}"/>
                </a:ext>
              </a:extLst>
            </xdr:cNvPr>
            <xdr:cNvSpPr txBox="1"/>
          </xdr:nvSpPr>
          <xdr:spPr>
            <a:xfrm rot="1241241">
              <a:off x="13521314638" y="722199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FF0000"/>
                  </a:solidFill>
                  <a:latin typeface="Cambria Math" panose="02040503050406030204" pitchFamily="18" charset="0"/>
                </a:rPr>
                <a:t>𝑦(𝐾𝑎𝑟𝑘𝑎)=25−0.5∗𝑥</a:t>
              </a:r>
              <a:endParaRPr lang="en-US" sz="800">
                <a:solidFill>
                  <a:srgbClr val="FF0000"/>
                </a:solidFill>
              </a:endParaRPr>
            </a:p>
          </xdr:txBody>
        </xdr:sp>
      </mc:Fallback>
    </mc:AlternateContent>
    <xdr:clientData/>
  </xdr:oneCellAnchor>
  <xdr:oneCellAnchor>
    <xdr:from>
      <xdr:col>0</xdr:col>
      <xdr:colOff>682759</xdr:colOff>
      <xdr:row>271</xdr:row>
      <xdr:rowOff>55646</xdr:rowOff>
    </xdr:from>
    <xdr:ext cx="1866462" cy="125227"/>
    <mc:AlternateContent xmlns:mc="http://schemas.openxmlformats.org/markup-compatibility/2006" xmlns:a14="http://schemas.microsoft.com/office/drawing/2010/main">
      <mc:Choice Requires="a14">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0" i="1">
                        <a:solidFill>
                          <a:srgbClr val="00B0F0"/>
                        </a:solidFill>
                        <a:latin typeface="Cambria Math" panose="02040503050406030204" pitchFamily="18" charset="0"/>
                      </a:rPr>
                      <m:t>𝑦</m:t>
                    </m:r>
                    <m:d>
                      <m:dPr>
                        <m:ctrlPr>
                          <a:rPr lang="en-US" sz="800" b="0" i="1">
                            <a:solidFill>
                              <a:srgbClr val="00B0F0"/>
                            </a:solidFill>
                            <a:latin typeface="Cambria Math" panose="02040503050406030204" pitchFamily="18" charset="0"/>
                          </a:rPr>
                        </m:ctrlPr>
                      </m:dPr>
                      <m:e>
                        <m:r>
                          <a:rPr lang="en-US" sz="800" b="0" i="1">
                            <a:solidFill>
                              <a:srgbClr val="00B0F0"/>
                            </a:solidFill>
                            <a:latin typeface="Cambria Math" panose="02040503050406030204" pitchFamily="18" charset="0"/>
                          </a:rPr>
                          <m:t>𝑂𝑣𝑑𝑖𝑚</m:t>
                        </m:r>
                      </m:e>
                    </m:d>
                    <m:r>
                      <a:rPr lang="en-US" sz="800" b="0" i="1">
                        <a:solidFill>
                          <a:srgbClr val="00B0F0"/>
                        </a:solidFill>
                        <a:latin typeface="Cambria Math" panose="02040503050406030204" pitchFamily="18" charset="0"/>
                      </a:rPr>
                      <m:t>=50−1.25∗</m:t>
                    </m:r>
                    <m:r>
                      <a:rPr lang="en-US" sz="800" b="0" i="1">
                        <a:solidFill>
                          <a:srgbClr val="00B0F0"/>
                        </a:solidFill>
                        <a:latin typeface="Cambria Math" panose="02040503050406030204" pitchFamily="18" charset="0"/>
                      </a:rPr>
                      <m:t>𝑥</m:t>
                    </m:r>
                  </m:oMath>
                </m:oMathPara>
              </a14:m>
              <a:endParaRPr lang="en-US" sz="800">
                <a:solidFill>
                  <a:srgbClr val="00B0F0"/>
                </a:solidFill>
              </a:endParaRPr>
            </a:p>
          </xdr:txBody>
        </xdr:sp>
      </mc:Choice>
      <mc:Fallback xmlns="">
        <xdr:sp macro="" textlink="">
          <xdr:nvSpPr>
            <xdr:cNvPr id="153" name="TextBox 152">
              <a:extLst>
                <a:ext uri="{FF2B5EF4-FFF2-40B4-BE49-F238E27FC236}">
                  <a16:creationId xmlns:a16="http://schemas.microsoft.com/office/drawing/2014/main" id="{424958E4-E5D1-B947-90C3-01859B88EDEF}"/>
                </a:ext>
              </a:extLst>
            </xdr:cNvPr>
            <xdr:cNvSpPr txBox="1"/>
          </xdr:nvSpPr>
          <xdr:spPr>
            <a:xfrm rot="2463491">
              <a:off x="13522696779" y="73004446"/>
              <a:ext cx="1866462" cy="125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0" i="0">
                  <a:solidFill>
                    <a:srgbClr val="00B0F0"/>
                  </a:solidFill>
                  <a:latin typeface="Cambria Math" panose="02040503050406030204" pitchFamily="18" charset="0"/>
                </a:rPr>
                <a:t>𝑦(𝑂𝑣𝑑𝑖𝑚)=50−1.25∗𝑥</a:t>
              </a:r>
              <a:endParaRPr lang="en-US" sz="800">
                <a:solidFill>
                  <a:srgbClr val="00B0F0"/>
                </a:solidFill>
              </a:endParaRPr>
            </a:p>
          </xdr:txBody>
        </xdr:sp>
      </mc:Fallback>
    </mc:AlternateContent>
    <xdr:clientData/>
  </xdr:oneCellAnchor>
  <xdr:oneCellAnchor>
    <xdr:from>
      <xdr:col>3</xdr:col>
      <xdr:colOff>412750</xdr:colOff>
      <xdr:row>278</xdr:row>
      <xdr:rowOff>79375</xdr:rowOff>
    </xdr:from>
    <xdr:ext cx="1701918" cy="172227"/>
    <mc:AlternateContent xmlns:mc="http://schemas.openxmlformats.org/markup-compatibility/2006" xmlns:a14="http://schemas.microsoft.com/office/drawing/2010/main">
      <mc:Choice Requires="a14">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25−0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=50−1.25</m:t>
                    </m:r>
                    <m:r>
                      <a:rPr lang="en-US" sz="1100" b="0" i="1">
                        <a:latin typeface="Cambria Math" panose="02040503050406030204" pitchFamily="18" charset="0"/>
                      </a:rPr>
                      <m:t>𝑥</m:t>
                    </m:r>
                  </m:oMath>
                </m:oMathPara>
              </a14:m>
              <a:endParaRPr lang="en-US" sz="1100"/>
            </a:p>
          </xdr:txBody>
        </xdr:sp>
      </mc:Choice>
      <mc:Fallback xmlns="">
        <xdr:sp macro="" textlink="">
          <xdr:nvSpPr>
            <xdr:cNvPr id="154" name="TextBox 153">
              <a:extLst>
                <a:ext uri="{FF2B5EF4-FFF2-40B4-BE49-F238E27FC236}">
                  <a16:creationId xmlns:a16="http://schemas.microsoft.com/office/drawing/2014/main" id="{79F53D09-1A61-1248-AB60-70A574A2A1E9}"/>
                </a:ext>
              </a:extLst>
            </xdr:cNvPr>
            <xdr:cNvSpPr txBox="1"/>
          </xdr:nvSpPr>
          <xdr:spPr>
            <a:xfrm>
              <a:off x="13520654832" y="74450575"/>
              <a:ext cx="17019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25−0</a:t>
              </a:r>
              <a:r>
                <a:rPr lang="en-US" sz="1100" b="0" i="0">
                  <a:latin typeface="Cambria Math" panose="02040503050406030204" pitchFamily="18" charset="0"/>
                </a:rPr>
                <a:t>.5𝑥=50−1.25𝑥</a:t>
              </a:r>
              <a:endParaRPr lang="en-US" sz="1100"/>
            </a:p>
          </xdr:txBody>
        </xdr:sp>
      </mc:Fallback>
    </mc:AlternateContent>
    <xdr:clientData/>
  </xdr:oneCellAnchor>
  <xdr:oneCellAnchor>
    <xdr:from>
      <xdr:col>2</xdr:col>
      <xdr:colOff>587375</xdr:colOff>
      <xdr:row>280</xdr:row>
      <xdr:rowOff>34925</xdr:rowOff>
    </xdr:from>
    <xdr:ext cx="3124318"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m:t>
                    </m:r>
                    <m:r>
                      <a:rPr lang="en-US" sz="1100" b="0" i="1">
                        <a:latin typeface="Cambria Math" panose="02040503050406030204" pitchFamily="18" charset="0"/>
                      </a:rPr>
                      <m:t>.5</m:t>
                    </m:r>
                    <m:r>
                      <a:rPr lang="en-US" sz="1100" b="0" i="1">
                        <a:latin typeface="Cambria Math" panose="02040503050406030204" pitchFamily="18" charset="0"/>
                      </a:rPr>
                      <m:t>𝑥</m:t>
                    </m:r>
                    <m:r>
                      <a:rPr lang="en-US" sz="1100" b="0" i="1">
                        <a:latin typeface="Cambria Math" panose="02040503050406030204" pitchFamily="18" charset="0"/>
                      </a:rPr>
                      <m:t>+1.25</m:t>
                    </m:r>
                    <m:r>
                      <a:rPr lang="en-US" sz="1100" b="0" i="1">
                        <a:latin typeface="Cambria Math" panose="02040503050406030204" pitchFamily="18" charset="0"/>
                      </a:rPr>
                      <m:t>𝑥</m:t>
                    </m:r>
                    <m:r>
                      <a:rPr lang="en-US" sz="1100" b="0" i="1">
                        <a:latin typeface="Cambria Math" panose="02040503050406030204" pitchFamily="18" charset="0"/>
                      </a:rPr>
                      <m:t>=50−25</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EB8BDC82-FD86-8349-A65E-D9FA786F72D8}"/>
                </a:ext>
              </a:extLst>
            </xdr:cNvPr>
            <xdr:cNvSpPr txBox="1"/>
          </xdr:nvSpPr>
          <xdr:spPr>
            <a:xfrm>
              <a:off x="13519883307" y="74812525"/>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a:t>
              </a:r>
              <a:r>
                <a:rPr lang="en-US" sz="1100" b="0" i="0">
                  <a:latin typeface="Cambria Math" panose="02040503050406030204" pitchFamily="18" charset="0"/>
                </a:rPr>
                <a:t>.5𝑥+1.25𝑥=50−25</a:t>
              </a:r>
              <a:endParaRPr lang="en-US" sz="1100"/>
            </a:p>
          </xdr:txBody>
        </xdr:sp>
      </mc:Fallback>
    </mc:AlternateContent>
    <xdr:clientData/>
  </xdr:oneCellAnchor>
  <xdr:oneCellAnchor>
    <xdr:from>
      <xdr:col>2</xdr:col>
      <xdr:colOff>581025</xdr:colOff>
      <xdr:row>282</xdr:row>
      <xdr:rowOff>12700</xdr:rowOff>
    </xdr:from>
    <xdr:ext cx="3124318" cy="172227"/>
    <mc:AlternateContent xmlns:mc="http://schemas.openxmlformats.org/markup-compatibility/2006" xmlns:a14="http://schemas.microsoft.com/office/drawing/2010/main">
      <mc:Choice Requires="a14">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0.75</m:t>
                    </m:r>
                    <m:r>
                      <a:rPr lang="en-US" sz="1100" b="0" i="1">
                        <a:latin typeface="Cambria Math" panose="02040503050406030204" pitchFamily="18" charset="0"/>
                      </a:rPr>
                      <m:t>𝑥</m:t>
                    </m:r>
                    <m:r>
                      <a:rPr lang="en-US" sz="1100" b="0" i="1">
                        <a:latin typeface="Cambria Math" panose="02040503050406030204" pitchFamily="18" charset="0"/>
                      </a:rPr>
                      <m:t>=25</m:t>
                    </m:r>
                  </m:oMath>
                </m:oMathPara>
              </a14:m>
              <a:endParaRPr lang="en-US" sz="1100"/>
            </a:p>
          </xdr:txBody>
        </xdr:sp>
      </mc:Choice>
      <mc:Fallback xmlns="">
        <xdr:sp macro="" textlink="">
          <xdr:nvSpPr>
            <xdr:cNvPr id="156" name="TextBox 155">
              <a:extLst>
                <a:ext uri="{FF2B5EF4-FFF2-40B4-BE49-F238E27FC236}">
                  <a16:creationId xmlns:a16="http://schemas.microsoft.com/office/drawing/2014/main" id="{75F0D8DB-E288-7546-8262-ECFE07C65212}"/>
                </a:ext>
              </a:extLst>
            </xdr:cNvPr>
            <xdr:cNvSpPr txBox="1"/>
          </xdr:nvSpPr>
          <xdr:spPr>
            <a:xfrm>
              <a:off x="13519889657" y="75196700"/>
              <a:ext cx="312431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0.75𝑥=25</a:t>
              </a:r>
              <a:endParaRPr lang="en-US" sz="1100"/>
            </a:p>
          </xdr:txBody>
        </xdr:sp>
      </mc:Fallback>
    </mc:AlternateContent>
    <xdr:clientData/>
  </xdr:oneCellAnchor>
  <xdr:oneCellAnchor>
    <xdr:from>
      <xdr:col>2</xdr:col>
      <xdr:colOff>587375</xdr:colOff>
      <xdr:row>283</xdr:row>
      <xdr:rowOff>82550</xdr:rowOff>
    </xdr:from>
    <xdr:ext cx="3124318" cy="318036"/>
    <mc:AlternateContent xmlns:mc="http://schemas.openxmlformats.org/markup-compatibility/2006" xmlns:a14="http://schemas.microsoft.com/office/drawing/2010/main">
      <mc:Choice Requires="a14">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=33</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157" name="TextBox 156">
              <a:extLst>
                <a:ext uri="{FF2B5EF4-FFF2-40B4-BE49-F238E27FC236}">
                  <a16:creationId xmlns:a16="http://schemas.microsoft.com/office/drawing/2014/main" id="{A420ADD0-3F5E-B24F-9CE8-59CDA7C6B88C}"/>
                </a:ext>
              </a:extLst>
            </xdr:cNvPr>
            <xdr:cNvSpPr txBox="1"/>
          </xdr:nvSpPr>
          <xdr:spPr>
            <a:xfrm>
              <a:off x="13519883307" y="75469750"/>
              <a:ext cx="3124318"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𝑥=33 1/3</a:t>
              </a:r>
              <a:endParaRPr lang="en-US" sz="1100"/>
            </a:p>
          </xdr:txBody>
        </xdr:sp>
      </mc:Fallback>
    </mc:AlternateContent>
    <xdr:clientData/>
  </xdr:oneCellAnchor>
  <xdr:oneCellAnchor>
    <xdr:from>
      <xdr:col>2</xdr:col>
      <xdr:colOff>170426</xdr:colOff>
      <xdr:row>274</xdr:row>
      <xdr:rowOff>97060</xdr:rowOff>
    </xdr:from>
    <xdr:ext cx="851314" cy="231217"/>
    <mc:AlternateContent xmlns:mc="http://schemas.openxmlformats.org/markup-compatibility/2006" xmlns:a14="http://schemas.microsoft.com/office/drawing/2010/main">
      <mc:Choice Requires="a14">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58" name="TextBox 157">
              <a:extLst>
                <a:ext uri="{FF2B5EF4-FFF2-40B4-BE49-F238E27FC236}">
                  <a16:creationId xmlns:a16="http://schemas.microsoft.com/office/drawing/2014/main" id="{4A7993A3-1DF4-0541-96AC-A28CDC4011A9}"/>
                </a:ext>
              </a:extLst>
            </xdr:cNvPr>
            <xdr:cNvSpPr txBox="1"/>
          </xdr:nvSpPr>
          <xdr:spPr>
            <a:xfrm>
              <a:off x="13522573260" y="73655460"/>
              <a:ext cx="851314"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𝟑𝟑 𝟏/𝟑</a:t>
              </a:r>
              <a:endParaRPr lang="en-US" sz="800" b="1">
                <a:solidFill>
                  <a:schemeClr val="tx1"/>
                </a:solidFill>
              </a:endParaRPr>
            </a:p>
          </xdr:txBody>
        </xdr:sp>
      </mc:Fallback>
    </mc:AlternateContent>
    <xdr:clientData/>
  </xdr:oneCellAnchor>
  <xdr:twoCellAnchor>
    <xdr:from>
      <xdr:col>2</xdr:col>
      <xdr:colOff>567842</xdr:colOff>
      <xdr:row>270</xdr:row>
      <xdr:rowOff>5178</xdr:rowOff>
    </xdr:from>
    <xdr:to>
      <xdr:col>2</xdr:col>
      <xdr:colOff>581025</xdr:colOff>
      <xdr:row>274</xdr:row>
      <xdr:rowOff>25400</xdr:rowOff>
    </xdr:to>
    <xdr:cxnSp macro="">
      <xdr:nvCxnSpPr>
        <xdr:cNvPr id="159" name="Straight Connector 158">
          <a:extLst>
            <a:ext uri="{FF2B5EF4-FFF2-40B4-BE49-F238E27FC236}">
              <a16:creationId xmlns:a16="http://schemas.microsoft.com/office/drawing/2014/main" id="{0DAADEDB-BB03-7243-AFCB-DE19F7A06FF4}"/>
            </a:ext>
          </a:extLst>
        </xdr:cNvPr>
        <xdr:cNvCxnSpPr>
          <a:endCxn id="149" idx="4"/>
        </xdr:cNvCxnSpPr>
      </xdr:nvCxnSpPr>
      <xdr:spPr>
        <a:xfrm flipV="1">
          <a:off x="13523013975" y="72750778"/>
          <a:ext cx="13183" cy="833022"/>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637407</xdr:colOff>
      <xdr:row>269</xdr:row>
      <xdr:rowOff>107950</xdr:rowOff>
    </xdr:from>
    <xdr:to>
      <xdr:col>4</xdr:col>
      <xdr:colOff>479425</xdr:colOff>
      <xdr:row>269</xdr:row>
      <xdr:rowOff>123766</xdr:rowOff>
    </xdr:to>
    <xdr:cxnSp macro="">
      <xdr:nvCxnSpPr>
        <xdr:cNvPr id="160" name="Straight Connector 159">
          <a:extLst>
            <a:ext uri="{FF2B5EF4-FFF2-40B4-BE49-F238E27FC236}">
              <a16:creationId xmlns:a16="http://schemas.microsoft.com/office/drawing/2014/main" id="{885094A4-813B-6D4F-BA04-72775BA1D20F}"/>
            </a:ext>
          </a:extLst>
        </xdr:cNvPr>
        <xdr:cNvCxnSpPr>
          <a:endCxn id="149" idx="2"/>
        </xdr:cNvCxnSpPr>
      </xdr:nvCxnSpPr>
      <xdr:spPr>
        <a:xfrm>
          <a:off x="13521464575" y="72650350"/>
          <a:ext cx="1493018" cy="15816"/>
        </a:xfrm>
        <a:prstGeom prst="line">
          <a:avLst/>
        </a:prstGeom>
        <a:ln>
          <a:prstDash val="sys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441325</xdr:colOff>
      <xdr:row>268</xdr:row>
      <xdr:rowOff>185960</xdr:rowOff>
    </xdr:from>
    <xdr:ext cx="1532916" cy="23121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800" b="1" i="1">
                        <a:solidFill>
                          <a:schemeClr val="tx1"/>
                        </a:solidFill>
                        <a:latin typeface="Cambria Math" panose="02040503050406030204" pitchFamily="18" charset="0"/>
                      </a:rPr>
                      <m:t>𝒚</m:t>
                    </m:r>
                    <m:d>
                      <m:dPr>
                        <m:ctrlPr>
                          <a:rPr lang="en-US" sz="800" b="1" i="1">
                            <a:solidFill>
                              <a:schemeClr val="tx1"/>
                            </a:solidFill>
                            <a:latin typeface="Cambria Math" panose="02040503050406030204" pitchFamily="18" charset="0"/>
                          </a:rPr>
                        </m:ctrlPr>
                      </m:dPr>
                      <m:e>
                        <m:r>
                          <a:rPr lang="en-US" sz="800" b="1" i="1">
                            <a:solidFill>
                              <a:schemeClr val="tx1"/>
                            </a:solidFill>
                            <a:latin typeface="Cambria Math" panose="02040503050406030204" pitchFamily="18" charset="0"/>
                          </a:rPr>
                          <m:t>𝑩</m:t>
                        </m:r>
                      </m:e>
                    </m:d>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𝟐𝟓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𝟎</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𝟓</m:t>
                    </m:r>
                    <m:r>
                      <a:rPr lang="en-US" sz="800" b="1" i="1">
                        <a:solidFill>
                          <a:schemeClr val="tx1"/>
                        </a:solidFill>
                        <a:latin typeface="Cambria Math" panose="02040503050406030204" pitchFamily="18" charset="0"/>
                      </a:rPr>
                      <m:t>∗</m:t>
                    </m:r>
                    <m:r>
                      <a:rPr lang="en-US" sz="800" b="1" i="1">
                        <a:solidFill>
                          <a:schemeClr val="tx1"/>
                        </a:solidFill>
                        <a:latin typeface="Cambria Math" panose="02040503050406030204" pitchFamily="18" charset="0"/>
                      </a:rPr>
                      <m:t>𝟑𝟑</m:t>
                    </m:r>
                    <m:f>
                      <m:fPr>
                        <m:ctrlPr>
                          <a:rPr lang="en-US" sz="800" b="1" i="1">
                            <a:solidFill>
                              <a:schemeClr val="tx1"/>
                            </a:solidFill>
                            <a:latin typeface="Cambria Math" panose="02040503050406030204" pitchFamily="18" charset="0"/>
                          </a:rPr>
                        </m:ctrlPr>
                      </m:fPr>
                      <m:num>
                        <m:r>
                          <a:rPr lang="en-US" sz="800" b="1" i="1">
                            <a:solidFill>
                              <a:schemeClr val="tx1"/>
                            </a:solidFill>
                            <a:latin typeface="Cambria Math" panose="02040503050406030204" pitchFamily="18" charset="0"/>
                          </a:rPr>
                          <m:t>𝟏</m:t>
                        </m:r>
                      </m:num>
                      <m:den>
                        <m:r>
                          <a:rPr lang="en-US" sz="800" b="1" i="1">
                            <a:solidFill>
                              <a:schemeClr val="tx1"/>
                            </a:solidFill>
                            <a:latin typeface="Cambria Math" panose="02040503050406030204" pitchFamily="18" charset="0"/>
                          </a:rPr>
                          <m:t>𝟑</m:t>
                        </m:r>
                      </m:den>
                    </m:f>
                    <m:r>
                      <a:rPr lang="he-IL" sz="800" b="1" i="0">
                        <a:solidFill>
                          <a:schemeClr val="tx1"/>
                        </a:solidFill>
                        <a:latin typeface="Cambria Math" panose="02040503050406030204" pitchFamily="18" charset="0"/>
                      </a:rPr>
                      <m:t>=</m:t>
                    </m:r>
                    <m:r>
                      <a:rPr lang="he-IL" sz="800" b="1" i="0">
                        <a:solidFill>
                          <a:schemeClr val="tx1"/>
                        </a:solidFill>
                        <a:latin typeface="Cambria Math" panose="02040503050406030204" pitchFamily="18" charset="0"/>
                      </a:rPr>
                      <m:t>𝟖</m:t>
                    </m:r>
                    <m:f>
                      <m:fPr>
                        <m:ctrlPr>
                          <a:rPr lang="he-IL" sz="800" b="1" i="1">
                            <a:solidFill>
                              <a:schemeClr val="tx1"/>
                            </a:solidFill>
                            <a:latin typeface="Cambria Math" panose="02040503050406030204" pitchFamily="18" charset="0"/>
                          </a:rPr>
                        </m:ctrlPr>
                      </m:fPr>
                      <m:num>
                        <m:r>
                          <a:rPr lang="he-IL" sz="800" b="1" i="0">
                            <a:solidFill>
                              <a:schemeClr val="tx1"/>
                            </a:solidFill>
                            <a:latin typeface="Cambria Math" panose="02040503050406030204" pitchFamily="18" charset="0"/>
                          </a:rPr>
                          <m:t>𝟏</m:t>
                        </m:r>
                      </m:num>
                      <m:den>
                        <m:r>
                          <a:rPr lang="he-IL" sz="800" b="1" i="0">
                            <a:solidFill>
                              <a:schemeClr val="tx1"/>
                            </a:solidFill>
                            <a:latin typeface="Cambria Math" panose="02040503050406030204" pitchFamily="18" charset="0"/>
                          </a:rPr>
                          <m:t>𝟑</m:t>
                        </m:r>
                      </m:den>
                    </m:f>
                  </m:oMath>
                </m:oMathPara>
              </a14:m>
              <a:endParaRPr lang="en-US" sz="800" b="1">
                <a:solidFill>
                  <a:schemeClr val="tx1"/>
                </a:solidFill>
              </a:endParaRPr>
            </a:p>
          </xdr:txBody>
        </xdr:sp>
      </mc:Choice>
      <mc:Fallback xmlns="">
        <xdr:sp macro="" textlink="">
          <xdr:nvSpPr>
            <xdr:cNvPr id="161" name="TextBox 160">
              <a:extLst>
                <a:ext uri="{FF2B5EF4-FFF2-40B4-BE49-F238E27FC236}">
                  <a16:creationId xmlns:a16="http://schemas.microsoft.com/office/drawing/2014/main" id="{E9F11E87-9E38-4841-9DFE-2F55C1BF8A66}"/>
                </a:ext>
              </a:extLst>
            </xdr:cNvPr>
            <xdr:cNvSpPr txBox="1"/>
          </xdr:nvSpPr>
          <xdr:spPr>
            <a:xfrm>
              <a:off x="13519969759" y="72525160"/>
              <a:ext cx="1532916" cy="2312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800" b="1" i="0">
                  <a:solidFill>
                    <a:schemeClr val="tx1"/>
                  </a:solidFill>
                  <a:latin typeface="Cambria Math" panose="02040503050406030204" pitchFamily="18" charset="0"/>
                </a:rPr>
                <a:t>𝒚(𝑩)=𝟐𝟓−𝟎.𝟓∗𝟑𝟑 𝟏/𝟑</a:t>
              </a:r>
              <a:r>
                <a:rPr lang="he-IL" sz="800" b="1" i="0">
                  <a:solidFill>
                    <a:schemeClr val="tx1"/>
                  </a:solidFill>
                  <a:latin typeface="Cambria Math" panose="02040503050406030204" pitchFamily="18" charset="0"/>
                </a:rPr>
                <a:t>=𝟖 𝟏/𝟑</a:t>
              </a:r>
              <a:endParaRPr lang="en-US" sz="800" b="1">
                <a:solidFill>
                  <a:schemeClr val="tx1"/>
                </a:solidFill>
              </a:endParaRPr>
            </a:p>
          </xdr:txBody>
        </xdr:sp>
      </mc:Fallback>
    </mc:AlternateContent>
    <xdr:clientData/>
  </xdr:oneCellAnchor>
  <xdr:twoCellAnchor>
    <xdr:from>
      <xdr:col>5</xdr:col>
      <xdr:colOff>711199</xdr:colOff>
      <xdr:row>270</xdr:row>
      <xdr:rowOff>111125</xdr:rowOff>
    </xdr:from>
    <xdr:to>
      <xdr:col>7</xdr:col>
      <xdr:colOff>888999</xdr:colOff>
      <xdr:row>275</xdr:row>
      <xdr:rowOff>200025</xdr:rowOff>
    </xdr:to>
    <xdr:sp macro="" textlink="">
      <xdr:nvSpPr>
        <xdr:cNvPr id="162" name="Rounded Rectangular Callout 161">
          <a:extLst>
            <a:ext uri="{FF2B5EF4-FFF2-40B4-BE49-F238E27FC236}">
              <a16:creationId xmlns:a16="http://schemas.microsoft.com/office/drawing/2014/main" id="{1C1344C2-B5EB-B844-BE0B-4EC43FE7DE4F}"/>
            </a:ext>
          </a:extLst>
        </xdr:cNvPr>
        <xdr:cNvSpPr/>
      </xdr:nvSpPr>
      <xdr:spPr>
        <a:xfrm>
          <a:off x="13518476901" y="72856725"/>
          <a:ext cx="1930400" cy="1104900"/>
        </a:xfrm>
        <a:prstGeom prst="wedgeRoundRectCallout">
          <a:avLst>
            <a:gd name="adj1" fmla="val 59461"/>
            <a:gd name="adj2" fmla="val -554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כדי</a:t>
          </a:r>
          <a:r>
            <a:rPr lang="he-IL" sz="1100" baseline="0"/>
            <a:t> למצוא את ערך </a:t>
          </a:r>
          <a:r>
            <a:rPr lang="en-US" sz="1100" baseline="0"/>
            <a:t>y</a:t>
          </a:r>
          <a:r>
            <a:rPr lang="he-IL" sz="1100" baseline="0"/>
            <a:t> בנקודת החיתוך, מציבים את ערך </a:t>
          </a:r>
          <a:r>
            <a:rPr lang="en-US" sz="1100" baseline="0"/>
            <a:t>x</a:t>
          </a:r>
          <a:r>
            <a:rPr lang="he-IL" sz="1100" baseline="0"/>
            <a:t> בחיתוך (שחושב למטה) באחת מבין משוואות הישרים (לא משנה איזו)</a:t>
          </a:r>
          <a:endParaRPr lang="en-US" sz="1100"/>
        </a:p>
      </xdr:txBody>
    </xdr:sp>
    <xdr:clientData/>
  </xdr:twoCellAnchor>
  <xdr:oneCellAnchor>
    <xdr:from>
      <xdr:col>3</xdr:col>
      <xdr:colOff>736600</xdr:colOff>
      <xdr:row>287</xdr:row>
      <xdr:rowOff>155575</xdr:rowOff>
    </xdr:from>
    <xdr:ext cx="3057248" cy="317523"/>
    <mc:AlternateContent xmlns:mc="http://schemas.openxmlformats.org/markup-compatibility/2006" xmlns:a14="http://schemas.microsoft.com/office/drawing/2010/main">
      <mc:Choice Requires="a14">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d>
                      <m:dPr>
                        <m:ctrlPr>
                          <a:rPr lang="en-US" sz="1100" b="0" i="1">
                            <a:latin typeface="Cambria Math" panose="02040503050406030204" pitchFamily="18" charset="0"/>
                          </a:rPr>
                        </m:ctrlPr>
                      </m:dPr>
                      <m:e>
                        <m:r>
                          <a:rPr lang="en-US" sz="1100" b="0" i="1">
                            <a:latin typeface="Cambria Math" panose="02040503050406030204" pitchFamily="18" charset="0"/>
                          </a:rPr>
                          <m:t>𝑀𝑖𝑔𝑏𝑎𝑙𝑎</m:t>
                        </m:r>
                      </m:e>
                    </m:d>
                    <m:r>
                      <a:rPr lang="en-US" sz="1100" b="0" i="1">
                        <a:latin typeface="Cambria Math" panose="02040503050406030204" pitchFamily="18" charset="0"/>
                      </a:rPr>
                      <m:t>−</m:t>
                    </m:r>
                    <m:f>
                      <m:fPr>
                        <m:ctrlPr>
                          <a:rPr lang="en-US"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𝑦</m:t>
                            </m:r>
                          </m:e>
                          <m:sub>
                            <m:r>
                              <a:rPr lang="en-US" sz="1100" b="0" i="1">
                                <a:latin typeface="Cambria Math" panose="02040503050406030204" pitchFamily="18" charset="0"/>
                              </a:rPr>
                              <m:t>𝑀𝐴𝑋</m:t>
                            </m:r>
                          </m:sub>
                        </m:sSub>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𝑥</m:t>
                            </m:r>
                          </m:e>
                          <m:sub>
                            <m:r>
                              <a:rPr lang="en-US" sz="1100" b="0" i="1">
                                <a:latin typeface="Cambria Math" panose="02040503050406030204" pitchFamily="18" charset="0"/>
                              </a:rPr>
                              <m:t>𝑀𝐴𝑋</m:t>
                            </m:r>
                          </m:sub>
                        </m:sSub>
                      </m:den>
                    </m:f>
                    <m:r>
                      <a:rPr lang="en-US"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63" name="TextBox 162">
              <a:extLst>
                <a:ext uri="{FF2B5EF4-FFF2-40B4-BE49-F238E27FC236}">
                  <a16:creationId xmlns:a16="http://schemas.microsoft.com/office/drawing/2014/main" id="{1263FBC6-7EB3-6145-B4CE-01C78F364581}"/>
                </a:ext>
              </a:extLst>
            </xdr:cNvPr>
            <xdr:cNvSpPr txBox="1"/>
          </xdr:nvSpPr>
          <xdr:spPr>
            <a:xfrm>
              <a:off x="13518975652" y="76368275"/>
              <a:ext cx="3057248" cy="3175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𝑦(𝑀𝑖𝑔𝑏𝑎𝑙𝑎)=𝑦_𝑀𝐴𝑋 (𝑀𝑖𝑔𝑏𝑎𝑙𝑎)−𝑦_𝑀𝐴𝑋/𝑥_𝑀𝐴𝑋 ∗𝑥</a:t>
              </a:r>
              <a:endParaRPr lang="en-US" sz="1100"/>
            </a:p>
          </xdr:txBody>
        </xdr:sp>
      </mc:Fallback>
    </mc:AlternateContent>
    <xdr:clientData/>
  </xdr:oneCellAnchor>
  <xdr:twoCellAnchor>
    <xdr:from>
      <xdr:col>6</xdr:col>
      <xdr:colOff>404091</xdr:colOff>
      <xdr:row>327</xdr:row>
      <xdr:rowOff>132773</xdr:rowOff>
    </xdr:from>
    <xdr:to>
      <xdr:col>6</xdr:col>
      <xdr:colOff>404091</xdr:colOff>
      <xdr:row>343</xdr:row>
      <xdr:rowOff>155864</xdr:rowOff>
    </xdr:to>
    <xdr:cxnSp macro="">
      <xdr:nvCxnSpPr>
        <xdr:cNvPr id="164" name="Straight Arrow Connector 163">
          <a:extLst>
            <a:ext uri="{FF2B5EF4-FFF2-40B4-BE49-F238E27FC236}">
              <a16:creationId xmlns:a16="http://schemas.microsoft.com/office/drawing/2014/main" id="{21C0E46A-6FDF-0D45-81CC-FEB5C9A0FCEE}"/>
            </a:ext>
          </a:extLst>
        </xdr:cNvPr>
        <xdr:cNvCxnSpPr/>
      </xdr:nvCxnSpPr>
      <xdr:spPr>
        <a:xfrm flipV="1">
          <a:off x="13519787309" y="84740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340</xdr:row>
      <xdr:rowOff>109682</xdr:rowOff>
    </xdr:from>
    <xdr:to>
      <xdr:col>6</xdr:col>
      <xdr:colOff>813955</xdr:colOff>
      <xdr:row>340</xdr:row>
      <xdr:rowOff>121227</xdr:rowOff>
    </xdr:to>
    <xdr:cxnSp macro="">
      <xdr:nvCxnSpPr>
        <xdr:cNvPr id="165" name="Straight Arrow Connector 164">
          <a:extLst>
            <a:ext uri="{FF2B5EF4-FFF2-40B4-BE49-F238E27FC236}">
              <a16:creationId xmlns:a16="http://schemas.microsoft.com/office/drawing/2014/main" id="{BD2EECEB-3DCE-9C46-A610-99B6B01C8BEC}"/>
            </a:ext>
          </a:extLst>
        </xdr:cNvPr>
        <xdr:cNvCxnSpPr/>
      </xdr:nvCxnSpPr>
      <xdr:spPr>
        <a:xfrm>
          <a:off x="13519377445" y="87358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326</xdr:row>
      <xdr:rowOff>79664</xdr:rowOff>
    </xdr:from>
    <xdr:ext cx="411714"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AEB92453-9478-F747-9B21-A2AAF787F3E1}"/>
                </a:ext>
              </a:extLst>
            </xdr:cNvPr>
            <xdr:cNvSpPr txBox="1"/>
          </xdr:nvSpPr>
          <xdr:spPr>
            <a:xfrm>
              <a:off x="13519577641" y="84483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340</xdr:row>
      <xdr:rowOff>33482</xdr:rowOff>
    </xdr:from>
    <xdr:ext cx="411714" cy="172227"/>
    <mc:AlternateContent xmlns:mc="http://schemas.openxmlformats.org/markup-compatibility/2006" xmlns:a14="http://schemas.microsoft.com/office/drawing/2010/main">
      <mc:Choice Requires="a14">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67" name="TextBox 166">
              <a:extLst>
                <a:ext uri="{FF2B5EF4-FFF2-40B4-BE49-F238E27FC236}">
                  <a16:creationId xmlns:a16="http://schemas.microsoft.com/office/drawing/2014/main" id="{A9D96D49-D25B-6F45-9C7F-3BAB108A9348}"/>
                </a:ext>
              </a:extLst>
            </xdr:cNvPr>
            <xdr:cNvSpPr txBox="1"/>
          </xdr:nvSpPr>
          <xdr:spPr>
            <a:xfrm>
              <a:off x="13523523878" y="87282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333</xdr:row>
      <xdr:rowOff>103909</xdr:rowOff>
    </xdr:from>
    <xdr:to>
      <xdr:col>6</xdr:col>
      <xdr:colOff>404091</xdr:colOff>
      <xdr:row>340</xdr:row>
      <xdr:rowOff>109682</xdr:rowOff>
    </xdr:to>
    <xdr:cxnSp macro="">
      <xdr:nvCxnSpPr>
        <xdr:cNvPr id="168" name="Straight Connector 167">
          <a:extLst>
            <a:ext uri="{FF2B5EF4-FFF2-40B4-BE49-F238E27FC236}">
              <a16:creationId xmlns:a16="http://schemas.microsoft.com/office/drawing/2014/main" id="{646C60C6-0DAC-BA4D-9172-E66E29AFD847}"/>
            </a:ext>
          </a:extLst>
        </xdr:cNvPr>
        <xdr:cNvCxnSpPr/>
      </xdr:nvCxnSpPr>
      <xdr:spPr>
        <a:xfrm>
          <a:off x="13519787309" y="85930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333</xdr:row>
      <xdr:rowOff>16163</xdr:rowOff>
    </xdr:from>
    <xdr:ext cx="411714" cy="172227"/>
    <mc:AlternateContent xmlns:mc="http://schemas.openxmlformats.org/markup-compatibility/2006" xmlns:a14="http://schemas.microsoft.com/office/drawing/2010/main">
      <mc:Choice Requires="a14">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69" name="TextBox 168">
              <a:extLst>
                <a:ext uri="{FF2B5EF4-FFF2-40B4-BE49-F238E27FC236}">
                  <a16:creationId xmlns:a16="http://schemas.microsoft.com/office/drawing/2014/main" id="{0D403FEF-6482-8447-9AFF-93B1B3D07DC8}"/>
                </a:ext>
              </a:extLst>
            </xdr:cNvPr>
            <xdr:cNvSpPr txBox="1"/>
          </xdr:nvSpPr>
          <xdr:spPr>
            <a:xfrm>
              <a:off x="13519416005" y="85842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70" name="TextBox 169">
              <a:extLst>
                <a:ext uri="{FF2B5EF4-FFF2-40B4-BE49-F238E27FC236}">
                  <a16:creationId xmlns:a16="http://schemas.microsoft.com/office/drawing/2014/main" id="{04ACF242-70C5-AB46-B514-6A201D4B31DC}"/>
                </a:ext>
              </a:extLst>
            </xdr:cNvPr>
            <xdr:cNvSpPr txBox="1"/>
          </xdr:nvSpPr>
          <xdr:spPr>
            <a:xfrm>
              <a:off x="13521711242"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329</xdr:row>
      <xdr:rowOff>184728</xdr:rowOff>
    </xdr:from>
    <xdr:to>
      <xdr:col>6</xdr:col>
      <xdr:colOff>404091</xdr:colOff>
      <xdr:row>340</xdr:row>
      <xdr:rowOff>109682</xdr:rowOff>
    </xdr:to>
    <xdr:cxnSp macro="">
      <xdr:nvCxnSpPr>
        <xdr:cNvPr id="171" name="Straight Connector 170">
          <a:extLst>
            <a:ext uri="{FF2B5EF4-FFF2-40B4-BE49-F238E27FC236}">
              <a16:creationId xmlns:a16="http://schemas.microsoft.com/office/drawing/2014/main" id="{3F7A3D34-E693-CD4D-8DF7-0D46A852CFC4}"/>
            </a:ext>
          </a:extLst>
        </xdr:cNvPr>
        <xdr:cNvCxnSpPr/>
      </xdr:nvCxnSpPr>
      <xdr:spPr>
        <a:xfrm>
          <a:off x="13519787309" y="85198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329</xdr:row>
      <xdr:rowOff>96982</xdr:rowOff>
    </xdr:from>
    <xdr:ext cx="411714"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317CAE66-3176-184B-B9D3-C950D41B7C10}"/>
                </a:ext>
              </a:extLst>
            </xdr:cNvPr>
            <xdr:cNvSpPr txBox="1"/>
          </xdr:nvSpPr>
          <xdr:spPr>
            <a:xfrm>
              <a:off x="13519421778" y="85110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340</xdr:row>
      <xdr:rowOff>154709</xdr:rowOff>
    </xdr:from>
    <xdr:ext cx="411714" cy="172227"/>
    <mc:AlternateContent xmlns:mc="http://schemas.openxmlformats.org/markup-compatibility/2006" xmlns:a14="http://schemas.microsoft.com/office/drawing/2010/main">
      <mc:Choice Requires="a14">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173" name="TextBox 172">
              <a:extLst>
                <a:ext uri="{FF2B5EF4-FFF2-40B4-BE49-F238E27FC236}">
                  <a16:creationId xmlns:a16="http://schemas.microsoft.com/office/drawing/2014/main" id="{D2D373BD-4A01-8441-8A1D-DD0BA25F6EC5}"/>
                </a:ext>
              </a:extLst>
            </xdr:cNvPr>
            <xdr:cNvSpPr txBox="1"/>
          </xdr:nvSpPr>
          <xdr:spPr>
            <a:xfrm>
              <a:off x="13522606014" y="87403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335</xdr:row>
      <xdr:rowOff>190500</xdr:rowOff>
    </xdr:from>
    <xdr:to>
      <xdr:col>6</xdr:col>
      <xdr:colOff>409864</xdr:colOff>
      <xdr:row>340</xdr:row>
      <xdr:rowOff>109682</xdr:rowOff>
    </xdr:to>
    <xdr:cxnSp macro="">
      <xdr:nvCxnSpPr>
        <xdr:cNvPr id="174" name="Straight Connector 173">
          <a:extLst>
            <a:ext uri="{FF2B5EF4-FFF2-40B4-BE49-F238E27FC236}">
              <a16:creationId xmlns:a16="http://schemas.microsoft.com/office/drawing/2014/main" id="{E53D194B-20DC-7C42-B738-8B231A842E5D}"/>
            </a:ext>
          </a:extLst>
        </xdr:cNvPr>
        <xdr:cNvCxnSpPr/>
      </xdr:nvCxnSpPr>
      <xdr:spPr>
        <a:xfrm>
          <a:off x="13519781536" y="86423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335</xdr:row>
      <xdr:rowOff>131617</xdr:rowOff>
    </xdr:from>
    <xdr:ext cx="411714"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16311505-57E2-4E4B-86AD-3F801AE6E443}"/>
                </a:ext>
              </a:extLst>
            </xdr:cNvPr>
            <xdr:cNvSpPr txBox="1"/>
          </xdr:nvSpPr>
          <xdr:spPr>
            <a:xfrm>
              <a:off x="13519421778" y="86364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333</xdr:row>
      <xdr:rowOff>79663</xdr:rowOff>
    </xdr:from>
    <xdr:ext cx="1508532" cy="190758"/>
    <mc:AlternateContent xmlns:mc="http://schemas.openxmlformats.org/markup-compatibility/2006" xmlns:a14="http://schemas.microsoft.com/office/drawing/2010/main">
      <mc:Choice Requires="a14">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76" name="TextBox 175">
              <a:extLst>
                <a:ext uri="{FF2B5EF4-FFF2-40B4-BE49-F238E27FC236}">
                  <a16:creationId xmlns:a16="http://schemas.microsoft.com/office/drawing/2014/main" id="{B025A12D-54C1-B64E-9B5E-506D9BDD9687}"/>
                </a:ext>
              </a:extLst>
            </xdr:cNvPr>
            <xdr:cNvSpPr txBox="1"/>
          </xdr:nvSpPr>
          <xdr:spPr>
            <a:xfrm rot="2391504">
              <a:off x="13519425242" y="85906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332</xdr:row>
      <xdr:rowOff>73891</xdr:rowOff>
    </xdr:from>
    <xdr:ext cx="1508532" cy="190758"/>
    <mc:AlternateContent xmlns:mc="http://schemas.openxmlformats.org/markup-compatibility/2006" xmlns:a14="http://schemas.microsoft.com/office/drawing/2010/main">
      <mc:Choice Requires="a14">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177" name="TextBox 176">
              <a:extLst>
                <a:ext uri="{FF2B5EF4-FFF2-40B4-BE49-F238E27FC236}">
                  <a16:creationId xmlns:a16="http://schemas.microsoft.com/office/drawing/2014/main" id="{A5D756F8-D1D8-DD4F-8A54-81DC2BD627FD}"/>
                </a:ext>
              </a:extLst>
            </xdr:cNvPr>
            <xdr:cNvSpPr txBox="1"/>
          </xdr:nvSpPr>
          <xdr:spPr>
            <a:xfrm rot="2391504">
              <a:off x="13520146833" y="85697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336</xdr:row>
      <xdr:rowOff>114298</xdr:rowOff>
    </xdr:from>
    <xdr:ext cx="1508532" cy="190758"/>
    <mc:AlternateContent xmlns:mc="http://schemas.openxmlformats.org/markup-compatibility/2006" xmlns:a14="http://schemas.microsoft.com/office/drawing/2010/main">
      <mc:Choice Requires="a14">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78" name="TextBox 177">
              <a:extLst>
                <a:ext uri="{FF2B5EF4-FFF2-40B4-BE49-F238E27FC236}">
                  <a16:creationId xmlns:a16="http://schemas.microsoft.com/office/drawing/2014/main" id="{23DE6CAC-9E67-864D-9648-B8B0D7B0959E}"/>
                </a:ext>
              </a:extLst>
            </xdr:cNvPr>
            <xdr:cNvSpPr txBox="1"/>
          </xdr:nvSpPr>
          <xdr:spPr>
            <a:xfrm rot="1368485">
              <a:off x="13519569559" y="86550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6</xdr:col>
      <xdr:colOff>404091</xdr:colOff>
      <xdr:row>370</xdr:row>
      <xdr:rowOff>132773</xdr:rowOff>
    </xdr:from>
    <xdr:to>
      <xdr:col>6</xdr:col>
      <xdr:colOff>404091</xdr:colOff>
      <xdr:row>386</xdr:row>
      <xdr:rowOff>155864</xdr:rowOff>
    </xdr:to>
    <xdr:cxnSp macro="">
      <xdr:nvCxnSpPr>
        <xdr:cNvPr id="179" name="Straight Arrow Connector 178">
          <a:extLst>
            <a:ext uri="{FF2B5EF4-FFF2-40B4-BE49-F238E27FC236}">
              <a16:creationId xmlns:a16="http://schemas.microsoft.com/office/drawing/2014/main" id="{E065813B-278D-B647-BA27-C045F5A7FDFB}"/>
            </a:ext>
          </a:extLst>
        </xdr:cNvPr>
        <xdr:cNvCxnSpPr/>
      </xdr:nvCxnSpPr>
      <xdr:spPr>
        <a:xfrm flipV="1">
          <a:off x="13519787309" y="9347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383</xdr:row>
      <xdr:rowOff>109682</xdr:rowOff>
    </xdr:from>
    <xdr:to>
      <xdr:col>6</xdr:col>
      <xdr:colOff>813955</xdr:colOff>
      <xdr:row>383</xdr:row>
      <xdr:rowOff>121227</xdr:rowOff>
    </xdr:to>
    <xdr:cxnSp macro="">
      <xdr:nvCxnSpPr>
        <xdr:cNvPr id="180" name="Straight Arrow Connector 179">
          <a:extLst>
            <a:ext uri="{FF2B5EF4-FFF2-40B4-BE49-F238E27FC236}">
              <a16:creationId xmlns:a16="http://schemas.microsoft.com/office/drawing/2014/main" id="{E4A0A8EF-83EB-D741-ACAE-684D8E44C401}"/>
            </a:ext>
          </a:extLst>
        </xdr:cNvPr>
        <xdr:cNvCxnSpPr/>
      </xdr:nvCxnSpPr>
      <xdr:spPr>
        <a:xfrm>
          <a:off x="13519377445" y="960962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369</xdr:row>
      <xdr:rowOff>79664</xdr:rowOff>
    </xdr:from>
    <xdr:ext cx="411714" cy="172227"/>
    <mc:AlternateContent xmlns:mc="http://schemas.openxmlformats.org/markup-compatibility/2006" xmlns:a14="http://schemas.microsoft.com/office/drawing/2010/main">
      <mc:Choice Requires="a14">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181" name="TextBox 180">
              <a:extLst>
                <a:ext uri="{FF2B5EF4-FFF2-40B4-BE49-F238E27FC236}">
                  <a16:creationId xmlns:a16="http://schemas.microsoft.com/office/drawing/2014/main" id="{E1648D83-B455-784E-B31E-F9FAC7A51AE7}"/>
                </a:ext>
              </a:extLst>
            </xdr:cNvPr>
            <xdr:cNvSpPr txBox="1"/>
          </xdr:nvSpPr>
          <xdr:spPr>
            <a:xfrm>
              <a:off x="13519577641" y="9322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383</xdr:row>
      <xdr:rowOff>33482</xdr:rowOff>
    </xdr:from>
    <xdr:ext cx="411714" cy="172227"/>
    <mc:AlternateContent xmlns:mc="http://schemas.openxmlformats.org/markup-compatibility/2006" xmlns:a14="http://schemas.microsoft.com/office/drawing/2010/main">
      <mc:Choice Requires="a14">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182" name="TextBox 181">
              <a:extLst>
                <a:ext uri="{FF2B5EF4-FFF2-40B4-BE49-F238E27FC236}">
                  <a16:creationId xmlns:a16="http://schemas.microsoft.com/office/drawing/2014/main" id="{8E879EE8-7AF4-D145-9551-694869290933}"/>
                </a:ext>
              </a:extLst>
            </xdr:cNvPr>
            <xdr:cNvSpPr txBox="1"/>
          </xdr:nvSpPr>
          <xdr:spPr>
            <a:xfrm>
              <a:off x="13523523878" y="9602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381</xdr:row>
      <xdr:rowOff>40409</xdr:rowOff>
    </xdr:from>
    <xdr:to>
      <xdr:col>4</xdr:col>
      <xdr:colOff>744682</xdr:colOff>
      <xdr:row>383</xdr:row>
      <xdr:rowOff>109682</xdr:rowOff>
    </xdr:to>
    <xdr:cxnSp macro="">
      <xdr:nvCxnSpPr>
        <xdr:cNvPr id="183" name="Straight Connector 182">
          <a:extLst>
            <a:ext uri="{FF2B5EF4-FFF2-40B4-BE49-F238E27FC236}">
              <a16:creationId xmlns:a16="http://schemas.microsoft.com/office/drawing/2014/main" id="{24C6AFD6-DE6B-4C4B-AE45-28DCD5274A3A}"/>
            </a:ext>
          </a:extLst>
        </xdr:cNvPr>
        <xdr:cNvCxnSpPr/>
      </xdr:nvCxnSpPr>
      <xdr:spPr>
        <a:xfrm>
          <a:off x="13521199318" y="9562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646544</xdr:colOff>
      <xdr:row>383</xdr:row>
      <xdr:rowOff>154709</xdr:rowOff>
    </xdr:from>
    <xdr:ext cx="411714"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6FE2217C-2F45-5644-8191-752618E19E9A}"/>
                </a:ext>
              </a:extLst>
            </xdr:cNvPr>
            <xdr:cNvSpPr txBox="1"/>
          </xdr:nvSpPr>
          <xdr:spPr>
            <a:xfrm>
              <a:off x="13521711242" y="9614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4</xdr:col>
      <xdr:colOff>738909</xdr:colOff>
      <xdr:row>378</xdr:row>
      <xdr:rowOff>190500</xdr:rowOff>
    </xdr:from>
    <xdr:to>
      <xdr:col>6</xdr:col>
      <xdr:colOff>409864</xdr:colOff>
      <xdr:row>381</xdr:row>
      <xdr:rowOff>46182</xdr:rowOff>
    </xdr:to>
    <xdr:cxnSp macro="">
      <xdr:nvCxnSpPr>
        <xdr:cNvPr id="185" name="Straight Connector 184">
          <a:extLst>
            <a:ext uri="{FF2B5EF4-FFF2-40B4-BE49-F238E27FC236}">
              <a16:creationId xmlns:a16="http://schemas.microsoft.com/office/drawing/2014/main" id="{43B75568-7B71-904B-BF8A-A501496B5FF6}"/>
            </a:ext>
          </a:extLst>
        </xdr:cNvPr>
        <xdr:cNvCxnSpPr/>
      </xdr:nvCxnSpPr>
      <xdr:spPr>
        <a:xfrm>
          <a:off x="13519781536" y="95161100"/>
          <a:ext cx="14235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378</xdr:row>
      <xdr:rowOff>131617</xdr:rowOff>
    </xdr:from>
    <xdr:ext cx="411714" cy="172227"/>
    <mc:AlternateContent xmlns:mc="http://schemas.openxmlformats.org/markup-compatibility/2006" xmlns:a14="http://schemas.microsoft.com/office/drawing/2010/main">
      <mc:Choice Requires="a14">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186" name="TextBox 185">
              <a:extLst>
                <a:ext uri="{FF2B5EF4-FFF2-40B4-BE49-F238E27FC236}">
                  <a16:creationId xmlns:a16="http://schemas.microsoft.com/office/drawing/2014/main" id="{754C9ABD-558B-524C-8D09-BDD0824272E3}"/>
                </a:ext>
              </a:extLst>
            </xdr:cNvPr>
            <xdr:cNvSpPr txBox="1"/>
          </xdr:nvSpPr>
          <xdr:spPr>
            <a:xfrm>
              <a:off x="13519421778" y="9510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3</xdr:col>
      <xdr:colOff>236682</xdr:colOff>
      <xdr:row>382</xdr:row>
      <xdr:rowOff>4616</xdr:rowOff>
    </xdr:from>
    <xdr:ext cx="1508532" cy="190758"/>
    <mc:AlternateContent xmlns:mc="http://schemas.openxmlformats.org/markup-compatibility/2006" xmlns:a14="http://schemas.microsoft.com/office/drawing/2010/main">
      <mc:Choice Requires="a14">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187" name="TextBox 186">
              <a:extLst>
                <a:ext uri="{FF2B5EF4-FFF2-40B4-BE49-F238E27FC236}">
                  <a16:creationId xmlns:a16="http://schemas.microsoft.com/office/drawing/2014/main" id="{4E0DFE30-F816-094A-9B71-0AF435C57AF9}"/>
                </a:ext>
              </a:extLst>
            </xdr:cNvPr>
            <xdr:cNvSpPr txBox="1"/>
          </xdr:nvSpPr>
          <xdr:spPr>
            <a:xfrm rot="2391504">
              <a:off x="13521024286" y="9578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819728</xdr:colOff>
      <xdr:row>378</xdr:row>
      <xdr:rowOff>166253</xdr:rowOff>
    </xdr:from>
    <xdr:ext cx="1508532" cy="190758"/>
    <mc:AlternateContent xmlns:mc="http://schemas.openxmlformats.org/markup-compatibility/2006" xmlns:a14="http://schemas.microsoft.com/office/drawing/2010/main">
      <mc:Choice Requires="a14">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188" name="TextBox 187">
              <a:extLst>
                <a:ext uri="{FF2B5EF4-FFF2-40B4-BE49-F238E27FC236}">
                  <a16:creationId xmlns:a16="http://schemas.microsoft.com/office/drawing/2014/main" id="{BD98881E-6AA9-B84C-A22C-02AC95C6E534}"/>
                </a:ext>
              </a:extLst>
            </xdr:cNvPr>
            <xdr:cNvSpPr txBox="1"/>
          </xdr:nvSpPr>
          <xdr:spPr>
            <a:xfrm rot="1368485">
              <a:off x="13519615740" y="9513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2</xdr:col>
      <xdr:colOff>773547</xdr:colOff>
      <xdr:row>349</xdr:row>
      <xdr:rowOff>16163</xdr:rowOff>
    </xdr:from>
    <xdr:ext cx="3644441" cy="316882"/>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עובדים</m:t>
                        </m:r>
                      </m:e>
                    </m:d>
                    <m:r>
                      <a:rPr lang="en-US" sz="1100" b="0" i="1">
                        <a:latin typeface="Cambria Math" panose="02040503050406030204" pitchFamily="18" charset="0"/>
                      </a:rPr>
                      <m:t>=160−</m:t>
                    </m:r>
                    <m:f>
                      <m:fPr>
                        <m:ctrlPr>
                          <a:rPr lang="en-US" sz="1100" b="0" i="1">
                            <a:latin typeface="Cambria Math" panose="02040503050406030204" pitchFamily="18" charset="0"/>
                          </a:rPr>
                        </m:ctrlPr>
                      </m:fPr>
                      <m:num>
                        <m:r>
                          <a:rPr lang="en-US" sz="1100" b="0" i="1">
                            <a:latin typeface="Cambria Math" panose="02040503050406030204" pitchFamily="18" charset="0"/>
                          </a:rPr>
                          <m:t>160</m:t>
                        </m:r>
                      </m:num>
                      <m:den>
                        <m:r>
                          <a:rPr lang="en-US"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=160−</m:t>
                    </m:r>
                    <m:r>
                      <a:rPr lang="en-US" sz="1100" b="0" i="1">
                        <a:latin typeface="Cambria Math" panose="02040503050406030204" pitchFamily="18" charset="0"/>
                      </a:rPr>
                      <m:t>𝑥</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6B23006B-FED1-3A46-AC73-913D68991444}"/>
                </a:ext>
              </a:extLst>
            </xdr:cNvPr>
            <xdr:cNvSpPr txBox="1"/>
          </xdr:nvSpPr>
          <xdr:spPr>
            <a:xfrm>
              <a:off x="13519177012" y="89093963"/>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עובדים)</a:t>
              </a:r>
              <a:r>
                <a:rPr lang="en-US" sz="1100" b="0" i="0">
                  <a:latin typeface="Cambria Math" panose="02040503050406030204" pitchFamily="18" charset="0"/>
                </a:rPr>
                <a:t>=160−160/160 𝑥=160−𝑥</a:t>
              </a:r>
              <a:endParaRPr lang="en-US" sz="1100"/>
            </a:p>
          </xdr:txBody>
        </xdr:sp>
      </mc:Fallback>
    </mc:AlternateContent>
    <xdr:clientData/>
  </xdr:oneCellAnchor>
  <xdr:oneCellAnchor>
    <xdr:from>
      <xdr:col>2</xdr:col>
      <xdr:colOff>762001</xdr:colOff>
      <xdr:row>350</xdr:row>
      <xdr:rowOff>172027</xdr:rowOff>
    </xdr:from>
    <xdr:ext cx="3644441" cy="316882"/>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קרקע</m:t>
                        </m:r>
                      </m:e>
                    </m:d>
                    <m:r>
                      <a:rPr lang="en-US" sz="1100" b="0" i="1">
                        <a:latin typeface="Cambria Math" panose="02040503050406030204" pitchFamily="18" charset="0"/>
                      </a:rPr>
                      <m:t>=100−</m:t>
                    </m:r>
                    <m:f>
                      <m:fPr>
                        <m:ctrlPr>
                          <a:rPr lang="en-US" sz="1100" b="0" i="1">
                            <a:latin typeface="Cambria Math" panose="02040503050406030204" pitchFamily="18" charset="0"/>
                          </a:rPr>
                        </m:ctrlPr>
                      </m:fPr>
                      <m:num>
                        <m:r>
                          <a:rPr lang="en-US" sz="1100" b="0" i="1">
                            <a:latin typeface="Cambria Math" panose="02040503050406030204" pitchFamily="18" charset="0"/>
                          </a:rPr>
                          <m:t>100</m:t>
                        </m:r>
                      </m:num>
                      <m:den>
                        <m:r>
                          <a:rPr lang="en-US" sz="1100" b="0" i="1">
                            <a:latin typeface="Cambria Math" panose="02040503050406030204" pitchFamily="18" charset="0"/>
                          </a:rPr>
                          <m:t>100</m:t>
                        </m:r>
                      </m:den>
                    </m:f>
                    <m:r>
                      <a:rPr lang="en-US" sz="1100" b="0" i="1">
                        <a:latin typeface="Cambria Math" panose="02040503050406030204" pitchFamily="18" charset="0"/>
                      </a:rPr>
                      <m:t>𝑥</m:t>
                    </m:r>
                    <m:r>
                      <a:rPr lang="en-US" sz="1100" b="0" i="1">
                        <a:latin typeface="Cambria Math" panose="02040503050406030204" pitchFamily="18" charset="0"/>
                      </a:rPr>
                      <m:t>=100−</m:t>
                    </m:r>
                    <m:r>
                      <a:rPr lang="en-US" sz="1100" b="0" i="1">
                        <a:latin typeface="Cambria Math" panose="02040503050406030204" pitchFamily="18" charset="0"/>
                      </a:rPr>
                      <m:t>𝑥</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91ABD22-C845-7242-A1AE-B70852ED2B4E}"/>
                </a:ext>
              </a:extLst>
            </xdr:cNvPr>
            <xdr:cNvSpPr txBox="1"/>
          </xdr:nvSpPr>
          <xdr:spPr>
            <a:xfrm>
              <a:off x="13519188558" y="89453027"/>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קרקע)</a:t>
              </a:r>
              <a:r>
                <a:rPr lang="en-US" sz="1100" b="0" i="0">
                  <a:latin typeface="Cambria Math" panose="02040503050406030204" pitchFamily="18" charset="0"/>
                </a:rPr>
                <a:t>=100−100/100 𝑥=100−𝑥</a:t>
              </a:r>
              <a:endParaRPr lang="en-US" sz="1100"/>
            </a:p>
          </xdr:txBody>
        </xdr:sp>
      </mc:Fallback>
    </mc:AlternateContent>
    <xdr:clientData/>
  </xdr:oneCellAnchor>
  <xdr:oneCellAnchor>
    <xdr:from>
      <xdr:col>2</xdr:col>
      <xdr:colOff>756228</xdr:colOff>
      <xdr:row>353</xdr:row>
      <xdr:rowOff>4618</xdr:rowOff>
    </xdr:from>
    <xdr:ext cx="3644441" cy="316882"/>
    <mc:AlternateContent xmlns:mc="http://schemas.openxmlformats.org/markup-compatibility/2006" xmlns:a14="http://schemas.microsoft.com/office/drawing/2010/main">
      <mc:Choice Requires="a14">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d>
                      <m:dPr>
                        <m:ctrlPr>
                          <a:rPr lang="en-US" sz="1100" b="0" i="1">
                            <a:latin typeface="Cambria Math" panose="02040503050406030204" pitchFamily="18" charset="0"/>
                          </a:rPr>
                        </m:ctrlPr>
                      </m:dPr>
                      <m:e>
                        <m:r>
                          <a:rPr lang="he-IL" sz="1100" b="0" i="1">
                            <a:latin typeface="Cambria Math" panose="02040503050406030204" pitchFamily="18" charset="0"/>
                          </a:rPr>
                          <m:t>מכונות</m:t>
                        </m:r>
                      </m:e>
                    </m:d>
                    <m:r>
                      <a:rPr lang="en-US" sz="1100" b="0" i="1">
                        <a:latin typeface="Cambria Math" panose="02040503050406030204" pitchFamily="18" charset="0"/>
                      </a:rPr>
                      <m:t>=</m:t>
                    </m:r>
                    <m:r>
                      <a:rPr lang="he-IL" sz="1100" b="0" i="1">
                        <a:latin typeface="Cambria Math" panose="02040503050406030204" pitchFamily="18" charset="0"/>
                      </a:rPr>
                      <m:t>80</m:t>
                    </m:r>
                    <m:r>
                      <a:rPr lang="en-US" sz="1100" b="0" i="1">
                        <a:latin typeface="Cambria Math" panose="02040503050406030204" pitchFamily="18" charset="0"/>
                      </a:rPr>
                      <m:t>−</m:t>
                    </m:r>
                    <m:f>
                      <m:fPr>
                        <m:ctrlPr>
                          <a:rPr lang="en-US" sz="1100" b="0" i="1">
                            <a:latin typeface="Cambria Math" panose="02040503050406030204" pitchFamily="18" charset="0"/>
                          </a:rPr>
                        </m:ctrlPr>
                      </m:fPr>
                      <m:num>
                        <m:r>
                          <a:rPr lang="he-IL" sz="1100" b="0" i="1">
                            <a:latin typeface="Cambria Math" panose="02040503050406030204" pitchFamily="18" charset="0"/>
                          </a:rPr>
                          <m:t>80</m:t>
                        </m:r>
                      </m:num>
                      <m:den>
                        <m:r>
                          <a:rPr lang="he-IL" sz="1100" b="0" i="1">
                            <a:latin typeface="Cambria Math" panose="02040503050406030204" pitchFamily="18" charset="0"/>
                          </a:rPr>
                          <m:t>160</m:t>
                        </m:r>
                      </m:den>
                    </m:f>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oMath>
                </m:oMathPara>
              </a14:m>
              <a:endParaRPr lang="en-US" sz="1100"/>
            </a:p>
          </xdr:txBody>
        </xdr:sp>
      </mc:Choice>
      <mc:Fallback xmlns="">
        <xdr:sp macro="" textlink="">
          <xdr:nvSpPr>
            <xdr:cNvPr id="191" name="TextBox 190">
              <a:extLst>
                <a:ext uri="{FF2B5EF4-FFF2-40B4-BE49-F238E27FC236}">
                  <a16:creationId xmlns:a16="http://schemas.microsoft.com/office/drawing/2014/main" id="{2B063EAB-F95D-D443-A2CD-2A01DF8B5930}"/>
                </a:ext>
              </a:extLst>
            </xdr:cNvPr>
            <xdr:cNvSpPr txBox="1"/>
          </xdr:nvSpPr>
          <xdr:spPr>
            <a:xfrm>
              <a:off x="13519194331" y="89895218"/>
              <a:ext cx="3644441"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מכונות)</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80</a:t>
              </a:r>
              <a:r>
                <a:rPr lang="en-US" sz="1100" b="0" i="0">
                  <a:latin typeface="Cambria Math" panose="02040503050406030204" pitchFamily="18" charset="0"/>
                </a:rPr>
                <a:t>/</a:t>
              </a:r>
              <a:r>
                <a:rPr lang="he-IL" sz="1100" b="0" i="0">
                  <a:latin typeface="Cambria Math" panose="02040503050406030204" pitchFamily="18" charset="0"/>
                </a:rPr>
                <a:t>160</a:t>
              </a:r>
              <a:r>
                <a:rPr lang="en-US" sz="1100" b="0" i="0">
                  <a:latin typeface="Cambria Math" panose="02040503050406030204" pitchFamily="18" charset="0"/>
                </a:rPr>
                <a:t> 𝑥=80−0.5𝑥</a:t>
              </a:r>
              <a:endParaRPr lang="en-US" sz="1100"/>
            </a:p>
          </xdr:txBody>
        </xdr:sp>
      </mc:Fallback>
    </mc:AlternateContent>
    <xdr:clientData/>
  </xdr:oneCellAnchor>
  <xdr:oneCellAnchor>
    <xdr:from>
      <xdr:col>2</xdr:col>
      <xdr:colOff>444500</xdr:colOff>
      <xdr:row>361</xdr:row>
      <xdr:rowOff>195119</xdr:rowOff>
    </xdr:from>
    <xdr:ext cx="3130669" cy="172227"/>
    <mc:AlternateContent xmlns:mc="http://schemas.openxmlformats.org/markup-compatibility/2006" xmlns:a14="http://schemas.microsoft.com/office/drawing/2010/main">
      <mc:Choice Requires="a14">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m:t>
                    </m:r>
                    <m:r>
                      <a:rPr lang="en-US" sz="1100" b="0" i="1">
                        <a:latin typeface="Cambria Math" panose="02040503050406030204" pitchFamily="18" charset="0"/>
                      </a:rPr>
                      <m:t>𝑥</m:t>
                    </m:r>
                    <m:r>
                      <a:rPr lang="en-US" sz="1100" b="0" i="1">
                        <a:latin typeface="Cambria Math" panose="02040503050406030204" pitchFamily="18" charset="0"/>
                      </a:rPr>
                      <m:t>=80−0.5</m:t>
                    </m:r>
                    <m:r>
                      <a:rPr lang="en-US" sz="1100" b="0" i="1">
                        <a:latin typeface="Cambria Math" panose="02040503050406030204" pitchFamily="18" charset="0"/>
                      </a:rPr>
                      <m:t>𝑥</m:t>
                    </m:r>
                    <m:r>
                      <a:rPr lang="en-US" sz="1100" b="0" i="1">
                        <a:latin typeface="Cambria Math" panose="02040503050406030204" pitchFamily="18" charset="0"/>
                      </a:rPr>
                      <m:t>→</m:t>
                    </m:r>
                    <m:r>
                      <a:rPr lang="en-US" sz="1100" b="0" i="1">
                        <a:latin typeface="Cambria Math" panose="02040503050406030204" pitchFamily="18" charset="0"/>
                      </a:rPr>
                      <m:t>𝑥</m:t>
                    </m:r>
                    <m:r>
                      <a:rPr lang="en-US" sz="1100" b="0" i="1">
                        <a:latin typeface="Cambria Math" panose="02040503050406030204" pitchFamily="18" charset="0"/>
                      </a:rPr>
                      <m:t>=40→</m:t>
                    </m:r>
                    <m:r>
                      <a:rPr lang="en-US" sz="1100" b="0" i="1">
                        <a:latin typeface="Cambria Math" panose="02040503050406030204" pitchFamily="18" charset="0"/>
                      </a:rPr>
                      <m:t>𝑦</m:t>
                    </m:r>
                    <m:r>
                      <a:rPr lang="en-US" sz="1100" b="0" i="1">
                        <a:latin typeface="Cambria Math" panose="02040503050406030204" pitchFamily="18" charset="0"/>
                      </a:rPr>
                      <m:t>=60</m:t>
                    </m:r>
                  </m:oMath>
                </m:oMathPara>
              </a14:m>
              <a:endParaRPr lang="en-US" sz="1100"/>
            </a:p>
          </xdr:txBody>
        </xdr:sp>
      </mc:Choice>
      <mc:Fallback xmlns="">
        <xdr:sp macro="" textlink="">
          <xdr:nvSpPr>
            <xdr:cNvPr id="192" name="TextBox 191">
              <a:extLst>
                <a:ext uri="{FF2B5EF4-FFF2-40B4-BE49-F238E27FC236}">
                  <a16:creationId xmlns:a16="http://schemas.microsoft.com/office/drawing/2014/main" id="{1DB3CC4C-D983-5146-BE6F-622F1020A1CC}"/>
                </a:ext>
              </a:extLst>
            </xdr:cNvPr>
            <xdr:cNvSpPr txBox="1"/>
          </xdr:nvSpPr>
          <xdr:spPr>
            <a:xfrm>
              <a:off x="13520019831" y="91711319"/>
              <a:ext cx="3130669"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a:t>
              </a:r>
              <a:r>
                <a:rPr lang="en-US" sz="1100" b="0" i="0">
                  <a:latin typeface="Cambria Math" panose="02040503050406030204" pitchFamily="18" charset="0"/>
                </a:rPr>
                <a:t>𝑥=80−0.5𝑥→𝑥=40→𝑦=60</a:t>
              </a:r>
              <a:endParaRPr lang="en-US" sz="1100"/>
            </a:p>
          </xdr:txBody>
        </xdr:sp>
      </mc:Fallback>
    </mc:AlternateContent>
    <xdr:clientData/>
  </xdr:oneCellAnchor>
  <xdr:twoCellAnchor>
    <xdr:from>
      <xdr:col>4</xdr:col>
      <xdr:colOff>750455</xdr:colOff>
      <xdr:row>381</xdr:row>
      <xdr:rowOff>63500</xdr:rowOff>
    </xdr:from>
    <xdr:to>
      <xdr:col>4</xdr:col>
      <xdr:colOff>750455</xdr:colOff>
      <xdr:row>383</xdr:row>
      <xdr:rowOff>109682</xdr:rowOff>
    </xdr:to>
    <xdr:cxnSp macro="">
      <xdr:nvCxnSpPr>
        <xdr:cNvPr id="193" name="Straight Connector 192">
          <a:extLst>
            <a:ext uri="{FF2B5EF4-FFF2-40B4-BE49-F238E27FC236}">
              <a16:creationId xmlns:a16="http://schemas.microsoft.com/office/drawing/2014/main" id="{CD7F0DE6-B33E-0440-B432-2EDDC8A4CA28}"/>
            </a:ext>
          </a:extLst>
        </xdr:cNvPr>
        <xdr:cNvCxnSpPr/>
      </xdr:nvCxnSpPr>
      <xdr:spPr>
        <a:xfrm>
          <a:off x="13521193545" y="9564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773546</xdr:colOff>
      <xdr:row>381</xdr:row>
      <xdr:rowOff>63500</xdr:rowOff>
    </xdr:from>
    <xdr:to>
      <xdr:col>6</xdr:col>
      <xdr:colOff>404091</xdr:colOff>
      <xdr:row>381</xdr:row>
      <xdr:rowOff>63500</xdr:rowOff>
    </xdr:to>
    <xdr:cxnSp macro="">
      <xdr:nvCxnSpPr>
        <xdr:cNvPr id="194" name="Straight Connector 193">
          <a:extLst>
            <a:ext uri="{FF2B5EF4-FFF2-40B4-BE49-F238E27FC236}">
              <a16:creationId xmlns:a16="http://schemas.microsoft.com/office/drawing/2014/main" id="{AF39C9BA-1F77-7142-A602-6CF1AB8B2A04}"/>
            </a:ext>
          </a:extLst>
        </xdr:cNvPr>
        <xdr:cNvCxnSpPr/>
      </xdr:nvCxnSpPr>
      <xdr:spPr>
        <a:xfrm flipH="1">
          <a:off x="13519787309" y="95643700"/>
          <a:ext cx="13831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496453</xdr:colOff>
      <xdr:row>383</xdr:row>
      <xdr:rowOff>148936</xdr:rowOff>
    </xdr:from>
    <xdr:ext cx="411714" cy="172227"/>
    <mc:AlternateContent xmlns:mc="http://schemas.openxmlformats.org/markup-compatibility/2006" xmlns:a14="http://schemas.microsoft.com/office/drawing/2010/main">
      <mc:Choice Requires="a14">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195" name="TextBox 194">
              <a:extLst>
                <a:ext uri="{FF2B5EF4-FFF2-40B4-BE49-F238E27FC236}">
                  <a16:creationId xmlns:a16="http://schemas.microsoft.com/office/drawing/2014/main" id="{4DA8590B-4068-084F-BA8A-BDC155A49C22}"/>
                </a:ext>
              </a:extLst>
            </xdr:cNvPr>
            <xdr:cNvSpPr txBox="1"/>
          </xdr:nvSpPr>
          <xdr:spPr>
            <a:xfrm>
              <a:off x="13521035833" y="9613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6</xdr:col>
      <xdr:colOff>334817</xdr:colOff>
      <xdr:row>380</xdr:row>
      <xdr:rowOff>172026</xdr:rowOff>
    </xdr:from>
    <xdr:ext cx="411714" cy="172227"/>
    <mc:AlternateContent xmlns:mc="http://schemas.openxmlformats.org/markup-compatibility/2006" xmlns:a14="http://schemas.microsoft.com/office/drawing/2010/main">
      <mc:Choice Requires="a14">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196" name="TextBox 195">
              <a:extLst>
                <a:ext uri="{FF2B5EF4-FFF2-40B4-BE49-F238E27FC236}">
                  <a16:creationId xmlns:a16="http://schemas.microsoft.com/office/drawing/2014/main" id="{09EEFE39-FDC5-0843-9FA6-78DB5A9ABF03}"/>
                </a:ext>
              </a:extLst>
            </xdr:cNvPr>
            <xdr:cNvSpPr txBox="1"/>
          </xdr:nvSpPr>
          <xdr:spPr>
            <a:xfrm>
              <a:off x="13519444869" y="9554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4</xdr:col>
      <xdr:colOff>513772</xdr:colOff>
      <xdr:row>380</xdr:row>
      <xdr:rowOff>39254</xdr:rowOff>
    </xdr:from>
    <xdr:ext cx="411714"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747DA2DF-0FBB-E647-8251-5323D18768C0}"/>
                </a:ext>
              </a:extLst>
            </xdr:cNvPr>
            <xdr:cNvSpPr txBox="1"/>
          </xdr:nvSpPr>
          <xdr:spPr>
            <a:xfrm>
              <a:off x="13521018514" y="9541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oneCellAnchor>
    <xdr:from>
      <xdr:col>3</xdr:col>
      <xdr:colOff>450272</xdr:colOff>
      <xdr:row>378</xdr:row>
      <xdr:rowOff>42457</xdr:rowOff>
    </xdr:from>
    <xdr:ext cx="3644441" cy="17985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198" name="TextBox 197">
              <a:extLst>
                <a:ext uri="{FF2B5EF4-FFF2-40B4-BE49-F238E27FC236}">
                  <a16:creationId xmlns:a16="http://schemas.microsoft.com/office/drawing/2014/main" id="{68788999-63B9-7149-B0DA-C6AECDDA320D}"/>
                </a:ext>
              </a:extLst>
            </xdr:cNvPr>
            <xdr:cNvSpPr txBox="1"/>
          </xdr:nvSpPr>
          <xdr:spPr>
            <a:xfrm rot="1271928">
              <a:off x="13518674787" y="95013057"/>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1</xdr:col>
      <xdr:colOff>677262</xdr:colOff>
      <xdr:row>381</xdr:row>
      <xdr:rowOff>33479</xdr:rowOff>
    </xdr:from>
    <xdr:ext cx="3644441" cy="179857"/>
    <mc:AlternateContent xmlns:mc="http://schemas.openxmlformats.org/markup-compatibility/2006" xmlns:a14="http://schemas.microsoft.com/office/drawing/2010/main">
      <mc:Choice Requires="a14">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199" name="TextBox 198">
              <a:extLst>
                <a:ext uri="{FF2B5EF4-FFF2-40B4-BE49-F238E27FC236}">
                  <a16:creationId xmlns:a16="http://schemas.microsoft.com/office/drawing/2014/main" id="{1FBB68C4-180A-3944-8213-09E5B13F1413}"/>
                </a:ext>
              </a:extLst>
            </xdr:cNvPr>
            <xdr:cNvSpPr txBox="1"/>
          </xdr:nvSpPr>
          <xdr:spPr>
            <a:xfrm rot="2259416">
              <a:off x="13520098797" y="9561367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2</xdr:col>
      <xdr:colOff>394398</xdr:colOff>
      <xdr:row>394</xdr:row>
      <xdr:rowOff>148933</xdr:rowOff>
    </xdr:from>
    <xdr:ext cx="3644441" cy="179857"/>
    <mc:AlternateContent xmlns:mc="http://schemas.openxmlformats.org/markup-compatibility/2006" xmlns:a14="http://schemas.microsoft.com/office/drawing/2010/main">
      <mc:Choice Requires="a14">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r>
                      <a:rPr lang="he-IL" sz="1000" b="0" i="1">
                        <a:latin typeface="Cambria Math" panose="02040503050406030204" pitchFamily="18" charset="0"/>
                      </a:rPr>
                      <m:t>=100−60=40</m:t>
                    </m:r>
                  </m:oMath>
                </m:oMathPara>
              </a14:m>
              <a:endParaRPr lang="en-US" sz="1000"/>
            </a:p>
          </xdr:txBody>
        </xdr:sp>
      </mc:Choice>
      <mc:Fallback xmlns="">
        <xdr:sp macro="" textlink="">
          <xdr:nvSpPr>
            <xdr:cNvPr id="200" name="TextBox 199">
              <a:extLst>
                <a:ext uri="{FF2B5EF4-FFF2-40B4-BE49-F238E27FC236}">
                  <a16:creationId xmlns:a16="http://schemas.microsoft.com/office/drawing/2014/main" id="{F9DDBC58-5623-9E4D-8581-615916B2BB47}"/>
                </a:ext>
              </a:extLst>
            </xdr:cNvPr>
            <xdr:cNvSpPr txBox="1"/>
          </xdr:nvSpPr>
          <xdr:spPr>
            <a:xfrm>
              <a:off x="13519556161" y="98396133"/>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r>
                <a:rPr lang="he-IL" sz="1000" b="0" i="0">
                  <a:latin typeface="Cambria Math" panose="02040503050406030204" pitchFamily="18" charset="0"/>
                </a:rPr>
                <a:t>=100−60=40</a:t>
              </a:r>
              <a:endParaRPr lang="en-US" sz="1000"/>
            </a:p>
          </xdr:txBody>
        </xdr:sp>
      </mc:Fallback>
    </mc:AlternateContent>
    <xdr:clientData/>
  </xdr:oneCellAnchor>
  <xdr:twoCellAnchor>
    <xdr:from>
      <xdr:col>5</xdr:col>
      <xdr:colOff>404091</xdr:colOff>
      <xdr:row>399</xdr:row>
      <xdr:rowOff>132773</xdr:rowOff>
    </xdr:from>
    <xdr:to>
      <xdr:col>5</xdr:col>
      <xdr:colOff>404091</xdr:colOff>
      <xdr:row>415</xdr:row>
      <xdr:rowOff>155864</xdr:rowOff>
    </xdr:to>
    <xdr:cxnSp macro="">
      <xdr:nvCxnSpPr>
        <xdr:cNvPr id="201" name="Straight Arrow Connector 200">
          <a:extLst>
            <a:ext uri="{FF2B5EF4-FFF2-40B4-BE49-F238E27FC236}">
              <a16:creationId xmlns:a16="http://schemas.microsoft.com/office/drawing/2014/main" id="{17247930-3330-6D47-9CDE-BD7834C19C44}"/>
            </a:ext>
          </a:extLst>
        </xdr:cNvPr>
        <xdr:cNvCxnSpPr/>
      </xdr:nvCxnSpPr>
      <xdr:spPr>
        <a:xfrm flipV="1">
          <a:off x="13520714409" y="993959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412</xdr:row>
      <xdr:rowOff>109682</xdr:rowOff>
    </xdr:from>
    <xdr:to>
      <xdr:col>5</xdr:col>
      <xdr:colOff>813955</xdr:colOff>
      <xdr:row>412</xdr:row>
      <xdr:rowOff>121227</xdr:rowOff>
    </xdr:to>
    <xdr:cxnSp macro="">
      <xdr:nvCxnSpPr>
        <xdr:cNvPr id="202" name="Straight Arrow Connector 201">
          <a:extLst>
            <a:ext uri="{FF2B5EF4-FFF2-40B4-BE49-F238E27FC236}">
              <a16:creationId xmlns:a16="http://schemas.microsoft.com/office/drawing/2014/main" id="{5E85C1C6-4C99-2249-95A8-672704A37ED1}"/>
            </a:ext>
          </a:extLst>
        </xdr:cNvPr>
        <xdr:cNvCxnSpPr/>
      </xdr:nvCxnSpPr>
      <xdr:spPr>
        <a:xfrm>
          <a:off x="13520304545" y="1020144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398</xdr:row>
      <xdr:rowOff>79664</xdr:rowOff>
    </xdr:from>
    <xdr:ext cx="411714" cy="172227"/>
    <mc:AlternateContent xmlns:mc="http://schemas.openxmlformats.org/markup-compatibility/2006" xmlns:a14="http://schemas.microsoft.com/office/drawing/2010/main">
      <mc:Choice Requires="a14">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03" name="TextBox 202">
              <a:extLst>
                <a:ext uri="{FF2B5EF4-FFF2-40B4-BE49-F238E27FC236}">
                  <a16:creationId xmlns:a16="http://schemas.microsoft.com/office/drawing/2014/main" id="{AF263139-B0DF-6D4D-AAB5-D51489B7445C}"/>
                </a:ext>
              </a:extLst>
            </xdr:cNvPr>
            <xdr:cNvSpPr txBox="1"/>
          </xdr:nvSpPr>
          <xdr:spPr>
            <a:xfrm>
              <a:off x="13520504741" y="991396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412</xdr:row>
      <xdr:rowOff>33482</xdr:rowOff>
    </xdr:from>
    <xdr:ext cx="411714" cy="172227"/>
    <mc:AlternateContent xmlns:mc="http://schemas.openxmlformats.org/markup-compatibility/2006" xmlns:a14="http://schemas.microsoft.com/office/drawing/2010/main">
      <mc:Choice Requires="a14">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04" name="TextBox 203">
              <a:extLst>
                <a:ext uri="{FF2B5EF4-FFF2-40B4-BE49-F238E27FC236}">
                  <a16:creationId xmlns:a16="http://schemas.microsoft.com/office/drawing/2014/main" id="{60A07CD7-6AC6-A746-9953-3BE4EE5B62C5}"/>
                </a:ext>
              </a:extLst>
            </xdr:cNvPr>
            <xdr:cNvSpPr txBox="1"/>
          </xdr:nvSpPr>
          <xdr:spPr>
            <a:xfrm>
              <a:off x="13524349378" y="1019382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410</xdr:row>
      <xdr:rowOff>40409</xdr:rowOff>
    </xdr:from>
    <xdr:to>
      <xdr:col>3</xdr:col>
      <xdr:colOff>744682</xdr:colOff>
      <xdr:row>412</xdr:row>
      <xdr:rowOff>109682</xdr:rowOff>
    </xdr:to>
    <xdr:cxnSp macro="">
      <xdr:nvCxnSpPr>
        <xdr:cNvPr id="205" name="Straight Connector 204">
          <a:extLst>
            <a:ext uri="{FF2B5EF4-FFF2-40B4-BE49-F238E27FC236}">
              <a16:creationId xmlns:a16="http://schemas.microsoft.com/office/drawing/2014/main" id="{44A02630-5344-6844-8D97-361545CDA7DE}"/>
            </a:ext>
          </a:extLst>
        </xdr:cNvPr>
        <xdr:cNvCxnSpPr/>
      </xdr:nvCxnSpPr>
      <xdr:spPr>
        <a:xfrm>
          <a:off x="13522024818" y="1015388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412</xdr:row>
      <xdr:rowOff>154709</xdr:rowOff>
    </xdr:from>
    <xdr:ext cx="411714" cy="172227"/>
    <mc:AlternateContent xmlns:mc="http://schemas.openxmlformats.org/markup-compatibility/2006" xmlns:a14="http://schemas.microsoft.com/office/drawing/2010/main">
      <mc:Choice Requires="a14">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06" name="TextBox 205">
              <a:extLst>
                <a:ext uri="{FF2B5EF4-FFF2-40B4-BE49-F238E27FC236}">
                  <a16:creationId xmlns:a16="http://schemas.microsoft.com/office/drawing/2014/main" id="{0D10A2F3-8A06-754D-AF17-3D375B64BF70}"/>
                </a:ext>
              </a:extLst>
            </xdr:cNvPr>
            <xdr:cNvSpPr txBox="1"/>
          </xdr:nvSpPr>
          <xdr:spPr>
            <a:xfrm>
              <a:off x="13522536742" y="1020595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407</xdr:row>
      <xdr:rowOff>190500</xdr:rowOff>
    </xdr:from>
    <xdr:to>
      <xdr:col>5</xdr:col>
      <xdr:colOff>409864</xdr:colOff>
      <xdr:row>410</xdr:row>
      <xdr:rowOff>46182</xdr:rowOff>
    </xdr:to>
    <xdr:cxnSp macro="">
      <xdr:nvCxnSpPr>
        <xdr:cNvPr id="207" name="Straight Connector 206">
          <a:extLst>
            <a:ext uri="{FF2B5EF4-FFF2-40B4-BE49-F238E27FC236}">
              <a16:creationId xmlns:a16="http://schemas.microsoft.com/office/drawing/2014/main" id="{194DCA33-FBFB-B244-B0E5-65AA55E2AA58}"/>
            </a:ext>
          </a:extLst>
        </xdr:cNvPr>
        <xdr:cNvCxnSpPr/>
      </xdr:nvCxnSpPr>
      <xdr:spPr>
        <a:xfrm>
          <a:off x="13520708636" y="1010793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407</xdr:row>
      <xdr:rowOff>131617</xdr:rowOff>
    </xdr:from>
    <xdr:ext cx="411714" cy="172227"/>
    <mc:AlternateContent xmlns:mc="http://schemas.openxmlformats.org/markup-compatibility/2006" xmlns:a14="http://schemas.microsoft.com/office/drawing/2010/main">
      <mc:Choice Requires="a14">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08" name="TextBox 207">
              <a:extLst>
                <a:ext uri="{FF2B5EF4-FFF2-40B4-BE49-F238E27FC236}">
                  <a16:creationId xmlns:a16="http://schemas.microsoft.com/office/drawing/2014/main" id="{B315CFA7-8BD4-DC4F-96F6-A9907A11BA85}"/>
                </a:ext>
              </a:extLst>
            </xdr:cNvPr>
            <xdr:cNvSpPr txBox="1"/>
          </xdr:nvSpPr>
          <xdr:spPr>
            <a:xfrm>
              <a:off x="13520348878" y="1010204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411</xdr:row>
      <xdr:rowOff>4616</xdr:rowOff>
    </xdr:from>
    <xdr:ext cx="1508532" cy="190758"/>
    <mc:AlternateContent xmlns:mc="http://schemas.openxmlformats.org/markup-compatibility/2006" xmlns:a14="http://schemas.microsoft.com/office/drawing/2010/main">
      <mc:Choice Requires="a14">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09" name="TextBox 208">
              <a:extLst>
                <a:ext uri="{FF2B5EF4-FFF2-40B4-BE49-F238E27FC236}">
                  <a16:creationId xmlns:a16="http://schemas.microsoft.com/office/drawing/2014/main" id="{A4307587-3681-A64C-B485-DD4FEFDF7B6B}"/>
                </a:ext>
              </a:extLst>
            </xdr:cNvPr>
            <xdr:cNvSpPr txBox="1"/>
          </xdr:nvSpPr>
          <xdr:spPr>
            <a:xfrm rot="2391504">
              <a:off x="13521849786" y="1017062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407</xdr:row>
      <xdr:rowOff>166253</xdr:rowOff>
    </xdr:from>
    <xdr:ext cx="1508532" cy="190758"/>
    <mc:AlternateContent xmlns:mc="http://schemas.openxmlformats.org/markup-compatibility/2006" xmlns:a14="http://schemas.microsoft.com/office/drawing/2010/main">
      <mc:Choice Requires="a14">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10" name="TextBox 209">
              <a:extLst>
                <a:ext uri="{FF2B5EF4-FFF2-40B4-BE49-F238E27FC236}">
                  <a16:creationId xmlns:a16="http://schemas.microsoft.com/office/drawing/2014/main" id="{416A8ADB-689B-DF4C-837F-24485BA9B300}"/>
                </a:ext>
              </a:extLst>
            </xdr:cNvPr>
            <xdr:cNvSpPr txBox="1"/>
          </xdr:nvSpPr>
          <xdr:spPr>
            <a:xfrm rot="1368485">
              <a:off x="13520441240" y="1010550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410</xdr:row>
      <xdr:rowOff>63500</xdr:rowOff>
    </xdr:from>
    <xdr:to>
      <xdr:col>3</xdr:col>
      <xdr:colOff>750455</xdr:colOff>
      <xdr:row>412</xdr:row>
      <xdr:rowOff>109682</xdr:rowOff>
    </xdr:to>
    <xdr:cxnSp macro="">
      <xdr:nvCxnSpPr>
        <xdr:cNvPr id="211" name="Straight Connector 210">
          <a:extLst>
            <a:ext uri="{FF2B5EF4-FFF2-40B4-BE49-F238E27FC236}">
              <a16:creationId xmlns:a16="http://schemas.microsoft.com/office/drawing/2014/main" id="{B47B8902-FC44-6C4E-A8DF-3D572C4B1D18}"/>
            </a:ext>
          </a:extLst>
        </xdr:cNvPr>
        <xdr:cNvCxnSpPr/>
      </xdr:nvCxnSpPr>
      <xdr:spPr>
        <a:xfrm>
          <a:off x="13522019045" y="1015619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410</xdr:row>
      <xdr:rowOff>63500</xdr:rowOff>
    </xdr:from>
    <xdr:to>
      <xdr:col>5</xdr:col>
      <xdr:colOff>404091</xdr:colOff>
      <xdr:row>410</xdr:row>
      <xdr:rowOff>63500</xdr:rowOff>
    </xdr:to>
    <xdr:cxnSp macro="">
      <xdr:nvCxnSpPr>
        <xdr:cNvPr id="212" name="Straight Connector 211">
          <a:extLst>
            <a:ext uri="{FF2B5EF4-FFF2-40B4-BE49-F238E27FC236}">
              <a16:creationId xmlns:a16="http://schemas.microsoft.com/office/drawing/2014/main" id="{67F5CF21-60A8-8F4D-B967-CFB2CC2DB8CE}"/>
            </a:ext>
          </a:extLst>
        </xdr:cNvPr>
        <xdr:cNvCxnSpPr/>
      </xdr:nvCxnSpPr>
      <xdr:spPr>
        <a:xfrm flipH="1">
          <a:off x="13520714409" y="1015619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3" name="TextBox 212">
              <a:extLst>
                <a:ext uri="{FF2B5EF4-FFF2-40B4-BE49-F238E27FC236}">
                  <a16:creationId xmlns:a16="http://schemas.microsoft.com/office/drawing/2014/main" id="{6AB2D500-04F0-264A-89E5-C2ED3F33AACA}"/>
                </a:ext>
              </a:extLst>
            </xdr:cNvPr>
            <xdr:cNvSpPr txBox="1"/>
          </xdr:nvSpPr>
          <xdr:spPr>
            <a:xfrm>
              <a:off x="13521861333"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409</xdr:row>
      <xdr:rowOff>172026</xdr:rowOff>
    </xdr:from>
    <xdr:ext cx="411714" cy="172227"/>
    <mc:AlternateContent xmlns:mc="http://schemas.openxmlformats.org/markup-compatibility/2006" xmlns:a14="http://schemas.microsoft.com/office/drawing/2010/main">
      <mc:Choice Requires="a14">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14" name="TextBox 213">
              <a:extLst>
                <a:ext uri="{FF2B5EF4-FFF2-40B4-BE49-F238E27FC236}">
                  <a16:creationId xmlns:a16="http://schemas.microsoft.com/office/drawing/2014/main" id="{86FA4BA3-529E-2640-AAAF-31FD318EEDBF}"/>
                </a:ext>
              </a:extLst>
            </xdr:cNvPr>
            <xdr:cNvSpPr txBox="1"/>
          </xdr:nvSpPr>
          <xdr:spPr>
            <a:xfrm>
              <a:off x="13520371969" y="1014672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409</xdr:row>
      <xdr:rowOff>39254</xdr:rowOff>
    </xdr:from>
    <xdr:ext cx="411714" cy="172227"/>
    <mc:AlternateContent xmlns:mc="http://schemas.openxmlformats.org/markup-compatibility/2006" xmlns:a14="http://schemas.microsoft.com/office/drawing/2010/main">
      <mc:Choice Requires="a14">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15" name="TextBox 214">
              <a:extLst>
                <a:ext uri="{FF2B5EF4-FFF2-40B4-BE49-F238E27FC236}">
                  <a16:creationId xmlns:a16="http://schemas.microsoft.com/office/drawing/2014/main" id="{30B2B9D1-6171-3040-9052-77721491C220}"/>
                </a:ext>
              </a:extLst>
            </xdr:cNvPr>
            <xdr:cNvSpPr txBox="1"/>
          </xdr:nvSpPr>
          <xdr:spPr>
            <a:xfrm>
              <a:off x="13521844014" y="1013344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3</xdr:col>
      <xdr:colOff>427182</xdr:colOff>
      <xdr:row>411</xdr:row>
      <xdr:rowOff>103909</xdr:rowOff>
    </xdr:from>
    <xdr:to>
      <xdr:col>3</xdr:col>
      <xdr:colOff>432955</xdr:colOff>
      <xdr:row>412</xdr:row>
      <xdr:rowOff>138546</xdr:rowOff>
    </xdr:to>
    <xdr:cxnSp macro="">
      <xdr:nvCxnSpPr>
        <xdr:cNvPr id="216" name="Straight Connector 215">
          <a:extLst>
            <a:ext uri="{FF2B5EF4-FFF2-40B4-BE49-F238E27FC236}">
              <a16:creationId xmlns:a16="http://schemas.microsoft.com/office/drawing/2014/main" id="{93E09730-496A-ED4A-ADBE-03535368F276}"/>
            </a:ext>
          </a:extLst>
        </xdr:cNvPr>
        <xdr:cNvCxnSpPr/>
      </xdr:nvCxnSpPr>
      <xdr:spPr>
        <a:xfrm flipH="1">
          <a:off x="13522336545" y="101805509"/>
          <a:ext cx="5773" cy="23783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207816</xdr:colOff>
      <xdr:row>412</xdr:row>
      <xdr:rowOff>148936</xdr:rowOff>
    </xdr:from>
    <xdr:ext cx="411714"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50F29B9D-38DB-A24A-A8E1-923922DB6AC2}"/>
                </a:ext>
              </a:extLst>
            </xdr:cNvPr>
            <xdr:cNvSpPr txBox="1"/>
          </xdr:nvSpPr>
          <xdr:spPr>
            <a:xfrm>
              <a:off x="13522149970" y="1020537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a:t>
              </a:r>
              <a:endParaRPr lang="en-US" sz="1100"/>
            </a:p>
          </xdr:txBody>
        </xdr:sp>
      </mc:Fallback>
    </mc:AlternateContent>
    <xdr:clientData/>
  </xdr:oneCellAnchor>
  <xdr:twoCellAnchor>
    <xdr:from>
      <xdr:col>3</xdr:col>
      <xdr:colOff>415637</xdr:colOff>
      <xdr:row>411</xdr:row>
      <xdr:rowOff>103909</xdr:rowOff>
    </xdr:from>
    <xdr:to>
      <xdr:col>5</xdr:col>
      <xdr:colOff>392546</xdr:colOff>
      <xdr:row>411</xdr:row>
      <xdr:rowOff>109682</xdr:rowOff>
    </xdr:to>
    <xdr:cxnSp macro="">
      <xdr:nvCxnSpPr>
        <xdr:cNvPr id="218" name="Straight Connector 217">
          <a:extLst>
            <a:ext uri="{FF2B5EF4-FFF2-40B4-BE49-F238E27FC236}">
              <a16:creationId xmlns:a16="http://schemas.microsoft.com/office/drawing/2014/main" id="{AAE5B55F-F50C-A640-B9A0-367F73830074}"/>
            </a:ext>
          </a:extLst>
        </xdr:cNvPr>
        <xdr:cNvCxnSpPr/>
      </xdr:nvCxnSpPr>
      <xdr:spPr>
        <a:xfrm flipH="1">
          <a:off x="13520725954" y="101805509"/>
          <a:ext cx="1627909" cy="57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411</xdr:row>
      <xdr:rowOff>33481</xdr:rowOff>
    </xdr:from>
    <xdr:ext cx="411714" cy="172227"/>
    <mc:AlternateContent xmlns:mc="http://schemas.openxmlformats.org/markup-compatibility/2006" xmlns:a14="http://schemas.microsoft.com/office/drawing/2010/main">
      <mc:Choice Requires="a14">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19" name="TextBox 218">
              <a:extLst>
                <a:ext uri="{FF2B5EF4-FFF2-40B4-BE49-F238E27FC236}">
                  <a16:creationId xmlns:a16="http://schemas.microsoft.com/office/drawing/2014/main" id="{7D9708A0-B872-044D-AC2E-7CED96A03C59}"/>
                </a:ext>
              </a:extLst>
            </xdr:cNvPr>
            <xdr:cNvSpPr txBox="1"/>
          </xdr:nvSpPr>
          <xdr:spPr>
            <a:xfrm>
              <a:off x="13520383515" y="101735081"/>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twoCellAnchor>
    <xdr:from>
      <xdr:col>3</xdr:col>
      <xdr:colOff>346364</xdr:colOff>
      <xdr:row>411</xdr:row>
      <xdr:rowOff>17318</xdr:rowOff>
    </xdr:from>
    <xdr:to>
      <xdr:col>3</xdr:col>
      <xdr:colOff>502227</xdr:colOff>
      <xdr:row>411</xdr:row>
      <xdr:rowOff>178955</xdr:rowOff>
    </xdr:to>
    <xdr:sp macro="" textlink="">
      <xdr:nvSpPr>
        <xdr:cNvPr id="220" name="Oval 219">
          <a:extLst>
            <a:ext uri="{FF2B5EF4-FFF2-40B4-BE49-F238E27FC236}">
              <a16:creationId xmlns:a16="http://schemas.microsoft.com/office/drawing/2014/main" id="{D15A83FE-D8A2-FC44-A447-829DE5603123}"/>
            </a:ext>
          </a:extLst>
        </xdr:cNvPr>
        <xdr:cNvSpPr/>
      </xdr:nvSpPr>
      <xdr:spPr>
        <a:xfrm>
          <a:off x="13522267273" y="101718918"/>
          <a:ext cx="155863" cy="16163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404091</xdr:colOff>
      <xdr:row>426</xdr:row>
      <xdr:rowOff>132773</xdr:rowOff>
    </xdr:from>
    <xdr:to>
      <xdr:col>5</xdr:col>
      <xdr:colOff>404091</xdr:colOff>
      <xdr:row>442</xdr:row>
      <xdr:rowOff>155864</xdr:rowOff>
    </xdr:to>
    <xdr:cxnSp macro="">
      <xdr:nvCxnSpPr>
        <xdr:cNvPr id="221" name="Straight Arrow Connector 220">
          <a:extLst>
            <a:ext uri="{FF2B5EF4-FFF2-40B4-BE49-F238E27FC236}">
              <a16:creationId xmlns:a16="http://schemas.microsoft.com/office/drawing/2014/main" id="{00117616-19F0-BD4F-8128-F13D84919E68}"/>
            </a:ext>
          </a:extLst>
        </xdr:cNvPr>
        <xdr:cNvCxnSpPr/>
      </xdr:nvCxnSpPr>
      <xdr:spPr>
        <a:xfrm flipV="1">
          <a:off x="13520714409" y="104907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439</xdr:row>
      <xdr:rowOff>109682</xdr:rowOff>
    </xdr:from>
    <xdr:to>
      <xdr:col>5</xdr:col>
      <xdr:colOff>813955</xdr:colOff>
      <xdr:row>439</xdr:row>
      <xdr:rowOff>121227</xdr:rowOff>
    </xdr:to>
    <xdr:cxnSp macro="">
      <xdr:nvCxnSpPr>
        <xdr:cNvPr id="222" name="Straight Arrow Connector 221">
          <a:extLst>
            <a:ext uri="{FF2B5EF4-FFF2-40B4-BE49-F238E27FC236}">
              <a16:creationId xmlns:a16="http://schemas.microsoft.com/office/drawing/2014/main" id="{C565E3D4-581F-2E4B-8321-859ED4B19F0B}"/>
            </a:ext>
          </a:extLst>
        </xdr:cNvPr>
        <xdr:cNvCxnSpPr/>
      </xdr:nvCxnSpPr>
      <xdr:spPr>
        <a:xfrm>
          <a:off x="13520304545" y="107526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425</xdr:row>
      <xdr:rowOff>79664</xdr:rowOff>
    </xdr:from>
    <xdr:ext cx="411714" cy="172227"/>
    <mc:AlternateContent xmlns:mc="http://schemas.openxmlformats.org/markup-compatibility/2006" xmlns:a14="http://schemas.microsoft.com/office/drawing/2010/main">
      <mc:Choice Requires="a14">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23" name="TextBox 222">
              <a:extLst>
                <a:ext uri="{FF2B5EF4-FFF2-40B4-BE49-F238E27FC236}">
                  <a16:creationId xmlns:a16="http://schemas.microsoft.com/office/drawing/2014/main" id="{C7339354-FBD9-424B-BA43-FDAEA62D5A84}"/>
                </a:ext>
              </a:extLst>
            </xdr:cNvPr>
            <xdr:cNvSpPr txBox="1"/>
          </xdr:nvSpPr>
          <xdr:spPr>
            <a:xfrm>
              <a:off x="13520504741" y="104651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439</xdr:row>
      <xdr:rowOff>33482</xdr:rowOff>
    </xdr:from>
    <xdr:ext cx="411714"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3803A56D-3A8A-334A-B96E-D234B6F50330}"/>
                </a:ext>
              </a:extLst>
            </xdr:cNvPr>
            <xdr:cNvSpPr txBox="1"/>
          </xdr:nvSpPr>
          <xdr:spPr>
            <a:xfrm>
              <a:off x="13524349378" y="107450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437</xdr:row>
      <xdr:rowOff>40409</xdr:rowOff>
    </xdr:from>
    <xdr:to>
      <xdr:col>3</xdr:col>
      <xdr:colOff>744682</xdr:colOff>
      <xdr:row>439</xdr:row>
      <xdr:rowOff>109682</xdr:rowOff>
    </xdr:to>
    <xdr:cxnSp macro="">
      <xdr:nvCxnSpPr>
        <xdr:cNvPr id="225" name="Straight Connector 224">
          <a:extLst>
            <a:ext uri="{FF2B5EF4-FFF2-40B4-BE49-F238E27FC236}">
              <a16:creationId xmlns:a16="http://schemas.microsoft.com/office/drawing/2014/main" id="{852B2ACB-2F0C-3548-A18D-757A0D9EB9B8}"/>
            </a:ext>
          </a:extLst>
        </xdr:cNvPr>
        <xdr:cNvCxnSpPr/>
      </xdr:nvCxnSpPr>
      <xdr:spPr>
        <a:xfrm>
          <a:off x="13522024818" y="107050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439</xdr:row>
      <xdr:rowOff>154709</xdr:rowOff>
    </xdr:from>
    <xdr:ext cx="411714" cy="172227"/>
    <mc:AlternateContent xmlns:mc="http://schemas.openxmlformats.org/markup-compatibility/2006" xmlns:a14="http://schemas.microsoft.com/office/drawing/2010/main">
      <mc:Choice Requires="a14">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26" name="TextBox 225">
              <a:extLst>
                <a:ext uri="{FF2B5EF4-FFF2-40B4-BE49-F238E27FC236}">
                  <a16:creationId xmlns:a16="http://schemas.microsoft.com/office/drawing/2014/main" id="{05D268D7-35CD-FE49-8D38-71870FFCD7BC}"/>
                </a:ext>
              </a:extLst>
            </xdr:cNvPr>
            <xdr:cNvSpPr txBox="1"/>
          </xdr:nvSpPr>
          <xdr:spPr>
            <a:xfrm>
              <a:off x="13522536742" y="107571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434</xdr:row>
      <xdr:rowOff>190500</xdr:rowOff>
    </xdr:from>
    <xdr:to>
      <xdr:col>5</xdr:col>
      <xdr:colOff>409864</xdr:colOff>
      <xdr:row>437</xdr:row>
      <xdr:rowOff>46182</xdr:rowOff>
    </xdr:to>
    <xdr:cxnSp macro="">
      <xdr:nvCxnSpPr>
        <xdr:cNvPr id="227" name="Straight Connector 226">
          <a:extLst>
            <a:ext uri="{FF2B5EF4-FFF2-40B4-BE49-F238E27FC236}">
              <a16:creationId xmlns:a16="http://schemas.microsoft.com/office/drawing/2014/main" id="{0BCB79DA-8BC7-1243-95F1-45B6614D05B6}"/>
            </a:ext>
          </a:extLst>
        </xdr:cNvPr>
        <xdr:cNvCxnSpPr/>
      </xdr:nvCxnSpPr>
      <xdr:spPr>
        <a:xfrm>
          <a:off x="13520708636" y="106591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434</xdr:row>
      <xdr:rowOff>131617</xdr:rowOff>
    </xdr:from>
    <xdr:ext cx="411714"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1EAC71CB-D420-F44C-9DB8-2D938D71E976}"/>
                </a:ext>
              </a:extLst>
            </xdr:cNvPr>
            <xdr:cNvSpPr txBox="1"/>
          </xdr:nvSpPr>
          <xdr:spPr>
            <a:xfrm>
              <a:off x="13520348878" y="106532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438</xdr:row>
      <xdr:rowOff>4616</xdr:rowOff>
    </xdr:from>
    <xdr:ext cx="1508532" cy="190758"/>
    <mc:AlternateContent xmlns:mc="http://schemas.openxmlformats.org/markup-compatibility/2006" xmlns:a14="http://schemas.microsoft.com/office/drawing/2010/main">
      <mc:Choice Requires="a14">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29" name="TextBox 228">
              <a:extLst>
                <a:ext uri="{FF2B5EF4-FFF2-40B4-BE49-F238E27FC236}">
                  <a16:creationId xmlns:a16="http://schemas.microsoft.com/office/drawing/2014/main" id="{1D5BC88F-A2AC-E140-B214-D808A3997B9A}"/>
                </a:ext>
              </a:extLst>
            </xdr:cNvPr>
            <xdr:cNvSpPr txBox="1"/>
          </xdr:nvSpPr>
          <xdr:spPr>
            <a:xfrm rot="2391504">
              <a:off x="13521849786" y="107218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434</xdr:row>
      <xdr:rowOff>166253</xdr:rowOff>
    </xdr:from>
    <xdr:ext cx="1508532" cy="19075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BA55F9FA-3561-1241-B7E4-784FD02C48D7}"/>
                </a:ext>
              </a:extLst>
            </xdr:cNvPr>
            <xdr:cNvSpPr txBox="1"/>
          </xdr:nvSpPr>
          <xdr:spPr>
            <a:xfrm rot="1368485">
              <a:off x="13520441240" y="106566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437</xdr:row>
      <xdr:rowOff>63500</xdr:rowOff>
    </xdr:from>
    <xdr:to>
      <xdr:col>3</xdr:col>
      <xdr:colOff>750455</xdr:colOff>
      <xdr:row>439</xdr:row>
      <xdr:rowOff>109682</xdr:rowOff>
    </xdr:to>
    <xdr:cxnSp macro="">
      <xdr:nvCxnSpPr>
        <xdr:cNvPr id="231" name="Straight Connector 230">
          <a:extLst>
            <a:ext uri="{FF2B5EF4-FFF2-40B4-BE49-F238E27FC236}">
              <a16:creationId xmlns:a16="http://schemas.microsoft.com/office/drawing/2014/main" id="{F8D33F47-405A-6040-9A2D-32C870928799}"/>
            </a:ext>
          </a:extLst>
        </xdr:cNvPr>
        <xdr:cNvCxnSpPr/>
      </xdr:nvCxnSpPr>
      <xdr:spPr>
        <a:xfrm>
          <a:off x="13522019045" y="107073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437</xdr:row>
      <xdr:rowOff>63500</xdr:rowOff>
    </xdr:from>
    <xdr:to>
      <xdr:col>5</xdr:col>
      <xdr:colOff>404091</xdr:colOff>
      <xdr:row>437</xdr:row>
      <xdr:rowOff>63500</xdr:rowOff>
    </xdr:to>
    <xdr:cxnSp macro="">
      <xdr:nvCxnSpPr>
        <xdr:cNvPr id="232" name="Straight Connector 231">
          <a:extLst>
            <a:ext uri="{FF2B5EF4-FFF2-40B4-BE49-F238E27FC236}">
              <a16:creationId xmlns:a16="http://schemas.microsoft.com/office/drawing/2014/main" id="{F2FE46C5-E781-8B4D-A5B1-40B7E4280B4A}"/>
            </a:ext>
          </a:extLst>
        </xdr:cNvPr>
        <xdr:cNvCxnSpPr/>
      </xdr:nvCxnSpPr>
      <xdr:spPr>
        <a:xfrm flipH="1">
          <a:off x="13520714409" y="107073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439</xdr:row>
      <xdr:rowOff>148936</xdr:rowOff>
    </xdr:from>
    <xdr:ext cx="411714" cy="172227"/>
    <mc:AlternateContent xmlns:mc="http://schemas.openxmlformats.org/markup-compatibility/2006" xmlns:a14="http://schemas.microsoft.com/office/drawing/2010/main">
      <mc:Choice Requires="a14">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33" name="TextBox 232">
              <a:extLst>
                <a:ext uri="{FF2B5EF4-FFF2-40B4-BE49-F238E27FC236}">
                  <a16:creationId xmlns:a16="http://schemas.microsoft.com/office/drawing/2014/main" id="{B365FEF6-4C17-4F4A-A08E-AD4F08AD820A}"/>
                </a:ext>
              </a:extLst>
            </xdr:cNvPr>
            <xdr:cNvSpPr txBox="1"/>
          </xdr:nvSpPr>
          <xdr:spPr>
            <a:xfrm>
              <a:off x="13521861333" y="107565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436</xdr:row>
      <xdr:rowOff>172026</xdr:rowOff>
    </xdr:from>
    <xdr:ext cx="411714" cy="172227"/>
    <mc:AlternateContent xmlns:mc="http://schemas.openxmlformats.org/markup-compatibility/2006" xmlns:a14="http://schemas.microsoft.com/office/drawing/2010/main">
      <mc:Choice Requires="a14">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34" name="TextBox 233">
              <a:extLst>
                <a:ext uri="{FF2B5EF4-FFF2-40B4-BE49-F238E27FC236}">
                  <a16:creationId xmlns:a16="http://schemas.microsoft.com/office/drawing/2014/main" id="{5223F12C-4125-164E-A764-F73BE1E139DB}"/>
                </a:ext>
              </a:extLst>
            </xdr:cNvPr>
            <xdr:cNvSpPr txBox="1"/>
          </xdr:nvSpPr>
          <xdr:spPr>
            <a:xfrm>
              <a:off x="13520371969" y="106979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436</xdr:row>
      <xdr:rowOff>39254</xdr:rowOff>
    </xdr:from>
    <xdr:ext cx="411714" cy="172227"/>
    <mc:AlternateContent xmlns:mc="http://schemas.openxmlformats.org/markup-compatibility/2006" xmlns:a14="http://schemas.microsoft.com/office/drawing/2010/main">
      <mc:Choice Requires="a14">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35" name="TextBox 234">
              <a:extLst>
                <a:ext uri="{FF2B5EF4-FFF2-40B4-BE49-F238E27FC236}">
                  <a16:creationId xmlns:a16="http://schemas.microsoft.com/office/drawing/2014/main" id="{C9AF5203-2A75-CE42-9BD3-87E3663987FA}"/>
                </a:ext>
              </a:extLst>
            </xdr:cNvPr>
            <xdr:cNvSpPr txBox="1"/>
          </xdr:nvSpPr>
          <xdr:spPr>
            <a:xfrm>
              <a:off x="13521844014" y="106846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5773</xdr:colOff>
      <xdr:row>438</xdr:row>
      <xdr:rowOff>38777</xdr:rowOff>
    </xdr:from>
    <xdr:to>
      <xdr:col>5</xdr:col>
      <xdr:colOff>323271</xdr:colOff>
      <xdr:row>438</xdr:row>
      <xdr:rowOff>51954</xdr:rowOff>
    </xdr:to>
    <xdr:cxnSp macro="">
      <xdr:nvCxnSpPr>
        <xdr:cNvPr id="236" name="Straight Connector 235">
          <a:extLst>
            <a:ext uri="{FF2B5EF4-FFF2-40B4-BE49-F238E27FC236}">
              <a16:creationId xmlns:a16="http://schemas.microsoft.com/office/drawing/2014/main" id="{9925DDD3-FF8C-C94B-92A4-ADAFF7F986E9}"/>
            </a:ext>
          </a:extLst>
        </xdr:cNvPr>
        <xdr:cNvCxnSpPr>
          <a:endCxn id="237" idx="3"/>
        </xdr:cNvCxnSpPr>
      </xdr:nvCxnSpPr>
      <xdr:spPr>
        <a:xfrm flipH="1" flipV="1">
          <a:off x="13520795229" y="107252177"/>
          <a:ext cx="1142998" cy="13177"/>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323271</xdr:colOff>
      <xdr:row>437</xdr:row>
      <xdr:rowOff>154708</xdr:rowOff>
    </xdr:from>
    <xdr:ext cx="411714" cy="172227"/>
    <mc:AlternateContent xmlns:mc="http://schemas.openxmlformats.org/markup-compatibility/2006" xmlns:a14="http://schemas.microsoft.com/office/drawing/2010/main">
      <mc:Choice Requires="a14">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m:t>
                    </m:r>
                  </m:oMath>
                </m:oMathPara>
              </a14:m>
              <a:endParaRPr lang="en-US" sz="1100"/>
            </a:p>
          </xdr:txBody>
        </xdr:sp>
      </mc:Choice>
      <mc:Fallback xmlns="">
        <xdr:sp macro="" textlink="">
          <xdr:nvSpPr>
            <xdr:cNvPr id="237" name="TextBox 236">
              <a:extLst>
                <a:ext uri="{FF2B5EF4-FFF2-40B4-BE49-F238E27FC236}">
                  <a16:creationId xmlns:a16="http://schemas.microsoft.com/office/drawing/2014/main" id="{8BF31E6F-3DA1-9A45-AE19-ADF3E6931473}"/>
                </a:ext>
              </a:extLst>
            </xdr:cNvPr>
            <xdr:cNvSpPr txBox="1"/>
          </xdr:nvSpPr>
          <xdr:spPr>
            <a:xfrm>
              <a:off x="13520383515" y="107164908"/>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a:t>
              </a:r>
              <a:endParaRPr lang="en-US" sz="1100"/>
            </a:p>
          </xdr:txBody>
        </xdr:sp>
      </mc:Fallback>
    </mc:AlternateContent>
    <xdr:clientData/>
  </xdr:oneCellAnchor>
  <xdr:twoCellAnchor>
    <xdr:from>
      <xdr:col>3</xdr:col>
      <xdr:colOff>663864</xdr:colOff>
      <xdr:row>437</xdr:row>
      <xdr:rowOff>150090</xdr:rowOff>
    </xdr:from>
    <xdr:to>
      <xdr:col>3</xdr:col>
      <xdr:colOff>819727</xdr:colOff>
      <xdr:row>438</xdr:row>
      <xdr:rowOff>109682</xdr:rowOff>
    </xdr:to>
    <xdr:sp macro="" textlink="">
      <xdr:nvSpPr>
        <xdr:cNvPr id="238" name="Oval 237">
          <a:extLst>
            <a:ext uri="{FF2B5EF4-FFF2-40B4-BE49-F238E27FC236}">
              <a16:creationId xmlns:a16="http://schemas.microsoft.com/office/drawing/2014/main" id="{6017ACD1-A804-284C-9099-9CA383F98C36}"/>
            </a:ext>
          </a:extLst>
        </xdr:cNvPr>
        <xdr:cNvSpPr/>
      </xdr:nvSpPr>
      <xdr:spPr>
        <a:xfrm>
          <a:off x="13521949773" y="107160290"/>
          <a:ext cx="155863" cy="16279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2</xdr:col>
      <xdr:colOff>427181</xdr:colOff>
      <xdr:row>434</xdr:row>
      <xdr:rowOff>40411</xdr:rowOff>
    </xdr:from>
    <xdr:ext cx="3644441" cy="179857"/>
    <mc:AlternateContent xmlns:mc="http://schemas.openxmlformats.org/markup-compatibility/2006" xmlns:a14="http://schemas.microsoft.com/office/drawing/2010/main">
      <mc:Choice Requires="a14">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39" name="TextBox 238">
              <a:extLst>
                <a:ext uri="{FF2B5EF4-FFF2-40B4-BE49-F238E27FC236}">
                  <a16:creationId xmlns:a16="http://schemas.microsoft.com/office/drawing/2014/main" id="{910711FA-3EC8-2844-A296-13E9BA235788}"/>
                </a:ext>
              </a:extLst>
            </xdr:cNvPr>
            <xdr:cNvSpPr txBox="1"/>
          </xdr:nvSpPr>
          <xdr:spPr>
            <a:xfrm rot="1271928">
              <a:off x="13519523378" y="106441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oneCellAnchor>
    <xdr:from>
      <xdr:col>0</xdr:col>
      <xdr:colOff>750455</xdr:colOff>
      <xdr:row>436</xdr:row>
      <xdr:rowOff>167409</xdr:rowOff>
    </xdr:from>
    <xdr:ext cx="3644441" cy="179857"/>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40" name="TextBox 239">
              <a:extLst>
                <a:ext uri="{FF2B5EF4-FFF2-40B4-BE49-F238E27FC236}">
                  <a16:creationId xmlns:a16="http://schemas.microsoft.com/office/drawing/2014/main" id="{A7E99FD4-88C8-4F4B-B456-EA80A9A46712}"/>
                </a:ext>
              </a:extLst>
            </xdr:cNvPr>
            <xdr:cNvSpPr txBox="1"/>
          </xdr:nvSpPr>
          <xdr:spPr>
            <a:xfrm rot="2259416">
              <a:off x="13520851104" y="106974409"/>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oneCellAnchor>
    <xdr:from>
      <xdr:col>3</xdr:col>
      <xdr:colOff>11545</xdr:colOff>
      <xdr:row>451</xdr:row>
      <xdr:rowOff>2</xdr:rowOff>
    </xdr:from>
    <xdr:ext cx="3644441" cy="1888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50" b="0" i="1">
                        <a:latin typeface="Cambria Math" panose="02040503050406030204" pitchFamily="18" charset="0"/>
                      </a:rPr>
                      <m:t>𝑦</m:t>
                    </m:r>
                    <m:d>
                      <m:dPr>
                        <m:ctrlPr>
                          <a:rPr lang="en-US" sz="1050" b="0" i="1">
                            <a:latin typeface="Cambria Math" panose="02040503050406030204" pitchFamily="18" charset="0"/>
                          </a:rPr>
                        </m:ctrlPr>
                      </m:dPr>
                      <m:e>
                        <m:r>
                          <a:rPr lang="he-IL" sz="1050" b="0" i="1">
                            <a:latin typeface="Cambria Math" panose="02040503050406030204" pitchFamily="18" charset="0"/>
                          </a:rPr>
                          <m:t>מכונות</m:t>
                        </m:r>
                      </m:e>
                    </m:d>
                    <m:r>
                      <a:rPr lang="en-US" sz="1050" b="0" i="1">
                        <a:latin typeface="Cambria Math" panose="02040503050406030204" pitchFamily="18" charset="0"/>
                      </a:rPr>
                      <m:t>=</m:t>
                    </m:r>
                    <m:r>
                      <a:rPr lang="he-IL" sz="1050" b="0" i="1">
                        <a:latin typeface="Cambria Math" panose="02040503050406030204" pitchFamily="18" charset="0"/>
                      </a:rPr>
                      <m:t>80</m:t>
                    </m:r>
                    <m:r>
                      <a:rPr lang="en-US" sz="1050" b="0" i="1">
                        <a:latin typeface="Cambria Math" panose="02040503050406030204" pitchFamily="18" charset="0"/>
                      </a:rPr>
                      <m:t>−</m:t>
                    </m:r>
                    <m:r>
                      <a:rPr lang="he-IL" sz="1050" b="0" i="1">
                        <a:latin typeface="Cambria Math" panose="02040503050406030204" pitchFamily="18" charset="0"/>
                      </a:rPr>
                      <m:t>0.5∗30=65</m:t>
                    </m:r>
                  </m:oMath>
                </m:oMathPara>
              </a14:m>
              <a:endParaRPr lang="en-US" sz="1050"/>
            </a:p>
          </xdr:txBody>
        </xdr:sp>
      </mc:Choice>
      <mc:Fallback xmlns="">
        <xdr:sp macro="" textlink="">
          <xdr:nvSpPr>
            <xdr:cNvPr id="241" name="TextBox 240">
              <a:extLst>
                <a:ext uri="{FF2B5EF4-FFF2-40B4-BE49-F238E27FC236}">
                  <a16:creationId xmlns:a16="http://schemas.microsoft.com/office/drawing/2014/main" id="{20144B40-09C9-5C41-84D2-3D7EF227B728}"/>
                </a:ext>
              </a:extLst>
            </xdr:cNvPr>
            <xdr:cNvSpPr txBox="1"/>
          </xdr:nvSpPr>
          <xdr:spPr>
            <a:xfrm>
              <a:off x="13519113514" y="109880402"/>
              <a:ext cx="3644441" cy="1888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50" b="0" i="0">
                  <a:latin typeface="Cambria Math" panose="02040503050406030204" pitchFamily="18" charset="0"/>
                </a:rPr>
                <a:t>𝑦(</a:t>
              </a:r>
              <a:r>
                <a:rPr lang="he-IL" sz="1050" b="0" i="0">
                  <a:latin typeface="Cambria Math" panose="02040503050406030204" pitchFamily="18" charset="0"/>
                </a:rPr>
                <a:t>מכונות)</a:t>
              </a:r>
              <a:r>
                <a:rPr lang="en-US" sz="1050" b="0" i="0">
                  <a:latin typeface="Cambria Math" panose="02040503050406030204" pitchFamily="18" charset="0"/>
                </a:rPr>
                <a:t>=</a:t>
              </a:r>
              <a:r>
                <a:rPr lang="he-IL" sz="1050" b="0" i="0">
                  <a:latin typeface="Cambria Math" panose="02040503050406030204" pitchFamily="18" charset="0"/>
                </a:rPr>
                <a:t>80</a:t>
              </a:r>
              <a:r>
                <a:rPr lang="en-US" sz="1050" b="0" i="0">
                  <a:latin typeface="Cambria Math" panose="02040503050406030204" pitchFamily="18" charset="0"/>
                </a:rPr>
                <a:t>−</a:t>
              </a:r>
              <a:r>
                <a:rPr lang="he-IL" sz="1050" b="0" i="0">
                  <a:latin typeface="Cambria Math" panose="02040503050406030204" pitchFamily="18" charset="0"/>
                </a:rPr>
                <a:t>0.5∗30=65</a:t>
              </a:r>
              <a:endParaRPr lang="en-US" sz="1050"/>
            </a:p>
          </xdr:txBody>
        </xdr:sp>
      </mc:Fallback>
    </mc:AlternateContent>
    <xdr:clientData/>
  </xdr:oneCellAnchor>
  <xdr:twoCellAnchor>
    <xdr:from>
      <xdr:col>5</xdr:col>
      <xdr:colOff>404091</xdr:colOff>
      <xdr:row>454</xdr:row>
      <xdr:rowOff>132773</xdr:rowOff>
    </xdr:from>
    <xdr:to>
      <xdr:col>5</xdr:col>
      <xdr:colOff>404091</xdr:colOff>
      <xdr:row>470</xdr:row>
      <xdr:rowOff>155864</xdr:rowOff>
    </xdr:to>
    <xdr:cxnSp macro="">
      <xdr:nvCxnSpPr>
        <xdr:cNvPr id="242" name="Straight Arrow Connector 241">
          <a:extLst>
            <a:ext uri="{FF2B5EF4-FFF2-40B4-BE49-F238E27FC236}">
              <a16:creationId xmlns:a16="http://schemas.microsoft.com/office/drawing/2014/main" id="{1DC4315B-B063-AF48-8979-9B7D7DE882F0}"/>
            </a:ext>
          </a:extLst>
        </xdr:cNvPr>
        <xdr:cNvCxnSpPr/>
      </xdr:nvCxnSpPr>
      <xdr:spPr>
        <a:xfrm flipV="1">
          <a:off x="13520714409" y="1106227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40409</xdr:colOff>
      <xdr:row>467</xdr:row>
      <xdr:rowOff>109682</xdr:rowOff>
    </xdr:from>
    <xdr:to>
      <xdr:col>5</xdr:col>
      <xdr:colOff>813955</xdr:colOff>
      <xdr:row>467</xdr:row>
      <xdr:rowOff>121227</xdr:rowOff>
    </xdr:to>
    <xdr:cxnSp macro="">
      <xdr:nvCxnSpPr>
        <xdr:cNvPr id="243" name="Straight Arrow Connector 242">
          <a:extLst>
            <a:ext uri="{FF2B5EF4-FFF2-40B4-BE49-F238E27FC236}">
              <a16:creationId xmlns:a16="http://schemas.microsoft.com/office/drawing/2014/main" id="{76C28C81-796C-0C43-B34F-D0FEB3F5783E}"/>
            </a:ext>
          </a:extLst>
        </xdr:cNvPr>
        <xdr:cNvCxnSpPr/>
      </xdr:nvCxnSpPr>
      <xdr:spPr>
        <a:xfrm>
          <a:off x="13520304545" y="113241282"/>
          <a:ext cx="40755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5</xdr:col>
      <xdr:colOff>202045</xdr:colOff>
      <xdr:row>453</xdr:row>
      <xdr:rowOff>79664</xdr:rowOff>
    </xdr:from>
    <xdr:ext cx="411714"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071E05E-FD52-4346-85B4-869D037B3A7A}"/>
                </a:ext>
              </a:extLst>
            </xdr:cNvPr>
            <xdr:cNvSpPr txBox="1"/>
          </xdr:nvSpPr>
          <xdr:spPr>
            <a:xfrm>
              <a:off x="13520504741" y="1103664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0</xdr:col>
      <xdr:colOff>484908</xdr:colOff>
      <xdr:row>467</xdr:row>
      <xdr:rowOff>33482</xdr:rowOff>
    </xdr:from>
    <xdr:ext cx="411714"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DCDF3037-0268-BD42-86B3-874988010B84}"/>
                </a:ext>
              </a:extLst>
            </xdr:cNvPr>
            <xdr:cNvSpPr txBox="1"/>
          </xdr:nvSpPr>
          <xdr:spPr>
            <a:xfrm>
              <a:off x="13524349378" y="1131650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3</xdr:col>
      <xdr:colOff>75046</xdr:colOff>
      <xdr:row>465</xdr:row>
      <xdr:rowOff>40409</xdr:rowOff>
    </xdr:from>
    <xdr:to>
      <xdr:col>3</xdr:col>
      <xdr:colOff>744682</xdr:colOff>
      <xdr:row>467</xdr:row>
      <xdr:rowOff>109682</xdr:rowOff>
    </xdr:to>
    <xdr:cxnSp macro="">
      <xdr:nvCxnSpPr>
        <xdr:cNvPr id="246" name="Straight Connector 245">
          <a:extLst>
            <a:ext uri="{FF2B5EF4-FFF2-40B4-BE49-F238E27FC236}">
              <a16:creationId xmlns:a16="http://schemas.microsoft.com/office/drawing/2014/main" id="{72113E6F-920D-7344-AAF7-E467DEA72CE1}"/>
            </a:ext>
          </a:extLst>
        </xdr:cNvPr>
        <xdr:cNvCxnSpPr/>
      </xdr:nvCxnSpPr>
      <xdr:spPr>
        <a:xfrm>
          <a:off x="13522024818" y="112765609"/>
          <a:ext cx="669636" cy="4756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646544</xdr:colOff>
      <xdr:row>467</xdr:row>
      <xdr:rowOff>154709</xdr:rowOff>
    </xdr:from>
    <xdr:ext cx="411714"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9FC94758-9F4A-0F4B-806B-DCD880CBD8CA}"/>
                </a:ext>
              </a:extLst>
            </xdr:cNvPr>
            <xdr:cNvSpPr txBox="1"/>
          </xdr:nvSpPr>
          <xdr:spPr>
            <a:xfrm>
              <a:off x="13522536742"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738909</xdr:colOff>
      <xdr:row>462</xdr:row>
      <xdr:rowOff>190500</xdr:rowOff>
    </xdr:from>
    <xdr:to>
      <xdr:col>5</xdr:col>
      <xdr:colOff>409864</xdr:colOff>
      <xdr:row>465</xdr:row>
      <xdr:rowOff>46182</xdr:rowOff>
    </xdr:to>
    <xdr:cxnSp macro="">
      <xdr:nvCxnSpPr>
        <xdr:cNvPr id="248" name="Straight Connector 247">
          <a:extLst>
            <a:ext uri="{FF2B5EF4-FFF2-40B4-BE49-F238E27FC236}">
              <a16:creationId xmlns:a16="http://schemas.microsoft.com/office/drawing/2014/main" id="{DFECE883-2EF3-2A42-A2A1-3D3359631178}"/>
            </a:ext>
          </a:extLst>
        </xdr:cNvPr>
        <xdr:cNvCxnSpPr/>
      </xdr:nvCxnSpPr>
      <xdr:spPr>
        <a:xfrm>
          <a:off x="13520708636" y="112306100"/>
          <a:ext cx="1321955" cy="4652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357908</xdr:colOff>
      <xdr:row>462</xdr:row>
      <xdr:rowOff>131617</xdr:rowOff>
    </xdr:from>
    <xdr:ext cx="411714" cy="172227"/>
    <mc:AlternateContent xmlns:mc="http://schemas.openxmlformats.org/markup-compatibility/2006" xmlns:a14="http://schemas.microsoft.com/office/drawing/2010/main">
      <mc:Choice Requires="a14">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49" name="TextBox 248">
              <a:extLst>
                <a:ext uri="{FF2B5EF4-FFF2-40B4-BE49-F238E27FC236}">
                  <a16:creationId xmlns:a16="http://schemas.microsoft.com/office/drawing/2014/main" id="{C7CEF93E-70CB-DE46-93F9-220CB048F42D}"/>
                </a:ext>
              </a:extLst>
            </xdr:cNvPr>
            <xdr:cNvSpPr txBox="1"/>
          </xdr:nvSpPr>
          <xdr:spPr>
            <a:xfrm>
              <a:off x="13520348878" y="1122472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2</xdr:col>
      <xdr:colOff>236682</xdr:colOff>
      <xdr:row>466</xdr:row>
      <xdr:rowOff>4616</xdr:rowOff>
    </xdr:from>
    <xdr:ext cx="1508532" cy="190758"/>
    <mc:AlternateContent xmlns:mc="http://schemas.openxmlformats.org/markup-compatibility/2006" xmlns:a14="http://schemas.microsoft.com/office/drawing/2010/main">
      <mc:Choice Requires="a14">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50" name="TextBox 249">
              <a:extLst>
                <a:ext uri="{FF2B5EF4-FFF2-40B4-BE49-F238E27FC236}">
                  <a16:creationId xmlns:a16="http://schemas.microsoft.com/office/drawing/2014/main" id="{BEB1EC79-BEE2-E241-B34A-2F82B98270A2}"/>
                </a:ext>
              </a:extLst>
            </xdr:cNvPr>
            <xdr:cNvSpPr txBox="1"/>
          </xdr:nvSpPr>
          <xdr:spPr>
            <a:xfrm rot="2391504">
              <a:off x="13521849786" y="112933016"/>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3</xdr:col>
      <xdr:colOff>819728</xdr:colOff>
      <xdr:row>462</xdr:row>
      <xdr:rowOff>166253</xdr:rowOff>
    </xdr:from>
    <xdr:ext cx="1508532" cy="190758"/>
    <mc:AlternateContent xmlns:mc="http://schemas.openxmlformats.org/markup-compatibility/2006" xmlns:a14="http://schemas.microsoft.com/office/drawing/2010/main">
      <mc:Choice Requires="a14">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51" name="TextBox 250">
              <a:extLst>
                <a:ext uri="{FF2B5EF4-FFF2-40B4-BE49-F238E27FC236}">
                  <a16:creationId xmlns:a16="http://schemas.microsoft.com/office/drawing/2014/main" id="{F345EE5A-E247-C84E-ABCC-486EA8685E2F}"/>
                </a:ext>
              </a:extLst>
            </xdr:cNvPr>
            <xdr:cNvSpPr txBox="1"/>
          </xdr:nvSpPr>
          <xdr:spPr>
            <a:xfrm rot="1368485">
              <a:off x="13520441240" y="11228185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twoCellAnchor>
    <xdr:from>
      <xdr:col>3</xdr:col>
      <xdr:colOff>750455</xdr:colOff>
      <xdr:row>465</xdr:row>
      <xdr:rowOff>63500</xdr:rowOff>
    </xdr:from>
    <xdr:to>
      <xdr:col>3</xdr:col>
      <xdr:colOff>750455</xdr:colOff>
      <xdr:row>467</xdr:row>
      <xdr:rowOff>109682</xdr:rowOff>
    </xdr:to>
    <xdr:cxnSp macro="">
      <xdr:nvCxnSpPr>
        <xdr:cNvPr id="252" name="Straight Connector 251">
          <a:extLst>
            <a:ext uri="{FF2B5EF4-FFF2-40B4-BE49-F238E27FC236}">
              <a16:creationId xmlns:a16="http://schemas.microsoft.com/office/drawing/2014/main" id="{175BA780-7BEC-C54C-8DD0-5D3F309A1AA2}"/>
            </a:ext>
          </a:extLst>
        </xdr:cNvPr>
        <xdr:cNvCxnSpPr/>
      </xdr:nvCxnSpPr>
      <xdr:spPr>
        <a:xfrm>
          <a:off x="13522019045" y="112788700"/>
          <a:ext cx="0" cy="45258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773546</xdr:colOff>
      <xdr:row>465</xdr:row>
      <xdr:rowOff>63500</xdr:rowOff>
    </xdr:from>
    <xdr:to>
      <xdr:col>5</xdr:col>
      <xdr:colOff>404091</xdr:colOff>
      <xdr:row>465</xdr:row>
      <xdr:rowOff>63500</xdr:rowOff>
    </xdr:to>
    <xdr:cxnSp macro="">
      <xdr:nvCxnSpPr>
        <xdr:cNvPr id="253" name="Straight Connector 252">
          <a:extLst>
            <a:ext uri="{FF2B5EF4-FFF2-40B4-BE49-F238E27FC236}">
              <a16:creationId xmlns:a16="http://schemas.microsoft.com/office/drawing/2014/main" id="{056FF72A-D708-FE4B-A9CD-A5109909BD05}"/>
            </a:ext>
          </a:extLst>
        </xdr:cNvPr>
        <xdr:cNvCxnSpPr/>
      </xdr:nvCxnSpPr>
      <xdr:spPr>
        <a:xfrm flipH="1">
          <a:off x="13520714409" y="112788700"/>
          <a:ext cx="1281545"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496453</xdr:colOff>
      <xdr:row>467</xdr:row>
      <xdr:rowOff>148936</xdr:rowOff>
    </xdr:from>
    <xdr:ext cx="411714" cy="172227"/>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oMath>
                </m:oMathPara>
              </a14:m>
              <a:endParaRPr lang="en-US" sz="1100"/>
            </a:p>
          </xdr:txBody>
        </xdr:sp>
      </mc:Choice>
      <mc:Fallback xmlns="">
        <xdr:sp macro="" textlink="">
          <xdr:nvSpPr>
            <xdr:cNvPr id="254" name="TextBox 253">
              <a:extLst>
                <a:ext uri="{FF2B5EF4-FFF2-40B4-BE49-F238E27FC236}">
                  <a16:creationId xmlns:a16="http://schemas.microsoft.com/office/drawing/2014/main" id="{31315F92-C776-BA4F-AEF1-6D6E64E6033A}"/>
                </a:ext>
              </a:extLst>
            </xdr:cNvPr>
            <xdr:cNvSpPr txBox="1"/>
          </xdr:nvSpPr>
          <xdr:spPr>
            <a:xfrm>
              <a:off x="13521861333" y="11328053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endParaRPr lang="en-US" sz="1100"/>
            </a:p>
          </xdr:txBody>
        </xdr:sp>
      </mc:Fallback>
    </mc:AlternateContent>
    <xdr:clientData/>
  </xdr:oneCellAnchor>
  <xdr:oneCellAnchor>
    <xdr:from>
      <xdr:col>5</xdr:col>
      <xdr:colOff>334817</xdr:colOff>
      <xdr:row>464</xdr:row>
      <xdr:rowOff>172026</xdr:rowOff>
    </xdr:from>
    <xdr:ext cx="411714" cy="172227"/>
    <mc:AlternateContent xmlns:mc="http://schemas.openxmlformats.org/markup-compatibility/2006" xmlns:a14="http://schemas.microsoft.com/office/drawing/2010/main">
      <mc:Choice Requires="a14">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60</m:t>
                    </m:r>
                  </m:oMath>
                </m:oMathPara>
              </a14:m>
              <a:endParaRPr lang="en-US" sz="1100"/>
            </a:p>
          </xdr:txBody>
        </xdr:sp>
      </mc:Choice>
      <mc:Fallback xmlns="">
        <xdr:sp macro="" textlink="">
          <xdr:nvSpPr>
            <xdr:cNvPr id="255" name="TextBox 254">
              <a:extLst>
                <a:ext uri="{FF2B5EF4-FFF2-40B4-BE49-F238E27FC236}">
                  <a16:creationId xmlns:a16="http://schemas.microsoft.com/office/drawing/2014/main" id="{8FDB360F-6509-344C-AA76-9675614E0AE4}"/>
                </a:ext>
              </a:extLst>
            </xdr:cNvPr>
            <xdr:cNvSpPr txBox="1"/>
          </xdr:nvSpPr>
          <xdr:spPr>
            <a:xfrm>
              <a:off x="13520371969" y="112694026"/>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60</a:t>
              </a:r>
              <a:endParaRPr lang="en-US" sz="1100"/>
            </a:p>
          </xdr:txBody>
        </xdr:sp>
      </mc:Fallback>
    </mc:AlternateContent>
    <xdr:clientData/>
  </xdr:oneCellAnchor>
  <xdr:oneCellAnchor>
    <xdr:from>
      <xdr:col>3</xdr:col>
      <xdr:colOff>513772</xdr:colOff>
      <xdr:row>464</xdr:row>
      <xdr:rowOff>39254</xdr:rowOff>
    </xdr:from>
    <xdr:ext cx="411714" cy="172227"/>
    <mc:AlternateContent xmlns:mc="http://schemas.openxmlformats.org/markup-compatibility/2006" xmlns:a14="http://schemas.microsoft.com/office/drawing/2010/main">
      <mc:Choice Requires="a14">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40,60</m:t>
                    </m:r>
                  </m:oMath>
                </m:oMathPara>
              </a14:m>
              <a:endParaRPr lang="en-US" sz="1100"/>
            </a:p>
          </xdr:txBody>
        </xdr:sp>
      </mc:Choice>
      <mc:Fallback xmlns="">
        <xdr:sp macro="" textlink="">
          <xdr:nvSpPr>
            <xdr:cNvPr id="256" name="TextBox 255">
              <a:extLst>
                <a:ext uri="{FF2B5EF4-FFF2-40B4-BE49-F238E27FC236}">
                  <a16:creationId xmlns:a16="http://schemas.microsoft.com/office/drawing/2014/main" id="{7F34FAF7-9610-8E40-B0F8-3B611462AF34}"/>
                </a:ext>
              </a:extLst>
            </xdr:cNvPr>
            <xdr:cNvSpPr txBox="1"/>
          </xdr:nvSpPr>
          <xdr:spPr>
            <a:xfrm>
              <a:off x="13521844014" y="11256125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40,60</a:t>
              </a:r>
              <a:endParaRPr lang="en-US" sz="1100"/>
            </a:p>
          </xdr:txBody>
        </xdr:sp>
      </mc:Fallback>
    </mc:AlternateContent>
    <xdr:clientData/>
  </xdr:oneCellAnchor>
  <xdr:twoCellAnchor>
    <xdr:from>
      <xdr:col>4</xdr:col>
      <xdr:colOff>282864</xdr:colOff>
      <xdr:row>464</xdr:row>
      <xdr:rowOff>23090</xdr:rowOff>
    </xdr:from>
    <xdr:to>
      <xdr:col>4</xdr:col>
      <xdr:colOff>438727</xdr:colOff>
      <xdr:row>464</xdr:row>
      <xdr:rowOff>184728</xdr:rowOff>
    </xdr:to>
    <xdr:sp macro="" textlink="">
      <xdr:nvSpPr>
        <xdr:cNvPr id="257" name="Oval 256">
          <a:extLst>
            <a:ext uri="{FF2B5EF4-FFF2-40B4-BE49-F238E27FC236}">
              <a16:creationId xmlns:a16="http://schemas.microsoft.com/office/drawing/2014/main" id="{7A1E791D-B6AF-784F-82BA-8BA149310CE3}"/>
            </a:ext>
          </a:extLst>
        </xdr:cNvPr>
        <xdr:cNvSpPr/>
      </xdr:nvSpPr>
      <xdr:spPr>
        <a:xfrm>
          <a:off x="13521505273" y="112545090"/>
          <a:ext cx="155863" cy="16163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oneCellAnchor>
    <xdr:from>
      <xdr:col>2</xdr:col>
      <xdr:colOff>427181</xdr:colOff>
      <xdr:row>462</xdr:row>
      <xdr:rowOff>40411</xdr:rowOff>
    </xdr:from>
    <xdr:ext cx="3644441" cy="179857"/>
    <mc:AlternateContent xmlns:mc="http://schemas.openxmlformats.org/markup-compatibility/2006" xmlns:a14="http://schemas.microsoft.com/office/drawing/2010/main">
      <mc:Choice Requires="a14">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מכונות</m:t>
                        </m:r>
                      </m:e>
                    </m:d>
                    <m:r>
                      <a:rPr lang="en-US" sz="1000" b="0" i="1">
                        <a:latin typeface="Cambria Math" panose="02040503050406030204" pitchFamily="18" charset="0"/>
                      </a:rPr>
                      <m:t>=</m:t>
                    </m:r>
                    <m:r>
                      <a:rPr lang="he-IL" sz="1000" b="0" i="1">
                        <a:latin typeface="Cambria Math" panose="02040503050406030204" pitchFamily="18" charset="0"/>
                      </a:rPr>
                      <m:t>80</m:t>
                    </m:r>
                    <m:r>
                      <a:rPr lang="en-US" sz="1000" b="0" i="1">
                        <a:latin typeface="Cambria Math" panose="02040503050406030204" pitchFamily="18" charset="0"/>
                      </a:rPr>
                      <m:t>−</m:t>
                    </m:r>
                    <m:r>
                      <a:rPr lang="he-IL" sz="1000" b="0" i="1">
                        <a:latin typeface="Cambria Math" panose="02040503050406030204" pitchFamily="18" charset="0"/>
                      </a:rPr>
                      <m:t>0.5</m:t>
                    </m:r>
                    <m:r>
                      <a:rPr lang="en-US" sz="1000" b="0" i="1">
                        <a:latin typeface="Cambria Math" panose="02040503050406030204" pitchFamily="18" charset="0"/>
                      </a:rPr>
                      <m:t>𝑥</m:t>
                    </m:r>
                  </m:oMath>
                </m:oMathPara>
              </a14:m>
              <a:endParaRPr lang="en-US" sz="1000"/>
            </a:p>
          </xdr:txBody>
        </xdr:sp>
      </mc:Choice>
      <mc:Fallback xmlns="">
        <xdr:sp macro="" textlink="">
          <xdr:nvSpPr>
            <xdr:cNvPr id="258" name="TextBox 257">
              <a:extLst>
                <a:ext uri="{FF2B5EF4-FFF2-40B4-BE49-F238E27FC236}">
                  <a16:creationId xmlns:a16="http://schemas.microsoft.com/office/drawing/2014/main" id="{BC8787CA-2090-B04B-9EC0-BE8D20D5292D}"/>
                </a:ext>
              </a:extLst>
            </xdr:cNvPr>
            <xdr:cNvSpPr txBox="1"/>
          </xdr:nvSpPr>
          <xdr:spPr>
            <a:xfrm rot="1271928">
              <a:off x="13519523378" y="112156011"/>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מכונות)</a:t>
              </a:r>
              <a:r>
                <a:rPr lang="en-US" sz="1000" b="0" i="0">
                  <a:latin typeface="Cambria Math" panose="02040503050406030204" pitchFamily="18" charset="0"/>
                </a:rPr>
                <a:t>=</a:t>
              </a:r>
              <a:r>
                <a:rPr lang="he-IL" sz="1000" b="0" i="0">
                  <a:latin typeface="Cambria Math" panose="02040503050406030204" pitchFamily="18" charset="0"/>
                </a:rPr>
                <a:t>80</a:t>
              </a:r>
              <a:r>
                <a:rPr lang="en-US" sz="1000" b="0" i="0">
                  <a:latin typeface="Cambria Math" panose="02040503050406030204" pitchFamily="18" charset="0"/>
                </a:rPr>
                <a:t>−</a:t>
              </a:r>
              <a:r>
                <a:rPr lang="he-IL" sz="1000" b="0" i="0">
                  <a:latin typeface="Cambria Math" panose="02040503050406030204" pitchFamily="18" charset="0"/>
                </a:rPr>
                <a:t>0.5</a:t>
              </a:r>
              <a:r>
                <a:rPr lang="en-US" sz="1000" b="0" i="0">
                  <a:latin typeface="Cambria Math" panose="02040503050406030204" pitchFamily="18" charset="0"/>
                </a:rPr>
                <a:t>𝑥</a:t>
              </a:r>
              <a:endParaRPr lang="en-US" sz="1000"/>
            </a:p>
          </xdr:txBody>
        </xdr:sp>
      </mc:Fallback>
    </mc:AlternateContent>
    <xdr:clientData/>
  </xdr:oneCellAnchor>
  <xdr:twoCellAnchor>
    <xdr:from>
      <xdr:col>4</xdr:col>
      <xdr:colOff>357910</xdr:colOff>
      <xdr:row>464</xdr:row>
      <xdr:rowOff>184728</xdr:rowOff>
    </xdr:from>
    <xdr:to>
      <xdr:col>4</xdr:col>
      <xdr:colOff>360795</xdr:colOff>
      <xdr:row>467</xdr:row>
      <xdr:rowOff>127001</xdr:rowOff>
    </xdr:to>
    <xdr:cxnSp macro="">
      <xdr:nvCxnSpPr>
        <xdr:cNvPr id="259" name="Straight Connector 258">
          <a:extLst>
            <a:ext uri="{FF2B5EF4-FFF2-40B4-BE49-F238E27FC236}">
              <a16:creationId xmlns:a16="http://schemas.microsoft.com/office/drawing/2014/main" id="{6B27D6BA-C8C6-9B40-B70F-0BE9C2E9DAF4}"/>
            </a:ext>
          </a:extLst>
        </xdr:cNvPr>
        <xdr:cNvCxnSpPr>
          <a:stCxn id="257" idx="4"/>
        </xdr:cNvCxnSpPr>
      </xdr:nvCxnSpPr>
      <xdr:spPr>
        <a:xfrm>
          <a:off x="13521583205" y="112706728"/>
          <a:ext cx="2885" cy="551873"/>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161635</xdr:colOff>
      <xdr:row>467</xdr:row>
      <xdr:rowOff>154709</xdr:rowOff>
    </xdr:from>
    <xdr:ext cx="411714" cy="17222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D90491D3-5E9D-3F4B-B7AC-1D9D548BACDF}"/>
                </a:ext>
              </a:extLst>
            </xdr:cNvPr>
            <xdr:cNvSpPr txBox="1"/>
          </xdr:nvSpPr>
          <xdr:spPr>
            <a:xfrm>
              <a:off x="13521370651" y="1132863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a:t>
              </a:r>
              <a:endParaRPr lang="en-US" sz="1100"/>
            </a:p>
          </xdr:txBody>
        </xdr:sp>
      </mc:Fallback>
    </mc:AlternateContent>
    <xdr:clientData/>
  </xdr:oneCellAnchor>
  <xdr:twoCellAnchor>
    <xdr:from>
      <xdr:col>4</xdr:col>
      <xdr:colOff>386773</xdr:colOff>
      <xdr:row>464</xdr:row>
      <xdr:rowOff>132773</xdr:rowOff>
    </xdr:from>
    <xdr:to>
      <xdr:col>5</xdr:col>
      <xdr:colOff>375227</xdr:colOff>
      <xdr:row>464</xdr:row>
      <xdr:rowOff>138545</xdr:rowOff>
    </xdr:to>
    <xdr:cxnSp macro="">
      <xdr:nvCxnSpPr>
        <xdr:cNvPr id="261" name="Straight Connector 260">
          <a:extLst>
            <a:ext uri="{FF2B5EF4-FFF2-40B4-BE49-F238E27FC236}">
              <a16:creationId xmlns:a16="http://schemas.microsoft.com/office/drawing/2014/main" id="{9436E95F-F869-9C49-AA44-4AA6F231D5CA}"/>
            </a:ext>
          </a:extLst>
        </xdr:cNvPr>
        <xdr:cNvCxnSpPr/>
      </xdr:nvCxnSpPr>
      <xdr:spPr>
        <a:xfrm flipH="1" flipV="1">
          <a:off x="13520743273" y="112654773"/>
          <a:ext cx="813954" cy="5772"/>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334817</xdr:colOff>
      <xdr:row>464</xdr:row>
      <xdr:rowOff>39253</xdr:rowOff>
    </xdr:from>
    <xdr:ext cx="411714" cy="172227"/>
    <mc:AlternateContent xmlns:mc="http://schemas.openxmlformats.org/markup-compatibility/2006" xmlns:a14="http://schemas.microsoft.com/office/drawing/2010/main">
      <mc:Choice Requires="a14">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65</m:t>
                    </m:r>
                  </m:oMath>
                </m:oMathPara>
              </a14:m>
              <a:endParaRPr lang="en-US" sz="1100"/>
            </a:p>
          </xdr:txBody>
        </xdr:sp>
      </mc:Choice>
      <mc:Fallback xmlns="">
        <xdr:sp macro="" textlink="">
          <xdr:nvSpPr>
            <xdr:cNvPr id="262" name="TextBox 261">
              <a:extLst>
                <a:ext uri="{FF2B5EF4-FFF2-40B4-BE49-F238E27FC236}">
                  <a16:creationId xmlns:a16="http://schemas.microsoft.com/office/drawing/2014/main" id="{17F823F4-9C64-A54B-A5B2-82F5B8C82C3B}"/>
                </a:ext>
              </a:extLst>
            </xdr:cNvPr>
            <xdr:cNvSpPr txBox="1"/>
          </xdr:nvSpPr>
          <xdr:spPr>
            <a:xfrm>
              <a:off x="13520371969" y="11256125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65</a:t>
              </a:r>
              <a:endParaRPr lang="en-US" sz="1100"/>
            </a:p>
          </xdr:txBody>
        </xdr:sp>
      </mc:Fallback>
    </mc:AlternateContent>
    <xdr:clientData/>
  </xdr:oneCellAnchor>
  <xdr:oneCellAnchor>
    <xdr:from>
      <xdr:col>0</xdr:col>
      <xdr:colOff>669637</xdr:colOff>
      <xdr:row>465</xdr:row>
      <xdr:rowOff>75045</xdr:rowOff>
    </xdr:from>
    <xdr:ext cx="3644441" cy="179857"/>
    <mc:AlternateContent xmlns:mc="http://schemas.openxmlformats.org/markup-compatibility/2006" xmlns:a14="http://schemas.microsoft.com/office/drawing/2010/main">
      <mc:Choice Requires="a14">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000" b="0" i="1">
                        <a:latin typeface="Cambria Math" panose="02040503050406030204" pitchFamily="18" charset="0"/>
                      </a:rPr>
                      <m:t>𝑦</m:t>
                    </m:r>
                    <m:d>
                      <m:dPr>
                        <m:ctrlPr>
                          <a:rPr lang="en-US" sz="1000" b="0" i="1">
                            <a:latin typeface="Cambria Math" panose="02040503050406030204" pitchFamily="18" charset="0"/>
                          </a:rPr>
                        </m:ctrlPr>
                      </m:dPr>
                      <m:e>
                        <m:r>
                          <a:rPr lang="he-IL" sz="1000" b="0" i="1">
                            <a:latin typeface="Cambria Math" panose="02040503050406030204" pitchFamily="18" charset="0"/>
                          </a:rPr>
                          <m:t>קרקע</m:t>
                        </m:r>
                      </m:e>
                    </m:d>
                    <m:r>
                      <a:rPr lang="en-US" sz="1000" b="0" i="1">
                        <a:latin typeface="Cambria Math" panose="02040503050406030204" pitchFamily="18" charset="0"/>
                      </a:rPr>
                      <m:t>=100−</m:t>
                    </m:r>
                    <m:r>
                      <a:rPr lang="en-US" sz="1000" b="0" i="1">
                        <a:latin typeface="Cambria Math" panose="02040503050406030204" pitchFamily="18" charset="0"/>
                      </a:rPr>
                      <m:t>𝑥</m:t>
                    </m:r>
                  </m:oMath>
                </m:oMathPara>
              </a14:m>
              <a:endParaRPr lang="en-US" sz="1000"/>
            </a:p>
          </xdr:txBody>
        </xdr:sp>
      </mc:Choice>
      <mc:Fallback xmlns="">
        <xdr:sp macro="" textlink="">
          <xdr:nvSpPr>
            <xdr:cNvPr id="263" name="TextBox 262">
              <a:extLst>
                <a:ext uri="{FF2B5EF4-FFF2-40B4-BE49-F238E27FC236}">
                  <a16:creationId xmlns:a16="http://schemas.microsoft.com/office/drawing/2014/main" id="{8E470231-E89C-8D42-B650-85D5EF4FF17E}"/>
                </a:ext>
              </a:extLst>
            </xdr:cNvPr>
            <xdr:cNvSpPr txBox="1"/>
          </xdr:nvSpPr>
          <xdr:spPr>
            <a:xfrm rot="2259416">
              <a:off x="13520931922" y="112800245"/>
              <a:ext cx="3644441" cy="1798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𝑦(</a:t>
              </a:r>
              <a:r>
                <a:rPr lang="he-IL" sz="1000" b="0" i="0">
                  <a:latin typeface="Cambria Math" panose="02040503050406030204" pitchFamily="18" charset="0"/>
                </a:rPr>
                <a:t>קרקע)</a:t>
              </a:r>
              <a:r>
                <a:rPr lang="en-US" sz="1000" b="0" i="0">
                  <a:latin typeface="Cambria Math" panose="02040503050406030204" pitchFamily="18" charset="0"/>
                </a:rPr>
                <a:t>=100−𝑥</a:t>
              </a:r>
              <a:endParaRPr lang="en-US" sz="1000"/>
            </a:p>
          </xdr:txBody>
        </xdr:sp>
      </mc:Fallback>
    </mc:AlternateContent>
    <xdr:clientData/>
  </xdr:oneCellAnchor>
  <xdr:twoCellAnchor>
    <xdr:from>
      <xdr:col>6</xdr:col>
      <xdr:colOff>404091</xdr:colOff>
      <xdr:row>490</xdr:row>
      <xdr:rowOff>132773</xdr:rowOff>
    </xdr:from>
    <xdr:to>
      <xdr:col>6</xdr:col>
      <xdr:colOff>404091</xdr:colOff>
      <xdr:row>506</xdr:row>
      <xdr:rowOff>155864</xdr:rowOff>
    </xdr:to>
    <xdr:cxnSp macro="">
      <xdr:nvCxnSpPr>
        <xdr:cNvPr id="264" name="Straight Arrow Connector 263">
          <a:extLst>
            <a:ext uri="{FF2B5EF4-FFF2-40B4-BE49-F238E27FC236}">
              <a16:creationId xmlns:a16="http://schemas.microsoft.com/office/drawing/2014/main" id="{58CF5280-7A90-E643-BD73-4C956FFA7A42}"/>
            </a:ext>
          </a:extLst>
        </xdr:cNvPr>
        <xdr:cNvCxnSpPr/>
      </xdr:nvCxnSpPr>
      <xdr:spPr>
        <a:xfrm flipV="1">
          <a:off x="13519787309" y="118014173"/>
          <a:ext cx="0" cy="327429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40409</xdr:colOff>
      <xdr:row>503</xdr:row>
      <xdr:rowOff>109682</xdr:rowOff>
    </xdr:from>
    <xdr:to>
      <xdr:col>6</xdr:col>
      <xdr:colOff>813955</xdr:colOff>
      <xdr:row>503</xdr:row>
      <xdr:rowOff>121227</xdr:rowOff>
    </xdr:to>
    <xdr:cxnSp macro="">
      <xdr:nvCxnSpPr>
        <xdr:cNvPr id="265" name="Straight Arrow Connector 264">
          <a:extLst>
            <a:ext uri="{FF2B5EF4-FFF2-40B4-BE49-F238E27FC236}">
              <a16:creationId xmlns:a16="http://schemas.microsoft.com/office/drawing/2014/main" id="{8124A223-8985-584B-9DB6-226DA5370285}"/>
            </a:ext>
          </a:extLst>
        </xdr:cNvPr>
        <xdr:cNvCxnSpPr/>
      </xdr:nvCxnSpPr>
      <xdr:spPr>
        <a:xfrm>
          <a:off x="13519377445" y="120632682"/>
          <a:ext cx="4177146" cy="1154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202045</xdr:colOff>
      <xdr:row>489</xdr:row>
      <xdr:rowOff>79664</xdr:rowOff>
    </xdr:from>
    <xdr:ext cx="411714" cy="172227"/>
    <mc:AlternateContent xmlns:mc="http://schemas.openxmlformats.org/markup-compatibility/2006" xmlns:a14="http://schemas.microsoft.com/office/drawing/2010/main">
      <mc:Choice Requires="a14">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oMath>
                </m:oMathPara>
              </a14:m>
              <a:endParaRPr lang="en-US" sz="1100"/>
            </a:p>
          </xdr:txBody>
        </xdr:sp>
      </mc:Choice>
      <mc:Fallback xmlns="">
        <xdr:sp macro="" textlink="">
          <xdr:nvSpPr>
            <xdr:cNvPr id="266" name="TextBox 265">
              <a:extLst>
                <a:ext uri="{FF2B5EF4-FFF2-40B4-BE49-F238E27FC236}">
                  <a16:creationId xmlns:a16="http://schemas.microsoft.com/office/drawing/2014/main" id="{763CBF7E-7195-8344-9456-D390CB30AA57}"/>
                </a:ext>
              </a:extLst>
            </xdr:cNvPr>
            <xdr:cNvSpPr txBox="1"/>
          </xdr:nvSpPr>
          <xdr:spPr>
            <a:xfrm>
              <a:off x="13519577641" y="117757864"/>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endParaRPr lang="en-US" sz="1100"/>
            </a:p>
          </xdr:txBody>
        </xdr:sp>
      </mc:Fallback>
    </mc:AlternateContent>
    <xdr:clientData/>
  </xdr:oneCellAnchor>
  <xdr:oneCellAnchor>
    <xdr:from>
      <xdr:col>1</xdr:col>
      <xdr:colOff>484908</xdr:colOff>
      <xdr:row>503</xdr:row>
      <xdr:rowOff>33482</xdr:rowOff>
    </xdr:from>
    <xdr:ext cx="411714"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49CD0D22-D63F-B046-8A45-CA55DFEB4934}"/>
                </a:ext>
              </a:extLst>
            </xdr:cNvPr>
            <xdr:cNvSpPr txBox="1"/>
          </xdr:nvSpPr>
          <xdr:spPr>
            <a:xfrm>
              <a:off x="13523523878" y="1205564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a:t>
              </a:r>
              <a:endParaRPr lang="en-US" sz="1100"/>
            </a:p>
          </xdr:txBody>
        </xdr:sp>
      </mc:Fallback>
    </mc:AlternateContent>
    <xdr:clientData/>
  </xdr:oneCellAnchor>
  <xdr:twoCellAnchor>
    <xdr:from>
      <xdr:col>4</xdr:col>
      <xdr:colOff>75046</xdr:colOff>
      <xdr:row>496</xdr:row>
      <xdr:rowOff>103909</xdr:rowOff>
    </xdr:from>
    <xdr:to>
      <xdr:col>6</xdr:col>
      <xdr:colOff>404091</xdr:colOff>
      <xdr:row>503</xdr:row>
      <xdr:rowOff>109682</xdr:rowOff>
    </xdr:to>
    <xdr:cxnSp macro="">
      <xdr:nvCxnSpPr>
        <xdr:cNvPr id="268" name="Straight Connector 267">
          <a:extLst>
            <a:ext uri="{FF2B5EF4-FFF2-40B4-BE49-F238E27FC236}">
              <a16:creationId xmlns:a16="http://schemas.microsoft.com/office/drawing/2014/main" id="{63874EFC-74FE-B14D-BEEC-2B302CD9EF9F}"/>
            </a:ext>
          </a:extLst>
        </xdr:cNvPr>
        <xdr:cNvCxnSpPr/>
      </xdr:nvCxnSpPr>
      <xdr:spPr>
        <a:xfrm>
          <a:off x="13519787309" y="119204509"/>
          <a:ext cx="2081645" cy="1428173"/>
        </a:xfrm>
        <a:prstGeom prst="line">
          <a:avLst/>
        </a:prstGeom>
        <a:ln w="28575">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363681</xdr:colOff>
      <xdr:row>496</xdr:row>
      <xdr:rowOff>16163</xdr:rowOff>
    </xdr:from>
    <xdr:ext cx="411714"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A4BCEA27-A7ED-8E44-BD96-D930930D3C48}"/>
                </a:ext>
              </a:extLst>
            </xdr:cNvPr>
            <xdr:cNvSpPr txBox="1"/>
          </xdr:nvSpPr>
          <xdr:spPr>
            <a:xfrm>
              <a:off x="13519416005" y="119116763"/>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oneCellAnchor>
    <xdr:from>
      <xdr:col>3</xdr:col>
      <xdr:colOff>646544</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100</m:t>
                    </m:r>
                  </m:oMath>
                </m:oMathPara>
              </a14:m>
              <a:endParaRPr lang="en-US" sz="1100"/>
            </a:p>
          </xdr:txBody>
        </xdr:sp>
      </mc:Choice>
      <mc:Fallback xmlns="">
        <xdr:sp macro="" textlink="">
          <xdr:nvSpPr>
            <xdr:cNvPr id="270" name="TextBox 269">
              <a:extLst>
                <a:ext uri="{FF2B5EF4-FFF2-40B4-BE49-F238E27FC236}">
                  <a16:creationId xmlns:a16="http://schemas.microsoft.com/office/drawing/2014/main" id="{250CD6AC-8878-A14B-89AE-ADA974896446}"/>
                </a:ext>
              </a:extLst>
            </xdr:cNvPr>
            <xdr:cNvSpPr txBox="1"/>
          </xdr:nvSpPr>
          <xdr:spPr>
            <a:xfrm>
              <a:off x="13521711242"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100</a:t>
              </a:r>
              <a:endParaRPr lang="en-US" sz="1100"/>
            </a:p>
          </xdr:txBody>
        </xdr:sp>
      </mc:Fallback>
    </mc:AlternateContent>
    <xdr:clientData/>
  </xdr:oneCellAnchor>
  <xdr:twoCellAnchor>
    <xdr:from>
      <xdr:col>3</xdr:col>
      <xdr:colOff>51955</xdr:colOff>
      <xdr:row>492</xdr:row>
      <xdr:rowOff>184728</xdr:rowOff>
    </xdr:from>
    <xdr:to>
      <xdr:col>6</xdr:col>
      <xdr:colOff>404091</xdr:colOff>
      <xdr:row>503</xdr:row>
      <xdr:rowOff>109682</xdr:rowOff>
    </xdr:to>
    <xdr:cxnSp macro="">
      <xdr:nvCxnSpPr>
        <xdr:cNvPr id="271" name="Straight Connector 270">
          <a:extLst>
            <a:ext uri="{FF2B5EF4-FFF2-40B4-BE49-F238E27FC236}">
              <a16:creationId xmlns:a16="http://schemas.microsoft.com/office/drawing/2014/main" id="{34AB94E6-1364-284A-9132-0BC73A8AE769}"/>
            </a:ext>
          </a:extLst>
        </xdr:cNvPr>
        <xdr:cNvCxnSpPr/>
      </xdr:nvCxnSpPr>
      <xdr:spPr>
        <a:xfrm>
          <a:off x="13519787309" y="118472528"/>
          <a:ext cx="2930236" cy="2160154"/>
        </a:xfrm>
        <a:prstGeom prst="line">
          <a:avLst/>
        </a:prstGeom>
        <a:ln w="28575">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492</xdr:row>
      <xdr:rowOff>96982</xdr:rowOff>
    </xdr:from>
    <xdr:ext cx="411714" cy="172227"/>
    <mc:AlternateContent xmlns:mc="http://schemas.openxmlformats.org/markup-compatibility/2006" xmlns:a14="http://schemas.microsoft.com/office/drawing/2010/main">
      <mc:Choice Requires="a14">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2" name="TextBox 271">
              <a:extLst>
                <a:ext uri="{FF2B5EF4-FFF2-40B4-BE49-F238E27FC236}">
                  <a16:creationId xmlns:a16="http://schemas.microsoft.com/office/drawing/2014/main" id="{7AA3DA10-7F31-6F44-A45F-7198FE8FE86E}"/>
                </a:ext>
              </a:extLst>
            </xdr:cNvPr>
            <xdr:cNvSpPr txBox="1"/>
          </xdr:nvSpPr>
          <xdr:spPr>
            <a:xfrm>
              <a:off x="13519421778" y="118384782"/>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oneCellAnchor>
    <xdr:from>
      <xdr:col>2</xdr:col>
      <xdr:colOff>577272</xdr:colOff>
      <xdr:row>503</xdr:row>
      <xdr:rowOff>154709</xdr:rowOff>
    </xdr:from>
    <xdr:ext cx="411714"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160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92199A45-789D-9C4F-9A11-1711033FCEB9}"/>
                </a:ext>
              </a:extLst>
            </xdr:cNvPr>
            <xdr:cNvSpPr txBox="1"/>
          </xdr:nvSpPr>
          <xdr:spPr>
            <a:xfrm>
              <a:off x="13522606014" y="120677709"/>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160</a:t>
              </a:r>
              <a:endParaRPr lang="en-US" sz="1100"/>
            </a:p>
          </xdr:txBody>
        </xdr:sp>
      </mc:Fallback>
    </mc:AlternateContent>
    <xdr:clientData/>
  </xdr:oneCellAnchor>
  <xdr:twoCellAnchor>
    <xdr:from>
      <xdr:col>3</xdr:col>
      <xdr:colOff>86591</xdr:colOff>
      <xdr:row>498</xdr:row>
      <xdr:rowOff>190500</xdr:rowOff>
    </xdr:from>
    <xdr:to>
      <xdr:col>6</xdr:col>
      <xdr:colOff>409864</xdr:colOff>
      <xdr:row>503</xdr:row>
      <xdr:rowOff>109682</xdr:rowOff>
    </xdr:to>
    <xdr:cxnSp macro="">
      <xdr:nvCxnSpPr>
        <xdr:cNvPr id="274" name="Straight Connector 273">
          <a:extLst>
            <a:ext uri="{FF2B5EF4-FFF2-40B4-BE49-F238E27FC236}">
              <a16:creationId xmlns:a16="http://schemas.microsoft.com/office/drawing/2014/main" id="{6DF405FB-7F49-8541-AAE6-EA259AEDF64E}"/>
            </a:ext>
          </a:extLst>
        </xdr:cNvPr>
        <xdr:cNvCxnSpPr/>
      </xdr:nvCxnSpPr>
      <xdr:spPr>
        <a:xfrm>
          <a:off x="13519781536" y="119697500"/>
          <a:ext cx="2901373" cy="935182"/>
        </a:xfrm>
        <a:prstGeom prst="line">
          <a:avLst/>
        </a:prstGeom>
        <a:ln w="38100"/>
      </xdr:spPr>
      <xdr:style>
        <a:lnRef idx="1">
          <a:schemeClr val="accent1"/>
        </a:lnRef>
        <a:fillRef idx="0">
          <a:schemeClr val="accent1"/>
        </a:fillRef>
        <a:effectRef idx="0">
          <a:schemeClr val="accent1"/>
        </a:effectRef>
        <a:fontRef idx="minor">
          <a:schemeClr val="tx1"/>
        </a:fontRef>
      </xdr:style>
    </xdr:cxnSp>
    <xdr:clientData/>
  </xdr:twoCellAnchor>
  <xdr:oneCellAnchor>
    <xdr:from>
      <xdr:col>6</xdr:col>
      <xdr:colOff>357908</xdr:colOff>
      <xdr:row>498</xdr:row>
      <xdr:rowOff>131617</xdr:rowOff>
    </xdr:from>
    <xdr:ext cx="411714"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m:t>
                    </m:r>
                  </m:oMath>
                </m:oMathPara>
              </a14:m>
              <a:endParaRPr lang="en-US" sz="1100"/>
            </a:p>
          </xdr:txBody>
        </xdr:sp>
      </mc:Choice>
      <mc:Fallback xmlns="">
        <xdr:sp macro="" textlink="">
          <xdr:nvSpPr>
            <xdr:cNvPr id="275" name="TextBox 274">
              <a:extLst>
                <a:ext uri="{FF2B5EF4-FFF2-40B4-BE49-F238E27FC236}">
                  <a16:creationId xmlns:a16="http://schemas.microsoft.com/office/drawing/2014/main" id="{12CDFFD4-6E19-B348-9E83-06303571BCAA}"/>
                </a:ext>
              </a:extLst>
            </xdr:cNvPr>
            <xdr:cNvSpPr txBox="1"/>
          </xdr:nvSpPr>
          <xdr:spPr>
            <a:xfrm>
              <a:off x="13519421778" y="11963861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a:t>
              </a:r>
              <a:endParaRPr lang="en-US" sz="1100"/>
            </a:p>
          </xdr:txBody>
        </xdr:sp>
      </mc:Fallback>
    </mc:AlternateContent>
    <xdr:clientData/>
  </xdr:oneCellAnchor>
  <xdr:oneCellAnchor>
    <xdr:from>
      <xdr:col>5</xdr:col>
      <xdr:colOff>184726</xdr:colOff>
      <xdr:row>496</xdr:row>
      <xdr:rowOff>79663</xdr:rowOff>
    </xdr:from>
    <xdr:ext cx="1508532" cy="190758"/>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קרקע</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D01739D1-DCD1-0C4B-ADF4-DF14ECEAE9A6}"/>
                </a:ext>
              </a:extLst>
            </xdr:cNvPr>
            <xdr:cNvSpPr txBox="1"/>
          </xdr:nvSpPr>
          <xdr:spPr>
            <a:xfrm rot="2391504">
              <a:off x="13519425242" y="119180263"/>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קרקע</a:t>
              </a:r>
              <a:endParaRPr lang="en-US" sz="1100"/>
            </a:p>
          </xdr:txBody>
        </xdr:sp>
      </mc:Fallback>
    </mc:AlternateContent>
    <xdr:clientData/>
  </xdr:oneCellAnchor>
  <xdr:oneCellAnchor>
    <xdr:from>
      <xdr:col>4</xdr:col>
      <xdr:colOff>288635</xdr:colOff>
      <xdr:row>495</xdr:row>
      <xdr:rowOff>73891</xdr:rowOff>
    </xdr:from>
    <xdr:ext cx="1508532" cy="190758"/>
    <mc:AlternateContent xmlns:mc="http://schemas.openxmlformats.org/markup-compatibility/2006" xmlns:a14="http://schemas.microsoft.com/office/drawing/2010/main">
      <mc:Choice Requires="a14">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עובדים</m:t>
                    </m:r>
                  </m:oMath>
                </m:oMathPara>
              </a14:m>
              <a:endParaRPr lang="en-US" sz="1100"/>
            </a:p>
          </xdr:txBody>
        </xdr:sp>
      </mc:Choice>
      <mc:Fallback xmlns="">
        <xdr:sp macro="" textlink="">
          <xdr:nvSpPr>
            <xdr:cNvPr id="277" name="TextBox 276">
              <a:extLst>
                <a:ext uri="{FF2B5EF4-FFF2-40B4-BE49-F238E27FC236}">
                  <a16:creationId xmlns:a16="http://schemas.microsoft.com/office/drawing/2014/main" id="{EF604C0C-5DC9-6A40-B94C-1B283F1EE60F}"/>
                </a:ext>
              </a:extLst>
            </xdr:cNvPr>
            <xdr:cNvSpPr txBox="1"/>
          </xdr:nvSpPr>
          <xdr:spPr>
            <a:xfrm rot="2391504">
              <a:off x="13520146833" y="118971291"/>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עובדים</a:t>
              </a:r>
              <a:endParaRPr lang="en-US" sz="1100"/>
            </a:p>
          </xdr:txBody>
        </xdr:sp>
      </mc:Fallback>
    </mc:AlternateContent>
    <xdr:clientData/>
  </xdr:oneCellAnchor>
  <xdr:oneCellAnchor>
    <xdr:from>
      <xdr:col>5</xdr:col>
      <xdr:colOff>40409</xdr:colOff>
      <xdr:row>499</xdr:row>
      <xdr:rowOff>114298</xdr:rowOff>
    </xdr:from>
    <xdr:ext cx="1508532" cy="190758"/>
    <mc:AlternateContent xmlns:mc="http://schemas.openxmlformats.org/markup-compatibility/2006" xmlns:a14="http://schemas.microsoft.com/office/drawing/2010/main">
      <mc:Choice Requires="a14">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מכונות</m:t>
                    </m:r>
                  </m:oMath>
                </m:oMathPara>
              </a14:m>
              <a:endParaRPr lang="en-US" sz="1100"/>
            </a:p>
          </xdr:txBody>
        </xdr:sp>
      </mc:Choice>
      <mc:Fallback xmlns="">
        <xdr:sp macro="" textlink="">
          <xdr:nvSpPr>
            <xdr:cNvPr id="278" name="TextBox 277">
              <a:extLst>
                <a:ext uri="{FF2B5EF4-FFF2-40B4-BE49-F238E27FC236}">
                  <a16:creationId xmlns:a16="http://schemas.microsoft.com/office/drawing/2014/main" id="{524C531B-6FBF-2249-A2E5-29CEE896C6D4}"/>
                </a:ext>
              </a:extLst>
            </xdr:cNvPr>
            <xdr:cNvSpPr txBox="1"/>
          </xdr:nvSpPr>
          <xdr:spPr>
            <a:xfrm rot="1368485">
              <a:off x="13519569559" y="119824498"/>
              <a:ext cx="1508532" cy="1907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מכונות</a:t>
              </a:r>
              <a:endParaRPr lang="en-US" sz="1100"/>
            </a:p>
          </xdr:txBody>
        </xdr:sp>
      </mc:Fallback>
    </mc:AlternateContent>
    <xdr:clientData/>
  </xdr:oneCellAnchor>
  <xdr:oneCellAnchor>
    <xdr:from>
      <xdr:col>4</xdr:col>
      <xdr:colOff>473362</xdr:colOff>
      <xdr:row>500</xdr:row>
      <xdr:rowOff>45027</xdr:rowOff>
    </xdr:from>
    <xdr:ext cx="411714" cy="172227"/>
    <mc:AlternateContent xmlns:mc="http://schemas.openxmlformats.org/markup-compatibility/2006" xmlns:a14="http://schemas.microsoft.com/office/drawing/2010/main">
      <mc:Choice Requires="a14">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40,60</m:t>
                    </m:r>
                  </m:oMath>
                </m:oMathPara>
              </a14:m>
              <a:endParaRPr lang="en-US" sz="1100"/>
            </a:p>
          </xdr:txBody>
        </xdr:sp>
      </mc:Choice>
      <mc:Fallback xmlns="">
        <xdr:sp macro="" textlink="">
          <xdr:nvSpPr>
            <xdr:cNvPr id="279" name="TextBox 278">
              <a:extLst>
                <a:ext uri="{FF2B5EF4-FFF2-40B4-BE49-F238E27FC236}">
                  <a16:creationId xmlns:a16="http://schemas.microsoft.com/office/drawing/2014/main" id="{1168C3AB-49D3-B94F-A82A-303E2637B2EA}"/>
                </a:ext>
              </a:extLst>
            </xdr:cNvPr>
            <xdr:cNvSpPr txBox="1"/>
          </xdr:nvSpPr>
          <xdr:spPr>
            <a:xfrm>
              <a:off x="13521058924" y="119958427"/>
              <a:ext cx="411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40,60</a:t>
              </a:r>
              <a:endParaRPr lang="en-US" sz="1100"/>
            </a:p>
          </xdr:txBody>
        </xdr:sp>
      </mc:Fallback>
    </mc:AlternateContent>
    <xdr:clientData/>
  </xdr:oneCellAnchor>
  <xdr:twoCellAnchor>
    <xdr:from>
      <xdr:col>9</xdr:col>
      <xdr:colOff>744203</xdr:colOff>
      <xdr:row>26</xdr:row>
      <xdr:rowOff>145605</xdr:rowOff>
    </xdr:from>
    <xdr:to>
      <xdr:col>9</xdr:col>
      <xdr:colOff>760380</xdr:colOff>
      <xdr:row>41</xdr:row>
      <xdr:rowOff>165827</xdr:rowOff>
    </xdr:to>
    <xdr:cxnSp macro="">
      <xdr:nvCxnSpPr>
        <xdr:cNvPr id="3" name="Straight Arrow Connector 2">
          <a:extLst>
            <a:ext uri="{FF2B5EF4-FFF2-40B4-BE49-F238E27FC236}">
              <a16:creationId xmlns:a16="http://schemas.microsoft.com/office/drawing/2014/main" id="{DEA640C3-434B-92CF-9CA2-6C1873FEAC31}"/>
            </a:ext>
          </a:extLst>
        </xdr:cNvPr>
        <xdr:cNvCxnSpPr/>
      </xdr:nvCxnSpPr>
      <xdr:spPr>
        <a:xfrm flipV="1">
          <a:off x="13510179110" y="5047643"/>
          <a:ext cx="16177" cy="305366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230541</xdr:colOff>
      <xdr:row>41</xdr:row>
      <xdr:rowOff>0</xdr:rowOff>
    </xdr:from>
    <xdr:to>
      <xdr:col>10</xdr:col>
      <xdr:colOff>64713</xdr:colOff>
      <xdr:row>41</xdr:row>
      <xdr:rowOff>16179</xdr:rowOff>
    </xdr:to>
    <xdr:cxnSp macro="">
      <xdr:nvCxnSpPr>
        <xdr:cNvPr id="11" name="Straight Arrow Connector 10">
          <a:extLst>
            <a:ext uri="{FF2B5EF4-FFF2-40B4-BE49-F238E27FC236}">
              <a16:creationId xmlns:a16="http://schemas.microsoft.com/office/drawing/2014/main" id="{A40374B2-47DE-875D-3038-BA70B482D0C2}"/>
            </a:ext>
          </a:extLst>
        </xdr:cNvPr>
        <xdr:cNvCxnSpPr/>
      </xdr:nvCxnSpPr>
      <xdr:spPr>
        <a:xfrm flipV="1">
          <a:off x="13510049682" y="7935478"/>
          <a:ext cx="421445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683536</xdr:colOff>
      <xdr:row>25</xdr:row>
      <xdr:rowOff>165667</xdr:rowOff>
    </xdr:from>
    <xdr:ext cx="1732455" cy="172227"/>
    <mc:AlternateContent xmlns:mc="http://schemas.openxmlformats.org/markup-compatibility/2006" xmlns:a14="http://schemas.microsoft.com/office/drawing/2010/main">
      <mc:Choice Requires="a14">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21" name="TextBox 20">
              <a:extLst>
                <a:ext uri="{FF2B5EF4-FFF2-40B4-BE49-F238E27FC236}">
                  <a16:creationId xmlns:a16="http://schemas.microsoft.com/office/drawing/2014/main" id="{FA2F5546-F55E-3D00-5F7C-8654751B2440}"/>
                </a:ext>
              </a:extLst>
            </xdr:cNvPr>
            <xdr:cNvSpPr txBox="1"/>
          </xdr:nvSpPr>
          <xdr:spPr>
            <a:xfrm>
              <a:off x="13509348595" y="486547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105160</xdr:colOff>
      <xdr:row>40</xdr:row>
      <xdr:rowOff>100954</xdr:rowOff>
    </xdr:from>
    <xdr:ext cx="1732455" cy="172227"/>
    <mc:AlternateContent xmlns:mc="http://schemas.openxmlformats.org/markup-compatibility/2006" xmlns:a14="http://schemas.microsoft.com/office/drawing/2010/main">
      <mc:Choice Requires="a14">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22" name="TextBox 21">
              <a:extLst>
                <a:ext uri="{FF2B5EF4-FFF2-40B4-BE49-F238E27FC236}">
                  <a16:creationId xmlns:a16="http://schemas.microsoft.com/office/drawing/2014/main" id="{D484D8E1-ED35-D5CB-0D66-A1073B820770}"/>
                </a:ext>
              </a:extLst>
            </xdr:cNvPr>
            <xdr:cNvSpPr txBox="1"/>
          </xdr:nvSpPr>
          <xdr:spPr>
            <a:xfrm>
              <a:off x="13513482162" y="783420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9</xdr:col>
      <xdr:colOff>525796</xdr:colOff>
      <xdr:row>34</xdr:row>
      <xdr:rowOff>109040</xdr:rowOff>
    </xdr:from>
    <xdr:ext cx="1404844" cy="178510"/>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=25</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3EEB28B2-B079-C342-FB64-989E402F32AC}"/>
                </a:ext>
              </a:extLst>
            </xdr:cNvPr>
            <xdr:cNvSpPr txBox="1"/>
          </xdr:nvSpPr>
          <xdr:spPr>
            <a:xfrm>
              <a:off x="13509008850" y="6628913"/>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𝑌_𝑀𝐴𝑋^𝐾=25</a:t>
              </a:r>
              <a:endParaRPr lang="en-US" sz="1100"/>
            </a:p>
          </xdr:txBody>
        </xdr:sp>
      </mc:Fallback>
    </mc:AlternateContent>
    <xdr:clientData/>
  </xdr:oneCellAnchor>
  <xdr:oneCellAnchor>
    <xdr:from>
      <xdr:col>9</xdr:col>
      <xdr:colOff>517706</xdr:colOff>
      <xdr:row>29</xdr:row>
      <xdr:rowOff>202065</xdr:rowOff>
    </xdr:from>
    <xdr:ext cx="1404844" cy="192232"/>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𝑌</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r>
                          <a:rPr lang="en-US" sz="1100" b="0" i="1">
                            <a:latin typeface="Cambria Math" panose="02040503050406030204" pitchFamily="18" charset="0"/>
                          </a:rPr>
                          <m:t>,</m:t>
                        </m:r>
                        <m:r>
                          <a:rPr lang="en-US" sz="1100" b="0" i="1">
                            <a:latin typeface="Cambria Math" panose="02040503050406030204" pitchFamily="18" charset="0"/>
                          </a:rPr>
                          <m:t>𝑀</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5FA1798A-C975-2A7B-7EEF-B6F80248EB8C}"/>
                </a:ext>
              </a:extLst>
            </xdr:cNvPr>
            <xdr:cNvSpPr txBox="1"/>
          </xdr:nvSpPr>
          <xdr:spPr>
            <a:xfrm>
              <a:off x="13509016940" y="5710791"/>
              <a:ext cx="1404844" cy="19223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𝑌_𝑀𝐴𝑋^(𝑂,𝑀)=50</a:t>
              </a:r>
              <a:endParaRPr lang="en-US" sz="1100"/>
            </a:p>
          </xdr:txBody>
        </xdr:sp>
      </mc:Fallback>
    </mc:AlternateContent>
    <xdr:clientData/>
  </xdr:oneCellAnchor>
  <xdr:oneCellAnchor>
    <xdr:from>
      <xdr:col>7</xdr:col>
      <xdr:colOff>331657</xdr:colOff>
      <xdr:row>41</xdr:row>
      <xdr:rowOff>16014</xdr:rowOff>
    </xdr:from>
    <xdr:ext cx="1404844" cy="178510"/>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𝑂</m:t>
                        </m:r>
                      </m:sup>
                    </m:sSubSup>
                    <m:r>
                      <a:rPr lang="en-US" sz="1100" b="0" i="1">
                        <a:latin typeface="Cambria Math" panose="02040503050406030204" pitchFamily="18" charset="0"/>
                      </a:rPr>
                      <m:t>=40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27A24BD3-C24F-F3B0-02DB-80E01F5735D4}"/>
                </a:ext>
              </a:extLst>
            </xdr:cNvPr>
            <xdr:cNvSpPr txBox="1"/>
          </xdr:nvSpPr>
          <xdr:spPr>
            <a:xfrm>
              <a:off x="13511006875" y="7951492"/>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𝑋_𝑀𝐴𝑋^𝑂=40</a:t>
              </a:r>
              <a:endParaRPr lang="en-US" sz="1100"/>
            </a:p>
          </xdr:txBody>
        </xdr:sp>
      </mc:Fallback>
    </mc:AlternateContent>
    <xdr:clientData/>
  </xdr:oneCellAnchor>
  <xdr:oneCellAnchor>
    <xdr:from>
      <xdr:col>6</xdr:col>
      <xdr:colOff>250764</xdr:colOff>
      <xdr:row>41</xdr:row>
      <xdr:rowOff>20059</xdr:rowOff>
    </xdr:from>
    <xdr:ext cx="1404844" cy="178510"/>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𝐾</m:t>
                        </m:r>
                      </m:sup>
                    </m:sSubSup>
                    <m:r>
                      <a:rPr lang="en-US" sz="1100" b="0" i="1">
                        <a:latin typeface="Cambria Math" panose="02040503050406030204" pitchFamily="18" charset="0"/>
                      </a:rPr>
                      <m:t>=50</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53A80239-256C-A6EC-A8DC-439088FF440E}"/>
                </a:ext>
              </a:extLst>
            </xdr:cNvPr>
            <xdr:cNvSpPr txBox="1"/>
          </xdr:nvSpPr>
          <xdr:spPr>
            <a:xfrm>
              <a:off x="13511912863" y="7955537"/>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𝑋_𝑀𝐴𝑋^𝐾=50</a:t>
              </a:r>
              <a:endParaRPr lang="en-US" sz="1100"/>
            </a:p>
          </xdr:txBody>
        </xdr:sp>
      </mc:Fallback>
    </mc:AlternateContent>
    <xdr:clientData/>
  </xdr:oneCellAnchor>
  <xdr:oneCellAnchor>
    <xdr:from>
      <xdr:col>5</xdr:col>
      <xdr:colOff>145605</xdr:colOff>
      <xdr:row>41</xdr:row>
      <xdr:rowOff>24103</xdr:rowOff>
    </xdr:from>
    <xdr:ext cx="1404844" cy="178510"/>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Sup>
                      <m:sSubSupPr>
                        <m:ctrlPr>
                          <a:rPr lang="en-US" sz="1100" b="0" i="1">
                            <a:latin typeface="Cambria Math" panose="02040503050406030204" pitchFamily="18" charset="0"/>
                          </a:rPr>
                        </m:ctrlPr>
                      </m:sSubSupPr>
                      <m:e>
                        <m:r>
                          <a:rPr lang="en-US" sz="1100" b="0" i="1">
                            <a:latin typeface="Cambria Math" panose="02040503050406030204" pitchFamily="18" charset="0"/>
                          </a:rPr>
                          <m:t>𝑋</m:t>
                        </m:r>
                      </m:e>
                      <m:sub>
                        <m:r>
                          <a:rPr lang="en-US" sz="1100" b="0" i="1">
                            <a:latin typeface="Cambria Math" panose="02040503050406030204" pitchFamily="18" charset="0"/>
                          </a:rPr>
                          <m:t>𝑀𝐴𝑋</m:t>
                        </m:r>
                      </m:sub>
                      <m:sup>
                        <m:r>
                          <a:rPr lang="en-US" sz="1100" b="0" i="1">
                            <a:latin typeface="Cambria Math" panose="02040503050406030204" pitchFamily="18" charset="0"/>
                          </a:rPr>
                          <m:t>𝑀</m:t>
                        </m:r>
                      </m:sup>
                    </m:sSubSup>
                    <m:r>
                      <a:rPr lang="en-US" sz="1100" b="0" i="1">
                        <a:latin typeface="Cambria Math" panose="02040503050406030204" pitchFamily="18" charset="0"/>
                      </a:rPr>
                      <m:t>=60</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FBE1D037-1BCC-3C80-4A94-6F30018ABF2B}"/>
                </a:ext>
              </a:extLst>
            </xdr:cNvPr>
            <xdr:cNvSpPr txBox="1"/>
          </xdr:nvSpPr>
          <xdr:spPr>
            <a:xfrm>
              <a:off x="13512944232" y="7959581"/>
              <a:ext cx="1404844" cy="17851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𝑋_𝑀𝐴𝑋^𝑀=60</a:t>
              </a:r>
              <a:endParaRPr lang="en-US" sz="1100"/>
            </a:p>
          </xdr:txBody>
        </xdr:sp>
      </mc:Fallback>
    </mc:AlternateContent>
    <xdr:clientData/>
  </xdr:oneCellAnchor>
  <xdr:twoCellAnchor>
    <xdr:from>
      <xdr:col>7</xdr:col>
      <xdr:colOff>128091</xdr:colOff>
      <xdr:row>34</xdr:row>
      <xdr:rowOff>198184</xdr:rowOff>
    </xdr:from>
    <xdr:to>
      <xdr:col>9</xdr:col>
      <xdr:colOff>764426</xdr:colOff>
      <xdr:row>41</xdr:row>
      <xdr:rowOff>20059</xdr:rowOff>
    </xdr:to>
    <xdr:cxnSp macro="">
      <xdr:nvCxnSpPr>
        <xdr:cNvPr id="31" name="Straight Connector 30">
          <a:extLst>
            <a:ext uri="{FF2B5EF4-FFF2-40B4-BE49-F238E27FC236}">
              <a16:creationId xmlns:a16="http://schemas.microsoft.com/office/drawing/2014/main" id="{356E8DA2-58E4-E9D9-3EA7-134BAAB5FDE2}"/>
            </a:ext>
          </a:extLst>
        </xdr:cNvPr>
        <xdr:cNvCxnSpPr>
          <a:endCxn id="28" idx="0"/>
        </xdr:cNvCxnSpPr>
      </xdr:nvCxnSpPr>
      <xdr:spPr>
        <a:xfrm>
          <a:off x="13510175064" y="6718057"/>
          <a:ext cx="2440221" cy="123748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8</xdr:col>
      <xdr:colOff>55289</xdr:colOff>
      <xdr:row>30</xdr:row>
      <xdr:rowOff>161783</xdr:rowOff>
    </xdr:from>
    <xdr:to>
      <xdr:col>9</xdr:col>
      <xdr:colOff>736114</xdr:colOff>
      <xdr:row>41</xdr:row>
      <xdr:rowOff>16014</xdr:rowOff>
    </xdr:to>
    <xdr:cxnSp macro="">
      <xdr:nvCxnSpPr>
        <xdr:cNvPr id="32" name="Straight Connector 31">
          <a:extLst>
            <a:ext uri="{FF2B5EF4-FFF2-40B4-BE49-F238E27FC236}">
              <a16:creationId xmlns:a16="http://schemas.microsoft.com/office/drawing/2014/main" id="{54B6BAE6-1DF0-85D6-73EA-BA215E25F43B}"/>
            </a:ext>
          </a:extLst>
        </xdr:cNvPr>
        <xdr:cNvCxnSpPr>
          <a:endCxn id="27" idx="0"/>
        </xdr:cNvCxnSpPr>
      </xdr:nvCxnSpPr>
      <xdr:spPr>
        <a:xfrm>
          <a:off x="13510203376" y="5872738"/>
          <a:ext cx="1505921" cy="2078754"/>
        </a:xfrm>
        <a:prstGeom prst="line">
          <a:avLst/>
        </a:prstGeom>
        <a:ln w="38100">
          <a:solidFill>
            <a:srgbClr val="00B0F0"/>
          </a:solidFill>
        </a:ln>
      </xdr:spPr>
      <xdr:style>
        <a:lnRef idx="3">
          <a:schemeClr val="accent5"/>
        </a:lnRef>
        <a:fillRef idx="0">
          <a:schemeClr val="accent5"/>
        </a:fillRef>
        <a:effectRef idx="2">
          <a:schemeClr val="accent5"/>
        </a:effectRef>
        <a:fontRef idx="minor">
          <a:schemeClr val="tx1"/>
        </a:fontRef>
      </xdr:style>
    </xdr:cxnSp>
    <xdr:clientData/>
  </xdr:twoCellAnchor>
  <xdr:twoCellAnchor>
    <xdr:from>
      <xdr:col>6</xdr:col>
      <xdr:colOff>121337</xdr:colOff>
      <xdr:row>30</xdr:row>
      <xdr:rowOff>141561</xdr:rowOff>
    </xdr:from>
    <xdr:to>
      <xdr:col>9</xdr:col>
      <xdr:colOff>748248</xdr:colOff>
      <xdr:row>40</xdr:row>
      <xdr:rowOff>198185</xdr:rowOff>
    </xdr:to>
    <xdr:cxnSp macro="">
      <xdr:nvCxnSpPr>
        <xdr:cNvPr id="35" name="Straight Connector 34">
          <a:extLst>
            <a:ext uri="{FF2B5EF4-FFF2-40B4-BE49-F238E27FC236}">
              <a16:creationId xmlns:a16="http://schemas.microsoft.com/office/drawing/2014/main" id="{BB44AA13-5A4E-1898-BB59-741E1E2E7574}"/>
            </a:ext>
          </a:extLst>
        </xdr:cNvPr>
        <xdr:cNvCxnSpPr/>
      </xdr:nvCxnSpPr>
      <xdr:spPr>
        <a:xfrm>
          <a:off x="13510191242" y="5852516"/>
          <a:ext cx="3255892" cy="207891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7</xdr:col>
      <xdr:colOff>222453</xdr:colOff>
      <xdr:row>33</xdr:row>
      <xdr:rowOff>188331</xdr:rowOff>
    </xdr:from>
    <xdr:ext cx="1894238" cy="175433"/>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65FF728E-DE53-389A-D379-2D038B491C5C}"/>
                </a:ext>
              </a:extLst>
            </xdr:cNvPr>
            <xdr:cNvSpPr txBox="1"/>
          </xdr:nvSpPr>
          <xdr:spPr>
            <a:xfrm rot="1884031">
              <a:off x="13510626685" y="65059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oneCellAnchor>
    <xdr:from>
      <xdr:col>8</xdr:col>
      <xdr:colOff>823002</xdr:colOff>
      <xdr:row>29</xdr:row>
      <xdr:rowOff>178293</xdr:rowOff>
    </xdr:from>
    <xdr:ext cx="175433" cy="1894238"/>
    <mc:AlternateContent xmlns:mc="http://schemas.openxmlformats.org/markup-compatibility/2006" xmlns:a14="http://schemas.microsoft.com/office/drawing/2010/main">
      <mc:Choice Requires="a14">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𝑂</m:t>
                        </m:r>
                      </m:sup>
                    </m:sSup>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39" name="TextBox 38">
              <a:extLst>
                <a:ext uri="{FF2B5EF4-FFF2-40B4-BE49-F238E27FC236}">
                  <a16:creationId xmlns:a16="http://schemas.microsoft.com/office/drawing/2014/main" id="{59FC5253-E185-5675-1145-9B2186033CDB}"/>
                </a:ext>
              </a:extLst>
            </xdr:cNvPr>
            <xdr:cNvSpPr txBox="1"/>
          </xdr:nvSpPr>
          <xdr:spPr>
            <a:xfrm rot="3229120">
              <a:off x="13509906749" y="6546421"/>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𝑌^𝑂=50−1.25𝑋</a:t>
              </a:r>
              <a:endParaRPr lang="en-US" sz="1100"/>
            </a:p>
          </xdr:txBody>
        </xdr:sp>
      </mc:Fallback>
    </mc:AlternateContent>
    <xdr:clientData/>
  </xdr:oneCellAnchor>
  <xdr:oneCellAnchor>
    <xdr:from>
      <xdr:col>6</xdr:col>
      <xdr:colOff>541975</xdr:colOff>
      <xdr:row>38</xdr:row>
      <xdr:rowOff>147884</xdr:rowOff>
    </xdr:from>
    <xdr:ext cx="1894238" cy="175433"/>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𝐾</m:t>
                        </m:r>
                      </m:sup>
                    </m:sSup>
                    <m:r>
                      <a:rPr lang="en-US" sz="1100" b="0" i="1">
                        <a:latin typeface="Cambria Math" panose="02040503050406030204" pitchFamily="18" charset="0"/>
                      </a:rPr>
                      <m:t>=25−0.5</m:t>
                    </m:r>
                    <m:r>
                      <a:rPr lang="en-US" sz="1100" b="0" i="1">
                        <a:latin typeface="Cambria Math" panose="02040503050406030204" pitchFamily="18" charset="0"/>
                      </a:rPr>
                      <m:t>𝑋</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B6C9AE54-6E68-DC32-D127-2B4D9269C505}"/>
                </a:ext>
              </a:extLst>
            </xdr:cNvPr>
            <xdr:cNvSpPr txBox="1"/>
          </xdr:nvSpPr>
          <xdr:spPr>
            <a:xfrm rot="1721642">
              <a:off x="13511132258" y="747667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𝑌^𝐾=25−0.5𝑋</a:t>
              </a:r>
              <a:endParaRPr lang="en-US" sz="1100"/>
            </a:p>
          </xdr:txBody>
        </xdr:sp>
      </mc:Fallback>
    </mc:AlternateContent>
    <xdr:clientData/>
  </xdr:oneCellAnchor>
  <xdr:twoCellAnchor>
    <xdr:from>
      <xdr:col>8</xdr:col>
      <xdr:colOff>635000</xdr:colOff>
      <xdr:row>35</xdr:row>
      <xdr:rowOff>36401</xdr:rowOff>
    </xdr:from>
    <xdr:to>
      <xdr:col>9</xdr:col>
      <xdr:colOff>752293</xdr:colOff>
      <xdr:row>37</xdr:row>
      <xdr:rowOff>113248</xdr:rowOff>
    </xdr:to>
    <xdr:cxnSp macro="">
      <xdr:nvCxnSpPr>
        <xdr:cNvPr id="42" name="Straight Connector 41">
          <a:extLst>
            <a:ext uri="{FF2B5EF4-FFF2-40B4-BE49-F238E27FC236}">
              <a16:creationId xmlns:a16="http://schemas.microsoft.com/office/drawing/2014/main" id="{48709441-EB49-3850-DED1-462C66FFE03A}"/>
            </a:ext>
          </a:extLst>
        </xdr:cNvPr>
        <xdr:cNvCxnSpPr/>
      </xdr:nvCxnSpPr>
      <xdr:spPr>
        <a:xfrm>
          <a:off x="13510187197" y="6758503"/>
          <a:ext cx="942389" cy="48130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145604</xdr:colOff>
      <xdr:row>37</xdr:row>
      <xdr:rowOff>109203</xdr:rowOff>
    </xdr:from>
    <xdr:to>
      <xdr:col>8</xdr:col>
      <xdr:colOff>630955</xdr:colOff>
      <xdr:row>40</xdr:row>
      <xdr:rowOff>173917</xdr:rowOff>
    </xdr:to>
    <xdr:cxnSp macro="">
      <xdr:nvCxnSpPr>
        <xdr:cNvPr id="44" name="Straight Connector 43">
          <a:extLst>
            <a:ext uri="{FF2B5EF4-FFF2-40B4-BE49-F238E27FC236}">
              <a16:creationId xmlns:a16="http://schemas.microsoft.com/office/drawing/2014/main" id="{3097086A-9DD8-9092-ABD0-F5C60E525F0B}"/>
            </a:ext>
          </a:extLst>
        </xdr:cNvPr>
        <xdr:cNvCxnSpPr/>
      </xdr:nvCxnSpPr>
      <xdr:spPr>
        <a:xfrm>
          <a:off x="13511133631" y="7235764"/>
          <a:ext cx="485351" cy="67140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8</xdr:col>
      <xdr:colOff>533885</xdr:colOff>
      <xdr:row>36</xdr:row>
      <xdr:rowOff>190096</xdr:rowOff>
    </xdr:from>
    <xdr:to>
      <xdr:col>8</xdr:col>
      <xdr:colOff>671401</xdr:colOff>
      <xdr:row>38</xdr:row>
      <xdr:rowOff>4044</xdr:rowOff>
    </xdr:to>
    <xdr:sp macro="" textlink="">
      <xdr:nvSpPr>
        <xdr:cNvPr id="48" name="Heart 47">
          <a:extLst>
            <a:ext uri="{FF2B5EF4-FFF2-40B4-BE49-F238E27FC236}">
              <a16:creationId xmlns:a16="http://schemas.microsoft.com/office/drawing/2014/main" id="{B5CB8160-EAE9-E37D-B379-77B14833B40C}"/>
            </a:ext>
          </a:extLst>
        </xdr:cNvPr>
        <xdr:cNvSpPr/>
      </xdr:nvSpPr>
      <xdr:spPr>
        <a:xfrm>
          <a:off x="13511093185" y="7114427"/>
          <a:ext cx="137516" cy="218407"/>
        </a:xfrm>
        <a:prstGeom prst="heart">
          <a:avLst/>
        </a:prstGeom>
      </xdr:spPr>
      <xdr:style>
        <a:lnRef idx="2">
          <a:schemeClr val="accent4">
            <a:shade val="15000"/>
          </a:schemeClr>
        </a:lnRef>
        <a:fillRef idx="1">
          <a:schemeClr val="accent4"/>
        </a:fillRef>
        <a:effectRef idx="0">
          <a:schemeClr val="accent4"/>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288075</xdr:colOff>
      <xdr:row>45</xdr:row>
      <xdr:rowOff>60640</xdr:rowOff>
    </xdr:from>
    <xdr:to>
      <xdr:col>6</xdr:col>
      <xdr:colOff>304252</xdr:colOff>
      <xdr:row>60</xdr:row>
      <xdr:rowOff>80862</xdr:rowOff>
    </xdr:to>
    <xdr:cxnSp macro="">
      <xdr:nvCxnSpPr>
        <xdr:cNvPr id="49" name="Straight Arrow Connector 48">
          <a:extLst>
            <a:ext uri="{FF2B5EF4-FFF2-40B4-BE49-F238E27FC236}">
              <a16:creationId xmlns:a16="http://schemas.microsoft.com/office/drawing/2014/main" id="{A14E680C-D36E-4012-2551-C0D7FDA4A40F}"/>
            </a:ext>
          </a:extLst>
        </xdr:cNvPr>
        <xdr:cNvCxnSpPr/>
      </xdr:nvCxnSpPr>
      <xdr:spPr>
        <a:xfrm flipV="1">
          <a:off x="13549182649" y="8767295"/>
          <a:ext cx="16177" cy="303870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57</xdr:row>
      <xdr:rowOff>125210</xdr:rowOff>
    </xdr:from>
    <xdr:to>
      <xdr:col>6</xdr:col>
      <xdr:colOff>757848</xdr:colOff>
      <xdr:row>57</xdr:row>
      <xdr:rowOff>141389</xdr:rowOff>
    </xdr:to>
    <xdr:cxnSp macro="">
      <xdr:nvCxnSpPr>
        <xdr:cNvPr id="50" name="Straight Arrow Connector 49">
          <a:extLst>
            <a:ext uri="{FF2B5EF4-FFF2-40B4-BE49-F238E27FC236}">
              <a16:creationId xmlns:a16="http://schemas.microsoft.com/office/drawing/2014/main" id="{71975386-2892-581D-5645-F3FC0371F976}"/>
            </a:ext>
          </a:extLst>
        </xdr:cNvPr>
        <xdr:cNvCxnSpPr/>
      </xdr:nvCxnSpPr>
      <xdr:spPr>
        <a:xfrm flipV="1">
          <a:off x="13548729053" y="11246654"/>
          <a:ext cx="4221038"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44</xdr:row>
      <xdr:rowOff>209</xdr:rowOff>
    </xdr:from>
    <xdr:ext cx="1732455"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EE8F2A4-688E-3A06-0791-07D85382DBD6}"/>
                </a:ext>
              </a:extLst>
            </xdr:cNvPr>
            <xdr:cNvSpPr txBox="1"/>
          </xdr:nvSpPr>
          <xdr:spPr>
            <a:xfrm>
              <a:off x="13548345383" y="8505632"/>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57</xdr:row>
      <xdr:rowOff>24933</xdr:rowOff>
    </xdr:from>
    <xdr:ext cx="1732455" cy="172227"/>
    <mc:AlternateContent xmlns:mc="http://schemas.openxmlformats.org/markup-compatibility/2006" xmlns:a14="http://schemas.microsoft.com/office/drawing/2010/main">
      <mc:Choice Requires="a14">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52" name="TextBox 51">
              <a:extLst>
                <a:ext uri="{FF2B5EF4-FFF2-40B4-BE49-F238E27FC236}">
                  <a16:creationId xmlns:a16="http://schemas.microsoft.com/office/drawing/2014/main" id="{ECE0265E-67CF-AD19-E241-AF6FC4ACCBAE}"/>
                </a:ext>
              </a:extLst>
            </xdr:cNvPr>
            <xdr:cNvSpPr txBox="1"/>
          </xdr:nvSpPr>
          <xdr:spPr>
            <a:xfrm>
              <a:off x="13552273160" y="1114637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49</xdr:row>
      <xdr:rowOff>76648</xdr:rowOff>
    </xdr:from>
    <xdr:to>
      <xdr:col>6</xdr:col>
      <xdr:colOff>305109</xdr:colOff>
      <xdr:row>51</xdr:row>
      <xdr:rowOff>196761</xdr:rowOff>
    </xdr:to>
    <xdr:cxnSp macro="">
      <xdr:nvCxnSpPr>
        <xdr:cNvPr id="53" name="Straight Connector 52">
          <a:extLst>
            <a:ext uri="{FF2B5EF4-FFF2-40B4-BE49-F238E27FC236}">
              <a16:creationId xmlns:a16="http://schemas.microsoft.com/office/drawing/2014/main" id="{282EFFE8-CF60-E0F1-B821-964A6771FE3F}"/>
            </a:ext>
          </a:extLst>
        </xdr:cNvPr>
        <xdr:cNvCxnSpPr/>
      </xdr:nvCxnSpPr>
      <xdr:spPr>
        <a:xfrm>
          <a:off x="13549181792" y="9588233"/>
          <a:ext cx="1016131" cy="52257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51</xdr:row>
      <xdr:rowOff>180754</xdr:rowOff>
    </xdr:from>
    <xdr:to>
      <xdr:col>5</xdr:col>
      <xdr:colOff>228490</xdr:colOff>
      <xdr:row>57</xdr:row>
      <xdr:rowOff>116267</xdr:rowOff>
    </xdr:to>
    <xdr:cxnSp macro="">
      <xdr:nvCxnSpPr>
        <xdr:cNvPr id="55" name="Straight Connector 54">
          <a:extLst>
            <a:ext uri="{FF2B5EF4-FFF2-40B4-BE49-F238E27FC236}">
              <a16:creationId xmlns:a16="http://schemas.microsoft.com/office/drawing/2014/main" id="{7BFDFF62-C4E4-D21D-517D-A7A928FA461D}"/>
            </a:ext>
          </a:extLst>
        </xdr:cNvPr>
        <xdr:cNvCxnSpPr/>
      </xdr:nvCxnSpPr>
      <xdr:spPr>
        <a:xfrm>
          <a:off x="13550184080" y="10094803"/>
          <a:ext cx="894793" cy="1142908"/>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49</xdr:row>
      <xdr:rowOff>132544</xdr:rowOff>
    </xdr:from>
    <xdr:ext cx="1894238" cy="143501"/>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57" name="TextBox 56">
              <a:extLst>
                <a:ext uri="{FF2B5EF4-FFF2-40B4-BE49-F238E27FC236}">
                  <a16:creationId xmlns:a16="http://schemas.microsoft.com/office/drawing/2014/main" id="{09DBB162-870E-8B2D-D51E-5B5001369A27}"/>
                </a:ext>
              </a:extLst>
            </xdr:cNvPr>
            <xdr:cNvSpPr txBox="1"/>
          </xdr:nvSpPr>
          <xdr:spPr>
            <a:xfrm rot="1721642">
              <a:off x="13548812589" y="964412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50</xdr:row>
      <xdr:rowOff>35195</xdr:rowOff>
    </xdr:from>
    <xdr:ext cx="160300" cy="1894238"/>
    <mc:AlternateContent xmlns:mc="http://schemas.openxmlformats.org/markup-compatibility/2006" xmlns:a14="http://schemas.microsoft.com/office/drawing/2010/main">
      <mc:Choice Requires="a14">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59" name="TextBox 58">
              <a:extLst>
                <a:ext uri="{FF2B5EF4-FFF2-40B4-BE49-F238E27FC236}">
                  <a16:creationId xmlns:a16="http://schemas.microsoft.com/office/drawing/2014/main" id="{79A6A22F-D586-CCF7-4D66-6A44C1D7B25F}"/>
                </a:ext>
              </a:extLst>
            </xdr:cNvPr>
            <xdr:cNvSpPr txBox="1"/>
          </xdr:nvSpPr>
          <xdr:spPr>
            <a:xfrm rot="3229120">
              <a:off x="13549851565" y="1061498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49</xdr:row>
      <xdr:rowOff>20748</xdr:rowOff>
    </xdr:from>
    <xdr:ext cx="1894238" cy="143501"/>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60" name="TextBox 59">
              <a:extLst>
                <a:ext uri="{FF2B5EF4-FFF2-40B4-BE49-F238E27FC236}">
                  <a16:creationId xmlns:a16="http://schemas.microsoft.com/office/drawing/2014/main" id="{BC1AE7BC-D130-D1E8-2D2E-C4C862D6697F}"/>
                </a:ext>
              </a:extLst>
            </xdr:cNvPr>
            <xdr:cNvSpPr txBox="1"/>
          </xdr:nvSpPr>
          <xdr:spPr>
            <a:xfrm>
              <a:off x="13548123927" y="9532333"/>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57</xdr:row>
      <xdr:rowOff>190678</xdr:rowOff>
    </xdr:from>
    <xdr:ext cx="1894238" cy="143501"/>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61" name="TextBox 60">
              <a:extLst>
                <a:ext uri="{FF2B5EF4-FFF2-40B4-BE49-F238E27FC236}">
                  <a16:creationId xmlns:a16="http://schemas.microsoft.com/office/drawing/2014/main" id="{DF7E2B28-DED0-75CC-5AF6-89491837F0C9}"/>
                </a:ext>
              </a:extLst>
            </xdr:cNvPr>
            <xdr:cNvSpPr txBox="1"/>
          </xdr:nvSpPr>
          <xdr:spPr>
            <a:xfrm>
              <a:off x="13550212271" y="1131212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51</xdr:row>
      <xdr:rowOff>196761</xdr:rowOff>
    </xdr:from>
    <xdr:to>
      <xdr:col>5</xdr:col>
      <xdr:colOff>232535</xdr:colOff>
      <xdr:row>57</xdr:row>
      <xdr:rowOff>125211</xdr:rowOff>
    </xdr:to>
    <xdr:cxnSp macro="">
      <xdr:nvCxnSpPr>
        <xdr:cNvPr id="63" name="Straight Connector 62">
          <a:extLst>
            <a:ext uri="{FF2B5EF4-FFF2-40B4-BE49-F238E27FC236}">
              <a16:creationId xmlns:a16="http://schemas.microsoft.com/office/drawing/2014/main" id="{63E95DE2-932B-ACEB-0EE5-A66B7D0F75B9}"/>
            </a:ext>
          </a:extLst>
        </xdr:cNvPr>
        <xdr:cNvCxnSpPr/>
      </xdr:nvCxnSpPr>
      <xdr:spPr>
        <a:xfrm>
          <a:off x="13550180035" y="10110810"/>
          <a:ext cx="31303" cy="1135845"/>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52</xdr:row>
      <xdr:rowOff>13415</xdr:rowOff>
    </xdr:from>
    <xdr:to>
      <xdr:col>6</xdr:col>
      <xdr:colOff>281725</xdr:colOff>
      <xdr:row>52</xdr:row>
      <xdr:rowOff>13415</xdr:rowOff>
    </xdr:to>
    <xdr:cxnSp macro="">
      <xdr:nvCxnSpPr>
        <xdr:cNvPr id="64" name="Straight Connector 63">
          <a:extLst>
            <a:ext uri="{FF2B5EF4-FFF2-40B4-BE49-F238E27FC236}">
              <a16:creationId xmlns:a16="http://schemas.microsoft.com/office/drawing/2014/main" id="{7774744C-591B-122A-8761-064075B40FEE}"/>
            </a:ext>
          </a:extLst>
        </xdr:cNvPr>
        <xdr:cNvCxnSpPr/>
      </xdr:nvCxnSpPr>
      <xdr:spPr>
        <a:xfrm flipH="1">
          <a:off x="13549205176" y="10128697"/>
          <a:ext cx="956972"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215532</xdr:colOff>
      <xdr:row>46</xdr:row>
      <xdr:rowOff>52052</xdr:rowOff>
    </xdr:from>
    <xdr:ext cx="1894238" cy="140872"/>
    <mc:AlternateContent xmlns:mc="http://schemas.openxmlformats.org/markup-compatibility/2006" xmlns:a14="http://schemas.microsoft.com/office/drawing/2010/main">
      <mc:Choice Requires="a14">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25−0.5</m:t>
                    </m:r>
                    <m:r>
                      <a:rPr lang="en-US" sz="900" b="0" i="1">
                        <a:latin typeface="Cambria Math" panose="02040503050406030204" pitchFamily="18" charset="0"/>
                      </a:rPr>
                      <m:t>𝑋</m:t>
                    </m:r>
                    <m:r>
                      <a:rPr lang="he-IL" sz="900" b="0" i="1">
                        <a:latin typeface="Cambria Math" panose="02040503050406030204" pitchFamily="18" charset="0"/>
                      </a:rPr>
                      <m:t>=50−1.25</m:t>
                    </m:r>
                    <m:r>
                      <a:rPr lang="en-US" sz="900" b="0" i="1">
                        <a:latin typeface="Cambria Math" panose="02040503050406030204" pitchFamily="18" charset="0"/>
                      </a:rPr>
                      <m:t>𝑋</m:t>
                    </m:r>
                  </m:oMath>
                </m:oMathPara>
              </a14:m>
              <a:endParaRPr lang="en-US" sz="900"/>
            </a:p>
          </xdr:txBody>
        </xdr:sp>
      </mc:Choice>
      <mc:Fallback xmlns="">
        <xdr:sp macro="" textlink="">
          <xdr:nvSpPr>
            <xdr:cNvPr id="67" name="TextBox 66">
              <a:extLst>
                <a:ext uri="{FF2B5EF4-FFF2-40B4-BE49-F238E27FC236}">
                  <a16:creationId xmlns:a16="http://schemas.microsoft.com/office/drawing/2014/main" id="{C22227AB-66DB-C4ED-B646-74F7BFC5CDF2}"/>
                </a:ext>
              </a:extLst>
            </xdr:cNvPr>
            <xdr:cNvSpPr txBox="1"/>
          </xdr:nvSpPr>
          <xdr:spPr>
            <a:xfrm>
              <a:off x="13550784667" y="8959939"/>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25−0.5𝑋</a:t>
              </a:r>
              <a:r>
                <a:rPr lang="he-IL" sz="900" b="0" i="0">
                  <a:latin typeface="Cambria Math" panose="02040503050406030204" pitchFamily="18" charset="0"/>
                </a:rPr>
                <a:t>=50−1.25</a:t>
              </a:r>
              <a:r>
                <a:rPr lang="en-US" sz="900" b="0" i="0">
                  <a:latin typeface="Cambria Math" panose="02040503050406030204" pitchFamily="18" charset="0"/>
                </a:rPr>
                <a:t>𝑋</a:t>
              </a:r>
              <a:endParaRPr lang="en-US" sz="900"/>
            </a:p>
          </xdr:txBody>
        </xdr:sp>
      </mc:Fallback>
    </mc:AlternateContent>
    <xdr:clientData/>
  </xdr:oneCellAnchor>
  <xdr:oneCellAnchor>
    <xdr:from>
      <xdr:col>2</xdr:col>
      <xdr:colOff>211060</xdr:colOff>
      <xdr:row>47</xdr:row>
      <xdr:rowOff>47580</xdr:rowOff>
    </xdr:from>
    <xdr:ext cx="1894238" cy="140872"/>
    <mc:AlternateContent xmlns:mc="http://schemas.openxmlformats.org/markup-compatibility/2006" xmlns:a14="http://schemas.microsoft.com/office/drawing/2010/main">
      <mc:Choice Requires="a14">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=33.33</m:t>
                    </m:r>
                  </m:oMath>
                </m:oMathPara>
              </a14:m>
              <a:endParaRPr lang="en-US" sz="900"/>
            </a:p>
          </xdr:txBody>
        </xdr:sp>
      </mc:Choice>
      <mc:Fallback xmlns="">
        <xdr:sp macro="" textlink="">
          <xdr:nvSpPr>
            <xdr:cNvPr id="68" name="TextBox 67">
              <a:extLst>
                <a:ext uri="{FF2B5EF4-FFF2-40B4-BE49-F238E27FC236}">
                  <a16:creationId xmlns:a16="http://schemas.microsoft.com/office/drawing/2014/main" id="{623EB157-EBFE-EAD7-65FC-9EFAE9AB4A1E}"/>
                </a:ext>
              </a:extLst>
            </xdr:cNvPr>
            <xdr:cNvSpPr txBox="1"/>
          </xdr:nvSpPr>
          <xdr:spPr>
            <a:xfrm>
              <a:off x="13550789139" y="915670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𝑋=33.33</a:t>
              </a:r>
              <a:endParaRPr lang="en-US" sz="900"/>
            </a:p>
          </xdr:txBody>
        </xdr:sp>
      </mc:Fallback>
    </mc:AlternateContent>
    <xdr:clientData/>
  </xdr:oneCellAnchor>
  <xdr:oneCellAnchor>
    <xdr:from>
      <xdr:col>2</xdr:col>
      <xdr:colOff>220004</xdr:colOff>
      <xdr:row>48</xdr:row>
      <xdr:rowOff>56524</xdr:rowOff>
    </xdr:from>
    <xdr:ext cx="1894238" cy="140872"/>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=8.335</m:t>
                    </m:r>
                  </m:oMath>
                </m:oMathPara>
              </a14:m>
              <a:endParaRPr lang="en-US" sz="900"/>
            </a:p>
          </xdr:txBody>
        </xdr:sp>
      </mc:Choice>
      <mc:Fallback xmlns="">
        <xdr:sp macro="" textlink="">
          <xdr:nvSpPr>
            <xdr:cNvPr id="69" name="TextBox 68">
              <a:extLst>
                <a:ext uri="{FF2B5EF4-FFF2-40B4-BE49-F238E27FC236}">
                  <a16:creationId xmlns:a16="http://schemas.microsoft.com/office/drawing/2014/main" id="{380EB87E-5137-8027-A7F9-2F2C7FBF392F}"/>
                </a:ext>
              </a:extLst>
            </xdr:cNvPr>
            <xdr:cNvSpPr txBox="1"/>
          </xdr:nvSpPr>
          <xdr:spPr>
            <a:xfrm>
              <a:off x="13550780195" y="936687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𝑌=8.335</a:t>
              </a:r>
              <a:endParaRPr lang="en-US" sz="900"/>
            </a:p>
          </xdr:txBody>
        </xdr:sp>
      </mc:Fallback>
    </mc:AlternateContent>
    <xdr:clientData/>
  </xdr:oneCellAnchor>
  <xdr:oneCellAnchor>
    <xdr:from>
      <xdr:col>4</xdr:col>
      <xdr:colOff>94791</xdr:colOff>
      <xdr:row>57</xdr:row>
      <xdr:rowOff>172791</xdr:rowOff>
    </xdr:from>
    <xdr:ext cx="1894238" cy="140872"/>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70" name="TextBox 69">
              <a:extLst>
                <a:ext uri="{FF2B5EF4-FFF2-40B4-BE49-F238E27FC236}">
                  <a16:creationId xmlns:a16="http://schemas.microsoft.com/office/drawing/2014/main" id="{B7CF65C5-DCEE-B5DE-00CC-A9D6F0C55279}"/>
                </a:ext>
              </a:extLst>
            </xdr:cNvPr>
            <xdr:cNvSpPr txBox="1"/>
          </xdr:nvSpPr>
          <xdr:spPr>
            <a:xfrm>
              <a:off x="13549250830" y="1129423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51</xdr:row>
      <xdr:rowOff>154903</xdr:rowOff>
    </xdr:from>
    <xdr:ext cx="1894238" cy="140872"/>
    <mc:AlternateContent xmlns:mc="http://schemas.openxmlformats.org/markup-compatibility/2006" xmlns:a14="http://schemas.microsoft.com/office/drawing/2010/main">
      <mc:Choice Requires="a14">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71" name="TextBox 70">
              <a:extLst>
                <a:ext uri="{FF2B5EF4-FFF2-40B4-BE49-F238E27FC236}">
                  <a16:creationId xmlns:a16="http://schemas.microsoft.com/office/drawing/2014/main" id="{18EEC453-619E-B33F-CC9F-EBD6B3CD83E2}"/>
                </a:ext>
              </a:extLst>
            </xdr:cNvPr>
            <xdr:cNvSpPr txBox="1"/>
          </xdr:nvSpPr>
          <xdr:spPr>
            <a:xfrm>
              <a:off x="13548047907" y="1006895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6</xdr:col>
      <xdr:colOff>288075</xdr:colOff>
      <xdr:row>67</xdr:row>
      <xdr:rowOff>60640</xdr:rowOff>
    </xdr:from>
    <xdr:to>
      <xdr:col>6</xdr:col>
      <xdr:colOff>304252</xdr:colOff>
      <xdr:row>82</xdr:row>
      <xdr:rowOff>80862</xdr:rowOff>
    </xdr:to>
    <xdr:cxnSp macro="">
      <xdr:nvCxnSpPr>
        <xdr:cNvPr id="72" name="Straight Arrow Connector 71">
          <a:extLst>
            <a:ext uri="{FF2B5EF4-FFF2-40B4-BE49-F238E27FC236}">
              <a16:creationId xmlns:a16="http://schemas.microsoft.com/office/drawing/2014/main" id="{540852F2-E393-BD42-A273-367322B31355}"/>
            </a:ext>
          </a:extLst>
        </xdr:cNvPr>
        <xdr:cNvCxnSpPr/>
      </xdr:nvCxnSpPr>
      <xdr:spPr>
        <a:xfrm flipV="1">
          <a:off x="13537512595" y="9243386"/>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79</xdr:row>
      <xdr:rowOff>125210</xdr:rowOff>
    </xdr:from>
    <xdr:to>
      <xdr:col>6</xdr:col>
      <xdr:colOff>757848</xdr:colOff>
      <xdr:row>79</xdr:row>
      <xdr:rowOff>141389</xdr:rowOff>
    </xdr:to>
    <xdr:cxnSp macro="">
      <xdr:nvCxnSpPr>
        <xdr:cNvPr id="73" name="Straight Arrow Connector 72">
          <a:extLst>
            <a:ext uri="{FF2B5EF4-FFF2-40B4-BE49-F238E27FC236}">
              <a16:creationId xmlns:a16="http://schemas.microsoft.com/office/drawing/2014/main" id="{7DFD760B-043C-374E-AE59-F75F5418B7F0}"/>
            </a:ext>
          </a:extLst>
        </xdr:cNvPr>
        <xdr:cNvCxnSpPr/>
      </xdr:nvCxnSpPr>
      <xdr:spPr>
        <a:xfrm flipV="1">
          <a:off x="13537058999" y="11736024"/>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66</xdr:row>
      <xdr:rowOff>209</xdr:rowOff>
    </xdr:from>
    <xdr:ext cx="1732455"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3B2431E6-2610-5D44-983E-8C0EFDB7ACE4}"/>
                </a:ext>
              </a:extLst>
            </xdr:cNvPr>
            <xdr:cNvSpPr txBox="1"/>
          </xdr:nvSpPr>
          <xdr:spPr>
            <a:xfrm>
              <a:off x="13536675254" y="8980616"/>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79</xdr:row>
      <xdr:rowOff>24933</xdr:rowOff>
    </xdr:from>
    <xdr:ext cx="1732455" cy="172227"/>
    <mc:AlternateContent xmlns:mc="http://schemas.openxmlformats.org/markup-compatibility/2006" xmlns:a14="http://schemas.microsoft.com/office/drawing/2010/main">
      <mc:Choice Requires="a14">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75" name="TextBox 74">
              <a:extLst>
                <a:ext uri="{FF2B5EF4-FFF2-40B4-BE49-F238E27FC236}">
                  <a16:creationId xmlns:a16="http://schemas.microsoft.com/office/drawing/2014/main" id="{5708C640-FDDF-8F4D-889C-65893C4C7D65}"/>
                </a:ext>
              </a:extLst>
            </xdr:cNvPr>
            <xdr:cNvSpPr txBox="1"/>
          </xdr:nvSpPr>
          <xdr:spPr>
            <a:xfrm>
              <a:off x="13540599468" y="11635747"/>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71</xdr:row>
      <xdr:rowOff>76648</xdr:rowOff>
    </xdr:from>
    <xdr:to>
      <xdr:col>6</xdr:col>
      <xdr:colOff>305109</xdr:colOff>
      <xdr:row>73</xdr:row>
      <xdr:rowOff>196761</xdr:rowOff>
    </xdr:to>
    <xdr:cxnSp macro="">
      <xdr:nvCxnSpPr>
        <xdr:cNvPr id="76" name="Straight Connector 75">
          <a:extLst>
            <a:ext uri="{FF2B5EF4-FFF2-40B4-BE49-F238E27FC236}">
              <a16:creationId xmlns:a16="http://schemas.microsoft.com/office/drawing/2014/main" id="{6A3EBC24-CA0F-1144-92D1-3562CA5E67CE}"/>
            </a:ext>
          </a:extLst>
        </xdr:cNvPr>
        <xdr:cNvCxnSpPr/>
      </xdr:nvCxnSpPr>
      <xdr:spPr>
        <a:xfrm>
          <a:off x="13537511738" y="10068750"/>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73</xdr:row>
      <xdr:rowOff>180754</xdr:rowOff>
    </xdr:from>
    <xdr:to>
      <xdr:col>5</xdr:col>
      <xdr:colOff>228490</xdr:colOff>
      <xdr:row>79</xdr:row>
      <xdr:rowOff>116267</xdr:rowOff>
    </xdr:to>
    <xdr:cxnSp macro="">
      <xdr:nvCxnSpPr>
        <xdr:cNvPr id="77" name="Straight Connector 76">
          <a:extLst>
            <a:ext uri="{FF2B5EF4-FFF2-40B4-BE49-F238E27FC236}">
              <a16:creationId xmlns:a16="http://schemas.microsoft.com/office/drawing/2014/main" id="{3A4C155B-AD04-EF40-BF69-A89D42030F0B}"/>
            </a:ext>
          </a:extLst>
        </xdr:cNvPr>
        <xdr:cNvCxnSpPr/>
      </xdr:nvCxnSpPr>
      <xdr:spPr>
        <a:xfrm>
          <a:off x="13538513951" y="10577534"/>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71</xdr:row>
      <xdr:rowOff>132544</xdr:rowOff>
    </xdr:from>
    <xdr:ext cx="1894238" cy="143501"/>
    <mc:AlternateContent xmlns:mc="http://schemas.openxmlformats.org/markup-compatibility/2006" xmlns:a14="http://schemas.microsoft.com/office/drawing/2010/main">
      <mc:Choice Requires="a14">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78" name="TextBox 77">
              <a:extLst>
                <a:ext uri="{FF2B5EF4-FFF2-40B4-BE49-F238E27FC236}">
                  <a16:creationId xmlns:a16="http://schemas.microsoft.com/office/drawing/2014/main" id="{F8F943B8-3F6A-4049-AA9E-F82C0A1EA065}"/>
                </a:ext>
              </a:extLst>
            </xdr:cNvPr>
            <xdr:cNvSpPr txBox="1"/>
          </xdr:nvSpPr>
          <xdr:spPr>
            <a:xfrm rot="1721642">
              <a:off x="13537141747" y="10124646"/>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72</xdr:row>
      <xdr:rowOff>35195</xdr:rowOff>
    </xdr:from>
    <xdr:ext cx="160300" cy="1894238"/>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79" name="TextBox 78">
              <a:extLst>
                <a:ext uri="{FF2B5EF4-FFF2-40B4-BE49-F238E27FC236}">
                  <a16:creationId xmlns:a16="http://schemas.microsoft.com/office/drawing/2014/main" id="{E3E06B15-36A5-844B-B67B-F25CEFCA3CBF}"/>
                </a:ext>
              </a:extLst>
            </xdr:cNvPr>
            <xdr:cNvSpPr txBox="1"/>
          </xdr:nvSpPr>
          <xdr:spPr>
            <a:xfrm rot="3229120">
              <a:off x="13538180723" y="11096605"/>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71</xdr:row>
      <xdr:rowOff>20748</xdr:rowOff>
    </xdr:from>
    <xdr:ext cx="1894238" cy="143501"/>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80" name="TextBox 79">
              <a:extLst>
                <a:ext uri="{FF2B5EF4-FFF2-40B4-BE49-F238E27FC236}">
                  <a16:creationId xmlns:a16="http://schemas.microsoft.com/office/drawing/2014/main" id="{92B96B83-869F-4247-ABAB-556217B150D8}"/>
                </a:ext>
              </a:extLst>
            </xdr:cNvPr>
            <xdr:cNvSpPr txBox="1"/>
          </xdr:nvSpPr>
          <xdr:spPr>
            <a:xfrm>
              <a:off x="13536453798" y="1001285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79</xdr:row>
      <xdr:rowOff>190678</xdr:rowOff>
    </xdr:from>
    <xdr:ext cx="1894238" cy="143501"/>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81" name="TextBox 80">
              <a:extLst>
                <a:ext uri="{FF2B5EF4-FFF2-40B4-BE49-F238E27FC236}">
                  <a16:creationId xmlns:a16="http://schemas.microsoft.com/office/drawing/2014/main" id="{EED0E020-EDDF-5C40-9F4D-B474CAF8410D}"/>
                </a:ext>
              </a:extLst>
            </xdr:cNvPr>
            <xdr:cNvSpPr txBox="1"/>
          </xdr:nvSpPr>
          <xdr:spPr>
            <a:xfrm>
              <a:off x="13538540003" y="1180149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73</xdr:row>
      <xdr:rowOff>196761</xdr:rowOff>
    </xdr:from>
    <xdr:to>
      <xdr:col>5</xdr:col>
      <xdr:colOff>232535</xdr:colOff>
      <xdr:row>79</xdr:row>
      <xdr:rowOff>125211</xdr:rowOff>
    </xdr:to>
    <xdr:cxnSp macro="">
      <xdr:nvCxnSpPr>
        <xdr:cNvPr id="82" name="Straight Connector 81">
          <a:extLst>
            <a:ext uri="{FF2B5EF4-FFF2-40B4-BE49-F238E27FC236}">
              <a16:creationId xmlns:a16="http://schemas.microsoft.com/office/drawing/2014/main" id="{3589CD70-EBE7-DA43-832F-DE26E898E5D0}"/>
            </a:ext>
          </a:extLst>
        </xdr:cNvPr>
        <xdr:cNvCxnSpPr/>
      </xdr:nvCxnSpPr>
      <xdr:spPr>
        <a:xfrm>
          <a:off x="13538509906" y="10593541"/>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74</xdr:row>
      <xdr:rowOff>13415</xdr:rowOff>
    </xdr:from>
    <xdr:to>
      <xdr:col>6</xdr:col>
      <xdr:colOff>281725</xdr:colOff>
      <xdr:row>74</xdr:row>
      <xdr:rowOff>13415</xdr:rowOff>
    </xdr:to>
    <xdr:cxnSp macro="">
      <xdr:nvCxnSpPr>
        <xdr:cNvPr id="83" name="Straight Connector 82">
          <a:extLst>
            <a:ext uri="{FF2B5EF4-FFF2-40B4-BE49-F238E27FC236}">
              <a16:creationId xmlns:a16="http://schemas.microsoft.com/office/drawing/2014/main" id="{EDE16C14-0E32-E048-ABCB-ABD9ED459280}"/>
            </a:ext>
          </a:extLst>
        </xdr:cNvPr>
        <xdr:cNvCxnSpPr/>
      </xdr:nvCxnSpPr>
      <xdr:spPr>
        <a:xfrm flipH="1">
          <a:off x="13537535122" y="10612534"/>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79</xdr:row>
      <xdr:rowOff>172791</xdr:rowOff>
    </xdr:from>
    <xdr:ext cx="1894238" cy="140872"/>
    <mc:AlternateContent xmlns:mc="http://schemas.openxmlformats.org/markup-compatibility/2006" xmlns:a14="http://schemas.microsoft.com/office/drawing/2010/main">
      <mc:Choice Requires="a14">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87" name="TextBox 86">
              <a:extLst>
                <a:ext uri="{FF2B5EF4-FFF2-40B4-BE49-F238E27FC236}">
                  <a16:creationId xmlns:a16="http://schemas.microsoft.com/office/drawing/2014/main" id="{159A5DC4-CF29-D34F-BD15-3AAE3A478AE3}"/>
                </a:ext>
              </a:extLst>
            </xdr:cNvPr>
            <xdr:cNvSpPr txBox="1"/>
          </xdr:nvSpPr>
          <xdr:spPr>
            <a:xfrm>
              <a:off x="13537579988" y="11783605"/>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73</xdr:row>
      <xdr:rowOff>154903</xdr:rowOff>
    </xdr:from>
    <xdr:ext cx="1894238" cy="140872"/>
    <mc:AlternateContent xmlns:mc="http://schemas.openxmlformats.org/markup-compatibility/2006" xmlns:a14="http://schemas.microsoft.com/office/drawing/2010/main">
      <mc:Choice Requires="a14">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88" name="TextBox 87">
              <a:extLst>
                <a:ext uri="{FF2B5EF4-FFF2-40B4-BE49-F238E27FC236}">
                  <a16:creationId xmlns:a16="http://schemas.microsoft.com/office/drawing/2014/main" id="{D706B6DE-84FA-2044-8291-B04BC9A3EDBF}"/>
                </a:ext>
              </a:extLst>
            </xdr:cNvPr>
            <xdr:cNvSpPr txBox="1"/>
          </xdr:nvSpPr>
          <xdr:spPr>
            <a:xfrm>
              <a:off x="13536377778" y="1055168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4</xdr:col>
      <xdr:colOff>573022</xdr:colOff>
      <xdr:row>79</xdr:row>
      <xdr:rowOff>181371</xdr:rowOff>
    </xdr:from>
    <xdr:ext cx="1894238" cy="14087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28</m:t>
                    </m:r>
                  </m:oMath>
                </m:oMathPara>
              </a14:m>
              <a:endParaRPr lang="en-US" sz="900"/>
            </a:p>
          </xdr:txBody>
        </xdr:sp>
      </mc:Choice>
      <mc:Fallback xmlns="">
        <xdr:sp macro="" textlink="">
          <xdr:nvSpPr>
            <xdr:cNvPr id="89" name="TextBox 88">
              <a:extLst>
                <a:ext uri="{FF2B5EF4-FFF2-40B4-BE49-F238E27FC236}">
                  <a16:creationId xmlns:a16="http://schemas.microsoft.com/office/drawing/2014/main" id="{0D2AE8AD-D933-48A3-1E60-3063A6B167FB}"/>
                </a:ext>
              </a:extLst>
            </xdr:cNvPr>
            <xdr:cNvSpPr txBox="1"/>
          </xdr:nvSpPr>
          <xdr:spPr>
            <a:xfrm>
              <a:off x="13537101757" y="1626947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28</a:t>
              </a:r>
              <a:endParaRPr lang="en-US" sz="900"/>
            </a:p>
          </xdr:txBody>
        </xdr:sp>
      </mc:Fallback>
    </mc:AlternateContent>
    <xdr:clientData/>
  </xdr:oneCellAnchor>
  <xdr:twoCellAnchor>
    <xdr:from>
      <xdr:col>5</xdr:col>
      <xdr:colOff>697424</xdr:colOff>
      <xdr:row>72</xdr:row>
      <xdr:rowOff>189424</xdr:rowOff>
    </xdr:from>
    <xdr:to>
      <xdr:col>5</xdr:col>
      <xdr:colOff>723255</xdr:colOff>
      <xdr:row>79</xdr:row>
      <xdr:rowOff>133457</xdr:rowOff>
    </xdr:to>
    <xdr:cxnSp macro="">
      <xdr:nvCxnSpPr>
        <xdr:cNvPr id="90" name="Straight Connector 89">
          <a:extLst>
            <a:ext uri="{FF2B5EF4-FFF2-40B4-BE49-F238E27FC236}">
              <a16:creationId xmlns:a16="http://schemas.microsoft.com/office/drawing/2014/main" id="{14D0BB8C-EC25-5A33-E7F1-017F4C149227}"/>
            </a:ext>
          </a:extLst>
        </xdr:cNvPr>
        <xdr:cNvCxnSpPr/>
      </xdr:nvCxnSpPr>
      <xdr:spPr>
        <a:xfrm>
          <a:off x="13538019186" y="14861153"/>
          <a:ext cx="25831" cy="1360406"/>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645763</xdr:colOff>
      <xdr:row>72</xdr:row>
      <xdr:rowOff>68881</xdr:rowOff>
    </xdr:from>
    <xdr:to>
      <xdr:col>5</xdr:col>
      <xdr:colOff>792136</xdr:colOff>
      <xdr:row>73</xdr:row>
      <xdr:rowOff>34440</xdr:rowOff>
    </xdr:to>
    <xdr:sp macro="" textlink="">
      <xdr:nvSpPr>
        <xdr:cNvPr id="92" name="Oval 91">
          <a:extLst>
            <a:ext uri="{FF2B5EF4-FFF2-40B4-BE49-F238E27FC236}">
              <a16:creationId xmlns:a16="http://schemas.microsoft.com/office/drawing/2014/main" id="{93E19365-EA16-B6E9-7B71-F085C370FE23}"/>
            </a:ext>
          </a:extLst>
        </xdr:cNvPr>
        <xdr:cNvSpPr/>
      </xdr:nvSpPr>
      <xdr:spPr>
        <a:xfrm>
          <a:off x="13537950305" y="14740610"/>
          <a:ext cx="146373" cy="1678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oneCellAnchor>
    <xdr:from>
      <xdr:col>4</xdr:col>
      <xdr:colOff>262612</xdr:colOff>
      <xdr:row>89</xdr:row>
      <xdr:rowOff>46495</xdr:rowOff>
    </xdr:from>
    <xdr:ext cx="1707837"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721D3955-B855-B607-BD8C-682FAFA31817}"/>
                </a:ext>
              </a:extLst>
            </xdr:cNvPr>
            <xdr:cNvSpPr txBox="1"/>
          </xdr:nvSpPr>
          <xdr:spPr>
            <a:xfrm>
              <a:off x="13537598568" y="1824839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𝑌_𝑀𝐴𝑋−𝑌</a:t>
              </a:r>
              <a:endParaRPr lang="en-US" sz="1100"/>
            </a:p>
          </xdr:txBody>
        </xdr:sp>
      </mc:Fallback>
    </mc:AlternateContent>
    <xdr:clientData/>
  </xdr:oneCellAnchor>
  <xdr:oneCellAnchor>
    <xdr:from>
      <xdr:col>3</xdr:col>
      <xdr:colOff>706035</xdr:colOff>
      <xdr:row>90</xdr:row>
      <xdr:rowOff>132596</xdr:rowOff>
    </xdr:from>
    <xdr:ext cx="1707837"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25−(50−1.25∗37)</m:t>
                    </m:r>
                  </m:oMath>
                </m:oMathPara>
              </a14:m>
              <a:endParaRPr lang="en-US" sz="1100"/>
            </a:p>
          </xdr:txBody>
        </xdr:sp>
      </mc:Choice>
      <mc:Fallback xmlns="">
        <xdr:sp macro="" textlink="">
          <xdr:nvSpPr>
            <xdr:cNvPr id="95" name="TextBox 94">
              <a:extLst>
                <a:ext uri="{FF2B5EF4-FFF2-40B4-BE49-F238E27FC236}">
                  <a16:creationId xmlns:a16="http://schemas.microsoft.com/office/drawing/2014/main" id="{48D66770-B23F-F219-100F-435878E70CAC}"/>
                </a:ext>
              </a:extLst>
            </xdr:cNvPr>
            <xdr:cNvSpPr txBox="1"/>
          </xdr:nvSpPr>
          <xdr:spPr>
            <a:xfrm>
              <a:off x="13537981721" y="18536833"/>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25−(50−1.25∗37)</a:t>
              </a:r>
              <a:endParaRPr lang="en-US" sz="1100"/>
            </a:p>
          </xdr:txBody>
        </xdr:sp>
      </mc:Fallback>
    </mc:AlternateContent>
    <xdr:clientData/>
  </xdr:oneCellAnchor>
  <xdr:oneCellAnchor>
    <xdr:from>
      <xdr:col>3</xdr:col>
      <xdr:colOff>589796</xdr:colOff>
      <xdr:row>92</xdr:row>
      <xdr:rowOff>29273</xdr:rowOff>
    </xdr:from>
    <xdr:ext cx="2142653" cy="172227"/>
    <mc:AlternateContent xmlns:mc="http://schemas.openxmlformats.org/markup-compatibility/2006" xmlns:a14="http://schemas.microsoft.com/office/drawing/2010/main">
      <mc:Choice Requires="a14">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25−3.75=21.25</m:t>
                    </m:r>
                  </m:oMath>
                </m:oMathPara>
              </a14:m>
              <a:endParaRPr lang="en-US" sz="1100"/>
            </a:p>
          </xdr:txBody>
        </xdr:sp>
      </mc:Choice>
      <mc:Fallback xmlns="">
        <xdr:sp macro="" textlink="">
          <xdr:nvSpPr>
            <xdr:cNvPr id="96" name="TextBox 95">
              <a:extLst>
                <a:ext uri="{FF2B5EF4-FFF2-40B4-BE49-F238E27FC236}">
                  <a16:creationId xmlns:a16="http://schemas.microsoft.com/office/drawing/2014/main" id="{2FEEDE49-B7D2-DCCC-09C2-0AEB3A2BB903}"/>
                </a:ext>
              </a:extLst>
            </xdr:cNvPr>
            <xdr:cNvSpPr txBox="1"/>
          </xdr:nvSpPr>
          <xdr:spPr>
            <a:xfrm>
              <a:off x="13537663144" y="18838188"/>
              <a:ext cx="214265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25−3.75=21.25</a:t>
              </a:r>
              <a:endParaRPr lang="en-US" sz="1100"/>
            </a:p>
          </xdr:txBody>
        </xdr:sp>
      </mc:Fallback>
    </mc:AlternateContent>
    <xdr:clientData/>
  </xdr:oneCellAnchor>
  <xdr:oneCellAnchor>
    <xdr:from>
      <xdr:col>4</xdr:col>
      <xdr:colOff>124850</xdr:colOff>
      <xdr:row>97</xdr:row>
      <xdr:rowOff>16358</xdr:rowOff>
    </xdr:from>
    <xdr:ext cx="1707837" cy="172227"/>
    <mc:AlternateContent xmlns:mc="http://schemas.openxmlformats.org/markup-compatibility/2006" xmlns:a14="http://schemas.microsoft.com/office/drawing/2010/main">
      <mc:Choice Requires="a14">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oMath>
                </m:oMathPara>
              </a14:m>
              <a:endParaRPr lang="en-US" sz="1100"/>
            </a:p>
          </xdr:txBody>
        </xdr:sp>
      </mc:Choice>
      <mc:Fallback xmlns="">
        <xdr:sp macro="" textlink="">
          <xdr:nvSpPr>
            <xdr:cNvPr id="97" name="TextBox 96">
              <a:extLst>
                <a:ext uri="{FF2B5EF4-FFF2-40B4-BE49-F238E27FC236}">
                  <a16:creationId xmlns:a16="http://schemas.microsoft.com/office/drawing/2014/main" id="{AF388340-84CF-795E-D811-36AEB4FD2137}"/>
                </a:ext>
              </a:extLst>
            </xdr:cNvPr>
            <xdr:cNvSpPr txBox="1"/>
          </xdr:nvSpPr>
          <xdr:spPr>
            <a:xfrm>
              <a:off x="13537736330" y="19862799"/>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𝑋_𝑀𝐴𝑋−𝑋</a:t>
              </a:r>
              <a:endParaRPr lang="en-US" sz="1100"/>
            </a:p>
          </xdr:txBody>
        </xdr:sp>
      </mc:Fallback>
    </mc:AlternateContent>
    <xdr:clientData/>
  </xdr:oneCellAnchor>
  <xdr:oneCellAnchor>
    <xdr:from>
      <xdr:col>4</xdr:col>
      <xdr:colOff>193731</xdr:colOff>
      <xdr:row>98</xdr:row>
      <xdr:rowOff>72324</xdr:rowOff>
    </xdr:from>
    <xdr:ext cx="1707837"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en-US" sz="1100" b="0" i="1">
                        <a:latin typeface="Cambria Math" panose="02040503050406030204" pitchFamily="18" charset="0"/>
                      </a:rPr>
                      <m:t>𝑋</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E770EEA9-5A66-390B-9092-8B85C2AEF804}"/>
                </a:ext>
              </a:extLst>
            </xdr:cNvPr>
            <xdr:cNvSpPr txBox="1"/>
          </xdr:nvSpPr>
          <xdr:spPr>
            <a:xfrm>
              <a:off x="13537667449" y="20121104"/>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40−𝑋</a:t>
              </a:r>
              <a:endParaRPr lang="en-US" sz="1100"/>
            </a:p>
          </xdr:txBody>
        </xdr:sp>
      </mc:Fallback>
    </mc:AlternateContent>
    <xdr:clientData/>
  </xdr:oneCellAnchor>
  <xdr:oneCellAnchor>
    <xdr:from>
      <xdr:col>6</xdr:col>
      <xdr:colOff>822271</xdr:colOff>
      <xdr:row>98</xdr:row>
      <xdr:rowOff>43051</xdr:rowOff>
    </xdr:from>
    <xdr:ext cx="1894238" cy="143501"/>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99" name="TextBox 98">
              <a:extLst>
                <a:ext uri="{FF2B5EF4-FFF2-40B4-BE49-F238E27FC236}">
                  <a16:creationId xmlns:a16="http://schemas.microsoft.com/office/drawing/2014/main" id="{3EEC1A85-342F-E14D-AB35-4DE3EED19E74}"/>
                </a:ext>
              </a:extLst>
            </xdr:cNvPr>
            <xdr:cNvSpPr txBox="1"/>
          </xdr:nvSpPr>
          <xdr:spPr>
            <a:xfrm>
              <a:off x="13535100338" y="20091831"/>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7</xdr:col>
      <xdr:colOff>4305</xdr:colOff>
      <xdr:row>99</xdr:row>
      <xdr:rowOff>43051</xdr:rowOff>
    </xdr:from>
    <xdr:ext cx="1894238" cy="143501"/>
    <mc:AlternateContent xmlns:mc="http://schemas.openxmlformats.org/markup-compatibility/2006" xmlns:a14="http://schemas.microsoft.com/office/drawing/2010/main">
      <mc:Choice Requires="a14">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100" name="TextBox 99">
              <a:extLst>
                <a:ext uri="{FF2B5EF4-FFF2-40B4-BE49-F238E27FC236}">
                  <a16:creationId xmlns:a16="http://schemas.microsoft.com/office/drawing/2014/main" id="{D3466D79-975F-C7BA-17B9-87CA0FCCDF6E}"/>
                </a:ext>
              </a:extLst>
            </xdr:cNvPr>
            <xdr:cNvSpPr txBox="1"/>
          </xdr:nvSpPr>
          <xdr:spPr>
            <a:xfrm>
              <a:off x="13535091728" y="2029417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7</xdr:col>
      <xdr:colOff>4305</xdr:colOff>
      <xdr:row>100</xdr:row>
      <xdr:rowOff>47356</xdr:rowOff>
    </xdr:from>
    <xdr:ext cx="1894238" cy="143501"/>
    <mc:AlternateContent xmlns:mc="http://schemas.openxmlformats.org/markup-compatibility/2006" xmlns:a14="http://schemas.microsoft.com/office/drawing/2010/main">
      <mc:Choice Requires="a14">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101" name="TextBox 100">
              <a:extLst>
                <a:ext uri="{FF2B5EF4-FFF2-40B4-BE49-F238E27FC236}">
                  <a16:creationId xmlns:a16="http://schemas.microsoft.com/office/drawing/2014/main" id="{91BA3D81-00D0-81B0-4A62-F86748AE2BF6}"/>
                </a:ext>
              </a:extLst>
            </xdr:cNvPr>
            <xdr:cNvSpPr txBox="1"/>
          </xdr:nvSpPr>
          <xdr:spPr>
            <a:xfrm>
              <a:off x="13535091728" y="2050081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5</xdr:col>
      <xdr:colOff>723255</xdr:colOff>
      <xdr:row>98</xdr:row>
      <xdr:rowOff>167898</xdr:rowOff>
    </xdr:from>
    <xdr:to>
      <xdr:col>7</xdr:col>
      <xdr:colOff>232474</xdr:colOff>
      <xdr:row>98</xdr:row>
      <xdr:rowOff>172203</xdr:rowOff>
    </xdr:to>
    <xdr:cxnSp macro="">
      <xdr:nvCxnSpPr>
        <xdr:cNvPr id="103" name="Straight Arrow Connector 102">
          <a:extLst>
            <a:ext uri="{FF2B5EF4-FFF2-40B4-BE49-F238E27FC236}">
              <a16:creationId xmlns:a16="http://schemas.microsoft.com/office/drawing/2014/main" id="{8133C4FD-4215-0D46-9297-74441B50632A}"/>
            </a:ext>
          </a:extLst>
        </xdr:cNvPr>
        <xdr:cNvCxnSpPr/>
      </xdr:nvCxnSpPr>
      <xdr:spPr>
        <a:xfrm flipH="1" flipV="1">
          <a:off x="13536757797" y="20216678"/>
          <a:ext cx="1261389" cy="430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25833</xdr:colOff>
      <xdr:row>99</xdr:row>
      <xdr:rowOff>162731</xdr:rowOff>
    </xdr:from>
    <xdr:ext cx="1707837" cy="172227"/>
    <mc:AlternateContent xmlns:mc="http://schemas.openxmlformats.org/markup-compatibility/2006" xmlns:a14="http://schemas.microsoft.com/office/drawing/2010/main">
      <mc:Choice Requires="a14">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m:t>
                    </m:r>
                    <m:r>
                      <a:rPr lang="he-IL" sz="1100" b="0" i="1">
                        <a:latin typeface="Cambria Math" panose="02040503050406030204" pitchFamily="18" charset="0"/>
                      </a:rPr>
                      <m:t>30=10</m:t>
                    </m:r>
                  </m:oMath>
                </m:oMathPara>
              </a14:m>
              <a:endParaRPr lang="en-US" sz="1100"/>
            </a:p>
          </xdr:txBody>
        </xdr:sp>
      </mc:Choice>
      <mc:Fallback xmlns="">
        <xdr:sp macro="" textlink="">
          <xdr:nvSpPr>
            <xdr:cNvPr id="104" name="TextBox 103">
              <a:extLst>
                <a:ext uri="{FF2B5EF4-FFF2-40B4-BE49-F238E27FC236}">
                  <a16:creationId xmlns:a16="http://schemas.microsoft.com/office/drawing/2014/main" id="{3E209202-858B-B87A-C897-46294D763753}"/>
                </a:ext>
              </a:extLst>
            </xdr:cNvPr>
            <xdr:cNvSpPr txBox="1"/>
          </xdr:nvSpPr>
          <xdr:spPr>
            <a:xfrm>
              <a:off x="13537835347" y="20413850"/>
              <a:ext cx="17078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a:t>
              </a:r>
              <a:r>
                <a:rPr lang="he-IL" sz="1100" b="0" i="0">
                  <a:latin typeface="Cambria Math" panose="02040503050406030204" pitchFamily="18" charset="0"/>
                </a:rPr>
                <a:t>30=10</a:t>
              </a:r>
              <a:endParaRPr lang="en-US" sz="1100"/>
            </a:p>
          </xdr:txBody>
        </xdr:sp>
      </mc:Fallback>
    </mc:AlternateContent>
    <xdr:clientData/>
  </xdr:oneCellAnchor>
  <xdr:twoCellAnchor>
    <xdr:from>
      <xdr:col>6</xdr:col>
      <xdr:colOff>288075</xdr:colOff>
      <xdr:row>133</xdr:row>
      <xdr:rowOff>60640</xdr:rowOff>
    </xdr:from>
    <xdr:to>
      <xdr:col>6</xdr:col>
      <xdr:colOff>304252</xdr:colOff>
      <xdr:row>148</xdr:row>
      <xdr:rowOff>80862</xdr:rowOff>
    </xdr:to>
    <xdr:cxnSp macro="">
      <xdr:nvCxnSpPr>
        <xdr:cNvPr id="105" name="Straight Arrow Connector 104">
          <a:extLst>
            <a:ext uri="{FF2B5EF4-FFF2-40B4-BE49-F238E27FC236}">
              <a16:creationId xmlns:a16="http://schemas.microsoft.com/office/drawing/2014/main" id="{583DF227-D84B-CD46-94C6-285142DE3157}"/>
            </a:ext>
          </a:extLst>
        </xdr:cNvPr>
        <xdr:cNvCxnSpPr/>
      </xdr:nvCxnSpPr>
      <xdr:spPr>
        <a:xfrm flipV="1">
          <a:off x="13537512595" y="13720674"/>
          <a:ext cx="16177" cy="3055307"/>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771634</xdr:colOff>
      <xdr:row>145</xdr:row>
      <xdr:rowOff>125210</xdr:rowOff>
    </xdr:from>
    <xdr:to>
      <xdr:col>6</xdr:col>
      <xdr:colOff>757848</xdr:colOff>
      <xdr:row>145</xdr:row>
      <xdr:rowOff>141389</xdr:rowOff>
    </xdr:to>
    <xdr:cxnSp macro="">
      <xdr:nvCxnSpPr>
        <xdr:cNvPr id="106" name="Straight Arrow Connector 105">
          <a:extLst>
            <a:ext uri="{FF2B5EF4-FFF2-40B4-BE49-F238E27FC236}">
              <a16:creationId xmlns:a16="http://schemas.microsoft.com/office/drawing/2014/main" id="{CFFD3EE8-03B7-4241-870B-0CAC50D953C2}"/>
            </a:ext>
          </a:extLst>
        </xdr:cNvPr>
        <xdr:cNvCxnSpPr/>
      </xdr:nvCxnSpPr>
      <xdr:spPr>
        <a:xfrm flipV="1">
          <a:off x="13537058999" y="16213312"/>
          <a:ext cx="4218113"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334732</xdr:colOff>
      <xdr:row>132</xdr:row>
      <xdr:rowOff>209</xdr:rowOff>
    </xdr:from>
    <xdr:ext cx="1732455" cy="172227"/>
    <mc:AlternateContent xmlns:mc="http://schemas.openxmlformats.org/markup-compatibility/2006" xmlns:a14="http://schemas.microsoft.com/office/drawing/2010/main">
      <mc:Choice Requires="a14">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107" name="TextBox 106">
              <a:extLst>
                <a:ext uri="{FF2B5EF4-FFF2-40B4-BE49-F238E27FC236}">
                  <a16:creationId xmlns:a16="http://schemas.microsoft.com/office/drawing/2014/main" id="{1ADCDBEC-758F-C345-B09B-64F9275D3897}"/>
                </a:ext>
              </a:extLst>
            </xdr:cNvPr>
            <xdr:cNvSpPr txBox="1"/>
          </xdr:nvSpPr>
          <xdr:spPr>
            <a:xfrm>
              <a:off x="13536675254" y="1345790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145</xdr:row>
      <xdr:rowOff>24933</xdr:rowOff>
    </xdr:from>
    <xdr:ext cx="1732455"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B68D77A9-EFA3-2A49-A75F-6A202A64FF09}"/>
                </a:ext>
              </a:extLst>
            </xdr:cNvPr>
            <xdr:cNvSpPr txBox="1"/>
          </xdr:nvSpPr>
          <xdr:spPr>
            <a:xfrm>
              <a:off x="13540599468" y="16113035"/>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5</xdr:col>
      <xdr:colOff>214647</xdr:colOff>
      <xdr:row>137</xdr:row>
      <xdr:rowOff>76648</xdr:rowOff>
    </xdr:from>
    <xdr:to>
      <xdr:col>6</xdr:col>
      <xdr:colOff>305109</xdr:colOff>
      <xdr:row>139</xdr:row>
      <xdr:rowOff>196761</xdr:rowOff>
    </xdr:to>
    <xdr:cxnSp macro="">
      <xdr:nvCxnSpPr>
        <xdr:cNvPr id="109" name="Straight Connector 108">
          <a:extLst>
            <a:ext uri="{FF2B5EF4-FFF2-40B4-BE49-F238E27FC236}">
              <a16:creationId xmlns:a16="http://schemas.microsoft.com/office/drawing/2014/main" id="{9122E600-E2AF-0A4C-BFBF-8EE039396DCE}"/>
            </a:ext>
          </a:extLst>
        </xdr:cNvPr>
        <xdr:cNvCxnSpPr/>
      </xdr:nvCxnSpPr>
      <xdr:spPr>
        <a:xfrm>
          <a:off x="13537511738" y="14546038"/>
          <a:ext cx="1016056" cy="524791"/>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4</xdr:col>
      <xdr:colOff>160986</xdr:colOff>
      <xdr:row>139</xdr:row>
      <xdr:rowOff>180754</xdr:rowOff>
    </xdr:from>
    <xdr:to>
      <xdr:col>5</xdr:col>
      <xdr:colOff>228490</xdr:colOff>
      <xdr:row>145</xdr:row>
      <xdr:rowOff>116267</xdr:rowOff>
    </xdr:to>
    <xdr:cxnSp macro="">
      <xdr:nvCxnSpPr>
        <xdr:cNvPr id="280" name="Straight Connector 279">
          <a:extLst>
            <a:ext uri="{FF2B5EF4-FFF2-40B4-BE49-F238E27FC236}">
              <a16:creationId xmlns:a16="http://schemas.microsoft.com/office/drawing/2014/main" id="{508147D7-727B-2A43-B792-ABCD682ED743}"/>
            </a:ext>
          </a:extLst>
        </xdr:cNvPr>
        <xdr:cNvCxnSpPr/>
      </xdr:nvCxnSpPr>
      <xdr:spPr>
        <a:xfrm>
          <a:off x="13538513951" y="15054822"/>
          <a:ext cx="894080" cy="1149547"/>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4</xdr:col>
      <xdr:colOff>533032</xdr:colOff>
      <xdr:row>137</xdr:row>
      <xdr:rowOff>132544</xdr:rowOff>
    </xdr:from>
    <xdr:ext cx="1894238" cy="143501"/>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281" name="TextBox 280">
              <a:extLst>
                <a:ext uri="{FF2B5EF4-FFF2-40B4-BE49-F238E27FC236}">
                  <a16:creationId xmlns:a16="http://schemas.microsoft.com/office/drawing/2014/main" id="{C564C0B2-C6D9-0844-B331-1AF58DBE72A8}"/>
                </a:ext>
              </a:extLst>
            </xdr:cNvPr>
            <xdr:cNvSpPr txBox="1"/>
          </xdr:nvSpPr>
          <xdr:spPr>
            <a:xfrm rot="1721642">
              <a:off x="13537141747" y="1460193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4</xdr:col>
      <xdr:colOff>361025</xdr:colOff>
      <xdr:row>138</xdr:row>
      <xdr:rowOff>35195</xdr:rowOff>
    </xdr:from>
    <xdr:ext cx="160300" cy="1894238"/>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282" name="TextBox 281">
              <a:extLst>
                <a:ext uri="{FF2B5EF4-FFF2-40B4-BE49-F238E27FC236}">
                  <a16:creationId xmlns:a16="http://schemas.microsoft.com/office/drawing/2014/main" id="{B95A2C87-C47A-0548-938A-11839AE3F6AE}"/>
                </a:ext>
              </a:extLst>
            </xdr:cNvPr>
            <xdr:cNvSpPr txBox="1"/>
          </xdr:nvSpPr>
          <xdr:spPr>
            <a:xfrm rot="3229120">
              <a:off x="13538180723" y="15573893"/>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5</xdr:col>
      <xdr:colOff>394405</xdr:colOff>
      <xdr:row>137</xdr:row>
      <xdr:rowOff>20748</xdr:rowOff>
    </xdr:from>
    <xdr:ext cx="1894238" cy="143501"/>
    <mc:AlternateContent xmlns:mc="http://schemas.openxmlformats.org/markup-compatibility/2006" xmlns:a14="http://schemas.microsoft.com/office/drawing/2010/main">
      <mc:Choice Requires="a14">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283" name="TextBox 282">
              <a:extLst>
                <a:ext uri="{FF2B5EF4-FFF2-40B4-BE49-F238E27FC236}">
                  <a16:creationId xmlns:a16="http://schemas.microsoft.com/office/drawing/2014/main" id="{B301B56C-7017-5A4A-954A-F31B7D5A1DB5}"/>
                </a:ext>
              </a:extLst>
            </xdr:cNvPr>
            <xdr:cNvSpPr txBox="1"/>
          </xdr:nvSpPr>
          <xdr:spPr>
            <a:xfrm>
              <a:off x="13536453798" y="1449013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2</xdr:col>
      <xdr:colOff>787928</xdr:colOff>
      <xdr:row>145</xdr:row>
      <xdr:rowOff>190678</xdr:rowOff>
    </xdr:from>
    <xdr:ext cx="1894238" cy="143501"/>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284" name="TextBox 283">
              <a:extLst>
                <a:ext uri="{FF2B5EF4-FFF2-40B4-BE49-F238E27FC236}">
                  <a16:creationId xmlns:a16="http://schemas.microsoft.com/office/drawing/2014/main" id="{12F3A0E0-7E20-0446-B82F-4246B79C2945}"/>
                </a:ext>
              </a:extLst>
            </xdr:cNvPr>
            <xdr:cNvSpPr txBox="1"/>
          </xdr:nvSpPr>
          <xdr:spPr>
            <a:xfrm>
              <a:off x="13538540003" y="16278780"/>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5</xdr:col>
      <xdr:colOff>201232</xdr:colOff>
      <xdr:row>139</xdr:row>
      <xdr:rowOff>196761</xdr:rowOff>
    </xdr:from>
    <xdr:to>
      <xdr:col>5</xdr:col>
      <xdr:colOff>232535</xdr:colOff>
      <xdr:row>145</xdr:row>
      <xdr:rowOff>125211</xdr:rowOff>
    </xdr:to>
    <xdr:cxnSp macro="">
      <xdr:nvCxnSpPr>
        <xdr:cNvPr id="285" name="Straight Connector 284">
          <a:extLst>
            <a:ext uri="{FF2B5EF4-FFF2-40B4-BE49-F238E27FC236}">
              <a16:creationId xmlns:a16="http://schemas.microsoft.com/office/drawing/2014/main" id="{365DE603-E8FD-9845-8819-47AE60C743D0}"/>
            </a:ext>
          </a:extLst>
        </xdr:cNvPr>
        <xdr:cNvCxnSpPr/>
      </xdr:nvCxnSpPr>
      <xdr:spPr>
        <a:xfrm>
          <a:off x="13538509906" y="15070829"/>
          <a:ext cx="31303" cy="1142484"/>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250422</xdr:colOff>
      <xdr:row>140</xdr:row>
      <xdr:rowOff>13415</xdr:rowOff>
    </xdr:from>
    <xdr:to>
      <xdr:col>6</xdr:col>
      <xdr:colOff>281725</xdr:colOff>
      <xdr:row>140</xdr:row>
      <xdr:rowOff>13415</xdr:rowOff>
    </xdr:to>
    <xdr:cxnSp macro="">
      <xdr:nvCxnSpPr>
        <xdr:cNvPr id="286" name="Straight Connector 285">
          <a:extLst>
            <a:ext uri="{FF2B5EF4-FFF2-40B4-BE49-F238E27FC236}">
              <a16:creationId xmlns:a16="http://schemas.microsoft.com/office/drawing/2014/main" id="{366136F7-A0DA-4C4C-B574-51B62C33B72B}"/>
            </a:ext>
          </a:extLst>
        </xdr:cNvPr>
        <xdr:cNvCxnSpPr/>
      </xdr:nvCxnSpPr>
      <xdr:spPr>
        <a:xfrm flipH="1">
          <a:off x="13537535122" y="15089822"/>
          <a:ext cx="956897"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94791</xdr:colOff>
      <xdr:row>145</xdr:row>
      <xdr:rowOff>172791</xdr:rowOff>
    </xdr:from>
    <xdr:ext cx="1894238" cy="140872"/>
    <mc:AlternateContent xmlns:mc="http://schemas.openxmlformats.org/markup-compatibility/2006" xmlns:a14="http://schemas.microsoft.com/office/drawing/2010/main">
      <mc:Choice Requires="a14">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287" name="TextBox 286">
              <a:extLst>
                <a:ext uri="{FF2B5EF4-FFF2-40B4-BE49-F238E27FC236}">
                  <a16:creationId xmlns:a16="http://schemas.microsoft.com/office/drawing/2014/main" id="{9C9168F9-1A56-D543-81FF-E0D62B6691F5}"/>
                </a:ext>
              </a:extLst>
            </xdr:cNvPr>
            <xdr:cNvSpPr txBox="1"/>
          </xdr:nvSpPr>
          <xdr:spPr>
            <a:xfrm>
              <a:off x="13537579988" y="16260893"/>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5</xdr:col>
      <xdr:colOff>470425</xdr:colOff>
      <xdr:row>139</xdr:row>
      <xdr:rowOff>154903</xdr:rowOff>
    </xdr:from>
    <xdr:ext cx="1894238" cy="140872"/>
    <mc:AlternateContent xmlns:mc="http://schemas.openxmlformats.org/markup-compatibility/2006" xmlns:a14="http://schemas.microsoft.com/office/drawing/2010/main">
      <mc:Choice Requires="a14">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288" name="TextBox 287">
              <a:extLst>
                <a:ext uri="{FF2B5EF4-FFF2-40B4-BE49-F238E27FC236}">
                  <a16:creationId xmlns:a16="http://schemas.microsoft.com/office/drawing/2014/main" id="{8D4057E9-9A1C-A040-937B-B25F1A30E93D}"/>
                </a:ext>
              </a:extLst>
            </xdr:cNvPr>
            <xdr:cNvSpPr txBox="1"/>
          </xdr:nvSpPr>
          <xdr:spPr>
            <a:xfrm>
              <a:off x="13536377778" y="1502897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oneCellAnchor>
    <xdr:from>
      <xdr:col>2</xdr:col>
      <xdr:colOff>324558</xdr:colOff>
      <xdr:row>108</xdr:row>
      <xdr:rowOff>100189</xdr:rowOff>
    </xdr:from>
    <xdr:ext cx="1753071" cy="315792"/>
    <mc:AlternateContent xmlns:mc="http://schemas.openxmlformats.org/markup-compatibility/2006" xmlns:a14="http://schemas.microsoft.com/office/drawing/2010/main">
      <mc:Choice Requires="a14">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𝑌</m:t>
                        </m:r>
                      </m:num>
                      <m:den>
                        <m:r>
                          <a:rPr lang="en-US" sz="1100" b="0" i="1">
                            <a:latin typeface="Cambria Math" panose="02040503050406030204" pitchFamily="18" charset="0"/>
                          </a:rPr>
                          <m:t>𝑋</m:t>
                        </m:r>
                      </m:den>
                    </m:f>
                  </m:oMath>
                </m:oMathPara>
              </a14:m>
              <a:endParaRPr lang="en-US" sz="1100"/>
            </a:p>
          </xdr:txBody>
        </xdr:sp>
      </mc:Choice>
      <mc:Fallback xmlns="">
        <xdr:sp macro="" textlink="">
          <xdr:nvSpPr>
            <xdr:cNvPr id="292" name="TextBox 291">
              <a:extLst>
                <a:ext uri="{FF2B5EF4-FFF2-40B4-BE49-F238E27FC236}">
                  <a16:creationId xmlns:a16="http://schemas.microsoft.com/office/drawing/2014/main" id="{AA86A4B7-F102-9C20-8E34-78F859B74970}"/>
                </a:ext>
              </a:extLst>
            </xdr:cNvPr>
            <xdr:cNvSpPr txBox="1"/>
          </xdr:nvSpPr>
          <xdr:spPr>
            <a:xfrm>
              <a:off x="13521517371" y="22603883"/>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𝑌_𝑀𝐴𝑋−𝑌</a:t>
              </a:r>
              <a:r>
                <a:rPr lang="he-IL" sz="1100" b="0" i="0">
                  <a:latin typeface="Cambria Math" panose="02040503050406030204" pitchFamily="18" charset="0"/>
                </a:rPr>
                <a:t>)/</a:t>
              </a:r>
              <a:r>
                <a:rPr lang="en-US" sz="1100" b="0" i="0">
                  <a:latin typeface="Cambria Math" panose="02040503050406030204" pitchFamily="18" charset="0"/>
                </a:rPr>
                <a:t>𝑋</a:t>
              </a:r>
              <a:endParaRPr lang="en-US" sz="1100"/>
            </a:p>
          </xdr:txBody>
        </xdr:sp>
      </mc:Fallback>
    </mc:AlternateContent>
    <xdr:clientData/>
  </xdr:oneCellAnchor>
  <xdr:oneCellAnchor>
    <xdr:from>
      <xdr:col>5</xdr:col>
      <xdr:colOff>910170</xdr:colOff>
      <xdr:row>108</xdr:row>
      <xdr:rowOff>114300</xdr:rowOff>
    </xdr:from>
    <xdr:ext cx="1753071" cy="315792"/>
    <mc:AlternateContent xmlns:mc="http://schemas.openxmlformats.org/markup-compatibility/2006" xmlns:a14="http://schemas.microsoft.com/office/drawing/2010/main">
      <mc:Choice Requires="a14">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latin typeface="Cambria Math" panose="02040503050406030204" pitchFamily="18" charset="0"/>
                          </a:rPr>
                          <m:t>𝑋</m:t>
                        </m:r>
                      </m:num>
                      <m:den>
                        <m:r>
                          <a:rPr lang="en-US" sz="1100" b="0" i="1">
                            <a:latin typeface="Cambria Math" panose="02040503050406030204" pitchFamily="18" charset="0"/>
                          </a:rPr>
                          <m:t>𝑌</m:t>
                        </m:r>
                      </m:den>
                    </m:f>
                  </m:oMath>
                </m:oMathPara>
              </a14:m>
              <a:endParaRPr lang="en-US" sz="1100"/>
            </a:p>
          </xdr:txBody>
        </xdr:sp>
      </mc:Choice>
      <mc:Fallback xmlns="">
        <xdr:sp macro="" textlink="">
          <xdr:nvSpPr>
            <xdr:cNvPr id="293" name="TextBox 292">
              <a:extLst>
                <a:ext uri="{FF2B5EF4-FFF2-40B4-BE49-F238E27FC236}">
                  <a16:creationId xmlns:a16="http://schemas.microsoft.com/office/drawing/2014/main" id="{B2A0405A-2E90-85EE-1348-263D74D3A84F}"/>
                </a:ext>
              </a:extLst>
            </xdr:cNvPr>
            <xdr:cNvSpPr txBox="1"/>
          </xdr:nvSpPr>
          <xdr:spPr>
            <a:xfrm>
              <a:off x="13518455259" y="22617994"/>
              <a:ext cx="1753071" cy="31579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𝑋_𝑀𝐴𝑋−𝑋</a:t>
              </a:r>
              <a:r>
                <a:rPr lang="he-IL" sz="1100" b="0" i="0">
                  <a:latin typeface="Cambria Math" panose="02040503050406030204" pitchFamily="18" charset="0"/>
                </a:rPr>
                <a:t>)/</a:t>
              </a:r>
              <a:r>
                <a:rPr lang="en-US" sz="1100" b="0" i="0">
                  <a:latin typeface="Cambria Math" panose="02040503050406030204" pitchFamily="18" charset="0"/>
                </a:rPr>
                <a:t>𝑌</a:t>
              </a:r>
              <a:endParaRPr lang="en-US" sz="1100"/>
            </a:p>
          </xdr:txBody>
        </xdr:sp>
      </mc:Fallback>
    </mc:AlternateContent>
    <xdr:clientData/>
  </xdr:oneCellAnchor>
  <xdr:twoCellAnchor>
    <xdr:from>
      <xdr:col>3</xdr:col>
      <xdr:colOff>339969</xdr:colOff>
      <xdr:row>110</xdr:row>
      <xdr:rowOff>78154</xdr:rowOff>
    </xdr:from>
    <xdr:to>
      <xdr:col>3</xdr:col>
      <xdr:colOff>433754</xdr:colOff>
      <xdr:row>110</xdr:row>
      <xdr:rowOff>195385</xdr:rowOff>
    </xdr:to>
    <xdr:sp macro="" textlink="">
      <xdr:nvSpPr>
        <xdr:cNvPr id="294" name="Down Arrow 293">
          <a:extLst>
            <a:ext uri="{FF2B5EF4-FFF2-40B4-BE49-F238E27FC236}">
              <a16:creationId xmlns:a16="http://schemas.microsoft.com/office/drawing/2014/main" id="{5A39D775-1E64-6AEA-807F-87AB558061B1}"/>
            </a:ext>
          </a:extLst>
        </xdr:cNvPr>
        <xdr:cNvSpPr/>
      </xdr:nvSpPr>
      <xdr:spPr>
        <a:xfrm>
          <a:off x="13506332769" y="22652892"/>
          <a:ext cx="93785" cy="117231"/>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707512</xdr:colOff>
      <xdr:row>111</xdr:row>
      <xdr:rowOff>88466</xdr:rowOff>
    </xdr:from>
    <xdr:ext cx="1753071" cy="320344"/>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r>
                          <a:rPr lang="en-US" sz="1100" b="0" i="1">
                            <a:latin typeface="Cambria Math" panose="02040503050406030204" pitchFamily="18" charset="0"/>
                          </a:rPr>
                          <m:t>25−(25−0.5∗24)</m:t>
                        </m:r>
                      </m:num>
                      <m:den>
                        <m:r>
                          <a:rPr lang="en-US" sz="1100" b="0" i="1">
                            <a:latin typeface="Cambria Math" panose="02040503050406030204" pitchFamily="18" charset="0"/>
                          </a:rPr>
                          <m:t>24</m:t>
                        </m:r>
                      </m:den>
                    </m:f>
                    <m:r>
                      <a:rPr lang="en-US" sz="1100" b="0" i="1">
                        <a:latin typeface="Cambria Math" panose="02040503050406030204" pitchFamily="18" charset="0"/>
                      </a:rPr>
                      <m:t>=0.5</m:t>
                    </m:r>
                  </m:oMath>
                </m:oMathPara>
              </a14:m>
              <a:endParaRPr lang="en-US" sz="1100"/>
            </a:p>
          </xdr:txBody>
        </xdr:sp>
      </mc:Choice>
      <mc:Fallback xmlns="">
        <xdr:sp macro="" textlink="">
          <xdr:nvSpPr>
            <xdr:cNvPr id="295" name="TextBox 294">
              <a:extLst>
                <a:ext uri="{FF2B5EF4-FFF2-40B4-BE49-F238E27FC236}">
                  <a16:creationId xmlns:a16="http://schemas.microsoft.com/office/drawing/2014/main" id="{528D1914-9AA4-B8F1-80C0-66599F80D7BF}"/>
                </a:ext>
              </a:extLst>
            </xdr:cNvPr>
            <xdr:cNvSpPr txBox="1"/>
          </xdr:nvSpPr>
          <xdr:spPr>
            <a:xfrm>
              <a:off x="13505954986" y="22866404"/>
              <a:ext cx="175307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25−(25−0.5∗24)</a:t>
              </a:r>
              <a:r>
                <a:rPr lang="he-IL" sz="1100" b="0" i="0">
                  <a:latin typeface="Cambria Math" panose="02040503050406030204" pitchFamily="18" charset="0"/>
                </a:rPr>
                <a:t>)/</a:t>
              </a:r>
              <a:r>
                <a:rPr lang="en-US" sz="1100" b="0" i="0">
                  <a:latin typeface="Cambria Math" panose="02040503050406030204" pitchFamily="18" charset="0"/>
                </a:rPr>
                <a:t>24=0.5</a:t>
              </a:r>
              <a:endParaRPr lang="en-US" sz="1100"/>
            </a:p>
          </xdr:txBody>
        </xdr:sp>
      </mc:Fallback>
    </mc:AlternateContent>
    <xdr:clientData/>
  </xdr:oneCellAnchor>
  <xdr:oneCellAnchor>
    <xdr:from>
      <xdr:col>5</xdr:col>
      <xdr:colOff>390447</xdr:colOff>
      <xdr:row>118</xdr:row>
      <xdr:rowOff>102577</xdr:rowOff>
    </xdr:from>
    <xdr:ext cx="1753071" cy="317395"/>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he-IL" sz="1100" b="0" i="1">
                            <a:latin typeface="Cambria Math" panose="02040503050406030204" pitchFamily="18" charset="0"/>
                          </a:rPr>
                        </m:ctrlPr>
                      </m:fPr>
                      <m:num>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r>
                          <a:rPr lang="en-US" sz="1100" b="0" i="1">
                            <a:solidFill>
                              <a:srgbClr val="FF0000"/>
                            </a:solidFill>
                            <a:latin typeface="Cambria Math" panose="02040503050406030204" pitchFamily="18" charset="0"/>
                          </a:rPr>
                          <m:t>𝑋</m:t>
                        </m:r>
                      </m:num>
                      <m:den>
                        <m:r>
                          <a:rPr lang="en-US" sz="1100" b="0" i="1">
                            <a:latin typeface="Cambria Math" panose="02040503050406030204" pitchFamily="18" charset="0"/>
                          </a:rPr>
                          <m:t>𝑌</m:t>
                        </m:r>
                      </m:den>
                    </m:f>
                    <m:r>
                      <a:rPr lang="he-IL"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40−</m:t>
                        </m:r>
                        <m:r>
                          <a:rPr lang="en-US" sz="1100" b="0" i="1">
                            <a:solidFill>
                              <a:srgbClr val="FF0000"/>
                            </a:solidFill>
                            <a:latin typeface="Cambria Math" panose="02040503050406030204" pitchFamily="18" charset="0"/>
                          </a:rPr>
                          <m:t>36</m:t>
                        </m:r>
                      </m:num>
                      <m:den>
                        <m:r>
                          <a:rPr lang="he-IL" sz="1100" b="0" i="1">
                            <a:latin typeface="Cambria Math" panose="02040503050406030204" pitchFamily="18" charset="0"/>
                          </a:rPr>
                          <m:t>5</m:t>
                        </m:r>
                      </m:den>
                    </m:f>
                    <m:r>
                      <a:rPr lang="en-US" sz="1100" b="0" i="1">
                        <a:latin typeface="Cambria Math" panose="02040503050406030204" pitchFamily="18" charset="0"/>
                      </a:rPr>
                      <m:t>=0.8</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82DAFFAE-F6D3-8150-C412-40815DF1FC61}"/>
                </a:ext>
              </a:extLst>
            </xdr:cNvPr>
            <xdr:cNvSpPr txBox="1"/>
          </xdr:nvSpPr>
          <xdr:spPr>
            <a:xfrm>
              <a:off x="13502973959" y="24326362"/>
              <a:ext cx="1753071" cy="3173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a:t>
              </a:r>
              <a:r>
                <a:rPr lang="en-US" sz="1100" b="0" i="0">
                  <a:latin typeface="Cambria Math" panose="02040503050406030204" pitchFamily="18" charset="0"/>
                </a:rPr>
                <a:t>𝑋_𝑀𝐴𝑋−</a:t>
              </a:r>
              <a:r>
                <a:rPr lang="en-US" sz="1100" b="0" i="0">
                  <a:solidFill>
                    <a:srgbClr val="FF0000"/>
                  </a:solidFill>
                  <a:latin typeface="Cambria Math" panose="02040503050406030204" pitchFamily="18" charset="0"/>
                </a:rPr>
                <a:t>𝑋</a:t>
              </a:r>
              <a:r>
                <a:rPr lang="he-IL" sz="1100" b="0" i="0">
                  <a:solidFill>
                    <a:srgbClr val="FF0000"/>
                  </a:solidFill>
                  <a:latin typeface="Cambria Math" panose="02040503050406030204" pitchFamily="18" charset="0"/>
                </a:rPr>
                <a:t>)/</a:t>
              </a:r>
              <a:r>
                <a:rPr lang="en-US" sz="1100" b="0" i="0">
                  <a:latin typeface="Cambria Math" panose="02040503050406030204" pitchFamily="18" charset="0"/>
                </a:rPr>
                <a:t>𝑌</a:t>
              </a:r>
              <a:r>
                <a:rPr lang="he-IL" sz="1100" b="0" i="0">
                  <a:latin typeface="Cambria Math" panose="02040503050406030204" pitchFamily="18" charset="0"/>
                </a:rPr>
                <a:t>=(40−</a:t>
              </a:r>
              <a:r>
                <a:rPr lang="en-US" sz="1100" b="0" i="0">
                  <a:solidFill>
                    <a:srgbClr val="FF0000"/>
                  </a:solidFill>
                  <a:latin typeface="Cambria Math" panose="02040503050406030204" pitchFamily="18" charset="0"/>
                </a:rPr>
                <a:t>36</a:t>
              </a:r>
              <a:r>
                <a:rPr lang="he-IL" sz="1100" b="0" i="0">
                  <a:solidFill>
                    <a:srgbClr val="FF0000"/>
                  </a:solidFill>
                  <a:latin typeface="Cambria Math" panose="02040503050406030204" pitchFamily="18" charset="0"/>
                </a:rPr>
                <a:t>)/</a:t>
              </a:r>
              <a:r>
                <a:rPr lang="he-IL" sz="1100" b="0" i="0">
                  <a:latin typeface="Cambria Math" panose="02040503050406030204" pitchFamily="18" charset="0"/>
                </a:rPr>
                <a:t>5</a:t>
              </a:r>
              <a:r>
                <a:rPr lang="en-US" sz="1100" b="0" i="0">
                  <a:latin typeface="Cambria Math" panose="02040503050406030204" pitchFamily="18" charset="0"/>
                </a:rPr>
                <a:t>=0.8</a:t>
              </a:r>
              <a:endParaRPr lang="en-US" sz="1100"/>
            </a:p>
          </xdr:txBody>
        </xdr:sp>
      </mc:Fallback>
    </mc:AlternateContent>
    <xdr:clientData/>
  </xdr:oneCellAnchor>
  <xdr:oneCellAnchor>
    <xdr:from>
      <xdr:col>1</xdr:col>
      <xdr:colOff>300570</xdr:colOff>
      <xdr:row>118</xdr:row>
      <xdr:rowOff>67408</xdr:rowOff>
    </xdr:from>
    <xdr:ext cx="1753071" cy="172227"/>
    <mc:AlternateContent xmlns:mc="http://schemas.openxmlformats.org/markup-compatibility/2006" xmlns:a14="http://schemas.microsoft.com/office/drawing/2010/main">
      <mc:Choice Requires="a14">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=50−1.25</m:t>
                    </m:r>
                    <m:r>
                      <a:rPr lang="en-US" sz="1100" b="0" i="1">
                        <a:latin typeface="Cambria Math" panose="02040503050406030204" pitchFamily="18" charset="0"/>
                      </a:rPr>
                      <m:t>𝑋</m:t>
                    </m:r>
                  </m:oMath>
                </m:oMathPara>
              </a14:m>
              <a:endParaRPr lang="en-US" sz="1100"/>
            </a:p>
          </xdr:txBody>
        </xdr:sp>
      </mc:Choice>
      <mc:Fallback xmlns="">
        <xdr:sp macro="" textlink="">
          <xdr:nvSpPr>
            <xdr:cNvPr id="297" name="TextBox 296">
              <a:extLst>
                <a:ext uri="{FF2B5EF4-FFF2-40B4-BE49-F238E27FC236}">
                  <a16:creationId xmlns:a16="http://schemas.microsoft.com/office/drawing/2014/main" id="{17AE5BD2-AE9F-A398-0241-17DE9661A819}"/>
                </a:ext>
              </a:extLst>
            </xdr:cNvPr>
            <xdr:cNvSpPr txBox="1"/>
          </xdr:nvSpPr>
          <xdr:spPr>
            <a:xfrm>
              <a:off x="13506361928" y="24291193"/>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𝑌=50−1.25𝑋</a:t>
              </a:r>
              <a:endParaRPr lang="en-US" sz="1100"/>
            </a:p>
          </xdr:txBody>
        </xdr:sp>
      </mc:Fallback>
    </mc:AlternateContent>
    <xdr:clientData/>
  </xdr:oneCellAnchor>
  <xdr:oneCellAnchor>
    <xdr:from>
      <xdr:col>1</xdr:col>
      <xdr:colOff>296662</xdr:colOff>
      <xdr:row>119</xdr:row>
      <xdr:rowOff>47870</xdr:rowOff>
    </xdr:from>
    <xdr:ext cx="1753071" cy="172227"/>
    <mc:AlternateContent xmlns:mc="http://schemas.openxmlformats.org/markup-compatibility/2006" xmlns:a14="http://schemas.microsoft.com/office/drawing/2010/main">
      <mc:Choice Requires="a14">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5=50−1.25</m:t>
                    </m:r>
                    <m:r>
                      <a:rPr lang="en-US" sz="1100" b="0" i="1">
                        <a:latin typeface="Cambria Math" panose="02040503050406030204" pitchFamily="18" charset="0"/>
                      </a:rPr>
                      <m:t>𝑋</m:t>
                    </m:r>
                  </m:oMath>
                </m:oMathPara>
              </a14:m>
              <a:endParaRPr lang="en-US" sz="1100"/>
            </a:p>
          </xdr:txBody>
        </xdr:sp>
      </mc:Choice>
      <mc:Fallback xmlns="">
        <xdr:sp macro="" textlink="">
          <xdr:nvSpPr>
            <xdr:cNvPr id="298" name="TextBox 297">
              <a:extLst>
                <a:ext uri="{FF2B5EF4-FFF2-40B4-BE49-F238E27FC236}">
                  <a16:creationId xmlns:a16="http://schemas.microsoft.com/office/drawing/2014/main" id="{2E797AD0-F6BA-B37C-1C87-9957524EFAB9}"/>
                </a:ext>
              </a:extLst>
            </xdr:cNvPr>
            <xdr:cNvSpPr txBox="1"/>
          </xdr:nvSpPr>
          <xdr:spPr>
            <a:xfrm>
              <a:off x="13506365836" y="244748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5=50−1.25𝑋</a:t>
              </a:r>
              <a:endParaRPr lang="en-US" sz="1100"/>
            </a:p>
          </xdr:txBody>
        </xdr:sp>
      </mc:Fallback>
    </mc:AlternateContent>
    <xdr:clientData/>
  </xdr:oneCellAnchor>
  <xdr:oneCellAnchor>
    <xdr:from>
      <xdr:col>1</xdr:col>
      <xdr:colOff>296662</xdr:colOff>
      <xdr:row>120</xdr:row>
      <xdr:rowOff>47870</xdr:rowOff>
    </xdr:from>
    <xdr:ext cx="1753071" cy="172227"/>
    <mc:AlternateContent xmlns:mc="http://schemas.openxmlformats.org/markup-compatibility/2006" xmlns:a14="http://schemas.microsoft.com/office/drawing/2010/main">
      <mc:Choice Requires="a14">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𝑋</m:t>
                    </m:r>
                    <m:r>
                      <a:rPr lang="en-US" sz="1100" b="0" i="1">
                        <a:solidFill>
                          <a:srgbClr val="FF0000"/>
                        </a:solidFill>
                        <a:latin typeface="Cambria Math" panose="02040503050406030204" pitchFamily="18" charset="0"/>
                      </a:rPr>
                      <m:t>=36</m:t>
                    </m:r>
                  </m:oMath>
                </m:oMathPara>
              </a14:m>
              <a:endParaRPr lang="en-US" sz="1100">
                <a:solidFill>
                  <a:srgbClr val="FF0000"/>
                </a:solidFill>
              </a:endParaRPr>
            </a:p>
          </xdr:txBody>
        </xdr:sp>
      </mc:Choice>
      <mc:Fallback xmlns="">
        <xdr:sp macro="" textlink="">
          <xdr:nvSpPr>
            <xdr:cNvPr id="299" name="TextBox 298">
              <a:extLst>
                <a:ext uri="{FF2B5EF4-FFF2-40B4-BE49-F238E27FC236}">
                  <a16:creationId xmlns:a16="http://schemas.microsoft.com/office/drawing/2014/main" id="{E8AB8020-5B22-7A12-A77A-EF72EF58BE60}"/>
                </a:ext>
              </a:extLst>
            </xdr:cNvPr>
            <xdr:cNvSpPr txBox="1"/>
          </xdr:nvSpPr>
          <xdr:spPr>
            <a:xfrm>
              <a:off x="13506365836" y="24678055"/>
              <a:ext cx="175307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𝑋=36</a:t>
              </a:r>
              <a:endParaRPr lang="en-US" sz="1100">
                <a:solidFill>
                  <a:srgbClr val="FF0000"/>
                </a:solidFill>
              </a:endParaRPr>
            </a:p>
          </xdr:txBody>
        </xdr:sp>
      </mc:Fallback>
    </mc:AlternateContent>
    <xdr:clientData/>
  </xdr:oneCellAnchor>
  <xdr:twoCellAnchor>
    <xdr:from>
      <xdr:col>3</xdr:col>
      <xdr:colOff>500185</xdr:colOff>
      <xdr:row>119</xdr:row>
      <xdr:rowOff>15630</xdr:rowOff>
    </xdr:from>
    <xdr:to>
      <xdr:col>4</xdr:col>
      <xdr:colOff>97692</xdr:colOff>
      <xdr:row>119</xdr:row>
      <xdr:rowOff>125046</xdr:rowOff>
    </xdr:to>
    <xdr:sp macro="" textlink="">
      <xdr:nvSpPr>
        <xdr:cNvPr id="300" name="Right Arrow 299">
          <a:extLst>
            <a:ext uri="{FF2B5EF4-FFF2-40B4-BE49-F238E27FC236}">
              <a16:creationId xmlns:a16="http://schemas.microsoft.com/office/drawing/2014/main" id="{C5633114-FB8A-43D5-5D6A-D86735B8B50C}"/>
            </a:ext>
          </a:extLst>
        </xdr:cNvPr>
        <xdr:cNvSpPr/>
      </xdr:nvSpPr>
      <xdr:spPr>
        <a:xfrm>
          <a:off x="13505844308" y="24442615"/>
          <a:ext cx="422030" cy="109416"/>
        </a:xfrm>
        <a:prstGeom prst="righ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402492</xdr:colOff>
      <xdr:row>134</xdr:row>
      <xdr:rowOff>148493</xdr:rowOff>
    </xdr:from>
    <xdr:to>
      <xdr:col>6</xdr:col>
      <xdr:colOff>286943</xdr:colOff>
      <xdr:row>145</xdr:row>
      <xdr:rowOff>113323</xdr:rowOff>
    </xdr:to>
    <xdr:cxnSp macro="">
      <xdr:nvCxnSpPr>
        <xdr:cNvPr id="301" name="Straight Connector 300">
          <a:extLst>
            <a:ext uri="{FF2B5EF4-FFF2-40B4-BE49-F238E27FC236}">
              <a16:creationId xmlns:a16="http://schemas.microsoft.com/office/drawing/2014/main" id="{045CD52D-0906-484F-819D-AB34B913174A}"/>
            </a:ext>
          </a:extLst>
        </xdr:cNvPr>
        <xdr:cNvCxnSpPr/>
      </xdr:nvCxnSpPr>
      <xdr:spPr>
        <a:xfrm>
          <a:off x="13503904411" y="27240524"/>
          <a:ext cx="3284143" cy="2200030"/>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3</xdr:col>
      <xdr:colOff>534871</xdr:colOff>
      <xdr:row>137</xdr:row>
      <xdr:rowOff>195263</xdr:rowOff>
    </xdr:from>
    <xdr:ext cx="1894238" cy="175433"/>
    <mc:AlternateContent xmlns:mc="http://schemas.openxmlformats.org/markup-compatibility/2006" xmlns:a14="http://schemas.microsoft.com/office/drawing/2010/main">
      <mc:Choice Requires="a14">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02" name="TextBox 301">
              <a:extLst>
                <a:ext uri="{FF2B5EF4-FFF2-40B4-BE49-F238E27FC236}">
                  <a16:creationId xmlns:a16="http://schemas.microsoft.com/office/drawing/2014/main" id="{8B03FA96-048D-DE40-8607-491DC6936420}"/>
                </a:ext>
              </a:extLst>
            </xdr:cNvPr>
            <xdr:cNvSpPr txBox="1"/>
          </xdr:nvSpPr>
          <xdr:spPr>
            <a:xfrm rot="1884031">
              <a:off x="13504337414" y="2789689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4</xdr:col>
      <xdr:colOff>771634</xdr:colOff>
      <xdr:row>166</xdr:row>
      <xdr:rowOff>125210</xdr:rowOff>
    </xdr:from>
    <xdr:to>
      <xdr:col>9</xdr:col>
      <xdr:colOff>757848</xdr:colOff>
      <xdr:row>166</xdr:row>
      <xdr:rowOff>141389</xdr:rowOff>
    </xdr:to>
    <xdr:cxnSp macro="">
      <xdr:nvCxnSpPr>
        <xdr:cNvPr id="305" name="Straight Arrow Connector 304">
          <a:extLst>
            <a:ext uri="{FF2B5EF4-FFF2-40B4-BE49-F238E27FC236}">
              <a16:creationId xmlns:a16="http://schemas.microsoft.com/office/drawing/2014/main" id="{937F7D81-59E6-9A47-A65E-F3371E83AFD2}"/>
            </a:ext>
          </a:extLst>
        </xdr:cNvPr>
        <xdr:cNvCxnSpPr/>
      </xdr:nvCxnSpPr>
      <xdr:spPr>
        <a:xfrm flipV="1">
          <a:off x="13519432575" y="30097210"/>
          <a:ext cx="4216291"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8</xdr:col>
      <xdr:colOff>334732</xdr:colOff>
      <xdr:row>153</xdr:row>
      <xdr:rowOff>209</xdr:rowOff>
    </xdr:from>
    <xdr:ext cx="1732455"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CBBFBC3F-854A-8F48-A8D4-E8929C92608B}"/>
                </a:ext>
              </a:extLst>
            </xdr:cNvPr>
            <xdr:cNvSpPr txBox="1"/>
          </xdr:nvSpPr>
          <xdr:spPr>
            <a:xfrm>
              <a:off x="13519051313" y="27305209"/>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3</xdr:col>
      <xdr:colOff>543399</xdr:colOff>
      <xdr:row>166</xdr:row>
      <xdr:rowOff>24933</xdr:rowOff>
    </xdr:from>
    <xdr:ext cx="1732455"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6F83D40D-6956-7F4E-861B-6BCE9C04EBAF}"/>
                </a:ext>
              </a:extLst>
            </xdr:cNvPr>
            <xdr:cNvSpPr txBox="1"/>
          </xdr:nvSpPr>
          <xdr:spPr>
            <a:xfrm>
              <a:off x="13522970146" y="29996933"/>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8</xdr:col>
      <xdr:colOff>214647</xdr:colOff>
      <xdr:row>158</xdr:row>
      <xdr:rowOff>48847</xdr:rowOff>
    </xdr:from>
    <xdr:to>
      <xdr:col>9</xdr:col>
      <xdr:colOff>341923</xdr:colOff>
      <xdr:row>160</xdr:row>
      <xdr:rowOff>196761</xdr:rowOff>
    </xdr:to>
    <xdr:cxnSp macro="">
      <xdr:nvCxnSpPr>
        <xdr:cNvPr id="308" name="Straight Connector 307">
          <a:extLst>
            <a:ext uri="{FF2B5EF4-FFF2-40B4-BE49-F238E27FC236}">
              <a16:creationId xmlns:a16="http://schemas.microsoft.com/office/drawing/2014/main" id="{B61898AC-2FCC-D945-88B7-0492F62A4786}"/>
            </a:ext>
          </a:extLst>
        </xdr:cNvPr>
        <xdr:cNvCxnSpPr/>
      </xdr:nvCxnSpPr>
      <xdr:spPr>
        <a:xfrm>
          <a:off x="13517220577" y="32707385"/>
          <a:ext cx="952776" cy="55822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7</xdr:col>
      <xdr:colOff>160986</xdr:colOff>
      <xdr:row>160</xdr:row>
      <xdr:rowOff>180754</xdr:rowOff>
    </xdr:from>
    <xdr:to>
      <xdr:col>8</xdr:col>
      <xdr:colOff>228490</xdr:colOff>
      <xdr:row>166</xdr:row>
      <xdr:rowOff>116267</xdr:rowOff>
    </xdr:to>
    <xdr:cxnSp macro="">
      <xdr:nvCxnSpPr>
        <xdr:cNvPr id="309" name="Straight Connector 308">
          <a:extLst>
            <a:ext uri="{FF2B5EF4-FFF2-40B4-BE49-F238E27FC236}">
              <a16:creationId xmlns:a16="http://schemas.microsoft.com/office/drawing/2014/main" id="{FB845B17-6D92-D343-A715-63E9BD958438}"/>
            </a:ext>
          </a:extLst>
        </xdr:cNvPr>
        <xdr:cNvCxnSpPr/>
      </xdr:nvCxnSpPr>
      <xdr:spPr>
        <a:xfrm>
          <a:off x="13520890010" y="28921831"/>
          <a:ext cx="893004" cy="1166436"/>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7</xdr:col>
      <xdr:colOff>698683</xdr:colOff>
      <xdr:row>158</xdr:row>
      <xdr:rowOff>158313</xdr:rowOff>
    </xdr:from>
    <xdr:ext cx="1894238" cy="143501"/>
    <mc:AlternateContent xmlns:mc="http://schemas.openxmlformats.org/markup-compatibility/2006" xmlns:a14="http://schemas.microsoft.com/office/drawing/2010/main">
      <mc:Choice Requires="a14">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10" name="TextBox 309">
              <a:extLst>
                <a:ext uri="{FF2B5EF4-FFF2-40B4-BE49-F238E27FC236}">
                  <a16:creationId xmlns:a16="http://schemas.microsoft.com/office/drawing/2014/main" id="{99139AF6-1526-7F40-A708-09D802B95B88}"/>
                </a:ext>
              </a:extLst>
            </xdr:cNvPr>
            <xdr:cNvSpPr txBox="1"/>
          </xdr:nvSpPr>
          <xdr:spPr>
            <a:xfrm rot="1800031">
              <a:off x="13501703601" y="3251570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7</xdr:col>
      <xdr:colOff>493547</xdr:colOff>
      <xdr:row>159</xdr:row>
      <xdr:rowOff>9427</xdr:rowOff>
    </xdr:from>
    <xdr:ext cx="160300" cy="1894238"/>
    <mc:AlternateContent xmlns:mc="http://schemas.openxmlformats.org/markup-compatibility/2006" xmlns:a14="http://schemas.microsoft.com/office/drawing/2010/main">
      <mc:Choice Requires="a14">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11" name="TextBox 310">
              <a:extLst>
                <a:ext uri="{FF2B5EF4-FFF2-40B4-BE49-F238E27FC236}">
                  <a16:creationId xmlns:a16="http://schemas.microsoft.com/office/drawing/2014/main" id="{E39A7B8F-0FA0-244E-A92F-CA4C2C99AD95}"/>
                </a:ext>
              </a:extLst>
            </xdr:cNvPr>
            <xdr:cNvSpPr txBox="1"/>
          </xdr:nvSpPr>
          <xdr:spPr>
            <a:xfrm rot="2888554">
              <a:off x="13502775706" y="33436251"/>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8</xdr:col>
      <xdr:colOff>394405</xdr:colOff>
      <xdr:row>158</xdr:row>
      <xdr:rowOff>20748</xdr:rowOff>
    </xdr:from>
    <xdr:ext cx="1894238" cy="143501"/>
    <mc:AlternateContent xmlns:mc="http://schemas.openxmlformats.org/markup-compatibility/2006" xmlns:a14="http://schemas.microsoft.com/office/drawing/2010/main">
      <mc:Choice Requires="a14">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12" name="TextBox 311">
              <a:extLst>
                <a:ext uri="{FF2B5EF4-FFF2-40B4-BE49-F238E27FC236}">
                  <a16:creationId xmlns:a16="http://schemas.microsoft.com/office/drawing/2014/main" id="{ED1B52ED-E8D2-1248-9A98-7B9E16FCAAF1}"/>
                </a:ext>
              </a:extLst>
            </xdr:cNvPr>
            <xdr:cNvSpPr txBox="1"/>
          </xdr:nvSpPr>
          <xdr:spPr>
            <a:xfrm>
              <a:off x="13518829857" y="28351517"/>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5</xdr:col>
      <xdr:colOff>787928</xdr:colOff>
      <xdr:row>166</xdr:row>
      <xdr:rowOff>190678</xdr:rowOff>
    </xdr:from>
    <xdr:ext cx="1894238" cy="143501"/>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13" name="TextBox 312">
              <a:extLst>
                <a:ext uri="{FF2B5EF4-FFF2-40B4-BE49-F238E27FC236}">
                  <a16:creationId xmlns:a16="http://schemas.microsoft.com/office/drawing/2014/main" id="{36D3E649-9D60-4648-B8C1-3B6CDA4A1B49}"/>
                </a:ext>
              </a:extLst>
            </xdr:cNvPr>
            <xdr:cNvSpPr txBox="1"/>
          </xdr:nvSpPr>
          <xdr:spPr>
            <a:xfrm>
              <a:off x="13520912834" y="30162678"/>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8</xdr:col>
      <xdr:colOff>201232</xdr:colOff>
      <xdr:row>160</xdr:row>
      <xdr:rowOff>196761</xdr:rowOff>
    </xdr:from>
    <xdr:to>
      <xdr:col>8</xdr:col>
      <xdr:colOff>232535</xdr:colOff>
      <xdr:row>166</xdr:row>
      <xdr:rowOff>125211</xdr:rowOff>
    </xdr:to>
    <xdr:cxnSp macro="">
      <xdr:nvCxnSpPr>
        <xdr:cNvPr id="314" name="Straight Connector 313">
          <a:extLst>
            <a:ext uri="{FF2B5EF4-FFF2-40B4-BE49-F238E27FC236}">
              <a16:creationId xmlns:a16="http://schemas.microsoft.com/office/drawing/2014/main" id="{C27D6471-BE43-734C-A46C-6A04382F942E}"/>
            </a:ext>
          </a:extLst>
        </xdr:cNvPr>
        <xdr:cNvCxnSpPr/>
      </xdr:nvCxnSpPr>
      <xdr:spPr>
        <a:xfrm>
          <a:off x="13520885965" y="28937838"/>
          <a:ext cx="31303" cy="11593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8</xdr:col>
      <xdr:colOff>250422</xdr:colOff>
      <xdr:row>161</xdr:row>
      <xdr:rowOff>13415</xdr:rowOff>
    </xdr:from>
    <xdr:to>
      <xdr:col>9</xdr:col>
      <xdr:colOff>281725</xdr:colOff>
      <xdr:row>161</xdr:row>
      <xdr:rowOff>13415</xdr:rowOff>
    </xdr:to>
    <xdr:cxnSp macro="">
      <xdr:nvCxnSpPr>
        <xdr:cNvPr id="315" name="Straight Connector 314">
          <a:extLst>
            <a:ext uri="{FF2B5EF4-FFF2-40B4-BE49-F238E27FC236}">
              <a16:creationId xmlns:a16="http://schemas.microsoft.com/office/drawing/2014/main" id="{AB1AEEC3-4C99-684A-9DA5-911C4B19CBD1}"/>
            </a:ext>
          </a:extLst>
        </xdr:cNvPr>
        <xdr:cNvCxnSpPr/>
      </xdr:nvCxnSpPr>
      <xdr:spPr>
        <a:xfrm flipH="1">
          <a:off x="13519908698" y="28959646"/>
          <a:ext cx="959380"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94791</xdr:colOff>
      <xdr:row>166</xdr:row>
      <xdr:rowOff>172791</xdr:rowOff>
    </xdr:from>
    <xdr:ext cx="1894238" cy="140872"/>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16" name="TextBox 315">
              <a:extLst>
                <a:ext uri="{FF2B5EF4-FFF2-40B4-BE49-F238E27FC236}">
                  <a16:creationId xmlns:a16="http://schemas.microsoft.com/office/drawing/2014/main" id="{EB26986D-CC3C-2545-B533-F93D0FBE37DE}"/>
                </a:ext>
              </a:extLst>
            </xdr:cNvPr>
            <xdr:cNvSpPr txBox="1"/>
          </xdr:nvSpPr>
          <xdr:spPr>
            <a:xfrm>
              <a:off x="13519954971" y="30144791"/>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8</xdr:col>
      <xdr:colOff>470425</xdr:colOff>
      <xdr:row>160</xdr:row>
      <xdr:rowOff>154903</xdr:rowOff>
    </xdr:from>
    <xdr:ext cx="1894238" cy="140872"/>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17" name="TextBox 316">
              <a:extLst>
                <a:ext uri="{FF2B5EF4-FFF2-40B4-BE49-F238E27FC236}">
                  <a16:creationId xmlns:a16="http://schemas.microsoft.com/office/drawing/2014/main" id="{B9B35EDA-18A2-2842-AD31-0D128528D8A2}"/>
                </a:ext>
              </a:extLst>
            </xdr:cNvPr>
            <xdr:cNvSpPr txBox="1"/>
          </xdr:nvSpPr>
          <xdr:spPr>
            <a:xfrm>
              <a:off x="13518753837" y="28895980"/>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5</xdr:col>
      <xdr:colOff>402492</xdr:colOff>
      <xdr:row>155</xdr:row>
      <xdr:rowOff>97692</xdr:rowOff>
    </xdr:from>
    <xdr:to>
      <xdr:col>9</xdr:col>
      <xdr:colOff>361462</xdr:colOff>
      <xdr:row>166</xdr:row>
      <xdr:rowOff>113323</xdr:rowOff>
    </xdr:to>
    <xdr:cxnSp macro="">
      <xdr:nvCxnSpPr>
        <xdr:cNvPr id="318" name="Straight Connector 317">
          <a:extLst>
            <a:ext uri="{FF2B5EF4-FFF2-40B4-BE49-F238E27FC236}">
              <a16:creationId xmlns:a16="http://schemas.microsoft.com/office/drawing/2014/main" id="{1BF88E15-D33B-EE44-81D1-11C2AD09AF88}"/>
            </a:ext>
          </a:extLst>
        </xdr:cNvPr>
        <xdr:cNvCxnSpPr/>
      </xdr:nvCxnSpPr>
      <xdr:spPr>
        <a:xfrm>
          <a:off x="13517201038" y="32140769"/>
          <a:ext cx="3514970" cy="2272323"/>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534871</xdr:colOff>
      <xdr:row>158</xdr:row>
      <xdr:rowOff>195263</xdr:rowOff>
    </xdr:from>
    <xdr:ext cx="1894238" cy="175433"/>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3713EB91-C7ED-3C4D-B421-29417FB4D125}"/>
                </a:ext>
              </a:extLst>
            </xdr:cNvPr>
            <xdr:cNvSpPr txBox="1"/>
          </xdr:nvSpPr>
          <xdr:spPr>
            <a:xfrm rot="1884031">
              <a:off x="13520340391" y="28526032"/>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9</xdr:col>
      <xdr:colOff>336921</xdr:colOff>
      <xdr:row>153</xdr:row>
      <xdr:rowOff>177870</xdr:rowOff>
    </xdr:from>
    <xdr:to>
      <xdr:col>9</xdr:col>
      <xdr:colOff>353098</xdr:colOff>
      <xdr:row>168</xdr:row>
      <xdr:rowOff>198093</xdr:rowOff>
    </xdr:to>
    <xdr:cxnSp macro="">
      <xdr:nvCxnSpPr>
        <xdr:cNvPr id="320" name="Straight Arrow Connector 319">
          <a:extLst>
            <a:ext uri="{FF2B5EF4-FFF2-40B4-BE49-F238E27FC236}">
              <a16:creationId xmlns:a16="http://schemas.microsoft.com/office/drawing/2014/main" id="{D226D1C3-CDF5-A5CA-5A47-D48CD4F859FA}"/>
            </a:ext>
          </a:extLst>
        </xdr:cNvPr>
        <xdr:cNvCxnSpPr/>
      </xdr:nvCxnSpPr>
      <xdr:spPr>
        <a:xfrm flipV="1">
          <a:off x="13517209402" y="31791101"/>
          <a:ext cx="16177" cy="309753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135465</xdr:colOff>
      <xdr:row>165</xdr:row>
      <xdr:rowOff>114137</xdr:rowOff>
    </xdr:from>
    <xdr:ext cx="1894238" cy="143501"/>
    <mc:AlternateContent xmlns:mc="http://schemas.openxmlformats.org/markup-compatibility/2006" xmlns:a14="http://schemas.microsoft.com/office/drawing/2010/main">
      <mc:Choice Requires="a14">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23" name="TextBox 322">
              <a:extLst>
                <a:ext uri="{FF2B5EF4-FFF2-40B4-BE49-F238E27FC236}">
                  <a16:creationId xmlns:a16="http://schemas.microsoft.com/office/drawing/2014/main" id="{CBC429E3-9EA4-FEDB-1614-AE7DE83DAEEA}"/>
                </a:ext>
              </a:extLst>
            </xdr:cNvPr>
            <xdr:cNvSpPr txBox="1"/>
          </xdr:nvSpPr>
          <xdr:spPr>
            <a:xfrm>
              <a:off x="13507317369" y="3388877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𝑌=25−0.5𝑋</a:t>
              </a:r>
              <a:endParaRPr lang="en-US" sz="900"/>
            </a:p>
          </xdr:txBody>
        </xdr:sp>
      </mc:Fallback>
    </mc:AlternateContent>
    <xdr:clientData/>
  </xdr:oneCellAnchor>
  <xdr:oneCellAnchor>
    <xdr:from>
      <xdr:col>1</xdr:col>
      <xdr:colOff>135465</xdr:colOff>
      <xdr:row>166</xdr:row>
      <xdr:rowOff>92051</xdr:rowOff>
    </xdr:from>
    <xdr:ext cx="1894238" cy="143501"/>
    <mc:AlternateContent xmlns:mc="http://schemas.openxmlformats.org/markup-compatibility/2006" xmlns:a14="http://schemas.microsoft.com/office/drawing/2010/main">
      <mc:Choice Requires="a14">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10=25−0.5</m:t>
                    </m:r>
                    <m:r>
                      <a:rPr lang="en-US" sz="900" b="0" i="1">
                        <a:latin typeface="Cambria Math" panose="02040503050406030204" pitchFamily="18" charset="0"/>
                      </a:rPr>
                      <m:t>𝑋</m:t>
                    </m:r>
                  </m:oMath>
                </m:oMathPara>
              </a14:m>
              <a:endParaRPr lang="en-US" sz="900"/>
            </a:p>
          </xdr:txBody>
        </xdr:sp>
      </mc:Choice>
      <mc:Fallback xmlns="">
        <xdr:sp macro="" textlink="">
          <xdr:nvSpPr>
            <xdr:cNvPr id="324" name="TextBox 323">
              <a:extLst>
                <a:ext uri="{FF2B5EF4-FFF2-40B4-BE49-F238E27FC236}">
                  <a16:creationId xmlns:a16="http://schemas.microsoft.com/office/drawing/2014/main" id="{D1049A32-C376-3E87-B608-3E67781FF8AE}"/>
                </a:ext>
              </a:extLst>
            </xdr:cNvPr>
            <xdr:cNvSpPr txBox="1"/>
          </xdr:nvSpPr>
          <xdr:spPr>
            <a:xfrm>
              <a:off x="13507317369" y="34069152"/>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10=25−0.5𝑋</a:t>
              </a:r>
              <a:endParaRPr lang="en-US" sz="900"/>
            </a:p>
          </xdr:txBody>
        </xdr:sp>
      </mc:Fallback>
    </mc:AlternateContent>
    <xdr:clientData/>
  </xdr:oneCellAnchor>
  <xdr:oneCellAnchor>
    <xdr:from>
      <xdr:col>1</xdr:col>
      <xdr:colOff>128103</xdr:colOff>
      <xdr:row>167</xdr:row>
      <xdr:rowOff>58920</xdr:rowOff>
    </xdr:from>
    <xdr:ext cx="1894238" cy="143501"/>
    <mc:AlternateContent xmlns:mc="http://schemas.openxmlformats.org/markup-compatibility/2006" xmlns:a14="http://schemas.microsoft.com/office/drawing/2010/main">
      <mc:Choice Requires="a14">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𝑋</m:t>
                    </m:r>
                    <m:r>
                      <a:rPr lang="en-US" sz="900" b="0" i="1">
                        <a:latin typeface="Cambria Math" panose="02040503050406030204" pitchFamily="18" charset="0"/>
                      </a:rPr>
                      <m:t>=30</m:t>
                    </m:r>
                  </m:oMath>
                </m:oMathPara>
              </a14:m>
              <a:endParaRPr lang="en-US" sz="900"/>
            </a:p>
          </xdr:txBody>
        </xdr:sp>
      </mc:Choice>
      <mc:Fallback xmlns="">
        <xdr:sp macro="" textlink="">
          <xdr:nvSpPr>
            <xdr:cNvPr id="325" name="TextBox 324">
              <a:extLst>
                <a:ext uri="{FF2B5EF4-FFF2-40B4-BE49-F238E27FC236}">
                  <a16:creationId xmlns:a16="http://schemas.microsoft.com/office/drawing/2014/main" id="{E308A798-5BA5-9679-7992-64BEAC199088}"/>
                </a:ext>
              </a:extLst>
            </xdr:cNvPr>
            <xdr:cNvSpPr txBox="1"/>
          </xdr:nvSpPr>
          <xdr:spPr>
            <a:xfrm>
              <a:off x="13507324731" y="34238485"/>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𝑋=30</a:t>
              </a:r>
              <a:endParaRPr lang="en-US" sz="900"/>
            </a:p>
          </xdr:txBody>
        </xdr:sp>
      </mc:Fallback>
    </mc:AlternateContent>
    <xdr:clientData/>
  </xdr:oneCellAnchor>
  <xdr:twoCellAnchor>
    <xdr:from>
      <xdr:col>2</xdr:col>
      <xdr:colOff>375479</xdr:colOff>
      <xdr:row>164</xdr:row>
      <xdr:rowOff>184058</xdr:rowOff>
    </xdr:from>
    <xdr:to>
      <xdr:col>2</xdr:col>
      <xdr:colOff>449102</xdr:colOff>
      <xdr:row>165</xdr:row>
      <xdr:rowOff>132521</xdr:rowOff>
    </xdr:to>
    <xdr:sp macro="" textlink="">
      <xdr:nvSpPr>
        <xdr:cNvPr id="326" name="Down Arrow 325">
          <a:extLst>
            <a:ext uri="{FF2B5EF4-FFF2-40B4-BE49-F238E27FC236}">
              <a16:creationId xmlns:a16="http://schemas.microsoft.com/office/drawing/2014/main" id="{C415B344-D615-97AA-9D6D-43AF6FDBDBE6}"/>
            </a:ext>
          </a:extLst>
        </xdr:cNvPr>
        <xdr:cNvSpPr/>
      </xdr:nvSpPr>
      <xdr:spPr>
        <a:xfrm>
          <a:off x="13508073391" y="33756232"/>
          <a:ext cx="73623" cy="15092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640521</xdr:colOff>
      <xdr:row>159</xdr:row>
      <xdr:rowOff>47855</xdr:rowOff>
    </xdr:from>
    <xdr:to>
      <xdr:col>8</xdr:col>
      <xdr:colOff>732550</xdr:colOff>
      <xdr:row>159</xdr:row>
      <xdr:rowOff>195101</xdr:rowOff>
    </xdr:to>
    <xdr:sp macro="" textlink="">
      <xdr:nvSpPr>
        <xdr:cNvPr id="327" name="Smiley Face 326">
          <a:extLst>
            <a:ext uri="{FF2B5EF4-FFF2-40B4-BE49-F238E27FC236}">
              <a16:creationId xmlns:a16="http://schemas.microsoft.com/office/drawing/2014/main" id="{07F33448-7D4C-637C-A0C8-9BBDBFE0179D}"/>
            </a:ext>
          </a:extLst>
        </xdr:cNvPr>
        <xdr:cNvSpPr/>
      </xdr:nvSpPr>
      <xdr:spPr>
        <a:xfrm>
          <a:off x="13502584783" y="32607710"/>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8</xdr:col>
      <xdr:colOff>747379</xdr:colOff>
      <xdr:row>159</xdr:row>
      <xdr:rowOff>123850</xdr:rowOff>
    </xdr:from>
    <xdr:to>
      <xdr:col>9</xdr:col>
      <xdr:colOff>353391</xdr:colOff>
      <xdr:row>159</xdr:row>
      <xdr:rowOff>125159</xdr:rowOff>
    </xdr:to>
    <xdr:cxnSp macro="">
      <xdr:nvCxnSpPr>
        <xdr:cNvPr id="328" name="Straight Connector 327">
          <a:extLst>
            <a:ext uri="{FF2B5EF4-FFF2-40B4-BE49-F238E27FC236}">
              <a16:creationId xmlns:a16="http://schemas.microsoft.com/office/drawing/2014/main" id="{285929C9-46E3-165C-F5ED-75B7276755EA}"/>
            </a:ext>
          </a:extLst>
        </xdr:cNvPr>
        <xdr:cNvCxnSpPr/>
      </xdr:nvCxnSpPr>
      <xdr:spPr>
        <a:xfrm flipH="1">
          <a:off x="13502139362" y="32683705"/>
          <a:ext cx="430592" cy="130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9</xdr:col>
      <xdr:colOff>161971</xdr:colOff>
      <xdr:row>159</xdr:row>
      <xdr:rowOff>47855</xdr:rowOff>
    </xdr:from>
    <xdr:ext cx="691020" cy="142162"/>
    <mc:AlternateContent xmlns:mc="http://schemas.openxmlformats.org/markup-compatibility/2006" xmlns:a14="http://schemas.microsoft.com/office/drawing/2010/main">
      <mc:Choice Requires="a14">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10</m:t>
                    </m:r>
                  </m:oMath>
                </m:oMathPara>
              </a14:m>
              <a:endParaRPr lang="en-US" sz="900"/>
            </a:p>
          </xdr:txBody>
        </xdr:sp>
      </mc:Choice>
      <mc:Fallback xmlns="">
        <xdr:sp macro="" textlink="">
          <xdr:nvSpPr>
            <xdr:cNvPr id="330" name="TextBox 329">
              <a:extLst>
                <a:ext uri="{FF2B5EF4-FFF2-40B4-BE49-F238E27FC236}">
                  <a16:creationId xmlns:a16="http://schemas.microsoft.com/office/drawing/2014/main" id="{E51BD445-33BF-AEBD-94EA-C56989ACBFFA}"/>
                </a:ext>
              </a:extLst>
            </xdr:cNvPr>
            <xdr:cNvSpPr txBox="1"/>
          </xdr:nvSpPr>
          <xdr:spPr>
            <a:xfrm>
              <a:off x="13501639762" y="32607710"/>
              <a:ext cx="691020" cy="1421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10</a:t>
              </a:r>
              <a:endParaRPr lang="en-US" sz="900"/>
            </a:p>
          </xdr:txBody>
        </xdr:sp>
      </mc:Fallback>
    </mc:AlternateContent>
    <xdr:clientData/>
  </xdr:oneCellAnchor>
  <xdr:twoCellAnchor>
    <xdr:from>
      <xdr:col>8</xdr:col>
      <xdr:colOff>688377</xdr:colOff>
      <xdr:row>159</xdr:row>
      <xdr:rowOff>150927</xdr:rowOff>
    </xdr:from>
    <xdr:to>
      <xdr:col>8</xdr:col>
      <xdr:colOff>692058</xdr:colOff>
      <xdr:row>166</xdr:row>
      <xdr:rowOff>88349</xdr:rowOff>
    </xdr:to>
    <xdr:cxnSp macro="">
      <xdr:nvCxnSpPr>
        <xdr:cNvPr id="332" name="Straight Connector 331">
          <a:extLst>
            <a:ext uri="{FF2B5EF4-FFF2-40B4-BE49-F238E27FC236}">
              <a16:creationId xmlns:a16="http://schemas.microsoft.com/office/drawing/2014/main" id="{A25D2E30-E66E-F1D7-9903-5814D63AC028}"/>
            </a:ext>
          </a:extLst>
        </xdr:cNvPr>
        <xdr:cNvCxnSpPr/>
      </xdr:nvCxnSpPr>
      <xdr:spPr>
        <a:xfrm flipV="1">
          <a:off x="13502625275" y="32710782"/>
          <a:ext cx="3681" cy="1354668"/>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7</xdr:col>
      <xdr:colOff>724269</xdr:colOff>
      <xdr:row>166</xdr:row>
      <xdr:rowOff>147023</xdr:rowOff>
    </xdr:from>
    <xdr:ext cx="1894238" cy="140872"/>
    <mc:AlternateContent xmlns:mc="http://schemas.openxmlformats.org/markup-compatibility/2006" xmlns:a14="http://schemas.microsoft.com/office/drawing/2010/main">
      <mc:Choice Requires="a14">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34" name="TextBox 333">
              <a:extLst>
                <a:ext uri="{FF2B5EF4-FFF2-40B4-BE49-F238E27FC236}">
                  <a16:creationId xmlns:a16="http://schemas.microsoft.com/office/drawing/2014/main" id="{BBD90B39-575B-FC63-DF3F-4C358A462167}"/>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twoCellAnchor>
    <xdr:from>
      <xdr:col>0</xdr:col>
      <xdr:colOff>771634</xdr:colOff>
      <xdr:row>192</xdr:row>
      <xdr:rowOff>125210</xdr:rowOff>
    </xdr:from>
    <xdr:to>
      <xdr:col>5</xdr:col>
      <xdr:colOff>757848</xdr:colOff>
      <xdr:row>192</xdr:row>
      <xdr:rowOff>141389</xdr:rowOff>
    </xdr:to>
    <xdr:cxnSp macro="">
      <xdr:nvCxnSpPr>
        <xdr:cNvPr id="335" name="Straight Arrow Connector 334">
          <a:extLst>
            <a:ext uri="{FF2B5EF4-FFF2-40B4-BE49-F238E27FC236}">
              <a16:creationId xmlns:a16="http://schemas.microsoft.com/office/drawing/2014/main" id="{B06D9938-4619-F745-A78D-3631BB8DCF4D}"/>
            </a:ext>
          </a:extLst>
        </xdr:cNvPr>
        <xdr:cNvCxnSpPr/>
      </xdr:nvCxnSpPr>
      <xdr:spPr>
        <a:xfrm flipV="1">
          <a:off x="13501734905" y="34102311"/>
          <a:ext cx="4366794" cy="16179"/>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334732</xdr:colOff>
      <xdr:row>179</xdr:row>
      <xdr:rowOff>209</xdr:rowOff>
    </xdr:from>
    <xdr:ext cx="1732455" cy="172227"/>
    <mc:AlternateContent xmlns:mc="http://schemas.openxmlformats.org/markup-compatibility/2006" xmlns:a14="http://schemas.microsoft.com/office/drawing/2010/main">
      <mc:Choice Requires="a14">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36" name="TextBox 335">
              <a:extLst>
                <a:ext uri="{FF2B5EF4-FFF2-40B4-BE49-F238E27FC236}">
                  <a16:creationId xmlns:a16="http://schemas.microsoft.com/office/drawing/2014/main" id="{76E3C274-DE92-3640-A040-3D6C67C7E373}"/>
                </a:ext>
              </a:extLst>
            </xdr:cNvPr>
            <xdr:cNvSpPr txBox="1"/>
          </xdr:nvSpPr>
          <xdr:spPr>
            <a:xfrm>
              <a:off x="13501250146" y="31345281"/>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543399</xdr:colOff>
      <xdr:row>192</xdr:row>
      <xdr:rowOff>24933</xdr:rowOff>
    </xdr:from>
    <xdr:ext cx="1732455" cy="172227"/>
    <mc:AlternateContent xmlns:mc="http://schemas.openxmlformats.org/markup-compatibility/2006" xmlns:a14="http://schemas.microsoft.com/office/drawing/2010/main">
      <mc:Choice Requires="a14">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37" name="TextBox 336">
              <a:extLst>
                <a:ext uri="{FF2B5EF4-FFF2-40B4-BE49-F238E27FC236}">
                  <a16:creationId xmlns:a16="http://schemas.microsoft.com/office/drawing/2014/main" id="{B5D15A19-174E-6F49-8423-D7C283ACB915}"/>
                </a:ext>
              </a:extLst>
            </xdr:cNvPr>
            <xdr:cNvSpPr txBox="1"/>
          </xdr:nvSpPr>
          <xdr:spPr>
            <a:xfrm>
              <a:off x="13505422059" y="34002034"/>
              <a:ext cx="173245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twoCellAnchor>
    <xdr:from>
      <xdr:col>4</xdr:col>
      <xdr:colOff>214647</xdr:colOff>
      <xdr:row>184</xdr:row>
      <xdr:rowOff>48847</xdr:rowOff>
    </xdr:from>
    <xdr:to>
      <xdr:col>5</xdr:col>
      <xdr:colOff>341923</xdr:colOff>
      <xdr:row>186</xdr:row>
      <xdr:rowOff>196761</xdr:rowOff>
    </xdr:to>
    <xdr:cxnSp macro="">
      <xdr:nvCxnSpPr>
        <xdr:cNvPr id="338" name="Straight Connector 337">
          <a:extLst>
            <a:ext uri="{FF2B5EF4-FFF2-40B4-BE49-F238E27FC236}">
              <a16:creationId xmlns:a16="http://schemas.microsoft.com/office/drawing/2014/main" id="{CDC15D05-DFD3-EB42-9DD1-612C834AAB88}"/>
            </a:ext>
          </a:extLst>
        </xdr:cNvPr>
        <xdr:cNvCxnSpPr/>
      </xdr:nvCxnSpPr>
      <xdr:spPr>
        <a:xfrm>
          <a:off x="13502150830" y="32406238"/>
          <a:ext cx="951856" cy="552842"/>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twoCellAnchor>
    <xdr:from>
      <xdr:col>3</xdr:col>
      <xdr:colOff>160986</xdr:colOff>
      <xdr:row>186</xdr:row>
      <xdr:rowOff>180754</xdr:rowOff>
    </xdr:from>
    <xdr:to>
      <xdr:col>4</xdr:col>
      <xdr:colOff>228490</xdr:colOff>
      <xdr:row>192</xdr:row>
      <xdr:rowOff>116267</xdr:rowOff>
    </xdr:to>
    <xdr:cxnSp macro="">
      <xdr:nvCxnSpPr>
        <xdr:cNvPr id="339" name="Straight Connector 338">
          <a:extLst>
            <a:ext uri="{FF2B5EF4-FFF2-40B4-BE49-F238E27FC236}">
              <a16:creationId xmlns:a16="http://schemas.microsoft.com/office/drawing/2014/main" id="{AD7143ED-C19C-0F45-8C02-32AD5EE2AB2B}"/>
            </a:ext>
          </a:extLst>
        </xdr:cNvPr>
        <xdr:cNvCxnSpPr/>
      </xdr:nvCxnSpPr>
      <xdr:spPr>
        <a:xfrm>
          <a:off x="13503088843" y="32943073"/>
          <a:ext cx="1046693" cy="1150295"/>
        </a:xfrm>
        <a:prstGeom prst="line">
          <a:avLst/>
        </a:prstGeom>
        <a:ln w="38100"/>
      </xdr:spPr>
      <xdr:style>
        <a:lnRef idx="3">
          <a:schemeClr val="accent6"/>
        </a:lnRef>
        <a:fillRef idx="0">
          <a:schemeClr val="accent6"/>
        </a:fillRef>
        <a:effectRef idx="2">
          <a:schemeClr val="accent6"/>
        </a:effectRef>
        <a:fontRef idx="minor">
          <a:schemeClr val="tx1"/>
        </a:fontRef>
      </xdr:style>
    </xdr:cxnSp>
    <xdr:clientData/>
  </xdr:twoCellAnchor>
  <xdr:oneCellAnchor>
    <xdr:from>
      <xdr:col>3</xdr:col>
      <xdr:colOff>577204</xdr:colOff>
      <xdr:row>184</xdr:row>
      <xdr:rowOff>132545</xdr:rowOff>
    </xdr:from>
    <xdr:ext cx="1894238" cy="143501"/>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900" b="0" i="1">
                            <a:latin typeface="Cambria Math" panose="02040503050406030204" pitchFamily="18" charset="0"/>
                          </a:rPr>
                        </m:ctrlPr>
                      </m:sSupPr>
                      <m:e>
                        <m:r>
                          <a:rPr lang="en-US" sz="900" b="0" i="1">
                            <a:latin typeface="Cambria Math" panose="02040503050406030204" pitchFamily="18" charset="0"/>
                          </a:rPr>
                          <m:t>𝑌</m:t>
                        </m:r>
                      </m:e>
                      <m:sup>
                        <m:r>
                          <a:rPr lang="en-US" sz="900" b="0" i="1">
                            <a:latin typeface="Cambria Math" panose="02040503050406030204" pitchFamily="18" charset="0"/>
                          </a:rPr>
                          <m:t>𝐾</m:t>
                        </m:r>
                      </m:sup>
                    </m:sSup>
                    <m:r>
                      <a:rPr lang="en-US" sz="900" b="0" i="1">
                        <a:latin typeface="Cambria Math" panose="02040503050406030204" pitchFamily="18" charset="0"/>
                      </a:rPr>
                      <m:t>=25−0.5</m:t>
                    </m:r>
                    <m:r>
                      <a:rPr lang="en-US" sz="900" b="0" i="1">
                        <a:latin typeface="Cambria Math" panose="02040503050406030204" pitchFamily="18" charset="0"/>
                      </a:rPr>
                      <m:t>𝑋</m:t>
                    </m:r>
                  </m:oMath>
                </m:oMathPara>
              </a14:m>
              <a:endParaRPr lang="en-US" sz="900"/>
            </a:p>
          </xdr:txBody>
        </xdr:sp>
      </mc:Choice>
      <mc:Fallback xmlns="">
        <xdr:sp macro="" textlink="">
          <xdr:nvSpPr>
            <xdr:cNvPr id="340" name="TextBox 339">
              <a:extLst>
                <a:ext uri="{FF2B5EF4-FFF2-40B4-BE49-F238E27FC236}">
                  <a16:creationId xmlns:a16="http://schemas.microsoft.com/office/drawing/2014/main" id="{F2E9F646-7C51-854E-92FC-D8AA3077F33D}"/>
                </a:ext>
              </a:extLst>
            </xdr:cNvPr>
            <xdr:cNvSpPr txBox="1"/>
          </xdr:nvSpPr>
          <xdr:spPr>
            <a:xfrm rot="1800031">
              <a:off x="13505226471" y="37783444"/>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𝑌^𝐾=25−0.5𝑋</a:t>
              </a:r>
              <a:endParaRPr lang="en-US" sz="900"/>
            </a:p>
          </xdr:txBody>
        </xdr:sp>
      </mc:Fallback>
    </mc:AlternateContent>
    <xdr:clientData/>
  </xdr:oneCellAnchor>
  <xdr:oneCellAnchor>
    <xdr:from>
      <xdr:col>3</xdr:col>
      <xdr:colOff>408880</xdr:colOff>
      <xdr:row>184</xdr:row>
      <xdr:rowOff>138266</xdr:rowOff>
    </xdr:from>
    <xdr:ext cx="160300" cy="1894238"/>
    <mc:AlternateContent xmlns:mc="http://schemas.openxmlformats.org/markup-compatibility/2006" xmlns:a14="http://schemas.microsoft.com/office/drawing/2010/main">
      <mc:Choice Requires="a14">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000" b="0" i="1">
                            <a:latin typeface="Cambria Math" panose="02040503050406030204" pitchFamily="18" charset="0"/>
                          </a:rPr>
                        </m:ctrlPr>
                      </m:sSupPr>
                      <m:e>
                        <m:r>
                          <a:rPr lang="en-US" sz="1000" b="0" i="1">
                            <a:latin typeface="Cambria Math" panose="02040503050406030204" pitchFamily="18" charset="0"/>
                          </a:rPr>
                          <m:t>𝑌</m:t>
                        </m:r>
                      </m:e>
                      <m:sup>
                        <m:r>
                          <a:rPr lang="en-US" sz="1000" b="0" i="1">
                            <a:latin typeface="Cambria Math" panose="02040503050406030204" pitchFamily="18" charset="0"/>
                          </a:rPr>
                          <m:t>𝑂</m:t>
                        </m:r>
                      </m:sup>
                    </m:sSup>
                    <m:r>
                      <a:rPr lang="en-US" sz="1000" b="0" i="1">
                        <a:latin typeface="Cambria Math" panose="02040503050406030204" pitchFamily="18" charset="0"/>
                      </a:rPr>
                      <m:t>=50−1.25</m:t>
                    </m:r>
                    <m:r>
                      <a:rPr lang="en-US" sz="1000" b="0" i="1">
                        <a:latin typeface="Cambria Math" panose="02040503050406030204" pitchFamily="18" charset="0"/>
                      </a:rPr>
                      <m:t>𝑋</m:t>
                    </m:r>
                  </m:oMath>
                </m:oMathPara>
              </a14:m>
              <a:endParaRPr lang="en-US" sz="1000"/>
            </a:p>
          </xdr:txBody>
        </xdr:sp>
      </mc:Choice>
      <mc:Fallback xmlns="">
        <xdr:sp macro="" textlink="">
          <xdr:nvSpPr>
            <xdr:cNvPr id="341" name="TextBox 340">
              <a:extLst>
                <a:ext uri="{FF2B5EF4-FFF2-40B4-BE49-F238E27FC236}">
                  <a16:creationId xmlns:a16="http://schemas.microsoft.com/office/drawing/2014/main" id="{61F39956-8FA7-F94E-B002-DF59DADD450B}"/>
                </a:ext>
              </a:extLst>
            </xdr:cNvPr>
            <xdr:cNvSpPr txBox="1"/>
          </xdr:nvSpPr>
          <xdr:spPr>
            <a:xfrm rot="3206680">
              <a:off x="13506261764" y="38656134"/>
              <a:ext cx="1894238" cy="1603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000" b="0" i="0">
                  <a:latin typeface="Cambria Math" panose="02040503050406030204" pitchFamily="18" charset="0"/>
                </a:rPr>
                <a:t>𝑌^𝑂=50−1.25𝑋</a:t>
              </a:r>
              <a:endParaRPr lang="en-US" sz="1000"/>
            </a:p>
          </xdr:txBody>
        </xdr:sp>
      </mc:Fallback>
    </mc:AlternateContent>
    <xdr:clientData/>
  </xdr:oneCellAnchor>
  <xdr:oneCellAnchor>
    <xdr:from>
      <xdr:col>4</xdr:col>
      <xdr:colOff>394405</xdr:colOff>
      <xdr:row>184</xdr:row>
      <xdr:rowOff>20748</xdr:rowOff>
    </xdr:from>
    <xdr:ext cx="1894238" cy="143501"/>
    <mc:AlternateContent xmlns:mc="http://schemas.openxmlformats.org/markup-compatibility/2006" xmlns:a14="http://schemas.microsoft.com/office/drawing/2010/main">
      <mc:Choice Requires="a14">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25</m:t>
                    </m:r>
                  </m:oMath>
                </m:oMathPara>
              </a14:m>
              <a:endParaRPr lang="en-US" sz="900"/>
            </a:p>
          </xdr:txBody>
        </xdr:sp>
      </mc:Choice>
      <mc:Fallback xmlns="">
        <xdr:sp macro="" textlink="">
          <xdr:nvSpPr>
            <xdr:cNvPr id="342" name="TextBox 341">
              <a:extLst>
                <a:ext uri="{FF2B5EF4-FFF2-40B4-BE49-F238E27FC236}">
                  <a16:creationId xmlns:a16="http://schemas.microsoft.com/office/drawing/2014/main" id="{2DE7709C-871D-EC4B-955D-E2B03A5408CC}"/>
                </a:ext>
              </a:extLst>
            </xdr:cNvPr>
            <xdr:cNvSpPr txBox="1"/>
          </xdr:nvSpPr>
          <xdr:spPr>
            <a:xfrm>
              <a:off x="13501028690" y="3237813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25</a:t>
              </a:r>
              <a:endParaRPr lang="en-US" sz="900"/>
            </a:p>
          </xdr:txBody>
        </xdr:sp>
      </mc:Fallback>
    </mc:AlternateContent>
    <xdr:clientData/>
  </xdr:oneCellAnchor>
  <xdr:oneCellAnchor>
    <xdr:from>
      <xdr:col>1</xdr:col>
      <xdr:colOff>787928</xdr:colOff>
      <xdr:row>192</xdr:row>
      <xdr:rowOff>190678</xdr:rowOff>
    </xdr:from>
    <xdr:ext cx="1894238" cy="143501"/>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40</m:t>
                    </m:r>
                  </m:oMath>
                </m:oMathPara>
              </a14:m>
              <a:endParaRPr lang="en-US" sz="900"/>
            </a:p>
          </xdr:txBody>
        </xdr:sp>
      </mc:Choice>
      <mc:Fallback xmlns="">
        <xdr:sp macro="" textlink="">
          <xdr:nvSpPr>
            <xdr:cNvPr id="343" name="TextBox 342">
              <a:extLst>
                <a:ext uri="{FF2B5EF4-FFF2-40B4-BE49-F238E27FC236}">
                  <a16:creationId xmlns:a16="http://schemas.microsoft.com/office/drawing/2014/main" id="{7F2A8DEA-D92C-F244-9BC6-A55BECC4DB24}"/>
                </a:ext>
              </a:extLst>
            </xdr:cNvPr>
            <xdr:cNvSpPr txBox="1"/>
          </xdr:nvSpPr>
          <xdr:spPr>
            <a:xfrm>
              <a:off x="13503366587" y="34167779"/>
              <a:ext cx="1894238" cy="143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40</a:t>
              </a:r>
              <a:endParaRPr lang="en-US" sz="900"/>
            </a:p>
          </xdr:txBody>
        </xdr:sp>
      </mc:Fallback>
    </mc:AlternateContent>
    <xdr:clientData/>
  </xdr:oneCellAnchor>
  <xdr:twoCellAnchor>
    <xdr:from>
      <xdr:col>4</xdr:col>
      <xdr:colOff>201232</xdr:colOff>
      <xdr:row>186</xdr:row>
      <xdr:rowOff>196761</xdr:rowOff>
    </xdr:from>
    <xdr:to>
      <xdr:col>4</xdr:col>
      <xdr:colOff>232535</xdr:colOff>
      <xdr:row>192</xdr:row>
      <xdr:rowOff>125211</xdr:rowOff>
    </xdr:to>
    <xdr:cxnSp macro="">
      <xdr:nvCxnSpPr>
        <xdr:cNvPr id="344" name="Straight Connector 343">
          <a:extLst>
            <a:ext uri="{FF2B5EF4-FFF2-40B4-BE49-F238E27FC236}">
              <a16:creationId xmlns:a16="http://schemas.microsoft.com/office/drawing/2014/main" id="{71366456-C039-9A4D-AE79-300479B02FD6}"/>
            </a:ext>
          </a:extLst>
        </xdr:cNvPr>
        <xdr:cNvCxnSpPr/>
      </xdr:nvCxnSpPr>
      <xdr:spPr>
        <a:xfrm>
          <a:off x="13503084798" y="32959080"/>
          <a:ext cx="31303" cy="114323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250422</xdr:colOff>
      <xdr:row>187</xdr:row>
      <xdr:rowOff>13415</xdr:rowOff>
    </xdr:from>
    <xdr:to>
      <xdr:col>5</xdr:col>
      <xdr:colOff>281725</xdr:colOff>
      <xdr:row>187</xdr:row>
      <xdr:rowOff>13415</xdr:rowOff>
    </xdr:to>
    <xdr:cxnSp macro="">
      <xdr:nvCxnSpPr>
        <xdr:cNvPr id="345" name="Straight Connector 344">
          <a:extLst>
            <a:ext uri="{FF2B5EF4-FFF2-40B4-BE49-F238E27FC236}">
              <a16:creationId xmlns:a16="http://schemas.microsoft.com/office/drawing/2014/main" id="{74E5E7BC-B7FA-0A44-B294-D58792BB47CF}"/>
            </a:ext>
          </a:extLst>
        </xdr:cNvPr>
        <xdr:cNvCxnSpPr/>
      </xdr:nvCxnSpPr>
      <xdr:spPr>
        <a:xfrm flipH="1">
          <a:off x="13502211028" y="32978198"/>
          <a:ext cx="855883" cy="0"/>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3</xdr:col>
      <xdr:colOff>94791</xdr:colOff>
      <xdr:row>192</xdr:row>
      <xdr:rowOff>172791</xdr:rowOff>
    </xdr:from>
    <xdr:ext cx="1894238" cy="140872"/>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33.33</m:t>
                    </m:r>
                  </m:oMath>
                </m:oMathPara>
              </a14:m>
              <a:endParaRPr lang="en-US" sz="900"/>
            </a:p>
          </xdr:txBody>
        </xdr:sp>
      </mc:Choice>
      <mc:Fallback xmlns="">
        <xdr:sp macro="" textlink="">
          <xdr:nvSpPr>
            <xdr:cNvPr id="346" name="TextBox 345">
              <a:extLst>
                <a:ext uri="{FF2B5EF4-FFF2-40B4-BE49-F238E27FC236}">
                  <a16:creationId xmlns:a16="http://schemas.microsoft.com/office/drawing/2014/main" id="{AA7AB8B9-0EE3-C745-8832-1ADFC301B4A0}"/>
                </a:ext>
              </a:extLst>
            </xdr:cNvPr>
            <xdr:cNvSpPr txBox="1"/>
          </xdr:nvSpPr>
          <xdr:spPr>
            <a:xfrm>
              <a:off x="13502307493" y="3414989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33.33</a:t>
              </a:r>
              <a:endParaRPr lang="en-US" sz="900"/>
            </a:p>
          </xdr:txBody>
        </xdr:sp>
      </mc:Fallback>
    </mc:AlternateContent>
    <xdr:clientData/>
  </xdr:oneCellAnchor>
  <xdr:oneCellAnchor>
    <xdr:from>
      <xdr:col>4</xdr:col>
      <xdr:colOff>470425</xdr:colOff>
      <xdr:row>186</xdr:row>
      <xdr:rowOff>154903</xdr:rowOff>
    </xdr:from>
    <xdr:ext cx="1894238" cy="140872"/>
    <mc:AlternateContent xmlns:mc="http://schemas.openxmlformats.org/markup-compatibility/2006" xmlns:a14="http://schemas.microsoft.com/office/drawing/2010/main">
      <mc:Choice Requires="a14">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8.335</m:t>
                    </m:r>
                  </m:oMath>
                </m:oMathPara>
              </a14:m>
              <a:endParaRPr lang="en-US" sz="900"/>
            </a:p>
          </xdr:txBody>
        </xdr:sp>
      </mc:Choice>
      <mc:Fallback xmlns="">
        <xdr:sp macro="" textlink="">
          <xdr:nvSpPr>
            <xdr:cNvPr id="347" name="TextBox 346">
              <a:extLst>
                <a:ext uri="{FF2B5EF4-FFF2-40B4-BE49-F238E27FC236}">
                  <a16:creationId xmlns:a16="http://schemas.microsoft.com/office/drawing/2014/main" id="{0897A6A3-EC79-794E-8CDB-5FD0D6B5E0CF}"/>
                </a:ext>
              </a:extLst>
            </xdr:cNvPr>
            <xdr:cNvSpPr txBox="1"/>
          </xdr:nvSpPr>
          <xdr:spPr>
            <a:xfrm>
              <a:off x="13500952670" y="32917222"/>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8.335</a:t>
              </a:r>
              <a:endParaRPr lang="en-US" sz="900"/>
            </a:p>
          </xdr:txBody>
        </xdr:sp>
      </mc:Fallback>
    </mc:AlternateContent>
    <xdr:clientData/>
  </xdr:oneCellAnchor>
  <xdr:twoCellAnchor>
    <xdr:from>
      <xdr:col>1</xdr:col>
      <xdr:colOff>402492</xdr:colOff>
      <xdr:row>181</xdr:row>
      <xdr:rowOff>174625</xdr:rowOff>
    </xdr:from>
    <xdr:to>
      <xdr:col>5</xdr:col>
      <xdr:colOff>333375</xdr:colOff>
      <xdr:row>192</xdr:row>
      <xdr:rowOff>113323</xdr:rowOff>
    </xdr:to>
    <xdr:cxnSp macro="">
      <xdr:nvCxnSpPr>
        <xdr:cNvPr id="348" name="Straight Connector 347">
          <a:extLst>
            <a:ext uri="{FF2B5EF4-FFF2-40B4-BE49-F238E27FC236}">
              <a16:creationId xmlns:a16="http://schemas.microsoft.com/office/drawing/2014/main" id="{92EE648E-2E29-2449-8F0C-764DC75FB606}"/>
            </a:ext>
          </a:extLst>
        </xdr:cNvPr>
        <xdr:cNvCxnSpPr/>
      </xdr:nvCxnSpPr>
      <xdr:spPr>
        <a:xfrm>
          <a:off x="13520785125" y="37131625"/>
          <a:ext cx="3232883" cy="2165167"/>
        </a:xfrm>
        <a:prstGeom prst="line">
          <a:avLst/>
        </a:prstGeom>
        <a:ln w="57150"/>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534871</xdr:colOff>
      <xdr:row>184</xdr:row>
      <xdr:rowOff>195263</xdr:rowOff>
    </xdr:from>
    <xdr:ext cx="1894238" cy="175433"/>
    <mc:AlternateContent xmlns:mc="http://schemas.openxmlformats.org/markup-compatibility/2006" xmlns:a14="http://schemas.microsoft.com/office/drawing/2010/main">
      <mc:Choice Requires="a14">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p>
                      <m:sSupPr>
                        <m:ctrlPr>
                          <a:rPr lang="en-US" sz="1100" b="0" i="1">
                            <a:latin typeface="Cambria Math" panose="02040503050406030204" pitchFamily="18" charset="0"/>
                          </a:rPr>
                        </m:ctrlPr>
                      </m:sSupPr>
                      <m:e>
                        <m:r>
                          <a:rPr lang="en-US" sz="1100" b="0" i="1">
                            <a:latin typeface="Cambria Math" panose="02040503050406030204" pitchFamily="18" charset="0"/>
                          </a:rPr>
                          <m:t>𝑌</m:t>
                        </m:r>
                      </m:e>
                      <m:sup>
                        <m:r>
                          <a:rPr lang="en-US" sz="1100" b="0" i="1">
                            <a:latin typeface="Cambria Math" panose="02040503050406030204" pitchFamily="18" charset="0"/>
                          </a:rPr>
                          <m:t>𝑀</m:t>
                        </m:r>
                      </m:sup>
                    </m:sSup>
                    <m:r>
                      <a:rPr lang="en-US" sz="1100" b="0" i="1">
                        <a:latin typeface="Cambria Math" panose="02040503050406030204" pitchFamily="18" charset="0"/>
                      </a:rPr>
                      <m:t>=50−0.833</m:t>
                    </m:r>
                    <m:r>
                      <a:rPr lang="en-US" sz="1100" b="0" i="1">
                        <a:latin typeface="Cambria Math" panose="02040503050406030204" pitchFamily="18" charset="0"/>
                      </a:rPr>
                      <m:t>𝑋</m:t>
                    </m:r>
                  </m:oMath>
                </m:oMathPara>
              </a14:m>
              <a:endParaRPr lang="en-US" sz="1100"/>
            </a:p>
          </xdr:txBody>
        </xdr:sp>
      </mc:Choice>
      <mc:Fallback xmlns="">
        <xdr:sp macro="" textlink="">
          <xdr:nvSpPr>
            <xdr:cNvPr id="349" name="TextBox 348">
              <a:extLst>
                <a:ext uri="{FF2B5EF4-FFF2-40B4-BE49-F238E27FC236}">
                  <a16:creationId xmlns:a16="http://schemas.microsoft.com/office/drawing/2014/main" id="{3C452EA4-EBD5-7F44-80DE-E6BD847F8DF4}"/>
                </a:ext>
              </a:extLst>
            </xdr:cNvPr>
            <xdr:cNvSpPr txBox="1"/>
          </xdr:nvSpPr>
          <xdr:spPr>
            <a:xfrm rot="1884031">
              <a:off x="13502691992" y="32552654"/>
              <a:ext cx="1894238" cy="1754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𝑌^𝑀=50−0.833𝑋</a:t>
              </a:r>
              <a:endParaRPr lang="en-US" sz="1100"/>
            </a:p>
          </xdr:txBody>
        </xdr:sp>
      </mc:Fallback>
    </mc:AlternateContent>
    <xdr:clientData/>
  </xdr:oneCellAnchor>
  <xdr:twoCellAnchor>
    <xdr:from>
      <xdr:col>5</xdr:col>
      <xdr:colOff>336921</xdr:colOff>
      <xdr:row>179</xdr:row>
      <xdr:rowOff>177870</xdr:rowOff>
    </xdr:from>
    <xdr:to>
      <xdr:col>5</xdr:col>
      <xdr:colOff>353098</xdr:colOff>
      <xdr:row>194</xdr:row>
      <xdr:rowOff>198093</xdr:rowOff>
    </xdr:to>
    <xdr:cxnSp macro="">
      <xdr:nvCxnSpPr>
        <xdr:cNvPr id="350" name="Straight Arrow Connector 349">
          <a:extLst>
            <a:ext uri="{FF2B5EF4-FFF2-40B4-BE49-F238E27FC236}">
              <a16:creationId xmlns:a16="http://schemas.microsoft.com/office/drawing/2014/main" id="{F3AC83B0-730C-284F-A2DA-E6510210E7D5}"/>
            </a:ext>
          </a:extLst>
        </xdr:cNvPr>
        <xdr:cNvCxnSpPr/>
      </xdr:nvCxnSpPr>
      <xdr:spPr>
        <a:xfrm flipV="1">
          <a:off x="13502139655" y="31522942"/>
          <a:ext cx="16177" cy="305718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3</xdr:col>
      <xdr:colOff>618434</xdr:colOff>
      <xdr:row>189</xdr:row>
      <xdr:rowOff>25769</xdr:rowOff>
    </xdr:from>
    <xdr:to>
      <xdr:col>3</xdr:col>
      <xdr:colOff>710463</xdr:colOff>
      <xdr:row>189</xdr:row>
      <xdr:rowOff>173015</xdr:rowOff>
    </xdr:to>
    <xdr:sp macro="" textlink="">
      <xdr:nvSpPr>
        <xdr:cNvPr id="351" name="Smiley Face 350">
          <a:extLst>
            <a:ext uri="{FF2B5EF4-FFF2-40B4-BE49-F238E27FC236}">
              <a16:creationId xmlns:a16="http://schemas.microsoft.com/office/drawing/2014/main" id="{8A491959-F06A-F14A-906D-16CB0B1D7E6E}"/>
            </a:ext>
          </a:extLst>
        </xdr:cNvPr>
        <xdr:cNvSpPr/>
      </xdr:nvSpPr>
      <xdr:spPr>
        <a:xfrm>
          <a:off x="13506987450" y="38688986"/>
          <a:ext cx="92029" cy="147246"/>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728973</xdr:colOff>
      <xdr:row>189</xdr:row>
      <xdr:rowOff>120168</xdr:rowOff>
    </xdr:from>
    <xdr:to>
      <xdr:col>5</xdr:col>
      <xdr:colOff>312898</xdr:colOff>
      <xdr:row>189</xdr:row>
      <xdr:rowOff>128841</xdr:rowOff>
    </xdr:to>
    <xdr:cxnSp macro="">
      <xdr:nvCxnSpPr>
        <xdr:cNvPr id="352" name="Straight Connector 351">
          <a:extLst>
            <a:ext uri="{FF2B5EF4-FFF2-40B4-BE49-F238E27FC236}">
              <a16:creationId xmlns:a16="http://schemas.microsoft.com/office/drawing/2014/main" id="{76CBF91A-13FD-0F4D-89A1-F13D318BA4E8}"/>
            </a:ext>
          </a:extLst>
        </xdr:cNvPr>
        <xdr:cNvCxnSpPr/>
      </xdr:nvCxnSpPr>
      <xdr:spPr>
        <a:xfrm flipH="1">
          <a:off x="13505735855" y="38783385"/>
          <a:ext cx="1233085" cy="867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5</xdr:col>
      <xdr:colOff>173014</xdr:colOff>
      <xdr:row>189</xdr:row>
      <xdr:rowOff>73624</xdr:rowOff>
    </xdr:from>
    <xdr:ext cx="1740152" cy="140872"/>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900" b="0" i="1">
                        <a:latin typeface="Cambria Math" panose="02040503050406030204" pitchFamily="18" charset="0"/>
                      </a:rPr>
                      <m:t>𝑌</m:t>
                    </m:r>
                    <m:r>
                      <a:rPr lang="en-US" sz="900" b="0" i="1">
                        <a:latin typeface="Cambria Math" panose="02040503050406030204" pitchFamily="18" charset="0"/>
                      </a:rPr>
                      <m:t>=50−1.25∗35=6.25</m:t>
                    </m:r>
                  </m:oMath>
                </m:oMathPara>
              </a14:m>
              <a:endParaRPr lang="en-US" sz="900"/>
            </a:p>
          </xdr:txBody>
        </xdr:sp>
      </mc:Choice>
      <mc:Fallback xmlns="">
        <xdr:sp macro="" textlink="">
          <xdr:nvSpPr>
            <xdr:cNvPr id="353" name="TextBox 352">
              <a:extLst>
                <a:ext uri="{FF2B5EF4-FFF2-40B4-BE49-F238E27FC236}">
                  <a16:creationId xmlns:a16="http://schemas.microsoft.com/office/drawing/2014/main" id="{1202CA87-A152-F84C-9584-6B2263B74E63}"/>
                </a:ext>
              </a:extLst>
            </xdr:cNvPr>
            <xdr:cNvSpPr txBox="1"/>
          </xdr:nvSpPr>
          <xdr:spPr>
            <a:xfrm>
              <a:off x="13504135587" y="38736841"/>
              <a:ext cx="1740152"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900" b="0" i="0">
                  <a:latin typeface="Cambria Math" panose="02040503050406030204" pitchFamily="18" charset="0"/>
                </a:rPr>
                <a:t>𝑌=50−1.25∗35=6.25</a:t>
              </a:r>
              <a:endParaRPr lang="en-US" sz="900"/>
            </a:p>
          </xdr:txBody>
        </xdr:sp>
      </mc:Fallback>
    </mc:AlternateContent>
    <xdr:clientData/>
  </xdr:oneCellAnchor>
  <xdr:oneCellAnchor>
    <xdr:from>
      <xdr:col>3</xdr:col>
      <xdr:colOff>724269</xdr:colOff>
      <xdr:row>192</xdr:row>
      <xdr:rowOff>147023</xdr:rowOff>
    </xdr:from>
    <xdr:ext cx="1894238" cy="140872"/>
    <mc:AlternateContent xmlns:mc="http://schemas.openxmlformats.org/markup-compatibility/2006" xmlns:a14="http://schemas.microsoft.com/office/drawing/2010/main">
      <mc:Choice Requires="a14">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30</m:t>
                    </m:r>
                  </m:oMath>
                </m:oMathPara>
              </a14:m>
              <a:endParaRPr lang="en-US" sz="900"/>
            </a:p>
          </xdr:txBody>
        </xdr:sp>
      </mc:Choice>
      <mc:Fallback xmlns="">
        <xdr:sp macro="" textlink="">
          <xdr:nvSpPr>
            <xdr:cNvPr id="355" name="TextBox 354">
              <a:extLst>
                <a:ext uri="{FF2B5EF4-FFF2-40B4-BE49-F238E27FC236}">
                  <a16:creationId xmlns:a16="http://schemas.microsoft.com/office/drawing/2014/main" id="{D45AEFA7-C4AB-CC4F-A6E1-ED2936D4EAB5}"/>
                </a:ext>
              </a:extLst>
            </xdr:cNvPr>
            <xdr:cNvSpPr txBox="1"/>
          </xdr:nvSpPr>
          <xdr:spPr>
            <a:xfrm>
              <a:off x="13501678015" y="34124124"/>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30</a:t>
              </a:r>
              <a:endParaRPr lang="en-US" sz="900"/>
            </a:p>
          </xdr:txBody>
        </xdr:sp>
      </mc:Fallback>
    </mc:AlternateContent>
    <xdr:clientData/>
  </xdr:oneCellAnchor>
  <xdr:oneCellAnchor>
    <xdr:from>
      <xdr:col>2</xdr:col>
      <xdr:colOff>510762</xdr:colOff>
      <xdr:row>192</xdr:row>
      <xdr:rowOff>161747</xdr:rowOff>
    </xdr:from>
    <xdr:ext cx="1894238" cy="14087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900" b="0" i="1">
                        <a:latin typeface="Cambria Math" panose="02040503050406030204" pitchFamily="18" charset="0"/>
                      </a:rPr>
                      <m:t>35</m:t>
                    </m:r>
                  </m:oMath>
                </m:oMathPara>
              </a14:m>
              <a:endParaRPr lang="en-US" sz="900"/>
            </a:p>
          </xdr:txBody>
        </xdr:sp>
      </mc:Choice>
      <mc:Fallback xmlns="">
        <xdr:sp macro="" textlink="">
          <xdr:nvSpPr>
            <xdr:cNvPr id="356" name="TextBox 355">
              <a:extLst>
                <a:ext uri="{FF2B5EF4-FFF2-40B4-BE49-F238E27FC236}">
                  <a16:creationId xmlns:a16="http://schemas.microsoft.com/office/drawing/2014/main" id="{55C73BAB-48C4-720A-3E53-931654F7BE9C}"/>
                </a:ext>
              </a:extLst>
            </xdr:cNvPr>
            <xdr:cNvSpPr txBox="1"/>
          </xdr:nvSpPr>
          <xdr:spPr>
            <a:xfrm>
              <a:off x="13506117493" y="39432356"/>
              <a:ext cx="1894238" cy="1408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900" b="0" i="0">
                  <a:latin typeface="Cambria Math" panose="02040503050406030204" pitchFamily="18" charset="0"/>
                </a:rPr>
                <a:t>35</a:t>
              </a:r>
              <a:endParaRPr lang="en-US" sz="900"/>
            </a:p>
          </xdr:txBody>
        </xdr:sp>
      </mc:Fallback>
    </mc:AlternateContent>
    <xdr:clientData/>
  </xdr:oneCellAnchor>
  <xdr:twoCellAnchor>
    <xdr:from>
      <xdr:col>3</xdr:col>
      <xdr:colOff>647884</xdr:colOff>
      <xdr:row>189</xdr:row>
      <xdr:rowOff>173014</xdr:rowOff>
    </xdr:from>
    <xdr:to>
      <xdr:col>3</xdr:col>
      <xdr:colOff>658928</xdr:colOff>
      <xdr:row>192</xdr:row>
      <xdr:rowOff>121479</xdr:rowOff>
    </xdr:to>
    <xdr:cxnSp macro="">
      <xdr:nvCxnSpPr>
        <xdr:cNvPr id="357" name="Straight Connector 356">
          <a:extLst>
            <a:ext uri="{FF2B5EF4-FFF2-40B4-BE49-F238E27FC236}">
              <a16:creationId xmlns:a16="http://schemas.microsoft.com/office/drawing/2014/main" id="{CC41A429-4783-584E-DE62-9B8AE63357E2}"/>
            </a:ext>
          </a:extLst>
        </xdr:cNvPr>
        <xdr:cNvCxnSpPr/>
      </xdr:nvCxnSpPr>
      <xdr:spPr>
        <a:xfrm flipH="1" flipV="1">
          <a:off x="13507038985" y="38836231"/>
          <a:ext cx="11044" cy="555857"/>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469900</xdr:colOff>
      <xdr:row>42</xdr:row>
      <xdr:rowOff>107950</xdr:rowOff>
    </xdr:from>
    <xdr:to>
      <xdr:col>2</xdr:col>
      <xdr:colOff>469900</xdr:colOff>
      <xdr:row>53</xdr:row>
      <xdr:rowOff>31750</xdr:rowOff>
    </xdr:to>
    <xdr:cxnSp macro="">
      <xdr:nvCxnSpPr>
        <xdr:cNvPr id="3" name="Straight Arrow Connector 2">
          <a:extLst>
            <a:ext uri="{FF2B5EF4-FFF2-40B4-BE49-F238E27FC236}">
              <a16:creationId xmlns:a16="http://schemas.microsoft.com/office/drawing/2014/main" id="{016EEF46-E6CF-FB7A-6A8E-0895E8A5D2D4}"/>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50</xdr:row>
      <xdr:rowOff>88900</xdr:rowOff>
    </xdr:from>
    <xdr:to>
      <xdr:col>2</xdr:col>
      <xdr:colOff>819150</xdr:colOff>
      <xdr:row>50</xdr:row>
      <xdr:rowOff>107950</xdr:rowOff>
    </xdr:to>
    <xdr:cxnSp macro="">
      <xdr:nvCxnSpPr>
        <xdr:cNvPr id="4" name="Straight Arrow Connector 3">
          <a:extLst>
            <a:ext uri="{FF2B5EF4-FFF2-40B4-BE49-F238E27FC236}">
              <a16:creationId xmlns:a16="http://schemas.microsoft.com/office/drawing/2014/main" id="{B0CAD6C2-6577-28CC-8059-8F605B3BDC9E}"/>
            </a:ext>
          </a:extLst>
        </xdr:cNvPr>
        <xdr:cNvCxnSpPr/>
      </xdr:nvCxnSpPr>
      <xdr:spPr>
        <a:xfrm>
          <a:off x="13522521850" y="67945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45</xdr:row>
      <xdr:rowOff>95250</xdr:rowOff>
    </xdr:from>
    <xdr:to>
      <xdr:col>2</xdr:col>
      <xdr:colOff>469900</xdr:colOff>
      <xdr:row>50</xdr:row>
      <xdr:rowOff>88900</xdr:rowOff>
    </xdr:to>
    <xdr:cxnSp macro="">
      <xdr:nvCxnSpPr>
        <xdr:cNvPr id="8" name="Straight Connector 7">
          <a:extLst>
            <a:ext uri="{FF2B5EF4-FFF2-40B4-BE49-F238E27FC236}">
              <a16:creationId xmlns:a16="http://schemas.microsoft.com/office/drawing/2014/main" id="{96E05645-B568-0B48-9392-C1602EE36E72}"/>
            </a:ext>
          </a:extLst>
        </xdr:cNvPr>
        <xdr:cNvCxnSpPr/>
      </xdr:nvCxnSpPr>
      <xdr:spPr>
        <a:xfrm>
          <a:off x="13522871100" y="59880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0" name="TextBox 9">
              <a:extLst>
                <a:ext uri="{FF2B5EF4-FFF2-40B4-BE49-F238E27FC236}">
                  <a16:creationId xmlns:a16="http://schemas.microsoft.com/office/drawing/2014/main" id="{30C6C9D7-E1B3-6508-DCBB-D8B605FBE00F}"/>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44</xdr:row>
      <xdr:rowOff>190500</xdr:rowOff>
    </xdr:from>
    <xdr:ext cx="1000243" cy="172227"/>
    <mc:AlternateContent xmlns:mc="http://schemas.openxmlformats.org/markup-compatibility/2006" xmlns:a14="http://schemas.microsoft.com/office/drawing/2010/main">
      <mc:Choice Requires="a14">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 name="TextBox 10">
              <a:extLst>
                <a:ext uri="{FF2B5EF4-FFF2-40B4-BE49-F238E27FC236}">
                  <a16:creationId xmlns:a16="http://schemas.microsoft.com/office/drawing/2014/main" id="{9F81C652-3E5E-6D16-54CD-4923F2FA1B7A}"/>
                </a:ext>
              </a:extLst>
            </xdr:cNvPr>
            <xdr:cNvSpPr txBox="1"/>
          </xdr:nvSpPr>
          <xdr:spPr>
            <a:xfrm>
              <a:off x="13522239156" y="5880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635083</xdr:colOff>
      <xdr:row>44</xdr:row>
      <xdr:rowOff>182657</xdr:rowOff>
    </xdr:from>
    <xdr:ext cx="172227" cy="1000243"/>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2" name="TextBox 11">
              <a:extLst>
                <a:ext uri="{FF2B5EF4-FFF2-40B4-BE49-F238E27FC236}">
                  <a16:creationId xmlns:a16="http://schemas.microsoft.com/office/drawing/2014/main" id="{FB5481E2-088E-9CC4-CB91-F12E7A822EEC}"/>
                </a:ext>
              </a:extLst>
            </xdr:cNvPr>
            <xdr:cNvSpPr txBox="1"/>
          </xdr:nvSpPr>
          <xdr:spPr>
            <a:xfrm rot="2709963">
              <a:off x="13548632108" y="9612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6</xdr:col>
      <xdr:colOff>469900</xdr:colOff>
      <xdr:row>42</xdr:row>
      <xdr:rowOff>107950</xdr:rowOff>
    </xdr:from>
    <xdr:to>
      <xdr:col>6</xdr:col>
      <xdr:colOff>469900</xdr:colOff>
      <xdr:row>53</xdr:row>
      <xdr:rowOff>31750</xdr:rowOff>
    </xdr:to>
    <xdr:cxnSp macro="">
      <xdr:nvCxnSpPr>
        <xdr:cNvPr id="13" name="Straight Arrow Connector 12">
          <a:extLst>
            <a:ext uri="{FF2B5EF4-FFF2-40B4-BE49-F238E27FC236}">
              <a16:creationId xmlns:a16="http://schemas.microsoft.com/office/drawing/2014/main" id="{1682AFAD-79EA-514E-8DC0-8039F7690445}"/>
            </a:ext>
          </a:extLst>
        </xdr:cNvPr>
        <xdr:cNvCxnSpPr/>
      </xdr:nvCxnSpPr>
      <xdr:spPr>
        <a:xfrm flipV="1">
          <a:off x="13522871100" y="5391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50</xdr:row>
      <xdr:rowOff>88900</xdr:rowOff>
    </xdr:from>
    <xdr:to>
      <xdr:col>6</xdr:col>
      <xdr:colOff>819150</xdr:colOff>
      <xdr:row>50</xdr:row>
      <xdr:rowOff>107950</xdr:rowOff>
    </xdr:to>
    <xdr:cxnSp macro="">
      <xdr:nvCxnSpPr>
        <xdr:cNvPr id="14" name="Straight Arrow Connector 13">
          <a:extLst>
            <a:ext uri="{FF2B5EF4-FFF2-40B4-BE49-F238E27FC236}">
              <a16:creationId xmlns:a16="http://schemas.microsoft.com/office/drawing/2014/main" id="{E56362B0-1838-3445-8BAB-7CA2A986A5D0}"/>
            </a:ext>
          </a:extLst>
        </xdr:cNvPr>
        <xdr:cNvCxnSpPr/>
      </xdr:nvCxnSpPr>
      <xdr:spPr>
        <a:xfrm>
          <a:off x="13522521850" y="6997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46</xdr:row>
      <xdr:rowOff>139700</xdr:rowOff>
    </xdr:from>
    <xdr:to>
      <xdr:col>6</xdr:col>
      <xdr:colOff>450850</xdr:colOff>
      <xdr:row>50</xdr:row>
      <xdr:rowOff>88900</xdr:rowOff>
    </xdr:to>
    <xdr:cxnSp macro="">
      <xdr:nvCxnSpPr>
        <xdr:cNvPr id="15" name="Straight Connector 14">
          <a:extLst>
            <a:ext uri="{FF2B5EF4-FFF2-40B4-BE49-F238E27FC236}">
              <a16:creationId xmlns:a16="http://schemas.microsoft.com/office/drawing/2014/main" id="{BFA3E453-8ABC-6E4B-AD44-26FFDDF16EF7}"/>
            </a:ext>
          </a:extLst>
        </xdr:cNvPr>
        <xdr:cNvCxnSpPr/>
      </xdr:nvCxnSpPr>
      <xdr:spPr>
        <a:xfrm>
          <a:off x="13519588150" y="6261100"/>
          <a:ext cx="1003300" cy="7620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4</xdr:col>
      <xdr:colOff>501651</xdr:colOff>
      <xdr:row>50</xdr:row>
      <xdr:rowOff>133350</xdr:rowOff>
    </xdr:from>
    <xdr:ext cx="100024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34305DC3-A4C8-9340-AB77-0B0AB6626F85}"/>
                </a:ext>
              </a:extLst>
            </xdr:cNvPr>
            <xdr:cNvSpPr txBox="1"/>
          </xdr:nvSpPr>
          <xdr:spPr>
            <a:xfrm>
              <a:off x="13523490106" y="7042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120651</xdr:colOff>
      <xdr:row>45</xdr:row>
      <xdr:rowOff>184150</xdr:rowOff>
    </xdr:from>
    <xdr:ext cx="100024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4B1FF7E6-2909-FC40-B1AE-E87F3165D4FD}"/>
                </a:ext>
              </a:extLst>
            </xdr:cNvPr>
            <xdr:cNvSpPr txBox="1"/>
          </xdr:nvSpPr>
          <xdr:spPr>
            <a:xfrm>
              <a:off x="13518918106" y="6102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194734</xdr:colOff>
      <xdr:row>47</xdr:row>
      <xdr:rowOff>132173</xdr:rowOff>
    </xdr:from>
    <xdr:ext cx="100024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F80C6E07-0EDA-864E-BE0D-0E3F0146D5AF}"/>
                </a:ext>
              </a:extLst>
            </xdr:cNvPr>
            <xdr:cNvSpPr txBox="1"/>
          </xdr:nvSpPr>
          <xdr:spPr>
            <a:xfrm rot="2253780">
              <a:off x="13545350177" y="975908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twoCellAnchor>
    <xdr:from>
      <xdr:col>2</xdr:col>
      <xdr:colOff>469900</xdr:colOff>
      <xdr:row>71</xdr:row>
      <xdr:rowOff>107950</xdr:rowOff>
    </xdr:from>
    <xdr:to>
      <xdr:col>2</xdr:col>
      <xdr:colOff>469900</xdr:colOff>
      <xdr:row>82</xdr:row>
      <xdr:rowOff>31750</xdr:rowOff>
    </xdr:to>
    <xdr:cxnSp macro="">
      <xdr:nvCxnSpPr>
        <xdr:cNvPr id="20" name="Straight Arrow Connector 19">
          <a:extLst>
            <a:ext uri="{FF2B5EF4-FFF2-40B4-BE49-F238E27FC236}">
              <a16:creationId xmlns:a16="http://schemas.microsoft.com/office/drawing/2014/main" id="{D1F86CE9-E073-1E4F-8AC7-470E7C847C1F}"/>
            </a:ext>
          </a:extLst>
        </xdr:cNvPr>
        <xdr:cNvCxnSpPr/>
      </xdr:nvCxnSpPr>
      <xdr:spPr>
        <a:xfrm flipV="1">
          <a:off x="13522871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79</xdr:row>
      <xdr:rowOff>88900</xdr:rowOff>
    </xdr:from>
    <xdr:to>
      <xdr:col>2</xdr:col>
      <xdr:colOff>819150</xdr:colOff>
      <xdr:row>79</xdr:row>
      <xdr:rowOff>107950</xdr:rowOff>
    </xdr:to>
    <xdr:cxnSp macro="">
      <xdr:nvCxnSpPr>
        <xdr:cNvPr id="21" name="Straight Arrow Connector 20">
          <a:extLst>
            <a:ext uri="{FF2B5EF4-FFF2-40B4-BE49-F238E27FC236}">
              <a16:creationId xmlns:a16="http://schemas.microsoft.com/office/drawing/2014/main" id="{1837A202-E24B-194E-BEA1-EE1D0C5D7DE8}"/>
            </a:ext>
          </a:extLst>
        </xdr:cNvPr>
        <xdr:cNvCxnSpPr/>
      </xdr:nvCxnSpPr>
      <xdr:spPr>
        <a:xfrm>
          <a:off x="13522521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74</xdr:row>
      <xdr:rowOff>95250</xdr:rowOff>
    </xdr:from>
    <xdr:to>
      <xdr:col>2</xdr:col>
      <xdr:colOff>469900</xdr:colOff>
      <xdr:row>79</xdr:row>
      <xdr:rowOff>88900</xdr:rowOff>
    </xdr:to>
    <xdr:cxnSp macro="">
      <xdr:nvCxnSpPr>
        <xdr:cNvPr id="22" name="Straight Connector 21">
          <a:extLst>
            <a:ext uri="{FF2B5EF4-FFF2-40B4-BE49-F238E27FC236}">
              <a16:creationId xmlns:a16="http://schemas.microsoft.com/office/drawing/2014/main" id="{75FBB7A1-D508-D94B-91CF-4DCA8E08D18F}"/>
            </a:ext>
          </a:extLst>
        </xdr:cNvPr>
        <xdr:cNvCxnSpPr/>
      </xdr:nvCxnSpPr>
      <xdr:spPr>
        <a:xfrm>
          <a:off x="13522871100" y="60134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 name="TextBox 22">
              <a:extLst>
                <a:ext uri="{FF2B5EF4-FFF2-40B4-BE49-F238E27FC236}">
                  <a16:creationId xmlns:a16="http://schemas.microsoft.com/office/drawing/2014/main" id="{11B8EF07-194F-9D4F-98C2-81D5A268FEAA}"/>
                </a:ext>
              </a:extLst>
            </xdr:cNvPr>
            <xdr:cNvSpPr txBox="1"/>
          </xdr:nvSpPr>
          <xdr:spPr>
            <a:xfrm>
              <a:off x="13523490106" y="70675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73</xdr:row>
      <xdr:rowOff>190500</xdr:rowOff>
    </xdr:from>
    <xdr:ext cx="1000243" cy="172227"/>
    <mc:AlternateContent xmlns:mc="http://schemas.openxmlformats.org/markup-compatibility/2006" xmlns:a14="http://schemas.microsoft.com/office/drawing/2010/main">
      <mc:Choice Requires="a14">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4" name="TextBox 23">
              <a:extLst>
                <a:ext uri="{FF2B5EF4-FFF2-40B4-BE49-F238E27FC236}">
                  <a16:creationId xmlns:a16="http://schemas.microsoft.com/office/drawing/2014/main" id="{EB7A0CE8-606B-F243-A673-DB91DB7B9789}"/>
                </a:ext>
              </a:extLst>
            </xdr:cNvPr>
            <xdr:cNvSpPr txBox="1"/>
          </xdr:nvSpPr>
          <xdr:spPr>
            <a:xfrm>
              <a:off x="13522239156" y="5905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72</xdr:row>
      <xdr:rowOff>57150</xdr:rowOff>
    </xdr:from>
    <xdr:ext cx="1000243" cy="172227"/>
    <mc:AlternateContent xmlns:mc="http://schemas.openxmlformats.org/markup-compatibility/2006" xmlns:a14="http://schemas.microsoft.com/office/drawing/2010/main">
      <mc:Choice Requires="a14">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5" name="TextBox 24">
              <a:extLst>
                <a:ext uri="{FF2B5EF4-FFF2-40B4-BE49-F238E27FC236}">
                  <a16:creationId xmlns:a16="http://schemas.microsoft.com/office/drawing/2014/main" id="{C5B1D6F3-B281-2A4F-872E-2EC821127FA9}"/>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248984</xdr:colOff>
      <xdr:row>79</xdr:row>
      <xdr:rowOff>128490</xdr:rowOff>
    </xdr:from>
    <xdr:ext cx="1000243" cy="172227"/>
    <mc:AlternateContent xmlns:mc="http://schemas.openxmlformats.org/markup-compatibility/2006" xmlns:a14="http://schemas.microsoft.com/office/drawing/2010/main">
      <mc:Choice Requires="a14">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6" name="TextBox 25">
              <a:extLst>
                <a:ext uri="{FF2B5EF4-FFF2-40B4-BE49-F238E27FC236}">
                  <a16:creationId xmlns:a16="http://schemas.microsoft.com/office/drawing/2014/main" id="{D3D2BC5C-27C7-D2EB-AEA7-6FDD82BA7763}"/>
                </a:ext>
              </a:extLst>
            </xdr:cNvPr>
            <xdr:cNvSpPr txBox="1"/>
          </xdr:nvSpPr>
          <xdr:spPr>
            <a:xfrm>
              <a:off x="13548604199" y="1630139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137820</xdr:colOff>
      <xdr:row>76</xdr:row>
      <xdr:rowOff>122336</xdr:rowOff>
    </xdr:from>
    <xdr:ext cx="1000243" cy="172227"/>
    <mc:AlternateContent xmlns:mc="http://schemas.openxmlformats.org/markup-compatibility/2006" xmlns:a14="http://schemas.microsoft.com/office/drawing/2010/main">
      <mc:Choice Requires="a14">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27" name="TextBox 26">
              <a:extLst>
                <a:ext uri="{FF2B5EF4-FFF2-40B4-BE49-F238E27FC236}">
                  <a16:creationId xmlns:a16="http://schemas.microsoft.com/office/drawing/2014/main" id="{3D5EF576-7C9B-8B70-5D1F-B15586302D40}"/>
                </a:ext>
              </a:extLst>
            </xdr:cNvPr>
            <xdr:cNvSpPr txBox="1"/>
          </xdr:nvSpPr>
          <xdr:spPr>
            <a:xfrm>
              <a:off x="13547888295" y="15683756"/>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768703</xdr:colOff>
      <xdr:row>77</xdr:row>
      <xdr:rowOff>17953</xdr:rowOff>
    </xdr:from>
    <xdr:to>
      <xdr:col>1</xdr:col>
      <xdr:colOff>770231</xdr:colOff>
      <xdr:row>79</xdr:row>
      <xdr:rowOff>81453</xdr:rowOff>
    </xdr:to>
    <xdr:cxnSp macro="">
      <xdr:nvCxnSpPr>
        <xdr:cNvPr id="29" name="Straight Connector 28">
          <a:extLst>
            <a:ext uri="{FF2B5EF4-FFF2-40B4-BE49-F238E27FC236}">
              <a16:creationId xmlns:a16="http://schemas.microsoft.com/office/drawing/2014/main" id="{D1BC2D18-47BD-B1FC-C22B-B50799A4E9EF}"/>
            </a:ext>
          </a:extLst>
        </xdr:cNvPr>
        <xdr:cNvCxnSpPr/>
      </xdr:nvCxnSpPr>
      <xdr:spPr>
        <a:xfrm flipH="1" flipV="1">
          <a:off x="13549083195" y="15783200"/>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3920</xdr:colOff>
      <xdr:row>76</xdr:row>
      <xdr:rowOff>183680</xdr:rowOff>
    </xdr:from>
    <xdr:to>
      <xdr:col>6</xdr:col>
      <xdr:colOff>427842</xdr:colOff>
      <xdr:row>76</xdr:row>
      <xdr:rowOff>190030</xdr:rowOff>
    </xdr:to>
    <xdr:cxnSp macro="">
      <xdr:nvCxnSpPr>
        <xdr:cNvPr id="30" name="Straight Connector 29">
          <a:extLst>
            <a:ext uri="{FF2B5EF4-FFF2-40B4-BE49-F238E27FC236}">
              <a16:creationId xmlns:a16="http://schemas.microsoft.com/office/drawing/2014/main" id="{08EE2FCA-85E9-0140-5862-772A9A2B5785}"/>
            </a:ext>
          </a:extLst>
        </xdr:cNvPr>
        <xdr:cNvCxnSpPr/>
      </xdr:nvCxnSpPr>
      <xdr:spPr>
        <a:xfrm>
          <a:off x="13545290245" y="1574510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664711</xdr:colOff>
      <xdr:row>76</xdr:row>
      <xdr:rowOff>100110</xdr:rowOff>
    </xdr:from>
    <xdr:to>
      <xdr:col>2</xdr:col>
      <xdr:colOff>17011</xdr:colOff>
      <xdr:row>77</xdr:row>
      <xdr:rowOff>106460</xdr:rowOff>
    </xdr:to>
    <xdr:sp macro="" textlink="">
      <xdr:nvSpPr>
        <xdr:cNvPr id="32" name="Oval 31">
          <a:extLst>
            <a:ext uri="{FF2B5EF4-FFF2-40B4-BE49-F238E27FC236}">
              <a16:creationId xmlns:a16="http://schemas.microsoft.com/office/drawing/2014/main" id="{E2FB240F-711F-DDC8-0A92-B137B9469CE1}"/>
            </a:ext>
          </a:extLst>
        </xdr:cNvPr>
        <xdr:cNvSpPr/>
      </xdr:nvSpPr>
      <xdr:spPr>
        <a:xfrm>
          <a:off x="13549009347" y="15661530"/>
          <a:ext cx="179368"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oneCellAnchor>
    <xdr:from>
      <xdr:col>0</xdr:col>
      <xdr:colOff>463550</xdr:colOff>
      <xdr:row>85</xdr:row>
      <xdr:rowOff>12700</xdr:rowOff>
    </xdr:from>
    <xdr:ext cx="1432044" cy="172227"/>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=600−300=300</m:t>
                    </m:r>
                  </m:oMath>
                </m:oMathPara>
              </a14:m>
              <a:endParaRPr lang="en-US" sz="1100"/>
            </a:p>
          </xdr:txBody>
        </xdr:sp>
      </mc:Choice>
      <mc:Fallback xmlns="">
        <xdr:sp macro="" textlink="">
          <xdr:nvSpPr>
            <xdr:cNvPr id="33" name="TextBox 32">
              <a:extLst>
                <a:ext uri="{FF2B5EF4-FFF2-40B4-BE49-F238E27FC236}">
                  <a16:creationId xmlns:a16="http://schemas.microsoft.com/office/drawing/2014/main" id="{15AD0835-A62B-883F-E002-EECC83C8271E}"/>
                </a:ext>
              </a:extLst>
            </xdr:cNvPr>
            <xdr:cNvSpPr txBox="1"/>
          </xdr:nvSpPr>
          <xdr:spPr>
            <a:xfrm>
              <a:off x="13523096406" y="13068300"/>
              <a:ext cx="14320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300=300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34" name="Straight Arrow Connector 33">
          <a:extLst>
            <a:ext uri="{FF2B5EF4-FFF2-40B4-BE49-F238E27FC236}">
              <a16:creationId xmlns:a16="http://schemas.microsoft.com/office/drawing/2014/main" id="{272A91B2-A8BE-004B-9EFE-05DA92713BB7}"/>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35" name="Straight Arrow Connector 34">
          <a:extLst>
            <a:ext uri="{FF2B5EF4-FFF2-40B4-BE49-F238E27FC236}">
              <a16:creationId xmlns:a16="http://schemas.microsoft.com/office/drawing/2014/main" id="{2BA974B0-7AEA-7F42-A867-99011322F25C}"/>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79</xdr:row>
      <xdr:rowOff>133350</xdr:rowOff>
    </xdr:from>
    <xdr:ext cx="1000243" cy="172227"/>
    <mc:AlternateContent xmlns:mc="http://schemas.openxmlformats.org/markup-compatibility/2006" xmlns:a14="http://schemas.microsoft.com/office/drawing/2010/main">
      <mc:Choice Requires="a14">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37" name="TextBox 36">
              <a:extLst>
                <a:ext uri="{FF2B5EF4-FFF2-40B4-BE49-F238E27FC236}">
                  <a16:creationId xmlns:a16="http://schemas.microsoft.com/office/drawing/2014/main" id="{38ABCDB0-DA98-7140-AA9A-6A3203F8B03C}"/>
                </a:ext>
              </a:extLst>
            </xdr:cNvPr>
            <xdr:cNvSpPr txBox="1"/>
          </xdr:nvSpPr>
          <xdr:spPr>
            <a:xfrm>
              <a:off x="13523490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335218</xdr:colOff>
      <xdr:row>79</xdr:row>
      <xdr:rowOff>124570</xdr:rowOff>
    </xdr:from>
    <xdr:ext cx="1000243" cy="172227"/>
    <mc:AlternateContent xmlns:mc="http://schemas.openxmlformats.org/markup-compatibility/2006" xmlns:a14="http://schemas.microsoft.com/office/drawing/2010/main">
      <mc:Choice Requires="a14">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40" name="TextBox 39">
              <a:extLst>
                <a:ext uri="{FF2B5EF4-FFF2-40B4-BE49-F238E27FC236}">
                  <a16:creationId xmlns:a16="http://schemas.microsoft.com/office/drawing/2014/main" id="{6621028D-E799-9D47-9530-15F68BA3984D}"/>
                </a:ext>
              </a:extLst>
            </xdr:cNvPr>
            <xdr:cNvSpPr txBox="1"/>
          </xdr:nvSpPr>
          <xdr:spPr>
            <a:xfrm>
              <a:off x="13545209693" y="16297471"/>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115241</xdr:colOff>
      <xdr:row>76</xdr:row>
      <xdr:rowOff>103677</xdr:rowOff>
    </xdr:from>
    <xdr:ext cx="1000243" cy="172227"/>
    <mc:AlternateContent xmlns:mc="http://schemas.openxmlformats.org/markup-compatibility/2006" xmlns:a14="http://schemas.microsoft.com/office/drawing/2010/main">
      <mc:Choice Requires="a14">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41" name="TextBox 40">
              <a:extLst>
                <a:ext uri="{FF2B5EF4-FFF2-40B4-BE49-F238E27FC236}">
                  <a16:creationId xmlns:a16="http://schemas.microsoft.com/office/drawing/2014/main" id="{65D2041F-51EF-F74C-B6AB-5D1D82EB08BD}"/>
                </a:ext>
              </a:extLst>
            </xdr:cNvPr>
            <xdr:cNvSpPr txBox="1"/>
          </xdr:nvSpPr>
          <xdr:spPr>
            <a:xfrm>
              <a:off x="13544602603" y="15665097"/>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803981</xdr:colOff>
      <xdr:row>77</xdr:row>
      <xdr:rowOff>29712</xdr:rowOff>
    </xdr:from>
    <xdr:to>
      <xdr:col>5</xdr:col>
      <xdr:colOff>805509</xdr:colOff>
      <xdr:row>79</xdr:row>
      <xdr:rowOff>93212</xdr:rowOff>
    </xdr:to>
    <xdr:cxnSp macro="">
      <xdr:nvCxnSpPr>
        <xdr:cNvPr id="42" name="Straight Connector 41">
          <a:extLst>
            <a:ext uri="{FF2B5EF4-FFF2-40B4-BE49-F238E27FC236}">
              <a16:creationId xmlns:a16="http://schemas.microsoft.com/office/drawing/2014/main" id="{AFF01559-3C5F-0145-BEAE-CDF9A42A085B}"/>
            </a:ext>
          </a:extLst>
        </xdr:cNvPr>
        <xdr:cNvCxnSpPr/>
      </xdr:nvCxnSpPr>
      <xdr:spPr>
        <a:xfrm flipH="1" flipV="1">
          <a:off x="13545739645" y="15794959"/>
          <a:ext cx="1528" cy="47115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811388</xdr:colOff>
      <xdr:row>76</xdr:row>
      <xdr:rowOff>199358</xdr:rowOff>
    </xdr:from>
    <xdr:to>
      <xdr:col>2</xdr:col>
      <xdr:colOff>408242</xdr:colOff>
      <xdr:row>77</xdr:row>
      <xdr:rowOff>1881</xdr:rowOff>
    </xdr:to>
    <xdr:cxnSp macro="">
      <xdr:nvCxnSpPr>
        <xdr:cNvPr id="43" name="Straight Connector 42">
          <a:extLst>
            <a:ext uri="{FF2B5EF4-FFF2-40B4-BE49-F238E27FC236}">
              <a16:creationId xmlns:a16="http://schemas.microsoft.com/office/drawing/2014/main" id="{CA667C85-EE40-AF4E-897D-3F9F2F9CD507}"/>
            </a:ext>
          </a:extLst>
        </xdr:cNvPr>
        <xdr:cNvCxnSpPr/>
      </xdr:nvCxnSpPr>
      <xdr:spPr>
        <a:xfrm>
          <a:off x="13548618116" y="15760778"/>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703910</xdr:colOff>
      <xdr:row>76</xdr:row>
      <xdr:rowOff>76592</xdr:rowOff>
    </xdr:from>
    <xdr:to>
      <xdr:col>6</xdr:col>
      <xdr:colOff>56210</xdr:colOff>
      <xdr:row>77</xdr:row>
      <xdr:rowOff>82942</xdr:rowOff>
    </xdr:to>
    <xdr:sp macro="" textlink="">
      <xdr:nvSpPr>
        <xdr:cNvPr id="44" name="Oval 43">
          <a:extLst>
            <a:ext uri="{FF2B5EF4-FFF2-40B4-BE49-F238E27FC236}">
              <a16:creationId xmlns:a16="http://schemas.microsoft.com/office/drawing/2014/main" id="{D4EC110C-F6EE-3F41-844E-ACDCF79C19DC}"/>
            </a:ext>
          </a:extLst>
        </xdr:cNvPr>
        <xdr:cNvSpPr/>
      </xdr:nvSpPr>
      <xdr:spPr>
        <a:xfrm>
          <a:off x="13545661877" y="15638012"/>
          <a:ext cx="179367"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oneCellAnchor>
    <xdr:from>
      <xdr:col>4</xdr:col>
      <xdr:colOff>152400</xdr:colOff>
      <xdr:row>84</xdr:row>
      <xdr:rowOff>133350</xdr:rowOff>
    </xdr:from>
    <xdr:ext cx="1857494" cy="172227"/>
    <mc:AlternateContent xmlns:mc="http://schemas.openxmlformats.org/markup-compatibility/2006" xmlns:a14="http://schemas.microsoft.com/office/drawing/2010/main">
      <mc:Choice Requires="a14">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=400−0.5∗400=200</m:t>
                    </m:r>
                  </m:oMath>
                </m:oMathPara>
              </a14:m>
              <a:endParaRPr lang="en-US" sz="1100"/>
            </a:p>
          </xdr:txBody>
        </xdr:sp>
      </mc:Choice>
      <mc:Fallback xmlns="">
        <xdr:sp macro="" textlink="">
          <xdr:nvSpPr>
            <xdr:cNvPr id="45" name="TextBox 44">
              <a:extLst>
                <a:ext uri="{FF2B5EF4-FFF2-40B4-BE49-F238E27FC236}">
                  <a16:creationId xmlns:a16="http://schemas.microsoft.com/office/drawing/2014/main" id="{96F5405D-6B60-E74E-ACA3-6F5D66A96A1E}"/>
                </a:ext>
              </a:extLst>
            </xdr:cNvPr>
            <xdr:cNvSpPr txBox="1"/>
          </xdr:nvSpPr>
          <xdr:spPr>
            <a:xfrm>
              <a:off x="13519680106" y="12985750"/>
              <a:ext cx="185749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0.5∗400=200</a:t>
              </a:r>
              <a:endParaRPr lang="en-US" sz="1100"/>
            </a:p>
          </xdr:txBody>
        </xdr:sp>
      </mc:Fallback>
    </mc:AlternateContent>
    <xdr:clientData/>
  </xdr:oneCellAnchor>
  <xdr:twoCellAnchor>
    <xdr:from>
      <xdr:col>6</xdr:col>
      <xdr:colOff>469900</xdr:colOff>
      <xdr:row>71</xdr:row>
      <xdr:rowOff>107950</xdr:rowOff>
    </xdr:from>
    <xdr:to>
      <xdr:col>6</xdr:col>
      <xdr:colOff>469900</xdr:colOff>
      <xdr:row>82</xdr:row>
      <xdr:rowOff>31750</xdr:rowOff>
    </xdr:to>
    <xdr:cxnSp macro="">
      <xdr:nvCxnSpPr>
        <xdr:cNvPr id="52" name="Straight Arrow Connector 51">
          <a:extLst>
            <a:ext uri="{FF2B5EF4-FFF2-40B4-BE49-F238E27FC236}">
              <a16:creationId xmlns:a16="http://schemas.microsoft.com/office/drawing/2014/main" id="{46D1BFB4-1BB1-854D-AAFC-CE925AE0D59E}"/>
            </a:ext>
          </a:extLst>
        </xdr:cNvPr>
        <xdr:cNvCxnSpPr/>
      </xdr:nvCxnSpPr>
      <xdr:spPr>
        <a:xfrm flipV="1">
          <a:off x="13519569100" y="54165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79</xdr:row>
      <xdr:rowOff>88900</xdr:rowOff>
    </xdr:from>
    <xdr:to>
      <xdr:col>6</xdr:col>
      <xdr:colOff>819150</xdr:colOff>
      <xdr:row>79</xdr:row>
      <xdr:rowOff>107950</xdr:rowOff>
    </xdr:to>
    <xdr:cxnSp macro="">
      <xdr:nvCxnSpPr>
        <xdr:cNvPr id="53" name="Straight Arrow Connector 52">
          <a:extLst>
            <a:ext uri="{FF2B5EF4-FFF2-40B4-BE49-F238E27FC236}">
              <a16:creationId xmlns:a16="http://schemas.microsoft.com/office/drawing/2014/main" id="{72FA21D1-5DEB-BD4D-8408-F18E45BF466E}"/>
            </a:ext>
          </a:extLst>
        </xdr:cNvPr>
        <xdr:cNvCxnSpPr/>
      </xdr:nvCxnSpPr>
      <xdr:spPr>
        <a:xfrm>
          <a:off x="13519219850" y="70231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74</xdr:row>
      <xdr:rowOff>95250</xdr:rowOff>
    </xdr:from>
    <xdr:to>
      <xdr:col>6</xdr:col>
      <xdr:colOff>457200</xdr:colOff>
      <xdr:row>79</xdr:row>
      <xdr:rowOff>88900</xdr:rowOff>
    </xdr:to>
    <xdr:cxnSp macro="">
      <xdr:nvCxnSpPr>
        <xdr:cNvPr id="54" name="Straight Connector 53">
          <a:extLst>
            <a:ext uri="{FF2B5EF4-FFF2-40B4-BE49-F238E27FC236}">
              <a16:creationId xmlns:a16="http://schemas.microsoft.com/office/drawing/2014/main" id="{F20D5C01-DAFF-D248-BA5B-830B34BB7071}"/>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74</xdr:row>
      <xdr:rowOff>6350</xdr:rowOff>
    </xdr:from>
    <xdr:ext cx="1000243" cy="172227"/>
    <mc:AlternateContent xmlns:mc="http://schemas.openxmlformats.org/markup-compatibility/2006" xmlns:a14="http://schemas.microsoft.com/office/drawing/2010/main">
      <mc:Choice Requires="a14">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56" name="TextBox 55">
              <a:extLst>
                <a:ext uri="{FF2B5EF4-FFF2-40B4-BE49-F238E27FC236}">
                  <a16:creationId xmlns:a16="http://schemas.microsoft.com/office/drawing/2014/main" id="{F67A8F03-8E4E-6A43-91BB-57B4DBC99EB8}"/>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2</xdr:col>
      <xdr:colOff>209551</xdr:colOff>
      <xdr:row>118</xdr:row>
      <xdr:rowOff>38100</xdr:rowOff>
    </xdr:from>
    <xdr:ext cx="1870193" cy="172227"/>
    <mc:AlternateContent xmlns:mc="http://schemas.openxmlformats.org/markup-compatibility/2006" xmlns:a14="http://schemas.microsoft.com/office/drawing/2010/main">
      <mc:Choice Requires="a14">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0.5≤</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r>
                      <a:rPr lang="he-IL" sz="1100" b="0" i="1">
                        <a:latin typeface="Cambria Math" panose="02040503050406030204" pitchFamily="18" charset="0"/>
                      </a:rPr>
                      <m:t>1</m:t>
                    </m:r>
                  </m:oMath>
                </m:oMathPara>
              </a14:m>
              <a:endParaRPr lang="en-US" sz="1100"/>
            </a:p>
          </xdr:txBody>
        </xdr:sp>
      </mc:Choice>
      <mc:Fallback xmlns="">
        <xdr:sp macro="" textlink="">
          <xdr:nvSpPr>
            <xdr:cNvPr id="60" name="TextBox 59">
              <a:extLst>
                <a:ext uri="{FF2B5EF4-FFF2-40B4-BE49-F238E27FC236}">
                  <a16:creationId xmlns:a16="http://schemas.microsoft.com/office/drawing/2014/main" id="{E45AD226-8B7B-20AE-37C7-B940B6FAC05A}"/>
                </a:ext>
              </a:extLst>
            </xdr:cNvPr>
            <xdr:cNvSpPr txBox="1"/>
          </xdr:nvSpPr>
          <xdr:spPr>
            <a:xfrm>
              <a:off x="13521261256" y="16370300"/>
              <a:ext cx="18701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0.5≤</a:t>
              </a:r>
              <a:r>
                <a:rPr lang="en-US" sz="1100" b="0" i="0">
                  <a:latin typeface="Cambria Math" panose="02040503050406030204" pitchFamily="18" charset="0"/>
                </a:rPr>
                <a:t>𝑃_𝑋≤</a:t>
              </a:r>
              <a:r>
                <a:rPr lang="he-IL" sz="1100" b="0" i="0">
                  <a:latin typeface="Cambria Math" panose="02040503050406030204" pitchFamily="18" charset="0"/>
                </a:rPr>
                <a:t>1</a:t>
              </a:r>
              <a:endParaRPr lang="en-US" sz="1100"/>
            </a:p>
          </xdr:txBody>
        </xdr:sp>
      </mc:Fallback>
    </mc:AlternateContent>
    <xdr:clientData/>
  </xdr:oneCellAnchor>
  <xdr:oneCellAnchor>
    <xdr:from>
      <xdr:col>2</xdr:col>
      <xdr:colOff>209551</xdr:colOff>
      <xdr:row>122</xdr:row>
      <xdr:rowOff>38100</xdr:rowOff>
    </xdr:from>
    <xdr:ext cx="1870193" cy="182935"/>
    <mc:AlternateContent xmlns:mc="http://schemas.openxmlformats.org/markup-compatibility/2006" xmlns:a14="http://schemas.microsoft.com/office/drawing/2010/main">
      <mc:Choice Requires="a14">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61" name="TextBox 60">
              <a:extLst>
                <a:ext uri="{FF2B5EF4-FFF2-40B4-BE49-F238E27FC236}">
                  <a16:creationId xmlns:a16="http://schemas.microsoft.com/office/drawing/2014/main" id="{043BE9D1-935C-ED1F-65A2-0DC9563AD62D}"/>
                </a:ext>
              </a:extLst>
            </xdr:cNvPr>
            <xdr:cNvSpPr txBox="1"/>
          </xdr:nvSpPr>
          <xdr:spPr>
            <a:xfrm>
              <a:off x="13521261256" y="1677670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2</a:t>
              </a:r>
              <a:endParaRPr lang="en-US" sz="1100"/>
            </a:p>
          </xdr:txBody>
        </xdr:sp>
      </mc:Fallback>
    </mc:AlternateContent>
    <xdr:clientData/>
  </xdr:oneCellAnchor>
  <xdr:oneCellAnchor>
    <xdr:from>
      <xdr:col>4</xdr:col>
      <xdr:colOff>82551</xdr:colOff>
      <xdr:row>72</xdr:row>
      <xdr:rowOff>38100</xdr:rowOff>
    </xdr:from>
    <xdr:ext cx="1000243" cy="172227"/>
    <mc:AlternateContent xmlns:mc="http://schemas.openxmlformats.org/markup-compatibility/2006" xmlns:a14="http://schemas.microsoft.com/office/drawing/2010/main">
      <mc:Choice Requires="a14">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3" name="TextBox 62">
              <a:extLst>
                <a:ext uri="{FF2B5EF4-FFF2-40B4-BE49-F238E27FC236}">
                  <a16:creationId xmlns:a16="http://schemas.microsoft.com/office/drawing/2014/main" id="{7C0CB677-13B2-1264-DC3E-37E1725BB245}"/>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138</xdr:row>
      <xdr:rowOff>107950</xdr:rowOff>
    </xdr:from>
    <xdr:to>
      <xdr:col>2</xdr:col>
      <xdr:colOff>469900</xdr:colOff>
      <xdr:row>149</xdr:row>
      <xdr:rowOff>31750</xdr:rowOff>
    </xdr:to>
    <xdr:cxnSp macro="">
      <xdr:nvCxnSpPr>
        <xdr:cNvPr id="2" name="Straight Arrow Connector 1">
          <a:extLst>
            <a:ext uri="{FF2B5EF4-FFF2-40B4-BE49-F238E27FC236}">
              <a16:creationId xmlns:a16="http://schemas.microsoft.com/office/drawing/2014/main" id="{9FC1FAE3-11D3-4544-BE63-CF62655329B5}"/>
            </a:ext>
          </a:extLst>
        </xdr:cNvPr>
        <xdr:cNvCxnSpPr/>
      </xdr:nvCxnSpPr>
      <xdr:spPr>
        <a:xfrm flipV="1">
          <a:off x="13522871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146</xdr:row>
      <xdr:rowOff>88900</xdr:rowOff>
    </xdr:from>
    <xdr:to>
      <xdr:col>2</xdr:col>
      <xdr:colOff>819150</xdr:colOff>
      <xdr:row>146</xdr:row>
      <xdr:rowOff>107950</xdr:rowOff>
    </xdr:to>
    <xdr:cxnSp macro="">
      <xdr:nvCxnSpPr>
        <xdr:cNvPr id="5" name="Straight Arrow Connector 4">
          <a:extLst>
            <a:ext uri="{FF2B5EF4-FFF2-40B4-BE49-F238E27FC236}">
              <a16:creationId xmlns:a16="http://schemas.microsoft.com/office/drawing/2014/main" id="{BCEA8DE3-C9C3-DF44-BEC9-8E8205C806D6}"/>
            </a:ext>
          </a:extLst>
        </xdr:cNvPr>
        <xdr:cNvCxnSpPr/>
      </xdr:nvCxnSpPr>
      <xdr:spPr>
        <a:xfrm>
          <a:off x="13522521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141</xdr:row>
      <xdr:rowOff>95250</xdr:rowOff>
    </xdr:from>
    <xdr:to>
      <xdr:col>2</xdr:col>
      <xdr:colOff>469900</xdr:colOff>
      <xdr:row>146</xdr:row>
      <xdr:rowOff>88900</xdr:rowOff>
    </xdr:to>
    <xdr:cxnSp macro="">
      <xdr:nvCxnSpPr>
        <xdr:cNvPr id="6" name="Straight Connector 5">
          <a:extLst>
            <a:ext uri="{FF2B5EF4-FFF2-40B4-BE49-F238E27FC236}">
              <a16:creationId xmlns:a16="http://schemas.microsoft.com/office/drawing/2014/main" id="{7267BE92-1A28-F14F-B04D-ED8FF19A8432}"/>
            </a:ext>
          </a:extLst>
        </xdr:cNvPr>
        <xdr:cNvCxnSpPr/>
      </xdr:nvCxnSpPr>
      <xdr:spPr>
        <a:xfrm>
          <a:off x="13522871100" y="10915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2</xdr:col>
      <xdr:colOff>101601</xdr:colOff>
      <xdr:row>140</xdr:row>
      <xdr:rowOff>190500</xdr:rowOff>
    </xdr:from>
    <xdr:ext cx="1000243" cy="172227"/>
    <mc:AlternateContent xmlns:mc="http://schemas.openxmlformats.org/markup-compatibility/2006" xmlns:a14="http://schemas.microsoft.com/office/drawing/2010/main">
      <mc:Choice Requires="a14">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 name="TextBox 8">
              <a:extLst>
                <a:ext uri="{FF2B5EF4-FFF2-40B4-BE49-F238E27FC236}">
                  <a16:creationId xmlns:a16="http://schemas.microsoft.com/office/drawing/2014/main" id="{6205F62D-24D7-A048-88E3-5A2500A1688B}"/>
                </a:ext>
              </a:extLst>
            </xdr:cNvPr>
            <xdr:cNvSpPr txBox="1"/>
          </xdr:nvSpPr>
          <xdr:spPr>
            <a:xfrm>
              <a:off x="13522239156" y="10807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139</xdr:row>
      <xdr:rowOff>57150</xdr:rowOff>
    </xdr:from>
    <xdr:ext cx="100024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E243EF87-5B81-FB44-9388-35D83CDFE512}"/>
                </a:ext>
              </a:extLst>
            </xdr:cNvPr>
            <xdr:cNvSpPr txBox="1"/>
          </xdr:nvSpPr>
          <xdr:spPr>
            <a:xfrm>
              <a:off x="13523731406" y="10471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140</xdr:row>
      <xdr:rowOff>190500</xdr:rowOff>
    </xdr:from>
    <xdr:to>
      <xdr:col>2</xdr:col>
      <xdr:colOff>508000</xdr:colOff>
      <xdr:row>141</xdr:row>
      <xdr:rowOff>196850</xdr:rowOff>
    </xdr:to>
    <xdr:sp macro="" textlink="">
      <xdr:nvSpPr>
        <xdr:cNvPr id="39" name="Oval 38">
          <a:extLst>
            <a:ext uri="{FF2B5EF4-FFF2-40B4-BE49-F238E27FC236}">
              <a16:creationId xmlns:a16="http://schemas.microsoft.com/office/drawing/2014/main" id="{5A96CB8F-7551-1E4F-B5AC-F818BEB82FBB}"/>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46" name="Straight Arrow Connector 45">
          <a:extLst>
            <a:ext uri="{FF2B5EF4-FFF2-40B4-BE49-F238E27FC236}">
              <a16:creationId xmlns:a16="http://schemas.microsoft.com/office/drawing/2014/main" id="{201CBDD2-EDFA-5744-AB8D-2E98AEE6B8C5}"/>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47" name="Straight Arrow Connector 46">
          <a:extLst>
            <a:ext uri="{FF2B5EF4-FFF2-40B4-BE49-F238E27FC236}">
              <a16:creationId xmlns:a16="http://schemas.microsoft.com/office/drawing/2014/main" id="{472DD1DB-FA33-D24C-8C35-E7CFAE8BF946}"/>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146</xdr:row>
      <xdr:rowOff>133350</xdr:rowOff>
    </xdr:from>
    <xdr:ext cx="1000243" cy="172227"/>
    <mc:AlternateContent xmlns:mc="http://schemas.openxmlformats.org/markup-compatibility/2006" xmlns:a14="http://schemas.microsoft.com/office/drawing/2010/main">
      <mc:Choice Requires="a14">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48" name="TextBox 47">
              <a:extLst>
                <a:ext uri="{FF2B5EF4-FFF2-40B4-BE49-F238E27FC236}">
                  <a16:creationId xmlns:a16="http://schemas.microsoft.com/office/drawing/2014/main" id="{61A2E3F0-5CBC-DB49-A6FB-D5E8698B90E9}"/>
                </a:ext>
              </a:extLst>
            </xdr:cNvPr>
            <xdr:cNvSpPr txBox="1"/>
          </xdr:nvSpPr>
          <xdr:spPr>
            <a:xfrm>
              <a:off x="13520188106" y="11969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114692</xdr:colOff>
      <xdr:row>145</xdr:row>
      <xdr:rowOff>146442</xdr:rowOff>
    </xdr:from>
    <xdr:to>
      <xdr:col>5</xdr:col>
      <xdr:colOff>336942</xdr:colOff>
      <xdr:row>146</xdr:row>
      <xdr:rowOff>152792</xdr:rowOff>
    </xdr:to>
    <xdr:sp macro="" textlink="">
      <xdr:nvSpPr>
        <xdr:cNvPr id="57" name="Oval 56">
          <a:extLst>
            <a:ext uri="{FF2B5EF4-FFF2-40B4-BE49-F238E27FC236}">
              <a16:creationId xmlns:a16="http://schemas.microsoft.com/office/drawing/2014/main" id="{F41E6C4F-24B6-7A45-ADDC-A7A8121AB630}"/>
            </a:ext>
          </a:extLst>
        </xdr:cNvPr>
        <xdr:cNvSpPr/>
      </xdr:nvSpPr>
      <xdr:spPr>
        <a:xfrm>
          <a:off x="13546208212" y="30046319"/>
          <a:ext cx="222250" cy="21017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138</xdr:row>
      <xdr:rowOff>107950</xdr:rowOff>
    </xdr:from>
    <xdr:to>
      <xdr:col>6</xdr:col>
      <xdr:colOff>469900</xdr:colOff>
      <xdr:row>149</xdr:row>
      <xdr:rowOff>31750</xdr:rowOff>
    </xdr:to>
    <xdr:cxnSp macro="">
      <xdr:nvCxnSpPr>
        <xdr:cNvPr id="58" name="Straight Arrow Connector 57">
          <a:extLst>
            <a:ext uri="{FF2B5EF4-FFF2-40B4-BE49-F238E27FC236}">
              <a16:creationId xmlns:a16="http://schemas.microsoft.com/office/drawing/2014/main" id="{0A062CBB-55A2-254C-99BF-099742672A17}"/>
            </a:ext>
          </a:extLst>
        </xdr:cNvPr>
        <xdr:cNvCxnSpPr/>
      </xdr:nvCxnSpPr>
      <xdr:spPr>
        <a:xfrm flipV="1">
          <a:off x="13519569100" y="10318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146</xdr:row>
      <xdr:rowOff>88900</xdr:rowOff>
    </xdr:from>
    <xdr:to>
      <xdr:col>6</xdr:col>
      <xdr:colOff>819150</xdr:colOff>
      <xdr:row>146</xdr:row>
      <xdr:rowOff>107950</xdr:rowOff>
    </xdr:to>
    <xdr:cxnSp macro="">
      <xdr:nvCxnSpPr>
        <xdr:cNvPr id="59" name="Straight Arrow Connector 58">
          <a:extLst>
            <a:ext uri="{FF2B5EF4-FFF2-40B4-BE49-F238E27FC236}">
              <a16:creationId xmlns:a16="http://schemas.microsoft.com/office/drawing/2014/main" id="{933438D1-5B58-5747-A0BE-23EDCF2B1B74}"/>
            </a:ext>
          </a:extLst>
        </xdr:cNvPr>
        <xdr:cNvCxnSpPr/>
      </xdr:nvCxnSpPr>
      <xdr:spPr>
        <a:xfrm>
          <a:off x="13519219850" y="11925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141</xdr:row>
      <xdr:rowOff>95250</xdr:rowOff>
    </xdr:from>
    <xdr:to>
      <xdr:col>6</xdr:col>
      <xdr:colOff>457200</xdr:colOff>
      <xdr:row>146</xdr:row>
      <xdr:rowOff>88900</xdr:rowOff>
    </xdr:to>
    <xdr:cxnSp macro="">
      <xdr:nvCxnSpPr>
        <xdr:cNvPr id="62" name="Straight Connector 61">
          <a:extLst>
            <a:ext uri="{FF2B5EF4-FFF2-40B4-BE49-F238E27FC236}">
              <a16:creationId xmlns:a16="http://schemas.microsoft.com/office/drawing/2014/main" id="{969D81DE-09C1-A443-909A-28B7B7CE9915}"/>
            </a:ext>
          </a:extLst>
        </xdr:cNvPr>
        <xdr:cNvCxnSpPr/>
      </xdr:nvCxnSpPr>
      <xdr:spPr>
        <a:xfrm>
          <a:off x="13519581800" y="10915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141</xdr:row>
      <xdr:rowOff>6350</xdr:rowOff>
    </xdr:from>
    <xdr:ext cx="1000243" cy="172227"/>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37ECB50A-4A29-2649-AF6A-8D59E27A759B}"/>
                </a:ext>
              </a:extLst>
            </xdr:cNvPr>
            <xdr:cNvSpPr txBox="1"/>
          </xdr:nvSpPr>
          <xdr:spPr>
            <a:xfrm>
              <a:off x="13518924456" y="10826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139</xdr:row>
      <xdr:rowOff>38100</xdr:rowOff>
    </xdr:from>
    <xdr:ext cx="1000243" cy="172227"/>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AF3C4FBE-27AF-E44F-85E1-E407BB84CEA9}"/>
                </a:ext>
              </a:extLst>
            </xdr:cNvPr>
            <xdr:cNvSpPr txBox="1"/>
          </xdr:nvSpPr>
          <xdr:spPr>
            <a:xfrm>
              <a:off x="13520607206" y="10452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twoCellAnchor>
    <xdr:from>
      <xdr:col>2</xdr:col>
      <xdr:colOff>469900</xdr:colOff>
      <xdr:row>180</xdr:row>
      <xdr:rowOff>107950</xdr:rowOff>
    </xdr:from>
    <xdr:to>
      <xdr:col>2</xdr:col>
      <xdr:colOff>469900</xdr:colOff>
      <xdr:row>191</xdr:row>
      <xdr:rowOff>31750</xdr:rowOff>
    </xdr:to>
    <xdr:cxnSp macro="">
      <xdr:nvCxnSpPr>
        <xdr:cNvPr id="66" name="Straight Arrow Connector 65">
          <a:extLst>
            <a:ext uri="{FF2B5EF4-FFF2-40B4-BE49-F238E27FC236}">
              <a16:creationId xmlns:a16="http://schemas.microsoft.com/office/drawing/2014/main" id="{D2610ADC-9FA0-9B41-9295-F03568D6C489}"/>
            </a:ext>
          </a:extLst>
        </xdr:cNvPr>
        <xdr:cNvCxnSpPr/>
      </xdr:nvCxnSpPr>
      <xdr:spPr>
        <a:xfrm flipV="1">
          <a:off x="13522871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188</xdr:row>
      <xdr:rowOff>88900</xdr:rowOff>
    </xdr:from>
    <xdr:to>
      <xdr:col>2</xdr:col>
      <xdr:colOff>819150</xdr:colOff>
      <xdr:row>188</xdr:row>
      <xdr:rowOff>107950</xdr:rowOff>
    </xdr:to>
    <xdr:cxnSp macro="">
      <xdr:nvCxnSpPr>
        <xdr:cNvPr id="67" name="Straight Arrow Connector 66">
          <a:extLst>
            <a:ext uri="{FF2B5EF4-FFF2-40B4-BE49-F238E27FC236}">
              <a16:creationId xmlns:a16="http://schemas.microsoft.com/office/drawing/2014/main" id="{602AFD34-FE74-724E-B5CA-B063D8B1DA62}"/>
            </a:ext>
          </a:extLst>
        </xdr:cNvPr>
        <xdr:cNvCxnSpPr/>
      </xdr:nvCxnSpPr>
      <xdr:spPr>
        <a:xfrm>
          <a:off x="13522521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774700</xdr:colOff>
      <xdr:row>183</xdr:row>
      <xdr:rowOff>166162</xdr:rowOff>
    </xdr:from>
    <xdr:to>
      <xdr:col>2</xdr:col>
      <xdr:colOff>356238</xdr:colOff>
      <xdr:row>188</xdr:row>
      <xdr:rowOff>98425</xdr:rowOff>
    </xdr:to>
    <xdr:cxnSp macro="">
      <xdr:nvCxnSpPr>
        <xdr:cNvPr id="68" name="Straight Connector 67">
          <a:extLst>
            <a:ext uri="{FF2B5EF4-FFF2-40B4-BE49-F238E27FC236}">
              <a16:creationId xmlns:a16="http://schemas.microsoft.com/office/drawing/2014/main" id="{6A09D620-DE4D-414D-8AF3-706AF6AD75D7}"/>
            </a:ext>
          </a:extLst>
        </xdr:cNvPr>
        <xdr:cNvCxnSpPr>
          <a:stCxn id="71" idx="5"/>
        </xdr:cNvCxnSpPr>
      </xdr:nvCxnSpPr>
      <xdr:spPr>
        <a:xfrm>
          <a:off x="13522984762" y="28741162"/>
          <a:ext cx="1232538" cy="948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182</xdr:row>
      <xdr:rowOff>190500</xdr:rowOff>
    </xdr:from>
    <xdr:ext cx="1000243" cy="172227"/>
    <mc:AlternateContent xmlns:mc="http://schemas.openxmlformats.org/markup-compatibility/2006" xmlns:a14="http://schemas.microsoft.com/office/drawing/2010/main">
      <mc:Choice Requires="a14">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69" name="TextBox 68">
              <a:extLst>
                <a:ext uri="{FF2B5EF4-FFF2-40B4-BE49-F238E27FC236}">
                  <a16:creationId xmlns:a16="http://schemas.microsoft.com/office/drawing/2014/main" id="{CF5EBF36-F1F4-E44C-AADC-738FC614C4BE}"/>
                </a:ext>
              </a:extLst>
            </xdr:cNvPr>
            <xdr:cNvSpPr txBox="1"/>
          </xdr:nvSpPr>
          <xdr:spPr>
            <a:xfrm>
              <a:off x="13522239156" y="19799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254001</xdr:colOff>
      <xdr:row>182</xdr:row>
      <xdr:rowOff>0</xdr:rowOff>
    </xdr:from>
    <xdr:ext cx="1000243"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F980E85-E143-5642-A3C7-16BACFA8252D}"/>
                </a:ext>
              </a:extLst>
            </xdr:cNvPr>
            <xdr:cNvSpPr txBox="1"/>
          </xdr:nvSpPr>
          <xdr:spPr>
            <a:xfrm>
              <a:off x="13523737756" y="241046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twoCellAnchor>
    <xdr:from>
      <xdr:col>2</xdr:col>
      <xdr:colOff>330200</xdr:colOff>
      <xdr:row>182</xdr:row>
      <xdr:rowOff>190500</xdr:rowOff>
    </xdr:from>
    <xdr:to>
      <xdr:col>2</xdr:col>
      <xdr:colOff>508000</xdr:colOff>
      <xdr:row>183</xdr:row>
      <xdr:rowOff>196850</xdr:rowOff>
    </xdr:to>
    <xdr:sp macro="" textlink="">
      <xdr:nvSpPr>
        <xdr:cNvPr id="71" name="Oval 70">
          <a:extLst>
            <a:ext uri="{FF2B5EF4-FFF2-40B4-BE49-F238E27FC236}">
              <a16:creationId xmlns:a16="http://schemas.microsoft.com/office/drawing/2014/main" id="{29B0A688-DB84-FF43-A120-B5A24D18484E}"/>
            </a:ext>
          </a:extLst>
        </xdr:cNvPr>
        <xdr:cNvSpPr/>
      </xdr:nvSpPr>
      <xdr:spPr>
        <a:xfrm>
          <a:off x="13522833000" y="197993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2" name="Straight Arrow Connector 71">
          <a:extLst>
            <a:ext uri="{FF2B5EF4-FFF2-40B4-BE49-F238E27FC236}">
              <a16:creationId xmlns:a16="http://schemas.microsoft.com/office/drawing/2014/main" id="{C6DB675A-20DD-D34D-B672-E8B31B0520F5}"/>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3" name="Straight Arrow Connector 72">
          <a:extLst>
            <a:ext uri="{FF2B5EF4-FFF2-40B4-BE49-F238E27FC236}">
              <a16:creationId xmlns:a16="http://schemas.microsoft.com/office/drawing/2014/main" id="{88D1C2A5-D1D0-8641-8117-763262F92FA5}"/>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188</xdr:row>
      <xdr:rowOff>133350</xdr:rowOff>
    </xdr:from>
    <xdr:ext cx="1000243" cy="172227"/>
    <mc:AlternateContent xmlns:mc="http://schemas.openxmlformats.org/markup-compatibility/2006" xmlns:a14="http://schemas.microsoft.com/office/drawing/2010/main">
      <mc:Choice Requires="a14">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74" name="TextBox 73">
              <a:extLst>
                <a:ext uri="{FF2B5EF4-FFF2-40B4-BE49-F238E27FC236}">
                  <a16:creationId xmlns:a16="http://schemas.microsoft.com/office/drawing/2014/main" id="{F6F17147-3074-C240-A57C-BF5587840D89}"/>
                </a:ext>
              </a:extLst>
            </xdr:cNvPr>
            <xdr:cNvSpPr txBox="1"/>
          </xdr:nvSpPr>
          <xdr:spPr>
            <a:xfrm>
              <a:off x="13520188106" y="20961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187</xdr:row>
      <xdr:rowOff>177800</xdr:rowOff>
    </xdr:from>
    <xdr:to>
      <xdr:col>5</xdr:col>
      <xdr:colOff>368300</xdr:colOff>
      <xdr:row>188</xdr:row>
      <xdr:rowOff>184150</xdr:rowOff>
    </xdr:to>
    <xdr:sp macro="" textlink="">
      <xdr:nvSpPr>
        <xdr:cNvPr id="75" name="Oval 74">
          <a:extLst>
            <a:ext uri="{FF2B5EF4-FFF2-40B4-BE49-F238E27FC236}">
              <a16:creationId xmlns:a16="http://schemas.microsoft.com/office/drawing/2014/main" id="{83DFDBD6-16AB-AC48-8E3E-EC2CECEF1D0F}"/>
            </a:ext>
          </a:extLst>
        </xdr:cNvPr>
        <xdr:cNvSpPr/>
      </xdr:nvSpPr>
      <xdr:spPr>
        <a:xfrm>
          <a:off x="13520496200" y="208026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180</xdr:row>
      <xdr:rowOff>107950</xdr:rowOff>
    </xdr:from>
    <xdr:to>
      <xdr:col>6</xdr:col>
      <xdr:colOff>469900</xdr:colOff>
      <xdr:row>191</xdr:row>
      <xdr:rowOff>31750</xdr:rowOff>
    </xdr:to>
    <xdr:cxnSp macro="">
      <xdr:nvCxnSpPr>
        <xdr:cNvPr id="76" name="Straight Arrow Connector 75">
          <a:extLst>
            <a:ext uri="{FF2B5EF4-FFF2-40B4-BE49-F238E27FC236}">
              <a16:creationId xmlns:a16="http://schemas.microsoft.com/office/drawing/2014/main" id="{9F09BBAE-B85C-D742-91F6-E2F260DBF4A3}"/>
            </a:ext>
          </a:extLst>
        </xdr:cNvPr>
        <xdr:cNvCxnSpPr/>
      </xdr:nvCxnSpPr>
      <xdr:spPr>
        <a:xfrm flipV="1">
          <a:off x="13519569100" y="193103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188</xdr:row>
      <xdr:rowOff>88900</xdr:rowOff>
    </xdr:from>
    <xdr:to>
      <xdr:col>6</xdr:col>
      <xdr:colOff>819150</xdr:colOff>
      <xdr:row>188</xdr:row>
      <xdr:rowOff>107950</xdr:rowOff>
    </xdr:to>
    <xdr:cxnSp macro="">
      <xdr:nvCxnSpPr>
        <xdr:cNvPr id="77" name="Straight Arrow Connector 76">
          <a:extLst>
            <a:ext uri="{FF2B5EF4-FFF2-40B4-BE49-F238E27FC236}">
              <a16:creationId xmlns:a16="http://schemas.microsoft.com/office/drawing/2014/main" id="{8C2500D8-6C32-F449-875A-B6F960BEA109}"/>
            </a:ext>
          </a:extLst>
        </xdr:cNvPr>
        <xdr:cNvCxnSpPr/>
      </xdr:nvCxnSpPr>
      <xdr:spPr>
        <a:xfrm>
          <a:off x="13519219850" y="209169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183</xdr:row>
      <xdr:rowOff>95250</xdr:rowOff>
    </xdr:from>
    <xdr:to>
      <xdr:col>6</xdr:col>
      <xdr:colOff>457200</xdr:colOff>
      <xdr:row>188</xdr:row>
      <xdr:rowOff>88900</xdr:rowOff>
    </xdr:to>
    <xdr:cxnSp macro="">
      <xdr:nvCxnSpPr>
        <xdr:cNvPr id="78" name="Straight Connector 77">
          <a:extLst>
            <a:ext uri="{FF2B5EF4-FFF2-40B4-BE49-F238E27FC236}">
              <a16:creationId xmlns:a16="http://schemas.microsoft.com/office/drawing/2014/main" id="{CA36FB1C-3768-5C43-A3FB-92480A30B28C}"/>
            </a:ext>
          </a:extLst>
        </xdr:cNvPr>
        <xdr:cNvCxnSpPr/>
      </xdr:nvCxnSpPr>
      <xdr:spPr>
        <a:xfrm>
          <a:off x="13519581800" y="199072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183</xdr:row>
      <xdr:rowOff>6350</xdr:rowOff>
    </xdr:from>
    <xdr:ext cx="1000243" cy="172227"/>
    <mc:AlternateContent xmlns:mc="http://schemas.openxmlformats.org/markup-compatibility/2006" xmlns:a14="http://schemas.microsoft.com/office/drawing/2010/main">
      <mc:Choice Requires="a14">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79" name="TextBox 78">
              <a:extLst>
                <a:ext uri="{FF2B5EF4-FFF2-40B4-BE49-F238E27FC236}">
                  <a16:creationId xmlns:a16="http://schemas.microsoft.com/office/drawing/2014/main" id="{B6A07662-0DA8-3A4A-9B48-7F48FFA2D50B}"/>
                </a:ext>
              </a:extLst>
            </xdr:cNvPr>
            <xdr:cNvSpPr txBox="1"/>
          </xdr:nvSpPr>
          <xdr:spPr>
            <a:xfrm>
              <a:off x="13518924456" y="19818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182</xdr:row>
      <xdr:rowOff>31750</xdr:rowOff>
    </xdr:from>
    <xdr:ext cx="1000243" cy="172227"/>
    <mc:AlternateContent xmlns:mc="http://schemas.openxmlformats.org/markup-compatibility/2006" xmlns:a14="http://schemas.microsoft.com/office/drawing/2010/main">
      <mc:Choice Requires="a14">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80" name="TextBox 79">
              <a:extLst>
                <a:ext uri="{FF2B5EF4-FFF2-40B4-BE49-F238E27FC236}">
                  <a16:creationId xmlns:a16="http://schemas.microsoft.com/office/drawing/2014/main" id="{F70C078D-C4D3-6648-92ED-6032F7FAC164}"/>
                </a:ext>
              </a:extLst>
            </xdr:cNvPr>
            <xdr:cNvSpPr txBox="1"/>
          </xdr:nvSpPr>
          <xdr:spPr>
            <a:xfrm>
              <a:off x="13520607206" y="241363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0</xdr:col>
      <xdr:colOff>596901</xdr:colOff>
      <xdr:row>146</xdr:row>
      <xdr:rowOff>114300</xdr:rowOff>
    </xdr:from>
    <xdr:ext cx="1000243" cy="172227"/>
    <mc:AlternateContent xmlns:mc="http://schemas.openxmlformats.org/markup-compatibility/2006" xmlns:a14="http://schemas.microsoft.com/office/drawing/2010/main">
      <mc:Choice Requires="a14">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1" name="TextBox 80">
              <a:extLst>
                <a:ext uri="{FF2B5EF4-FFF2-40B4-BE49-F238E27FC236}">
                  <a16:creationId xmlns:a16="http://schemas.microsoft.com/office/drawing/2014/main" id="{AE4DA839-6BA7-DD0B-2733-B930B235179C}"/>
                </a:ext>
              </a:extLst>
            </xdr:cNvPr>
            <xdr:cNvSpPr txBox="1"/>
          </xdr:nvSpPr>
          <xdr:spPr>
            <a:xfrm>
              <a:off x="13523394856" y="209423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742951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82" name="TextBox 81">
              <a:extLst>
                <a:ext uri="{FF2B5EF4-FFF2-40B4-BE49-F238E27FC236}">
                  <a16:creationId xmlns:a16="http://schemas.microsoft.com/office/drawing/2014/main" id="{9C5D1474-AAD5-FA5E-8FC7-5D30ECA1B4DC}"/>
                </a:ext>
              </a:extLst>
            </xdr:cNvPr>
            <xdr:cNvSpPr txBox="1"/>
          </xdr:nvSpPr>
          <xdr:spPr>
            <a:xfrm>
              <a:off x="135232488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183</xdr:row>
      <xdr:rowOff>166162</xdr:rowOff>
    </xdr:from>
    <xdr:to>
      <xdr:col>2</xdr:col>
      <xdr:colOff>356238</xdr:colOff>
      <xdr:row>188</xdr:row>
      <xdr:rowOff>107950</xdr:rowOff>
    </xdr:to>
    <xdr:cxnSp macro="">
      <xdr:nvCxnSpPr>
        <xdr:cNvPr id="84" name="Straight Connector 83">
          <a:extLst>
            <a:ext uri="{FF2B5EF4-FFF2-40B4-BE49-F238E27FC236}">
              <a16:creationId xmlns:a16="http://schemas.microsoft.com/office/drawing/2014/main" id="{B664F8E0-C791-C9E6-DCB3-1D38A53AEDDB}"/>
            </a:ext>
          </a:extLst>
        </xdr:cNvPr>
        <xdr:cNvCxnSpPr>
          <a:stCxn id="71" idx="5"/>
        </xdr:cNvCxnSpPr>
      </xdr:nvCxnSpPr>
      <xdr:spPr>
        <a:xfrm>
          <a:off x="13522984762" y="236611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188</xdr:row>
      <xdr:rowOff>139700</xdr:rowOff>
    </xdr:from>
    <xdr:ext cx="1000243" cy="172227"/>
    <mc:AlternateContent xmlns:mc="http://schemas.openxmlformats.org/markup-compatibility/2006" xmlns:a14="http://schemas.microsoft.com/office/drawing/2010/main">
      <mc:Choice Requires="a14">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900</m:t>
                    </m:r>
                  </m:oMath>
                </m:oMathPara>
              </a14:m>
              <a:endParaRPr lang="en-US" sz="1100"/>
            </a:p>
          </xdr:txBody>
        </xdr:sp>
      </mc:Choice>
      <mc:Fallback xmlns="">
        <xdr:sp macro="" textlink="">
          <xdr:nvSpPr>
            <xdr:cNvPr id="86" name="TextBox 85">
              <a:extLst>
                <a:ext uri="{FF2B5EF4-FFF2-40B4-BE49-F238E27FC236}">
                  <a16:creationId xmlns:a16="http://schemas.microsoft.com/office/drawing/2014/main" id="{7178F78F-B780-9877-B847-DC00F5A58E55}"/>
                </a:ext>
              </a:extLst>
            </xdr:cNvPr>
            <xdr:cNvSpPr txBox="1"/>
          </xdr:nvSpPr>
          <xdr:spPr>
            <a:xfrm>
              <a:off x="13523794906" y="24650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900</a:t>
              </a:r>
              <a:endParaRPr lang="en-US" sz="1100"/>
            </a:p>
          </xdr:txBody>
        </xdr:sp>
      </mc:Fallback>
    </mc:AlternateContent>
    <xdr:clientData/>
  </xdr:oneCellAnchor>
  <xdr:oneCellAnchor>
    <xdr:from>
      <xdr:col>1</xdr:col>
      <xdr:colOff>320676</xdr:colOff>
      <xdr:row>193</xdr:row>
      <xdr:rowOff>25400</xdr:rowOff>
    </xdr:from>
    <xdr:ext cx="1000243" cy="316882"/>
    <mc:AlternateContent xmlns:mc="http://schemas.openxmlformats.org/markup-compatibility/2006" xmlns:a14="http://schemas.microsoft.com/office/drawing/2010/main">
      <mc:Choice Requires="a14">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600</m:t>
                        </m:r>
                      </m:num>
                      <m:den>
                        <m:r>
                          <a:rPr lang="en-US" sz="1100" b="0" i="1">
                            <a:latin typeface="Cambria Math" panose="02040503050406030204" pitchFamily="18" charset="0"/>
                          </a:rPr>
                          <m:t>900</m:t>
                        </m:r>
                      </m:den>
                    </m:f>
                    <m:r>
                      <a:rPr lang="en-US" sz="1100" b="0" i="1">
                        <a:latin typeface="Cambria Math" panose="02040503050406030204" pitchFamily="18" charset="0"/>
                      </a:rPr>
                      <m:t>𝑥</m:t>
                    </m:r>
                  </m:oMath>
                </m:oMathPara>
              </a14:m>
              <a:endParaRPr lang="en-US" sz="1100"/>
            </a:p>
          </xdr:txBody>
        </xdr:sp>
      </mc:Choice>
      <mc:Fallback xmlns="">
        <xdr:sp macro="" textlink="">
          <xdr:nvSpPr>
            <xdr:cNvPr id="89" name="TextBox 88">
              <a:extLst>
                <a:ext uri="{FF2B5EF4-FFF2-40B4-BE49-F238E27FC236}">
                  <a16:creationId xmlns:a16="http://schemas.microsoft.com/office/drawing/2014/main" id="{DAA28829-1AD4-0107-248C-1A510746A259}"/>
                </a:ext>
              </a:extLst>
            </xdr:cNvPr>
            <xdr:cNvSpPr txBox="1"/>
          </xdr:nvSpPr>
          <xdr:spPr>
            <a:xfrm>
              <a:off x="13522845581" y="30632400"/>
              <a:ext cx="1000243" cy="3168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𝑦=600−600/900 𝑥</a:t>
              </a:r>
              <a:endParaRPr lang="en-US" sz="1100"/>
            </a:p>
          </xdr:txBody>
        </xdr:sp>
      </mc:Fallback>
    </mc:AlternateContent>
    <xdr:clientData/>
  </xdr:oneCellAnchor>
  <xdr:twoCellAnchor>
    <xdr:from>
      <xdr:col>5</xdr:col>
      <xdr:colOff>335752</xdr:colOff>
      <xdr:row>181</xdr:row>
      <xdr:rowOff>98425</xdr:rowOff>
    </xdr:from>
    <xdr:to>
      <xdr:col>6</xdr:col>
      <xdr:colOff>460375</xdr:colOff>
      <xdr:row>188</xdr:row>
      <xdr:rowOff>5288</xdr:rowOff>
    </xdr:to>
    <xdr:cxnSp macro="">
      <xdr:nvCxnSpPr>
        <xdr:cNvPr id="90" name="Straight Connector 89">
          <a:extLst>
            <a:ext uri="{FF2B5EF4-FFF2-40B4-BE49-F238E27FC236}">
              <a16:creationId xmlns:a16="http://schemas.microsoft.com/office/drawing/2014/main" id="{1C0D34FE-32A9-983F-BEB6-D81EC4DF1ADE}"/>
            </a:ext>
          </a:extLst>
        </xdr:cNvPr>
        <xdr:cNvCxnSpPr>
          <a:endCxn id="75" idx="1"/>
        </xdr:cNvCxnSpPr>
      </xdr:nvCxnSpPr>
      <xdr:spPr>
        <a:xfrm>
          <a:off x="13519578625" y="28267025"/>
          <a:ext cx="950123" cy="1329263"/>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181</xdr:row>
      <xdr:rowOff>6350</xdr:rowOff>
    </xdr:from>
    <xdr:ext cx="1000243" cy="172227"/>
    <mc:AlternateContent xmlns:mc="http://schemas.openxmlformats.org/markup-compatibility/2006" xmlns:a14="http://schemas.microsoft.com/office/drawing/2010/main">
      <mc:Choice Requires="a14">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solidFill>
                          <a:srgbClr val="FF0000"/>
                        </a:solidFill>
                        <a:latin typeface="Cambria Math" panose="02040503050406030204" pitchFamily="18" charset="0"/>
                      </a:rPr>
                      <m:t>533.33</m:t>
                    </m:r>
                  </m:oMath>
                </m:oMathPara>
              </a14:m>
              <a:endParaRPr lang="en-US" sz="1100">
                <a:solidFill>
                  <a:srgbClr val="FF0000"/>
                </a:solidFill>
              </a:endParaRPr>
            </a:p>
          </xdr:txBody>
        </xdr:sp>
      </mc:Choice>
      <mc:Fallback xmlns="">
        <xdr:sp macro="" textlink="">
          <xdr:nvSpPr>
            <xdr:cNvPr id="93" name="TextBox 92">
              <a:extLst>
                <a:ext uri="{FF2B5EF4-FFF2-40B4-BE49-F238E27FC236}">
                  <a16:creationId xmlns:a16="http://schemas.microsoft.com/office/drawing/2014/main" id="{2C5ACF2F-DD3C-0A23-26D1-1BC943FC3A55}"/>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solidFill>
                    <a:srgbClr val="FF0000"/>
                  </a:solidFill>
                  <a:latin typeface="Cambria Math" panose="02040503050406030204" pitchFamily="18" charset="0"/>
                </a:rPr>
                <a:t>533.33</a:t>
              </a:r>
              <a:endParaRPr lang="en-US" sz="1100">
                <a:solidFill>
                  <a:srgbClr val="FF0000"/>
                </a:solidFill>
              </a:endParaRPr>
            </a:p>
          </xdr:txBody>
        </xdr:sp>
      </mc:Fallback>
    </mc:AlternateContent>
    <xdr:clientData/>
  </xdr:oneCellAnchor>
  <xdr:oneCellAnchor>
    <xdr:from>
      <xdr:col>4</xdr:col>
      <xdr:colOff>752475</xdr:colOff>
      <xdr:row>195</xdr:row>
      <xdr:rowOff>25400</xdr:rowOff>
    </xdr:from>
    <xdr:ext cx="1482844" cy="318036"/>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94" name="TextBox 93">
              <a:extLst>
                <a:ext uri="{FF2B5EF4-FFF2-40B4-BE49-F238E27FC236}">
                  <a16:creationId xmlns:a16="http://schemas.microsoft.com/office/drawing/2014/main" id="{B8191DF3-3487-8C10-F594-38ED6D255AB2}"/>
                </a:ext>
              </a:extLst>
            </xdr:cNvPr>
            <xdr:cNvSpPr txBox="1"/>
          </xdr:nvSpPr>
          <xdr:spPr>
            <a:xfrm>
              <a:off x="13519454681" y="31038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469900</xdr:colOff>
      <xdr:row>256</xdr:row>
      <xdr:rowOff>107950</xdr:rowOff>
    </xdr:from>
    <xdr:to>
      <xdr:col>2</xdr:col>
      <xdr:colOff>469900</xdr:colOff>
      <xdr:row>267</xdr:row>
      <xdr:rowOff>31750</xdr:rowOff>
    </xdr:to>
    <xdr:cxnSp macro="">
      <xdr:nvCxnSpPr>
        <xdr:cNvPr id="95" name="Straight Arrow Connector 94">
          <a:extLst>
            <a:ext uri="{FF2B5EF4-FFF2-40B4-BE49-F238E27FC236}">
              <a16:creationId xmlns:a16="http://schemas.microsoft.com/office/drawing/2014/main" id="{2BFEAAF8-1D57-4845-8028-EDED6F7491B9}"/>
            </a:ext>
          </a:extLst>
        </xdr:cNvPr>
        <xdr:cNvCxnSpPr/>
      </xdr:nvCxnSpPr>
      <xdr:spPr>
        <a:xfrm flipV="1">
          <a:off x="13522871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264</xdr:row>
      <xdr:rowOff>88900</xdr:rowOff>
    </xdr:from>
    <xdr:to>
      <xdr:col>2</xdr:col>
      <xdr:colOff>819150</xdr:colOff>
      <xdr:row>264</xdr:row>
      <xdr:rowOff>107950</xdr:rowOff>
    </xdr:to>
    <xdr:cxnSp macro="">
      <xdr:nvCxnSpPr>
        <xdr:cNvPr id="96" name="Straight Arrow Connector 95">
          <a:extLst>
            <a:ext uri="{FF2B5EF4-FFF2-40B4-BE49-F238E27FC236}">
              <a16:creationId xmlns:a16="http://schemas.microsoft.com/office/drawing/2014/main" id="{5EC16131-4910-4E4C-99AC-4312145D8BE1}"/>
            </a:ext>
          </a:extLst>
        </xdr:cNvPr>
        <xdr:cNvCxnSpPr/>
      </xdr:nvCxnSpPr>
      <xdr:spPr>
        <a:xfrm>
          <a:off x="13522521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755650</xdr:colOff>
      <xdr:row>259</xdr:row>
      <xdr:rowOff>166162</xdr:rowOff>
    </xdr:from>
    <xdr:to>
      <xdr:col>2</xdr:col>
      <xdr:colOff>356238</xdr:colOff>
      <xdr:row>264</xdr:row>
      <xdr:rowOff>101600</xdr:rowOff>
    </xdr:to>
    <xdr:cxnSp macro="">
      <xdr:nvCxnSpPr>
        <xdr:cNvPr id="97" name="Straight Connector 96">
          <a:extLst>
            <a:ext uri="{FF2B5EF4-FFF2-40B4-BE49-F238E27FC236}">
              <a16:creationId xmlns:a16="http://schemas.microsoft.com/office/drawing/2014/main" id="{8D013392-B5E1-594D-9B38-32BBBFC06B85}"/>
            </a:ext>
          </a:extLst>
        </xdr:cNvPr>
        <xdr:cNvCxnSpPr>
          <a:stCxn id="100" idx="5"/>
        </xdr:cNvCxnSpPr>
      </xdr:nvCxnSpPr>
      <xdr:spPr>
        <a:xfrm>
          <a:off x="13522984762" y="24473962"/>
          <a:ext cx="1251588" cy="95143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2</xdr:col>
      <xdr:colOff>101601</xdr:colOff>
      <xdr:row>258</xdr:row>
      <xdr:rowOff>190500</xdr:rowOff>
    </xdr:from>
    <xdr:ext cx="1000243" cy="172227"/>
    <mc:AlternateContent xmlns:mc="http://schemas.openxmlformats.org/markup-compatibility/2006" xmlns:a14="http://schemas.microsoft.com/office/drawing/2010/main">
      <mc:Choice Requires="a14">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98" name="TextBox 97">
              <a:extLst>
                <a:ext uri="{FF2B5EF4-FFF2-40B4-BE49-F238E27FC236}">
                  <a16:creationId xmlns:a16="http://schemas.microsoft.com/office/drawing/2014/main" id="{D722E7DC-813A-C945-B28C-AC8AB35BA49F}"/>
                </a:ext>
              </a:extLst>
            </xdr:cNvPr>
            <xdr:cNvSpPr txBox="1"/>
          </xdr:nvSpPr>
          <xdr:spPr>
            <a:xfrm>
              <a:off x="13522239156" y="24295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2</xdr:col>
      <xdr:colOff>330200</xdr:colOff>
      <xdr:row>258</xdr:row>
      <xdr:rowOff>190500</xdr:rowOff>
    </xdr:from>
    <xdr:to>
      <xdr:col>2</xdr:col>
      <xdr:colOff>508000</xdr:colOff>
      <xdr:row>259</xdr:row>
      <xdr:rowOff>196850</xdr:rowOff>
    </xdr:to>
    <xdr:sp macro="" textlink="">
      <xdr:nvSpPr>
        <xdr:cNvPr id="100" name="Oval 99">
          <a:extLst>
            <a:ext uri="{FF2B5EF4-FFF2-40B4-BE49-F238E27FC236}">
              <a16:creationId xmlns:a16="http://schemas.microsoft.com/office/drawing/2014/main" id="{A6079D1D-19A7-954F-9FDB-41E460BCE627}"/>
            </a:ext>
          </a:extLst>
        </xdr:cNvPr>
        <xdr:cNvSpPr/>
      </xdr:nvSpPr>
      <xdr:spPr>
        <a:xfrm>
          <a:off x="13522833000" y="2429510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1" name="Straight Arrow Connector 100">
          <a:extLst>
            <a:ext uri="{FF2B5EF4-FFF2-40B4-BE49-F238E27FC236}">
              <a16:creationId xmlns:a16="http://schemas.microsoft.com/office/drawing/2014/main" id="{B5090076-B52E-E24D-95D0-08BEB0B75805}"/>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2" name="Straight Arrow Connector 101">
          <a:extLst>
            <a:ext uri="{FF2B5EF4-FFF2-40B4-BE49-F238E27FC236}">
              <a16:creationId xmlns:a16="http://schemas.microsoft.com/office/drawing/2014/main" id="{C36005C8-A754-4941-8E19-E13F0CD54954}"/>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264</xdr:row>
      <xdr:rowOff>133350</xdr:rowOff>
    </xdr:from>
    <xdr:ext cx="1000243" cy="172227"/>
    <mc:AlternateContent xmlns:mc="http://schemas.openxmlformats.org/markup-compatibility/2006" xmlns:a14="http://schemas.microsoft.com/office/drawing/2010/main">
      <mc:Choice Requires="a14">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103" name="TextBox 102">
              <a:extLst>
                <a:ext uri="{FF2B5EF4-FFF2-40B4-BE49-F238E27FC236}">
                  <a16:creationId xmlns:a16="http://schemas.microsoft.com/office/drawing/2014/main" id="{0257AD4A-94CF-0C43-AD11-5496302E7E36}"/>
                </a:ext>
              </a:extLst>
            </xdr:cNvPr>
            <xdr:cNvSpPr txBox="1"/>
          </xdr:nvSpPr>
          <xdr:spPr>
            <a:xfrm>
              <a:off x="13520188106" y="2545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twoCellAnchor>
    <xdr:from>
      <xdr:col>5</xdr:col>
      <xdr:colOff>146050</xdr:colOff>
      <xdr:row>263</xdr:row>
      <xdr:rowOff>177800</xdr:rowOff>
    </xdr:from>
    <xdr:to>
      <xdr:col>5</xdr:col>
      <xdr:colOff>368300</xdr:colOff>
      <xdr:row>264</xdr:row>
      <xdr:rowOff>184150</xdr:rowOff>
    </xdr:to>
    <xdr:sp macro="" textlink="">
      <xdr:nvSpPr>
        <xdr:cNvPr id="104" name="Oval 103">
          <a:extLst>
            <a:ext uri="{FF2B5EF4-FFF2-40B4-BE49-F238E27FC236}">
              <a16:creationId xmlns:a16="http://schemas.microsoft.com/office/drawing/2014/main" id="{096E8B61-F1BD-8C42-9B6D-2A50000DECDC}"/>
            </a:ext>
          </a:extLst>
        </xdr:cNvPr>
        <xdr:cNvSpPr/>
      </xdr:nvSpPr>
      <xdr:spPr>
        <a:xfrm>
          <a:off x="13520496200" y="25298400"/>
          <a:ext cx="22225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E</a:t>
          </a:r>
        </a:p>
      </xdr:txBody>
    </xdr:sp>
    <xdr:clientData/>
  </xdr:twoCellAnchor>
  <xdr:twoCellAnchor>
    <xdr:from>
      <xdr:col>6</xdr:col>
      <xdr:colOff>469900</xdr:colOff>
      <xdr:row>256</xdr:row>
      <xdr:rowOff>107950</xdr:rowOff>
    </xdr:from>
    <xdr:to>
      <xdr:col>6</xdr:col>
      <xdr:colOff>469900</xdr:colOff>
      <xdr:row>267</xdr:row>
      <xdr:rowOff>31750</xdr:rowOff>
    </xdr:to>
    <xdr:cxnSp macro="">
      <xdr:nvCxnSpPr>
        <xdr:cNvPr id="105" name="Straight Arrow Connector 104">
          <a:extLst>
            <a:ext uri="{FF2B5EF4-FFF2-40B4-BE49-F238E27FC236}">
              <a16:creationId xmlns:a16="http://schemas.microsoft.com/office/drawing/2014/main" id="{7AA6B5E3-F5E3-AB43-AC37-82965D412A68}"/>
            </a:ext>
          </a:extLst>
        </xdr:cNvPr>
        <xdr:cNvCxnSpPr/>
      </xdr:nvCxnSpPr>
      <xdr:spPr>
        <a:xfrm flipV="1">
          <a:off x="13519569100" y="238061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264</xdr:row>
      <xdr:rowOff>88900</xdr:rowOff>
    </xdr:from>
    <xdr:to>
      <xdr:col>6</xdr:col>
      <xdr:colOff>819150</xdr:colOff>
      <xdr:row>264</xdr:row>
      <xdr:rowOff>107950</xdr:rowOff>
    </xdr:to>
    <xdr:cxnSp macro="">
      <xdr:nvCxnSpPr>
        <xdr:cNvPr id="106" name="Straight Arrow Connector 105">
          <a:extLst>
            <a:ext uri="{FF2B5EF4-FFF2-40B4-BE49-F238E27FC236}">
              <a16:creationId xmlns:a16="http://schemas.microsoft.com/office/drawing/2014/main" id="{ACA4FA5B-6266-6649-98BA-FC183B115756}"/>
            </a:ext>
          </a:extLst>
        </xdr:cNvPr>
        <xdr:cNvCxnSpPr/>
      </xdr:nvCxnSpPr>
      <xdr:spPr>
        <a:xfrm>
          <a:off x="13519219850" y="254127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260</xdr:row>
      <xdr:rowOff>25400</xdr:rowOff>
    </xdr:from>
    <xdr:to>
      <xdr:col>6</xdr:col>
      <xdr:colOff>476250</xdr:colOff>
      <xdr:row>264</xdr:row>
      <xdr:rowOff>88900</xdr:rowOff>
    </xdr:to>
    <xdr:cxnSp macro="">
      <xdr:nvCxnSpPr>
        <xdr:cNvPr id="107" name="Straight Connector 106">
          <a:extLst>
            <a:ext uri="{FF2B5EF4-FFF2-40B4-BE49-F238E27FC236}">
              <a16:creationId xmlns:a16="http://schemas.microsoft.com/office/drawing/2014/main" id="{8F497BE9-D60E-814E-9B86-4F6A4201ACFA}"/>
            </a:ext>
          </a:extLst>
        </xdr:cNvPr>
        <xdr:cNvCxnSpPr/>
      </xdr:nvCxnSpPr>
      <xdr:spPr>
        <a:xfrm>
          <a:off x="13519562750" y="30657800"/>
          <a:ext cx="1028700" cy="87630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259</xdr:row>
      <xdr:rowOff>139700</xdr:rowOff>
    </xdr:from>
    <xdr:ext cx="1000243"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C8DF8A33-1246-1347-BD84-A8D592B95948}"/>
                </a:ext>
              </a:extLst>
            </xdr:cNvPr>
            <xdr:cNvSpPr txBox="1"/>
          </xdr:nvSpPr>
          <xdr:spPr>
            <a:xfrm>
              <a:off x="13518924456" y="305689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0</xdr:col>
      <xdr:colOff>742951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110" name="TextBox 109">
              <a:extLst>
                <a:ext uri="{FF2B5EF4-FFF2-40B4-BE49-F238E27FC236}">
                  <a16:creationId xmlns:a16="http://schemas.microsoft.com/office/drawing/2014/main" id="{8A1828BF-CC48-1A43-B7A7-F5783494904D}"/>
                </a:ext>
              </a:extLst>
            </xdr:cNvPr>
            <xdr:cNvSpPr txBox="1"/>
          </xdr:nvSpPr>
          <xdr:spPr>
            <a:xfrm>
              <a:off x="135232488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twoCellAnchor>
    <xdr:from>
      <xdr:col>1</xdr:col>
      <xdr:colOff>381000</xdr:colOff>
      <xdr:row>259</xdr:row>
      <xdr:rowOff>166162</xdr:rowOff>
    </xdr:from>
    <xdr:to>
      <xdr:col>2</xdr:col>
      <xdr:colOff>356238</xdr:colOff>
      <xdr:row>264</xdr:row>
      <xdr:rowOff>107950</xdr:rowOff>
    </xdr:to>
    <xdr:cxnSp macro="">
      <xdr:nvCxnSpPr>
        <xdr:cNvPr id="111" name="Straight Connector 110">
          <a:extLst>
            <a:ext uri="{FF2B5EF4-FFF2-40B4-BE49-F238E27FC236}">
              <a16:creationId xmlns:a16="http://schemas.microsoft.com/office/drawing/2014/main" id="{DD61BE07-43E2-3A4E-9425-308F03985885}"/>
            </a:ext>
          </a:extLst>
        </xdr:cNvPr>
        <xdr:cNvCxnSpPr>
          <a:stCxn id="100" idx="5"/>
        </xdr:cNvCxnSpPr>
      </xdr:nvCxnSpPr>
      <xdr:spPr>
        <a:xfrm>
          <a:off x="13522984762" y="24473962"/>
          <a:ext cx="800738" cy="957788"/>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196851</xdr:colOff>
      <xdr:row>264</xdr:row>
      <xdr:rowOff>139700</xdr:rowOff>
    </xdr:from>
    <xdr:ext cx="1000243" cy="172227"/>
    <mc:AlternateContent xmlns:mc="http://schemas.openxmlformats.org/markup-compatibility/2006" xmlns:a14="http://schemas.microsoft.com/office/drawing/2010/main">
      <mc:Choice Requires="a14">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112" name="TextBox 111">
              <a:extLst>
                <a:ext uri="{FF2B5EF4-FFF2-40B4-BE49-F238E27FC236}">
                  <a16:creationId xmlns:a16="http://schemas.microsoft.com/office/drawing/2014/main" id="{16CFEC7D-C65F-C842-BFC5-998595A037BC}"/>
                </a:ext>
              </a:extLst>
            </xdr:cNvPr>
            <xdr:cNvSpPr txBox="1"/>
          </xdr:nvSpPr>
          <xdr:spPr>
            <a:xfrm>
              <a:off x="13523794906" y="254635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5</xdr:col>
      <xdr:colOff>335752</xdr:colOff>
      <xdr:row>257</xdr:row>
      <xdr:rowOff>88900</xdr:rowOff>
    </xdr:from>
    <xdr:to>
      <xdr:col>6</xdr:col>
      <xdr:colOff>457200</xdr:colOff>
      <xdr:row>264</xdr:row>
      <xdr:rowOff>5288</xdr:rowOff>
    </xdr:to>
    <xdr:cxnSp macro="">
      <xdr:nvCxnSpPr>
        <xdr:cNvPr id="113" name="Straight Connector 112">
          <a:extLst>
            <a:ext uri="{FF2B5EF4-FFF2-40B4-BE49-F238E27FC236}">
              <a16:creationId xmlns:a16="http://schemas.microsoft.com/office/drawing/2014/main" id="{447947DD-22DF-8D40-BEB6-E3AF79B639A2}"/>
            </a:ext>
          </a:extLst>
        </xdr:cNvPr>
        <xdr:cNvCxnSpPr>
          <a:endCxn id="104" idx="1"/>
        </xdr:cNvCxnSpPr>
      </xdr:nvCxnSpPr>
      <xdr:spPr>
        <a:xfrm>
          <a:off x="13519581800" y="23990300"/>
          <a:ext cx="946948" cy="1338788"/>
        </a:xfrm>
        <a:prstGeom prst="line">
          <a:avLst/>
        </a:prstGeom>
        <a:ln w="38100"/>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177801</xdr:colOff>
      <xdr:row>257</xdr:row>
      <xdr:rowOff>6350</xdr:rowOff>
    </xdr:from>
    <xdr:ext cx="1000243" cy="172227"/>
    <mc:AlternateContent xmlns:mc="http://schemas.openxmlformats.org/markup-compatibility/2006" xmlns:a14="http://schemas.microsoft.com/office/drawing/2010/main">
      <mc:Choice Requires="a14">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533.33</m:t>
                    </m:r>
                  </m:oMath>
                </m:oMathPara>
              </a14:m>
              <a:endParaRPr lang="en-US" sz="1100"/>
            </a:p>
          </xdr:txBody>
        </xdr:sp>
      </mc:Choice>
      <mc:Fallback xmlns="">
        <xdr:sp macro="" textlink="">
          <xdr:nvSpPr>
            <xdr:cNvPr id="114" name="TextBox 113">
              <a:extLst>
                <a:ext uri="{FF2B5EF4-FFF2-40B4-BE49-F238E27FC236}">
                  <a16:creationId xmlns:a16="http://schemas.microsoft.com/office/drawing/2014/main" id="{16D2A33E-F1E4-014C-AF6C-102A24E6CCB8}"/>
                </a:ext>
              </a:extLst>
            </xdr:cNvPr>
            <xdr:cNvSpPr txBox="1"/>
          </xdr:nvSpPr>
          <xdr:spPr>
            <a:xfrm>
              <a:off x="13518860956" y="23907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533.33</a:t>
              </a:r>
              <a:endParaRPr lang="en-US" sz="1100"/>
            </a:p>
          </xdr:txBody>
        </xdr:sp>
      </mc:Fallback>
    </mc:AlternateContent>
    <xdr:clientData/>
  </xdr:oneCellAnchor>
  <xdr:oneCellAnchor>
    <xdr:from>
      <xdr:col>0</xdr:col>
      <xdr:colOff>133351</xdr:colOff>
      <xdr:row>257</xdr:row>
      <xdr:rowOff>171450</xdr:rowOff>
    </xdr:from>
    <xdr:ext cx="1000243" cy="318036"/>
    <mc:AlternateContent xmlns:mc="http://schemas.openxmlformats.org/markup-compatibility/2006" xmlns:a14="http://schemas.microsoft.com/office/drawing/2010/main">
      <mc:Choice Requires="a14">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5" name="TextBox 114">
              <a:extLst>
                <a:ext uri="{FF2B5EF4-FFF2-40B4-BE49-F238E27FC236}">
                  <a16:creationId xmlns:a16="http://schemas.microsoft.com/office/drawing/2014/main" id="{74751618-5D71-B7A5-B4A2-F8B8B7F30EFD}"/>
                </a:ext>
              </a:extLst>
            </xdr:cNvPr>
            <xdr:cNvSpPr txBox="1"/>
          </xdr:nvSpPr>
          <xdr:spPr>
            <a:xfrm>
              <a:off x="13523858406" y="371030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184151</xdr:colOff>
      <xdr:row>267</xdr:row>
      <xdr:rowOff>152400</xdr:rowOff>
    </xdr:from>
    <xdr:ext cx="1000243" cy="318036"/>
    <mc:AlternateContent xmlns:mc="http://schemas.openxmlformats.org/markup-compatibility/2006" xmlns:a14="http://schemas.microsoft.com/office/drawing/2010/main">
      <mc:Choice Requires="a14">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16" name="TextBox 115">
              <a:extLst>
                <a:ext uri="{FF2B5EF4-FFF2-40B4-BE49-F238E27FC236}">
                  <a16:creationId xmlns:a16="http://schemas.microsoft.com/office/drawing/2014/main" id="{4B1BB3A6-C5F8-4D9B-D854-4D09A99D75AA}"/>
                </a:ext>
              </a:extLst>
            </xdr:cNvPr>
            <xdr:cNvSpPr txBox="1"/>
          </xdr:nvSpPr>
          <xdr:spPr>
            <a:xfrm>
              <a:off x="13522982106" y="391160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r>
                <a:rPr lang="en-US" sz="1100" b="0" i="0">
                  <a:latin typeface="Cambria Math" panose="02040503050406030204" pitchFamily="18" charset="0"/>
                </a:rPr>
                <a:t>=600−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1</xdr:col>
      <xdr:colOff>222251</xdr:colOff>
      <xdr:row>269</xdr:row>
      <xdr:rowOff>63500</xdr:rowOff>
    </xdr:from>
    <xdr:ext cx="1000243" cy="172227"/>
    <mc:AlternateContent xmlns:mc="http://schemas.openxmlformats.org/markup-compatibility/2006" xmlns:a14="http://schemas.microsoft.com/office/drawing/2010/main">
      <mc:Choice Requires="a14">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=300</m:t>
                    </m:r>
                  </m:oMath>
                </m:oMathPara>
              </a14:m>
              <a:endParaRPr lang="en-US" sz="1100"/>
            </a:p>
          </xdr:txBody>
        </xdr:sp>
      </mc:Choice>
      <mc:Fallback xmlns="">
        <xdr:sp macro="" textlink="">
          <xdr:nvSpPr>
            <xdr:cNvPr id="117" name="TextBox 116">
              <a:extLst>
                <a:ext uri="{FF2B5EF4-FFF2-40B4-BE49-F238E27FC236}">
                  <a16:creationId xmlns:a16="http://schemas.microsoft.com/office/drawing/2014/main" id="{29A4B1FC-097D-57A6-C26E-ED88E9E238F0}"/>
                </a:ext>
              </a:extLst>
            </xdr:cNvPr>
            <xdr:cNvSpPr txBox="1"/>
          </xdr:nvSpPr>
          <xdr:spPr>
            <a:xfrm>
              <a:off x="13522944006" y="32524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𝑥=300</a:t>
              </a:r>
              <a:endParaRPr lang="en-US" sz="1100"/>
            </a:p>
          </xdr:txBody>
        </xdr:sp>
      </mc:Fallback>
    </mc:AlternateContent>
    <xdr:clientData/>
  </xdr:oneCellAnchor>
  <xdr:twoCellAnchor>
    <xdr:from>
      <xdr:col>1</xdr:col>
      <xdr:colOff>558800</xdr:colOff>
      <xdr:row>261</xdr:row>
      <xdr:rowOff>12700</xdr:rowOff>
    </xdr:from>
    <xdr:to>
      <xdr:col>1</xdr:col>
      <xdr:colOff>762000</xdr:colOff>
      <xdr:row>262</xdr:row>
      <xdr:rowOff>19050</xdr:rowOff>
    </xdr:to>
    <xdr:sp macro="" textlink="">
      <xdr:nvSpPr>
        <xdr:cNvPr id="118" name="Oval 117">
          <a:extLst>
            <a:ext uri="{FF2B5EF4-FFF2-40B4-BE49-F238E27FC236}">
              <a16:creationId xmlns:a16="http://schemas.microsoft.com/office/drawing/2014/main" id="{DB237ED2-6C6A-5DD5-DD22-864552FBF4D5}"/>
            </a:ext>
          </a:extLst>
        </xdr:cNvPr>
        <xdr:cNvSpPr/>
      </xdr:nvSpPr>
      <xdr:spPr>
        <a:xfrm>
          <a:off x="13523404500" y="308483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F</a:t>
          </a:r>
        </a:p>
      </xdr:txBody>
    </xdr:sp>
    <xdr:clientData/>
  </xdr:twoCellAnchor>
  <xdr:twoCellAnchor>
    <xdr:from>
      <xdr:col>1</xdr:col>
      <xdr:colOff>749300</xdr:colOff>
      <xdr:row>261</xdr:row>
      <xdr:rowOff>127000</xdr:rowOff>
    </xdr:from>
    <xdr:to>
      <xdr:col>2</xdr:col>
      <xdr:colOff>476250</xdr:colOff>
      <xdr:row>261</xdr:row>
      <xdr:rowOff>133350</xdr:rowOff>
    </xdr:to>
    <xdr:cxnSp macro="">
      <xdr:nvCxnSpPr>
        <xdr:cNvPr id="119" name="Straight Connector 118">
          <a:extLst>
            <a:ext uri="{FF2B5EF4-FFF2-40B4-BE49-F238E27FC236}">
              <a16:creationId xmlns:a16="http://schemas.microsoft.com/office/drawing/2014/main" id="{8B922FCD-B1A7-BB4E-8B61-B1B06BBE3148}"/>
            </a:ext>
          </a:extLst>
        </xdr:cNvPr>
        <xdr:cNvCxnSpPr/>
      </xdr:nvCxnSpPr>
      <xdr:spPr>
        <a:xfrm flipV="1">
          <a:off x="13522864750" y="309626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95251</xdr:colOff>
      <xdr:row>261</xdr:row>
      <xdr:rowOff>44450</xdr:rowOff>
    </xdr:from>
    <xdr:ext cx="1000243" cy="172227"/>
    <mc:AlternateContent xmlns:mc="http://schemas.openxmlformats.org/markup-compatibility/2006" xmlns:a14="http://schemas.microsoft.com/office/drawing/2010/main">
      <mc:Choice Requires="a14">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121" name="TextBox 120">
              <a:extLst>
                <a:ext uri="{FF2B5EF4-FFF2-40B4-BE49-F238E27FC236}">
                  <a16:creationId xmlns:a16="http://schemas.microsoft.com/office/drawing/2014/main" id="{966778F3-2AF1-592F-6FEA-51121EDDBB51}"/>
                </a:ext>
              </a:extLst>
            </xdr:cNvPr>
            <xdr:cNvSpPr txBox="1"/>
          </xdr:nvSpPr>
          <xdr:spPr>
            <a:xfrm>
              <a:off x="13522245506" y="30880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twoCellAnchor>
    <xdr:from>
      <xdr:col>1</xdr:col>
      <xdr:colOff>647700</xdr:colOff>
      <xdr:row>262</xdr:row>
      <xdr:rowOff>12700</xdr:rowOff>
    </xdr:from>
    <xdr:to>
      <xdr:col>1</xdr:col>
      <xdr:colOff>660400</xdr:colOff>
      <xdr:row>264</xdr:row>
      <xdr:rowOff>88900</xdr:rowOff>
    </xdr:to>
    <xdr:cxnSp macro="">
      <xdr:nvCxnSpPr>
        <xdr:cNvPr id="122" name="Straight Connector 121">
          <a:extLst>
            <a:ext uri="{FF2B5EF4-FFF2-40B4-BE49-F238E27FC236}">
              <a16:creationId xmlns:a16="http://schemas.microsoft.com/office/drawing/2014/main" id="{6EE3CC8F-7F42-3DFA-405E-A9836108CBCB}"/>
            </a:ext>
          </a:extLst>
        </xdr:cNvPr>
        <xdr:cNvCxnSpPr/>
      </xdr:nvCxnSpPr>
      <xdr:spPr>
        <a:xfrm>
          <a:off x="13523506100" y="310515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1</xdr:col>
      <xdr:colOff>222251</xdr:colOff>
      <xdr:row>264</xdr:row>
      <xdr:rowOff>127000</xdr:rowOff>
    </xdr:from>
    <xdr:ext cx="1000243" cy="172227"/>
    <mc:AlternateContent xmlns:mc="http://schemas.openxmlformats.org/markup-compatibility/2006" xmlns:a14="http://schemas.microsoft.com/office/drawing/2010/main">
      <mc:Choice Requires="a14">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300</m:t>
                    </m:r>
                  </m:oMath>
                </m:oMathPara>
              </a14:m>
              <a:endParaRPr lang="en-US" sz="1100"/>
            </a:p>
          </xdr:txBody>
        </xdr:sp>
      </mc:Choice>
      <mc:Fallback xmlns="">
        <xdr:sp macro="" textlink="">
          <xdr:nvSpPr>
            <xdr:cNvPr id="124" name="TextBox 123">
              <a:extLst>
                <a:ext uri="{FF2B5EF4-FFF2-40B4-BE49-F238E27FC236}">
                  <a16:creationId xmlns:a16="http://schemas.microsoft.com/office/drawing/2014/main" id="{AFCB79EF-ED49-B179-18BD-EEA79B9BE83D}"/>
                </a:ext>
              </a:extLst>
            </xdr:cNvPr>
            <xdr:cNvSpPr txBox="1"/>
          </xdr:nvSpPr>
          <xdr:spPr>
            <a:xfrm>
              <a:off x="13522944006" y="315722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300</a:t>
              </a:r>
              <a:endParaRPr lang="en-US" sz="1100"/>
            </a:p>
          </xdr:txBody>
        </xdr:sp>
      </mc:Fallback>
    </mc:AlternateContent>
    <xdr:clientData/>
  </xdr:oneCellAnchor>
  <xdr:twoCellAnchor>
    <xdr:from>
      <xdr:col>5</xdr:col>
      <xdr:colOff>527050</xdr:colOff>
      <xdr:row>261</xdr:row>
      <xdr:rowOff>76200</xdr:rowOff>
    </xdr:from>
    <xdr:to>
      <xdr:col>5</xdr:col>
      <xdr:colOff>730250</xdr:colOff>
      <xdr:row>262</xdr:row>
      <xdr:rowOff>82550</xdr:rowOff>
    </xdr:to>
    <xdr:sp macro="" textlink="">
      <xdr:nvSpPr>
        <xdr:cNvPr id="125" name="Oval 124">
          <a:extLst>
            <a:ext uri="{FF2B5EF4-FFF2-40B4-BE49-F238E27FC236}">
              <a16:creationId xmlns:a16="http://schemas.microsoft.com/office/drawing/2014/main" id="{9C241E05-51B6-378F-BE0F-8606FBE2D3C6}"/>
            </a:ext>
          </a:extLst>
        </xdr:cNvPr>
        <xdr:cNvSpPr/>
      </xdr:nvSpPr>
      <xdr:spPr>
        <a:xfrm>
          <a:off x="13520134250" y="30911800"/>
          <a:ext cx="2032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5</xdr:col>
      <xdr:colOff>692150</xdr:colOff>
      <xdr:row>261</xdr:row>
      <xdr:rowOff>177800</xdr:rowOff>
    </xdr:from>
    <xdr:to>
      <xdr:col>6</xdr:col>
      <xdr:colOff>419100</xdr:colOff>
      <xdr:row>261</xdr:row>
      <xdr:rowOff>184150</xdr:rowOff>
    </xdr:to>
    <xdr:cxnSp macro="">
      <xdr:nvCxnSpPr>
        <xdr:cNvPr id="126" name="Straight Connector 125">
          <a:extLst>
            <a:ext uri="{FF2B5EF4-FFF2-40B4-BE49-F238E27FC236}">
              <a16:creationId xmlns:a16="http://schemas.microsoft.com/office/drawing/2014/main" id="{7110E697-2A91-4D2F-19FC-4D7418ED4602}"/>
            </a:ext>
          </a:extLst>
        </xdr:cNvPr>
        <xdr:cNvCxnSpPr/>
      </xdr:nvCxnSpPr>
      <xdr:spPr>
        <a:xfrm flipV="1">
          <a:off x="13519619900" y="31013400"/>
          <a:ext cx="552450"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615950</xdr:colOff>
      <xdr:row>262</xdr:row>
      <xdr:rowOff>50800</xdr:rowOff>
    </xdr:from>
    <xdr:to>
      <xdr:col>5</xdr:col>
      <xdr:colOff>628650</xdr:colOff>
      <xdr:row>264</xdr:row>
      <xdr:rowOff>127000</xdr:rowOff>
    </xdr:to>
    <xdr:cxnSp macro="">
      <xdr:nvCxnSpPr>
        <xdr:cNvPr id="127" name="Straight Connector 126">
          <a:extLst>
            <a:ext uri="{FF2B5EF4-FFF2-40B4-BE49-F238E27FC236}">
              <a16:creationId xmlns:a16="http://schemas.microsoft.com/office/drawing/2014/main" id="{ADBF8482-1110-4350-55AE-A4842E45A696}"/>
            </a:ext>
          </a:extLst>
        </xdr:cNvPr>
        <xdr:cNvCxnSpPr/>
      </xdr:nvCxnSpPr>
      <xdr:spPr>
        <a:xfrm>
          <a:off x="13520235850" y="31089600"/>
          <a:ext cx="12700" cy="4826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133351</xdr:colOff>
      <xdr:row>264</xdr:row>
      <xdr:rowOff>146050</xdr:rowOff>
    </xdr:from>
    <xdr:ext cx="1000243" cy="172227"/>
    <mc:AlternateContent xmlns:mc="http://schemas.openxmlformats.org/markup-compatibility/2006" xmlns:a14="http://schemas.microsoft.com/office/drawing/2010/main">
      <mc:Choice Requires="a14">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28" name="TextBox 127">
              <a:extLst>
                <a:ext uri="{FF2B5EF4-FFF2-40B4-BE49-F238E27FC236}">
                  <a16:creationId xmlns:a16="http://schemas.microsoft.com/office/drawing/2014/main" id="{CF7E05FF-6BAC-B7B0-41E6-8B8ED124A0AB}"/>
                </a:ext>
              </a:extLst>
            </xdr:cNvPr>
            <xdr:cNvSpPr txBox="1"/>
          </xdr:nvSpPr>
          <xdr:spPr>
            <a:xfrm>
              <a:off x="13519730906" y="315912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6</xdr:col>
      <xdr:colOff>139700</xdr:colOff>
      <xdr:row>261</xdr:row>
      <xdr:rowOff>120650</xdr:rowOff>
    </xdr:from>
    <xdr:ext cx="968494" cy="177800"/>
    <mc:AlternateContent xmlns:mc="http://schemas.openxmlformats.org/markup-compatibility/2006" xmlns:a14="http://schemas.microsoft.com/office/drawing/2010/main">
      <mc:Choice Requires="a14">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129" name="TextBox 128">
              <a:extLst>
                <a:ext uri="{FF2B5EF4-FFF2-40B4-BE49-F238E27FC236}">
                  <a16:creationId xmlns:a16="http://schemas.microsoft.com/office/drawing/2014/main" id="{851CEA1A-37F7-4C45-F270-B2AA8CE0BF87}"/>
                </a:ext>
              </a:extLst>
            </xdr:cNvPr>
            <xdr:cNvSpPr txBox="1"/>
          </xdr:nvSpPr>
          <xdr:spPr>
            <a:xfrm>
              <a:off x="13518930806" y="30956250"/>
              <a:ext cx="968494" cy="177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oneCellAnchor>
    <xdr:from>
      <xdr:col>4</xdr:col>
      <xdr:colOff>69850</xdr:colOff>
      <xdr:row>258</xdr:row>
      <xdr:rowOff>50800</xdr:rowOff>
    </xdr:from>
    <xdr:ext cx="1482844" cy="318036"/>
    <mc:AlternateContent xmlns:mc="http://schemas.openxmlformats.org/markup-compatibility/2006" xmlns:a14="http://schemas.microsoft.com/office/drawing/2010/main">
      <mc:Choice Requires="a14">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32" name="TextBox 131">
              <a:extLst>
                <a:ext uri="{FF2B5EF4-FFF2-40B4-BE49-F238E27FC236}">
                  <a16:creationId xmlns:a16="http://schemas.microsoft.com/office/drawing/2014/main" id="{99434089-1CB2-FBD8-D417-FD20311324D0}"/>
                </a:ext>
              </a:extLst>
            </xdr:cNvPr>
            <xdr:cNvSpPr txBox="1"/>
          </xdr:nvSpPr>
          <xdr:spPr>
            <a:xfrm>
              <a:off x="13520137306" y="302768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669925</xdr:colOff>
      <xdr:row>268</xdr:row>
      <xdr:rowOff>104775</xdr:rowOff>
    </xdr:from>
    <xdr:ext cx="1482844" cy="318036"/>
    <mc:AlternateContent xmlns:mc="http://schemas.openxmlformats.org/markup-compatibility/2006" xmlns:a14="http://schemas.microsoft.com/office/drawing/2010/main">
      <mc:Choice Requires="a14">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r>
                      <a:rPr lang="en-US" sz="1100" b="0" i="1">
                        <a:latin typeface="Cambria Math" panose="02040503050406030204" pitchFamily="18" charset="0"/>
                      </a:rPr>
                      <m:t>=</m:t>
                    </m:r>
                    <m:r>
                      <a:rPr lang="he-IL" sz="1100" b="0" i="1">
                        <a:latin typeface="Cambria Math" panose="02040503050406030204" pitchFamily="18" charset="0"/>
                      </a:rPr>
                      <m:t>533.33</m:t>
                    </m:r>
                    <m:r>
                      <a:rPr lang="en-US" sz="1100" b="0" i="1">
                        <a:latin typeface="Cambria Math" panose="02040503050406030204" pitchFamily="18" charset="0"/>
                      </a:rPr>
                      <m:t>−</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he-IL" sz="1100" b="0" i="1">
                        <a:latin typeface="Cambria Math" panose="02040503050406030204" pitchFamily="18" charset="0"/>
                      </a:rPr>
                      <m:t>∗</m:t>
                    </m:r>
                    <m:r>
                      <a:rPr lang="en-US" sz="1100" b="0" i="1">
                        <a:latin typeface="Cambria Math" panose="02040503050406030204" pitchFamily="18" charset="0"/>
                      </a:rPr>
                      <m:t>𝑥</m:t>
                    </m:r>
                  </m:oMath>
                </m:oMathPara>
              </a14:m>
              <a:endParaRPr lang="en-US" sz="1100"/>
            </a:p>
          </xdr:txBody>
        </xdr:sp>
      </mc:Choice>
      <mc:Fallback xmlns="">
        <xdr:sp macro="" textlink="">
          <xdr:nvSpPr>
            <xdr:cNvPr id="133" name="TextBox 132">
              <a:extLst>
                <a:ext uri="{FF2B5EF4-FFF2-40B4-BE49-F238E27FC236}">
                  <a16:creationId xmlns:a16="http://schemas.microsoft.com/office/drawing/2014/main" id="{10F8DA0B-FE56-DC20-391A-8B49207208E6}"/>
                </a:ext>
              </a:extLst>
            </xdr:cNvPr>
            <xdr:cNvSpPr txBox="1"/>
          </xdr:nvSpPr>
          <xdr:spPr>
            <a:xfrm>
              <a:off x="13519537231" y="39271575"/>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r>
                <a:rPr lang="en-US" sz="1100" b="0" i="0">
                  <a:latin typeface="Cambria Math" panose="02040503050406030204" pitchFamily="18" charset="0"/>
                </a:rPr>
                <a:t>=</a:t>
              </a:r>
              <a:r>
                <a:rPr lang="he-IL" sz="1100" b="0" i="0">
                  <a:latin typeface="Cambria Math" panose="02040503050406030204" pitchFamily="18" charset="0"/>
                </a:rPr>
                <a:t>533.33</a:t>
              </a:r>
              <a:r>
                <a:rPr lang="en-US" sz="1100" b="0" i="0">
                  <a:latin typeface="Cambria Math" panose="02040503050406030204" pitchFamily="18" charset="0"/>
                </a:rPr>
                <a:t>−</a:t>
              </a:r>
              <a:r>
                <a:rPr lang="he-IL" sz="1100" b="0" i="0">
                  <a:latin typeface="Cambria Math" panose="02040503050406030204" pitchFamily="18" charset="0"/>
                </a:rPr>
                <a:t>2/3∗</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698500</xdr:colOff>
      <xdr:row>270</xdr:row>
      <xdr:rowOff>44450</xdr:rowOff>
    </xdr:from>
    <xdr:ext cx="1482844" cy="172227"/>
    <mc:AlternateContent xmlns:mc="http://schemas.openxmlformats.org/markup-compatibility/2006" xmlns:a14="http://schemas.microsoft.com/office/drawing/2010/main">
      <mc:Choice Requires="a14">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𝑥</m:t>
                    </m:r>
                    <m:r>
                      <a:rPr lang="en-US" sz="1100" b="0" i="1">
                        <a:latin typeface="Cambria Math" panose="02040503050406030204" pitchFamily="18" charset="0"/>
                      </a:rPr>
                      <m:t>=500</m:t>
                    </m:r>
                  </m:oMath>
                </m:oMathPara>
              </a14:m>
              <a:endParaRPr lang="en-US" sz="1100"/>
            </a:p>
          </xdr:txBody>
        </xdr:sp>
      </mc:Choice>
      <mc:Fallback xmlns="">
        <xdr:sp macro="" textlink="">
          <xdr:nvSpPr>
            <xdr:cNvPr id="134" name="TextBox 133">
              <a:extLst>
                <a:ext uri="{FF2B5EF4-FFF2-40B4-BE49-F238E27FC236}">
                  <a16:creationId xmlns:a16="http://schemas.microsoft.com/office/drawing/2014/main" id="{D0FFB025-DE8B-0D97-4430-816802C6DA08}"/>
                </a:ext>
              </a:extLst>
            </xdr:cNvPr>
            <xdr:cNvSpPr txBox="1"/>
          </xdr:nvSpPr>
          <xdr:spPr>
            <a:xfrm>
              <a:off x="13519508656" y="32708850"/>
              <a:ext cx="148284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𝑥=500</a:t>
              </a:r>
              <a:endParaRPr lang="en-US" sz="1100"/>
            </a:p>
          </xdr:txBody>
        </xdr:sp>
      </mc:Fallback>
    </mc:AlternateContent>
    <xdr:clientData/>
  </xdr:oneCellAnchor>
  <xdr:twoCellAnchor>
    <xdr:from>
      <xdr:col>2</xdr:col>
      <xdr:colOff>469900</xdr:colOff>
      <xdr:row>97</xdr:row>
      <xdr:rowOff>107950</xdr:rowOff>
    </xdr:from>
    <xdr:to>
      <xdr:col>2</xdr:col>
      <xdr:colOff>469900</xdr:colOff>
      <xdr:row>108</xdr:row>
      <xdr:rowOff>31750</xdr:rowOff>
    </xdr:to>
    <xdr:cxnSp macro="">
      <xdr:nvCxnSpPr>
        <xdr:cNvPr id="7" name="Straight Arrow Connector 6">
          <a:extLst>
            <a:ext uri="{FF2B5EF4-FFF2-40B4-BE49-F238E27FC236}">
              <a16:creationId xmlns:a16="http://schemas.microsoft.com/office/drawing/2014/main" id="{F0FB4E30-8B1B-6643-8F46-5E02262F4C19}"/>
            </a:ext>
          </a:extLst>
        </xdr:cNvPr>
        <xdr:cNvCxnSpPr/>
      </xdr:nvCxnSpPr>
      <xdr:spPr>
        <a:xfrm flipV="1">
          <a:off x="13522871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647700</xdr:colOff>
      <xdr:row>105</xdr:row>
      <xdr:rowOff>88900</xdr:rowOff>
    </xdr:from>
    <xdr:to>
      <xdr:col>2</xdr:col>
      <xdr:colOff>819150</xdr:colOff>
      <xdr:row>105</xdr:row>
      <xdr:rowOff>107950</xdr:rowOff>
    </xdr:to>
    <xdr:cxnSp macro="">
      <xdr:nvCxnSpPr>
        <xdr:cNvPr id="28" name="Straight Arrow Connector 27">
          <a:extLst>
            <a:ext uri="{FF2B5EF4-FFF2-40B4-BE49-F238E27FC236}">
              <a16:creationId xmlns:a16="http://schemas.microsoft.com/office/drawing/2014/main" id="{A99426D1-6A33-5348-8E92-C2A07EE2A2D8}"/>
            </a:ext>
          </a:extLst>
        </xdr:cNvPr>
        <xdr:cNvCxnSpPr/>
      </xdr:nvCxnSpPr>
      <xdr:spPr>
        <a:xfrm>
          <a:off x="13522521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1</xdr:col>
      <xdr:colOff>273050</xdr:colOff>
      <xdr:row>100</xdr:row>
      <xdr:rowOff>95250</xdr:rowOff>
    </xdr:from>
    <xdr:to>
      <xdr:col>2</xdr:col>
      <xdr:colOff>469900</xdr:colOff>
      <xdr:row>105</xdr:row>
      <xdr:rowOff>88900</xdr:rowOff>
    </xdr:to>
    <xdr:cxnSp macro="">
      <xdr:nvCxnSpPr>
        <xdr:cNvPr id="31" name="Straight Connector 30">
          <a:extLst>
            <a:ext uri="{FF2B5EF4-FFF2-40B4-BE49-F238E27FC236}">
              <a16:creationId xmlns:a16="http://schemas.microsoft.com/office/drawing/2014/main" id="{4BBA0818-A539-D745-906A-950A6CB653B7}"/>
            </a:ext>
          </a:extLst>
        </xdr:cNvPr>
        <xdr:cNvCxnSpPr/>
      </xdr:nvCxnSpPr>
      <xdr:spPr>
        <a:xfrm>
          <a:off x="13522871100" y="11931650"/>
          <a:ext cx="10223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0</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6" name="TextBox 35">
              <a:extLst>
                <a:ext uri="{FF2B5EF4-FFF2-40B4-BE49-F238E27FC236}">
                  <a16:creationId xmlns:a16="http://schemas.microsoft.com/office/drawing/2014/main" id="{F53C6462-C45A-3646-AE4D-703793B9A1B5}"/>
                </a:ext>
              </a:extLst>
            </xdr:cNvPr>
            <xdr:cNvSpPr txBox="1"/>
          </xdr:nvSpPr>
          <xdr:spPr>
            <a:xfrm>
              <a:off x="13523490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2</xdr:col>
      <xdr:colOff>101601</xdr:colOff>
      <xdr:row>99</xdr:row>
      <xdr:rowOff>190500</xdr:rowOff>
    </xdr:from>
    <xdr:ext cx="1000243" cy="172227"/>
    <mc:AlternateContent xmlns:mc="http://schemas.openxmlformats.org/markup-compatibility/2006" xmlns:a14="http://schemas.microsoft.com/office/drawing/2010/main">
      <mc:Choice Requires="a14">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38" name="TextBox 37">
              <a:extLst>
                <a:ext uri="{FF2B5EF4-FFF2-40B4-BE49-F238E27FC236}">
                  <a16:creationId xmlns:a16="http://schemas.microsoft.com/office/drawing/2014/main" id="{C9DF54C1-798D-724B-A8B9-648EF64FE731}"/>
                </a:ext>
              </a:extLst>
            </xdr:cNvPr>
            <xdr:cNvSpPr txBox="1"/>
          </xdr:nvSpPr>
          <xdr:spPr>
            <a:xfrm>
              <a:off x="13522239156" y="118237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260351</xdr:colOff>
      <xdr:row>98</xdr:row>
      <xdr:rowOff>57150</xdr:rowOff>
    </xdr:from>
    <xdr:ext cx="1000243" cy="172227"/>
    <mc:AlternateContent xmlns:mc="http://schemas.openxmlformats.org/markup-compatibility/2006" xmlns:a14="http://schemas.microsoft.com/office/drawing/2010/main">
      <mc:Choice Requires="a14">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49" name="TextBox 48">
              <a:extLst>
                <a:ext uri="{FF2B5EF4-FFF2-40B4-BE49-F238E27FC236}">
                  <a16:creationId xmlns:a16="http://schemas.microsoft.com/office/drawing/2014/main" id="{59D25DD6-9E8B-C34F-878B-EDD71C4F49E3}"/>
                </a:ext>
              </a:extLst>
            </xdr:cNvPr>
            <xdr:cNvSpPr txBox="1"/>
          </xdr:nvSpPr>
          <xdr:spPr>
            <a:xfrm>
              <a:off x="13523731406" y="114871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𝑦=600−𝑥</a:t>
              </a:r>
              <a:endParaRPr lang="en-US" sz="1100"/>
            </a:p>
          </xdr:txBody>
        </xdr:sp>
      </mc:Fallback>
    </mc:AlternateContent>
    <xdr:clientData/>
  </xdr:oneCellAnchor>
  <xdr:oneCellAnchor>
    <xdr:from>
      <xdr:col>1</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0" name="TextBox 49">
              <a:extLst>
                <a:ext uri="{FF2B5EF4-FFF2-40B4-BE49-F238E27FC236}">
                  <a16:creationId xmlns:a16="http://schemas.microsoft.com/office/drawing/2014/main" id="{E20E075B-9544-3244-B7C6-910D4ECADF09}"/>
                </a:ext>
              </a:extLst>
            </xdr:cNvPr>
            <xdr:cNvSpPr txBox="1"/>
          </xdr:nvSpPr>
          <xdr:spPr>
            <a:xfrm>
              <a:off x="13522874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2</xdr:col>
      <xdr:colOff>114301</xdr:colOff>
      <xdr:row>102</xdr:row>
      <xdr:rowOff>130175</xdr:rowOff>
    </xdr:from>
    <xdr:ext cx="1000243" cy="172227"/>
    <mc:AlternateContent xmlns:mc="http://schemas.openxmlformats.org/markup-compatibility/2006" xmlns:a14="http://schemas.microsoft.com/office/drawing/2010/main">
      <mc:Choice Requires="a14">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51" name="TextBox 50">
              <a:extLst>
                <a:ext uri="{FF2B5EF4-FFF2-40B4-BE49-F238E27FC236}">
                  <a16:creationId xmlns:a16="http://schemas.microsoft.com/office/drawing/2014/main" id="{BF1DB8F2-7940-544B-972D-D86ED4467913}"/>
                </a:ext>
              </a:extLst>
            </xdr:cNvPr>
            <xdr:cNvSpPr txBox="1"/>
          </xdr:nvSpPr>
          <xdr:spPr>
            <a:xfrm>
              <a:off x="13522226456" y="123729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twoCellAnchor>
    <xdr:from>
      <xdr:col>1</xdr:col>
      <xdr:colOff>792222</xdr:colOff>
      <xdr:row>103</xdr:row>
      <xdr:rowOff>57150</xdr:rowOff>
    </xdr:from>
    <xdr:to>
      <xdr:col>1</xdr:col>
      <xdr:colOff>793750</xdr:colOff>
      <xdr:row>105</xdr:row>
      <xdr:rowOff>120650</xdr:rowOff>
    </xdr:to>
    <xdr:cxnSp macro="">
      <xdr:nvCxnSpPr>
        <xdr:cNvPr id="55" name="Straight Connector 54">
          <a:extLst>
            <a:ext uri="{FF2B5EF4-FFF2-40B4-BE49-F238E27FC236}">
              <a16:creationId xmlns:a16="http://schemas.microsoft.com/office/drawing/2014/main" id="{02595589-53E9-D24B-88D1-450CCB2095CA}"/>
            </a:ext>
          </a:extLst>
        </xdr:cNvPr>
        <xdr:cNvCxnSpPr>
          <a:stCxn id="50" idx="0"/>
        </xdr:cNvCxnSpPr>
      </xdr:nvCxnSpPr>
      <xdr:spPr>
        <a:xfrm flipH="1" flipV="1">
          <a:off x="13523372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103</xdr:row>
      <xdr:rowOff>19050</xdr:rowOff>
    </xdr:from>
    <xdr:to>
      <xdr:col>2</xdr:col>
      <xdr:colOff>423922</xdr:colOff>
      <xdr:row>103</xdr:row>
      <xdr:rowOff>25400</xdr:rowOff>
    </xdr:to>
    <xdr:cxnSp macro="">
      <xdr:nvCxnSpPr>
        <xdr:cNvPr id="83" name="Straight Connector 82">
          <a:extLst>
            <a:ext uri="{FF2B5EF4-FFF2-40B4-BE49-F238E27FC236}">
              <a16:creationId xmlns:a16="http://schemas.microsoft.com/office/drawing/2014/main" id="{ABB73BF9-21D0-AF4E-A182-54F4B65C1CB6}"/>
            </a:ext>
          </a:extLst>
        </xdr:cNvPr>
        <xdr:cNvCxnSpPr/>
      </xdr:nvCxnSpPr>
      <xdr:spPr>
        <a:xfrm>
          <a:off x="13522917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692150</xdr:colOff>
      <xdr:row>102</xdr:row>
      <xdr:rowOff>107950</xdr:rowOff>
    </xdr:from>
    <xdr:to>
      <xdr:col>2</xdr:col>
      <xdr:colOff>44450</xdr:colOff>
      <xdr:row>103</xdr:row>
      <xdr:rowOff>114300</xdr:rowOff>
    </xdr:to>
    <xdr:sp macro="" textlink="">
      <xdr:nvSpPr>
        <xdr:cNvPr id="85" name="Oval 84">
          <a:extLst>
            <a:ext uri="{FF2B5EF4-FFF2-40B4-BE49-F238E27FC236}">
              <a16:creationId xmlns:a16="http://schemas.microsoft.com/office/drawing/2014/main" id="{13D6554F-8304-8747-AB41-0A8DFFC79675}"/>
            </a:ext>
          </a:extLst>
        </xdr:cNvPr>
        <xdr:cNvSpPr/>
      </xdr:nvSpPr>
      <xdr:spPr>
        <a:xfrm>
          <a:off x="13523296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87" name="Straight Arrow Connector 86">
          <a:extLst>
            <a:ext uri="{FF2B5EF4-FFF2-40B4-BE49-F238E27FC236}">
              <a16:creationId xmlns:a16="http://schemas.microsoft.com/office/drawing/2014/main" id="{939D9A03-7DD6-2849-9D92-97CA90E88BEC}"/>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88" name="Straight Arrow Connector 87">
          <a:extLst>
            <a:ext uri="{FF2B5EF4-FFF2-40B4-BE49-F238E27FC236}">
              <a16:creationId xmlns:a16="http://schemas.microsoft.com/office/drawing/2014/main" id="{FA2B16AE-34A3-6440-802B-A54114776E7D}"/>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4</xdr:col>
      <xdr:colOff>501651</xdr:colOff>
      <xdr:row>105</xdr:row>
      <xdr:rowOff>133350</xdr:rowOff>
    </xdr:from>
    <xdr:ext cx="1000243" cy="172227"/>
    <mc:AlternateContent xmlns:mc="http://schemas.openxmlformats.org/markup-compatibility/2006" xmlns:a14="http://schemas.microsoft.com/office/drawing/2010/main">
      <mc:Choice Requires="a14">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91" name="TextBox 90">
              <a:extLst>
                <a:ext uri="{FF2B5EF4-FFF2-40B4-BE49-F238E27FC236}">
                  <a16:creationId xmlns:a16="http://schemas.microsoft.com/office/drawing/2014/main" id="{01269E4C-7273-9446-A71F-6C609B850A88}"/>
                </a:ext>
              </a:extLst>
            </xdr:cNvPr>
            <xdr:cNvSpPr txBox="1"/>
          </xdr:nvSpPr>
          <xdr:spPr>
            <a:xfrm>
              <a:off x="13520188106" y="12985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292101</xdr:colOff>
      <xdr:row>105</xdr:row>
      <xdr:rowOff>120650</xdr:rowOff>
    </xdr:from>
    <xdr:ext cx="1000243" cy="172227"/>
    <mc:AlternateContent xmlns:mc="http://schemas.openxmlformats.org/markup-compatibility/2006" xmlns:a14="http://schemas.microsoft.com/office/drawing/2010/main">
      <mc:Choice Requires="a14">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92" name="TextBox 91">
              <a:extLst>
                <a:ext uri="{FF2B5EF4-FFF2-40B4-BE49-F238E27FC236}">
                  <a16:creationId xmlns:a16="http://schemas.microsoft.com/office/drawing/2014/main" id="{CD1CDD5E-356C-0140-8114-CB155846B5A8}"/>
                </a:ext>
              </a:extLst>
            </xdr:cNvPr>
            <xdr:cNvSpPr txBox="1"/>
          </xdr:nvSpPr>
          <xdr:spPr>
            <a:xfrm>
              <a:off x="13519572156" y="129730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6</xdr:col>
      <xdr:colOff>127001</xdr:colOff>
      <xdr:row>102</xdr:row>
      <xdr:rowOff>142875</xdr:rowOff>
    </xdr:from>
    <xdr:ext cx="1000243" cy="172227"/>
    <mc:AlternateContent xmlns:mc="http://schemas.openxmlformats.org/markup-compatibility/2006" xmlns:a14="http://schemas.microsoft.com/office/drawing/2010/main">
      <mc:Choice Requires="a14">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99" name="TextBox 98">
              <a:extLst>
                <a:ext uri="{FF2B5EF4-FFF2-40B4-BE49-F238E27FC236}">
                  <a16:creationId xmlns:a16="http://schemas.microsoft.com/office/drawing/2014/main" id="{145191A6-F643-C141-A911-B3C05713153B}"/>
                </a:ext>
              </a:extLst>
            </xdr:cNvPr>
            <xdr:cNvSpPr txBox="1"/>
          </xdr:nvSpPr>
          <xdr:spPr>
            <a:xfrm>
              <a:off x="13518911756" y="12385675"/>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5</xdr:col>
      <xdr:colOff>792222</xdr:colOff>
      <xdr:row>103</xdr:row>
      <xdr:rowOff>57150</xdr:rowOff>
    </xdr:from>
    <xdr:to>
      <xdr:col>5</xdr:col>
      <xdr:colOff>793750</xdr:colOff>
      <xdr:row>105</xdr:row>
      <xdr:rowOff>120650</xdr:rowOff>
    </xdr:to>
    <xdr:cxnSp macro="">
      <xdr:nvCxnSpPr>
        <xdr:cNvPr id="109" name="Straight Connector 108">
          <a:extLst>
            <a:ext uri="{FF2B5EF4-FFF2-40B4-BE49-F238E27FC236}">
              <a16:creationId xmlns:a16="http://schemas.microsoft.com/office/drawing/2014/main" id="{96C3DA72-27AF-E640-9393-56EF80A3F4FE}"/>
            </a:ext>
          </a:extLst>
        </xdr:cNvPr>
        <xdr:cNvCxnSpPr>
          <a:stCxn id="92" idx="0"/>
        </xdr:cNvCxnSpPr>
      </xdr:nvCxnSpPr>
      <xdr:spPr>
        <a:xfrm flipH="1" flipV="1">
          <a:off x="13520070750" y="12503150"/>
          <a:ext cx="1528" cy="46990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103</xdr:row>
      <xdr:rowOff>19050</xdr:rowOff>
    </xdr:from>
    <xdr:to>
      <xdr:col>6</xdr:col>
      <xdr:colOff>423922</xdr:colOff>
      <xdr:row>103</xdr:row>
      <xdr:rowOff>25400</xdr:rowOff>
    </xdr:to>
    <xdr:cxnSp macro="">
      <xdr:nvCxnSpPr>
        <xdr:cNvPr id="120" name="Straight Connector 119">
          <a:extLst>
            <a:ext uri="{FF2B5EF4-FFF2-40B4-BE49-F238E27FC236}">
              <a16:creationId xmlns:a16="http://schemas.microsoft.com/office/drawing/2014/main" id="{989B96B1-23D5-354A-AF09-F35092EDE94B}"/>
            </a:ext>
          </a:extLst>
        </xdr:cNvPr>
        <xdr:cNvCxnSpPr/>
      </xdr:nvCxnSpPr>
      <xdr:spPr>
        <a:xfrm>
          <a:off x="13519615078" y="12465050"/>
          <a:ext cx="423922" cy="635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692150</xdr:colOff>
      <xdr:row>102</xdr:row>
      <xdr:rowOff>107950</xdr:rowOff>
    </xdr:from>
    <xdr:to>
      <xdr:col>6</xdr:col>
      <xdr:colOff>44450</xdr:colOff>
      <xdr:row>103</xdr:row>
      <xdr:rowOff>114300</xdr:rowOff>
    </xdr:to>
    <xdr:sp macro="" textlink="">
      <xdr:nvSpPr>
        <xdr:cNvPr id="123" name="Oval 122">
          <a:extLst>
            <a:ext uri="{FF2B5EF4-FFF2-40B4-BE49-F238E27FC236}">
              <a16:creationId xmlns:a16="http://schemas.microsoft.com/office/drawing/2014/main" id="{CCE7C32F-509F-1F4C-9959-75FDC0768645}"/>
            </a:ext>
          </a:extLst>
        </xdr:cNvPr>
        <xdr:cNvSpPr/>
      </xdr:nvSpPr>
      <xdr:spPr>
        <a:xfrm>
          <a:off x="13519994550" y="12350750"/>
          <a:ext cx="177800" cy="209550"/>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6</xdr:col>
      <xdr:colOff>469900</xdr:colOff>
      <xdr:row>97</xdr:row>
      <xdr:rowOff>107950</xdr:rowOff>
    </xdr:from>
    <xdr:to>
      <xdr:col>6</xdr:col>
      <xdr:colOff>469900</xdr:colOff>
      <xdr:row>108</xdr:row>
      <xdr:rowOff>31750</xdr:rowOff>
    </xdr:to>
    <xdr:cxnSp macro="">
      <xdr:nvCxnSpPr>
        <xdr:cNvPr id="130" name="Straight Arrow Connector 129">
          <a:extLst>
            <a:ext uri="{FF2B5EF4-FFF2-40B4-BE49-F238E27FC236}">
              <a16:creationId xmlns:a16="http://schemas.microsoft.com/office/drawing/2014/main" id="{4CC10EAB-861C-F94A-B281-743FC9FE328E}"/>
            </a:ext>
          </a:extLst>
        </xdr:cNvPr>
        <xdr:cNvCxnSpPr/>
      </xdr:nvCxnSpPr>
      <xdr:spPr>
        <a:xfrm flipV="1">
          <a:off x="13519569100" y="11334750"/>
          <a:ext cx="0" cy="215900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xdr:col>
      <xdr:colOff>647700</xdr:colOff>
      <xdr:row>105</xdr:row>
      <xdr:rowOff>88900</xdr:rowOff>
    </xdr:from>
    <xdr:to>
      <xdr:col>6</xdr:col>
      <xdr:colOff>819150</xdr:colOff>
      <xdr:row>105</xdr:row>
      <xdr:rowOff>107950</xdr:rowOff>
    </xdr:to>
    <xdr:cxnSp macro="">
      <xdr:nvCxnSpPr>
        <xdr:cNvPr id="131" name="Straight Arrow Connector 130">
          <a:extLst>
            <a:ext uri="{FF2B5EF4-FFF2-40B4-BE49-F238E27FC236}">
              <a16:creationId xmlns:a16="http://schemas.microsoft.com/office/drawing/2014/main" id="{4DB218BC-4406-244D-8881-E7A63A269B17}"/>
            </a:ext>
          </a:extLst>
        </xdr:cNvPr>
        <xdr:cNvCxnSpPr/>
      </xdr:nvCxnSpPr>
      <xdr:spPr>
        <a:xfrm>
          <a:off x="13519219850" y="12941300"/>
          <a:ext cx="1822450" cy="19050"/>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273050</xdr:colOff>
      <xdr:row>100</xdr:row>
      <xdr:rowOff>95250</xdr:rowOff>
    </xdr:from>
    <xdr:to>
      <xdr:col>6</xdr:col>
      <xdr:colOff>457200</xdr:colOff>
      <xdr:row>105</xdr:row>
      <xdr:rowOff>88900</xdr:rowOff>
    </xdr:to>
    <xdr:cxnSp macro="">
      <xdr:nvCxnSpPr>
        <xdr:cNvPr id="135" name="Straight Connector 134">
          <a:extLst>
            <a:ext uri="{FF2B5EF4-FFF2-40B4-BE49-F238E27FC236}">
              <a16:creationId xmlns:a16="http://schemas.microsoft.com/office/drawing/2014/main" id="{3CF1FEE4-2230-0744-8FD4-0E272DBE08EA}"/>
            </a:ext>
          </a:extLst>
        </xdr:cNvPr>
        <xdr:cNvCxnSpPr/>
      </xdr:nvCxnSpPr>
      <xdr:spPr>
        <a:xfrm>
          <a:off x="13519581800" y="11931650"/>
          <a:ext cx="1009650" cy="1009650"/>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114301</xdr:colOff>
      <xdr:row>100</xdr:row>
      <xdr:rowOff>6350</xdr:rowOff>
    </xdr:from>
    <xdr:ext cx="1000243" cy="172227"/>
    <mc:AlternateContent xmlns:mc="http://schemas.openxmlformats.org/markup-compatibility/2006" xmlns:a14="http://schemas.microsoft.com/office/drawing/2010/main">
      <mc:Choice Requires="a14">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36" name="TextBox 135">
              <a:extLst>
                <a:ext uri="{FF2B5EF4-FFF2-40B4-BE49-F238E27FC236}">
                  <a16:creationId xmlns:a16="http://schemas.microsoft.com/office/drawing/2014/main" id="{82B60B98-EDF2-7340-BEAE-2D25C2293EFF}"/>
                </a:ext>
              </a:extLst>
            </xdr:cNvPr>
            <xdr:cNvSpPr txBox="1"/>
          </xdr:nvSpPr>
          <xdr:spPr>
            <a:xfrm>
              <a:off x="13518924456" y="1184275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4</xdr:col>
      <xdr:colOff>82551</xdr:colOff>
      <xdr:row>98</xdr:row>
      <xdr:rowOff>38100</xdr:rowOff>
    </xdr:from>
    <xdr:ext cx="1000243" cy="172227"/>
    <mc:AlternateContent xmlns:mc="http://schemas.openxmlformats.org/markup-compatibility/2006" xmlns:a14="http://schemas.microsoft.com/office/drawing/2010/main">
      <mc:Choice Requires="a14">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137" name="TextBox 136">
              <a:extLst>
                <a:ext uri="{FF2B5EF4-FFF2-40B4-BE49-F238E27FC236}">
                  <a16:creationId xmlns:a16="http://schemas.microsoft.com/office/drawing/2014/main" id="{57A32FC8-CB8C-8843-9BDF-64386FE6FD67}"/>
                </a:ext>
              </a:extLst>
            </xdr:cNvPr>
            <xdr:cNvSpPr txBox="1"/>
          </xdr:nvSpPr>
          <xdr:spPr>
            <a:xfrm>
              <a:off x="13520607206" y="11468100"/>
              <a:ext cx="10002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𝑦=400−0.5𝑥</a:t>
              </a:r>
              <a:endParaRPr lang="en-US" sz="1100"/>
            </a:p>
          </xdr:txBody>
        </xdr:sp>
      </mc:Fallback>
    </mc:AlternateContent>
    <xdr:clientData/>
  </xdr:oneCellAnchor>
  <xdr:oneCellAnchor>
    <xdr:from>
      <xdr:col>3</xdr:col>
      <xdr:colOff>381001</xdr:colOff>
      <xdr:row>135</xdr:row>
      <xdr:rowOff>19050</xdr:rowOff>
    </xdr:from>
    <xdr:ext cx="1870193" cy="182935"/>
    <mc:AlternateContent xmlns:mc="http://schemas.openxmlformats.org/markup-compatibility/2006" xmlns:a14="http://schemas.microsoft.com/office/drawing/2010/main">
      <mc:Choice Requires="a14">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r>
                      <a:rPr lang="en-US" sz="1100" b="0" i="1">
                        <a:latin typeface="Cambria Math" panose="02040503050406030204" pitchFamily="18" charset="0"/>
                      </a:rPr>
                      <m:t>≤</m:t>
                    </m:r>
                    <m:r>
                      <a:rPr lang="he-IL" sz="1100" b="0" i="1">
                        <a:latin typeface="Cambria Math" panose="02040503050406030204" pitchFamily="18" charset="0"/>
                      </a:rPr>
                      <m:t>2</m:t>
                    </m:r>
                  </m:oMath>
                </m:oMathPara>
              </a14:m>
              <a:endParaRPr lang="en-US" sz="1100"/>
            </a:p>
          </xdr:txBody>
        </xdr:sp>
      </mc:Choice>
      <mc:Fallback xmlns="">
        <xdr:sp macro="" textlink="">
          <xdr:nvSpPr>
            <xdr:cNvPr id="138" name="TextBox 137">
              <a:extLst>
                <a:ext uri="{FF2B5EF4-FFF2-40B4-BE49-F238E27FC236}">
                  <a16:creationId xmlns:a16="http://schemas.microsoft.com/office/drawing/2014/main" id="{649E612D-3D06-888B-7D5D-3CA3967720A0}"/>
                </a:ext>
              </a:extLst>
            </xdr:cNvPr>
            <xdr:cNvSpPr txBox="1"/>
          </xdr:nvSpPr>
          <xdr:spPr>
            <a:xfrm>
              <a:off x="13520264306" y="22879050"/>
              <a:ext cx="1870193"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a:t>
              </a:r>
              <a:r>
                <a:rPr lang="en-US" sz="1100" b="0" i="0">
                  <a:latin typeface="Cambria Math" panose="02040503050406030204" pitchFamily="18" charset="0"/>
                </a:rPr>
                <a:t>𝑃_𝑦</a:t>
              </a:r>
              <a:r>
                <a:rPr lang="he-IL" sz="1100" b="0" i="0">
                  <a:latin typeface="Cambria Math" panose="02040503050406030204" pitchFamily="18" charset="0"/>
                </a:rPr>
                <a:t>=1.5</a:t>
              </a:r>
              <a:r>
                <a:rPr lang="en-US" sz="1100" b="0" i="0">
                  <a:latin typeface="Cambria Math" panose="02040503050406030204" pitchFamily="18" charset="0"/>
                </a:rPr>
                <a:t>≤</a:t>
              </a:r>
              <a:r>
                <a:rPr lang="he-IL" sz="1100" b="0" i="0">
                  <a:latin typeface="Cambria Math" panose="02040503050406030204" pitchFamily="18" charset="0"/>
                </a:rPr>
                <a:t>2</a:t>
              </a:r>
              <a:endParaRPr lang="en-US" sz="1100"/>
            </a:p>
          </xdr:txBody>
        </xdr:sp>
      </mc:Fallback>
    </mc:AlternateContent>
    <xdr:clientData/>
  </xdr:oneCellAnchor>
  <xdr:oneCellAnchor>
    <xdr:from>
      <xdr:col>2</xdr:col>
      <xdr:colOff>742597</xdr:colOff>
      <xdr:row>139</xdr:row>
      <xdr:rowOff>150479</xdr:rowOff>
    </xdr:from>
    <xdr:ext cx="812919" cy="182935"/>
    <mc:AlternateContent xmlns:mc="http://schemas.openxmlformats.org/markup-compatibility/2006" xmlns:a14="http://schemas.microsoft.com/office/drawing/2010/main">
      <mc:Choice Requires="a14">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𝑦</m:t>
                        </m:r>
                      </m:sub>
                    </m:sSub>
                    <m:r>
                      <a:rPr lang="he-IL" sz="1100" b="0" i="1">
                        <a:latin typeface="Cambria Math" panose="02040503050406030204" pitchFamily="18" charset="0"/>
                      </a:rPr>
                      <m:t>=1.5</m:t>
                    </m:r>
                  </m:oMath>
                </m:oMathPara>
              </a14:m>
              <a:endParaRPr lang="en-US" sz="1100"/>
            </a:p>
          </xdr:txBody>
        </xdr:sp>
      </mc:Choice>
      <mc:Fallback xmlns="">
        <xdr:sp macro="" textlink="">
          <xdr:nvSpPr>
            <xdr:cNvPr id="139" name="TextBox 138">
              <a:extLst>
                <a:ext uri="{FF2B5EF4-FFF2-40B4-BE49-F238E27FC236}">
                  <a16:creationId xmlns:a16="http://schemas.microsoft.com/office/drawing/2014/main" id="{7578AFE3-7B1E-97BD-C573-3B1C8B4FB708}"/>
                </a:ext>
              </a:extLst>
            </xdr:cNvPr>
            <xdr:cNvSpPr txBox="1"/>
          </xdr:nvSpPr>
          <xdr:spPr>
            <a:xfrm>
              <a:off x="13547470842" y="28827393"/>
              <a:ext cx="812919" cy="182935"/>
            </a:xfrm>
            <a:prstGeom prst="rect">
              <a:avLst/>
            </a:prstGeom>
            <a:solidFill>
              <a:schemeClr val="accent4">
                <a:lumMod val="60000"/>
                <a:lumOff val="40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𝑃_𝑦</a:t>
              </a:r>
              <a:r>
                <a:rPr lang="he-IL" sz="1100" b="0" i="0">
                  <a:latin typeface="Cambria Math" panose="02040503050406030204" pitchFamily="18" charset="0"/>
                </a:rPr>
                <a:t>=1.5</a:t>
              </a:r>
              <a:endParaRPr lang="en-US" sz="1100"/>
            </a:p>
          </xdr:txBody>
        </xdr:sp>
      </mc:Fallback>
    </mc:AlternateContent>
    <xdr:clientData/>
  </xdr:oneCellAnchor>
  <xdr:oneCellAnchor>
    <xdr:from>
      <xdr:col>0</xdr:col>
      <xdr:colOff>88901</xdr:colOff>
      <xdr:row>185</xdr:row>
      <xdr:rowOff>3175</xdr:rowOff>
    </xdr:from>
    <xdr:ext cx="1000243" cy="318036"/>
    <mc:AlternateContent xmlns:mc="http://schemas.openxmlformats.org/markup-compatibility/2006" xmlns:a14="http://schemas.microsoft.com/office/drawing/2010/main">
      <mc:Choice Requires="a14">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=600−</m:t>
                    </m:r>
                    <m:f>
                      <m:fPr>
                        <m:ctrlPr>
                          <a:rPr lang="en-US"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3" name="TextBox 142">
              <a:extLst>
                <a:ext uri="{FF2B5EF4-FFF2-40B4-BE49-F238E27FC236}">
                  <a16:creationId xmlns:a16="http://schemas.microsoft.com/office/drawing/2014/main" id="{72E605EC-F08F-2D7D-7620-1FAD16FA9BC8}"/>
                </a:ext>
              </a:extLst>
            </xdr:cNvPr>
            <xdr:cNvSpPr txBox="1"/>
          </xdr:nvSpPr>
          <xdr:spPr>
            <a:xfrm>
              <a:off x="13523902856" y="28984575"/>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𝑦=600</a:t>
              </a:r>
              <a:r>
                <a:rPr lang="he-IL" sz="1100" b="0" i="0">
                  <a:solidFill>
                    <a:srgbClr val="FF0000"/>
                  </a:solidFill>
                  <a:latin typeface="Cambria Math" panose="02040503050406030204" pitchFamily="18" charset="0"/>
                </a:rPr>
                <a:t>−2</a:t>
              </a:r>
              <a:r>
                <a:rPr lang="en-US" sz="1100" b="0" i="0">
                  <a:solidFill>
                    <a:srgbClr val="FF0000"/>
                  </a:solidFill>
                  <a:latin typeface="Cambria Math" panose="02040503050406030204" pitchFamily="18" charset="0"/>
                </a:rPr>
                <a:t>/3 𝑥</a:t>
              </a:r>
              <a:endParaRPr lang="en-US" sz="1100">
                <a:solidFill>
                  <a:srgbClr val="FF0000"/>
                </a:solidFill>
              </a:endParaRPr>
            </a:p>
          </xdr:txBody>
        </xdr:sp>
      </mc:Fallback>
    </mc:AlternateContent>
    <xdr:clientData/>
  </xdr:oneCellAnchor>
  <xdr:oneCellAnchor>
    <xdr:from>
      <xdr:col>3</xdr:col>
      <xdr:colOff>720725</xdr:colOff>
      <xdr:row>184</xdr:row>
      <xdr:rowOff>200025</xdr:rowOff>
    </xdr:from>
    <xdr:ext cx="1162169" cy="318036"/>
    <mc:AlternateContent xmlns:mc="http://schemas.openxmlformats.org/markup-compatibility/2006" xmlns:a14="http://schemas.microsoft.com/office/drawing/2010/main">
      <mc:Choice Requires="a14">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144" name="TextBox 143">
              <a:extLst>
                <a:ext uri="{FF2B5EF4-FFF2-40B4-BE49-F238E27FC236}">
                  <a16:creationId xmlns:a16="http://schemas.microsoft.com/office/drawing/2014/main" id="{2E97FABE-A804-9BE4-6700-FD778F99613A}"/>
                </a:ext>
              </a:extLst>
            </xdr:cNvPr>
            <xdr:cNvSpPr txBox="1"/>
          </xdr:nvSpPr>
          <xdr:spPr>
            <a:xfrm>
              <a:off x="13520632606" y="28978225"/>
              <a:ext cx="1162169"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𝑦=533.33−2/3 𝑥</a:t>
              </a:r>
              <a:endParaRPr lang="en-US" sz="1100">
                <a:solidFill>
                  <a:srgbClr val="FF0000"/>
                </a:solidFill>
              </a:endParaRPr>
            </a:p>
          </xdr:txBody>
        </xdr:sp>
      </mc:Fallback>
    </mc:AlternateContent>
    <xdr:clientData/>
  </xdr:oneCellAnchor>
  <xdr:oneCellAnchor>
    <xdr:from>
      <xdr:col>1</xdr:col>
      <xdr:colOff>320676</xdr:colOff>
      <xdr:row>195</xdr:row>
      <xdr:rowOff>31750</xdr:rowOff>
    </xdr:from>
    <xdr:ext cx="1000243" cy="318036"/>
    <mc:AlternateContent xmlns:mc="http://schemas.openxmlformats.org/markup-compatibility/2006" xmlns:a14="http://schemas.microsoft.com/office/drawing/2010/main">
      <mc:Choice Requires="a14">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5" name="TextBox 144">
              <a:extLst>
                <a:ext uri="{FF2B5EF4-FFF2-40B4-BE49-F238E27FC236}">
                  <a16:creationId xmlns:a16="http://schemas.microsoft.com/office/drawing/2014/main" id="{537D148F-1CBE-1B98-82C8-D596D42DFCC7}"/>
                </a:ext>
              </a:extLst>
            </xdr:cNvPr>
            <xdr:cNvSpPr txBox="1"/>
          </xdr:nvSpPr>
          <xdr:spPr>
            <a:xfrm>
              <a:off x="13522845581" y="3104515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𝑦=600−2/3 𝑥</a:t>
              </a:r>
              <a:endParaRPr lang="en-US" sz="1100"/>
            </a:p>
          </xdr:txBody>
        </xdr:sp>
      </mc:Fallback>
    </mc:AlternateContent>
    <xdr:clientData/>
  </xdr:oneCellAnchor>
  <xdr:oneCellAnchor>
    <xdr:from>
      <xdr:col>4</xdr:col>
      <xdr:colOff>758825</xdr:colOff>
      <xdr:row>193</xdr:row>
      <xdr:rowOff>6350</xdr:rowOff>
    </xdr:from>
    <xdr:ext cx="1482844" cy="331501"/>
    <mc:AlternateContent xmlns:mc="http://schemas.openxmlformats.org/markup-compatibility/2006" xmlns:a14="http://schemas.microsoft.com/office/drawing/2010/main">
      <mc:Choice Requires="a14">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533.33</m:t>
                        </m:r>
                      </m:num>
                      <m:den>
                        <m:r>
                          <a:rPr lang="en-US" sz="1100" b="0" i="1">
                            <a:latin typeface="Cambria Math" panose="02040503050406030204" pitchFamily="18" charset="0"/>
                          </a:rPr>
                          <m:t>800</m:t>
                        </m:r>
                      </m:den>
                    </m:f>
                    <m:r>
                      <a:rPr lang="en-US" sz="1100" b="0" i="1">
                        <a:latin typeface="Cambria Math" panose="02040503050406030204" pitchFamily="18" charset="0"/>
                      </a:rPr>
                      <m:t>𝑥</m:t>
                    </m:r>
                  </m:oMath>
                </m:oMathPara>
              </a14:m>
              <a:endParaRPr lang="en-US" sz="1100"/>
            </a:p>
          </xdr:txBody>
        </xdr:sp>
      </mc:Choice>
      <mc:Fallback xmlns="">
        <xdr:sp macro="" textlink="">
          <xdr:nvSpPr>
            <xdr:cNvPr id="146" name="TextBox 145">
              <a:extLst>
                <a:ext uri="{FF2B5EF4-FFF2-40B4-BE49-F238E27FC236}">
                  <a16:creationId xmlns:a16="http://schemas.microsoft.com/office/drawing/2014/main" id="{3B00B2C4-9588-282F-B805-AED5E98F55D2}"/>
                </a:ext>
              </a:extLst>
            </xdr:cNvPr>
            <xdr:cNvSpPr txBox="1"/>
          </xdr:nvSpPr>
          <xdr:spPr>
            <a:xfrm>
              <a:off x="13519448331" y="30613350"/>
              <a:ext cx="1482844" cy="33150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a:t>
              </a:r>
              <a:r>
                <a:rPr lang="en-US" sz="1100" b="0" i="0">
                  <a:latin typeface="Cambria Math" panose="02040503050406030204" pitchFamily="18" charset="0"/>
                </a:rPr>
                <a:t>533.33/800 𝑥</a:t>
              </a:r>
              <a:endParaRPr lang="en-US" sz="1100"/>
            </a:p>
          </xdr:txBody>
        </xdr:sp>
      </mc:Fallback>
    </mc:AlternateContent>
    <xdr:clientData/>
  </xdr:oneCellAnchor>
  <xdr:oneCellAnchor>
    <xdr:from>
      <xdr:col>1</xdr:col>
      <xdr:colOff>171451</xdr:colOff>
      <xdr:row>266</xdr:row>
      <xdr:rowOff>25400</xdr:rowOff>
    </xdr:from>
    <xdr:ext cx="1000243" cy="318036"/>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7" name="TextBox 146">
              <a:extLst>
                <a:ext uri="{FF2B5EF4-FFF2-40B4-BE49-F238E27FC236}">
                  <a16:creationId xmlns:a16="http://schemas.microsoft.com/office/drawing/2014/main" id="{46EEE7FF-9618-64A5-C1F4-95835351E8C8}"/>
                </a:ext>
              </a:extLst>
            </xdr:cNvPr>
            <xdr:cNvSpPr txBox="1"/>
          </xdr:nvSpPr>
          <xdr:spPr>
            <a:xfrm>
              <a:off x="13522994806" y="38785800"/>
              <a:ext cx="10002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twoCellAnchor>
    <xdr:from>
      <xdr:col>2</xdr:col>
      <xdr:colOff>730250</xdr:colOff>
      <xdr:row>259</xdr:row>
      <xdr:rowOff>73025</xdr:rowOff>
    </xdr:from>
    <xdr:to>
      <xdr:col>3</xdr:col>
      <xdr:colOff>9525</xdr:colOff>
      <xdr:row>261</xdr:row>
      <xdr:rowOff>171450</xdr:rowOff>
    </xdr:to>
    <xdr:sp macro="" textlink="">
      <xdr:nvSpPr>
        <xdr:cNvPr id="148" name="Left Brace 147">
          <a:extLst>
            <a:ext uri="{FF2B5EF4-FFF2-40B4-BE49-F238E27FC236}">
              <a16:creationId xmlns:a16="http://schemas.microsoft.com/office/drawing/2014/main" id="{25805D02-04B6-BA2E-4573-E57603A9193C}"/>
            </a:ext>
          </a:extLst>
        </xdr:cNvPr>
        <xdr:cNvSpPr/>
      </xdr:nvSpPr>
      <xdr:spPr>
        <a:xfrm>
          <a:off x="13522505975" y="37411025"/>
          <a:ext cx="104775" cy="504825"/>
        </a:xfrm>
        <a:prstGeom prst="leftBrace">
          <a:avLst/>
        </a:pr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oneCellAnchor>
    <xdr:from>
      <xdr:col>4</xdr:col>
      <xdr:colOff>704850</xdr:colOff>
      <xdr:row>266</xdr:row>
      <xdr:rowOff>190500</xdr:rowOff>
    </xdr:from>
    <xdr:ext cx="1482844" cy="318036"/>
    <mc:AlternateContent xmlns:mc="http://schemas.openxmlformats.org/markup-compatibility/2006" xmlns:a14="http://schemas.microsoft.com/office/drawing/2010/main">
      <mc:Choice Requires="a14">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=533.33−</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149" name="TextBox 148">
              <a:extLst>
                <a:ext uri="{FF2B5EF4-FFF2-40B4-BE49-F238E27FC236}">
                  <a16:creationId xmlns:a16="http://schemas.microsoft.com/office/drawing/2014/main" id="{C1EE6293-4510-2A7D-1873-B8E802376640}"/>
                </a:ext>
              </a:extLst>
            </xdr:cNvPr>
            <xdr:cNvSpPr txBox="1"/>
          </xdr:nvSpPr>
          <xdr:spPr>
            <a:xfrm>
              <a:off x="13519502306" y="38950900"/>
              <a:ext cx="1482844"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𝑦=533.</a:t>
              </a:r>
              <a:r>
                <a:rPr lang="he-IL" sz="1100" b="0" i="0">
                  <a:latin typeface="Cambria Math" panose="02040503050406030204" pitchFamily="18" charset="0"/>
                </a:rPr>
                <a:t>33−2/3</a:t>
              </a:r>
              <a:r>
                <a:rPr lang="en-US" sz="1100" b="0" i="0">
                  <a:latin typeface="Cambria Math" panose="02040503050406030204" pitchFamily="18" charset="0"/>
                </a:rPr>
                <a:t> 𝑥</a:t>
              </a:r>
              <a:endParaRPr lang="en-US" sz="1100"/>
            </a:p>
          </xdr:txBody>
        </xdr:sp>
      </mc:Fallback>
    </mc:AlternateContent>
    <xdr:clientData/>
  </xdr:oneCellAnchor>
  <xdr:twoCellAnchor>
    <xdr:from>
      <xdr:col>7</xdr:col>
      <xdr:colOff>76200</xdr:colOff>
      <xdr:row>260</xdr:row>
      <xdr:rowOff>66675</xdr:rowOff>
    </xdr:from>
    <xdr:to>
      <xdr:col>8</xdr:col>
      <xdr:colOff>168275</xdr:colOff>
      <xdr:row>262</xdr:row>
      <xdr:rowOff>19050</xdr:rowOff>
    </xdr:to>
    <xdr:sp macro="" textlink="">
      <xdr:nvSpPr>
        <xdr:cNvPr id="150" name="Rounded Rectangular Callout 149">
          <a:extLst>
            <a:ext uri="{FF2B5EF4-FFF2-40B4-BE49-F238E27FC236}">
              <a16:creationId xmlns:a16="http://schemas.microsoft.com/office/drawing/2014/main" id="{ADFF81CD-B1B3-F0EB-F7C7-2359BD6E3473}"/>
            </a:ext>
          </a:extLst>
        </xdr:cNvPr>
        <xdr:cNvSpPr/>
      </xdr:nvSpPr>
      <xdr:spPr>
        <a:xfrm>
          <a:off x="13518219725" y="37607875"/>
          <a:ext cx="917575" cy="358775"/>
        </a:xfrm>
        <a:prstGeom prst="wedgeRoundRectCallout">
          <a:avLst>
            <a:gd name="adj1" fmla="val 63596"/>
            <a:gd name="adj2" fmla="val 43241"/>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נתון בשאלה</a:t>
          </a:r>
          <a:endParaRPr lang="en-US" sz="1100"/>
        </a:p>
      </xdr:txBody>
    </xdr:sp>
    <xdr:clientData/>
  </xdr:twoCellAnchor>
  <xdr:twoCellAnchor>
    <xdr:from>
      <xdr:col>3</xdr:col>
      <xdr:colOff>790575</xdr:colOff>
      <xdr:row>275</xdr:row>
      <xdr:rowOff>66675</xdr:rowOff>
    </xdr:from>
    <xdr:to>
      <xdr:col>4</xdr:col>
      <xdr:colOff>127000</xdr:colOff>
      <xdr:row>276</xdr:row>
      <xdr:rowOff>161925</xdr:rowOff>
    </xdr:to>
    <xdr:sp macro="" textlink="">
      <xdr:nvSpPr>
        <xdr:cNvPr id="151" name="Left Brace 150">
          <a:extLst>
            <a:ext uri="{FF2B5EF4-FFF2-40B4-BE49-F238E27FC236}">
              <a16:creationId xmlns:a16="http://schemas.microsoft.com/office/drawing/2014/main" id="{0DC0904E-4607-96E7-411D-0FFF23FFD879}"/>
            </a:ext>
          </a:extLst>
        </xdr:cNvPr>
        <xdr:cNvSpPr/>
      </xdr:nvSpPr>
      <xdr:spPr>
        <a:xfrm>
          <a:off x="13521563000" y="406558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790575</xdr:colOff>
      <xdr:row>277</xdr:row>
      <xdr:rowOff>85725</xdr:rowOff>
    </xdr:from>
    <xdr:to>
      <xdr:col>4</xdr:col>
      <xdr:colOff>127000</xdr:colOff>
      <xdr:row>278</xdr:row>
      <xdr:rowOff>180975</xdr:rowOff>
    </xdr:to>
    <xdr:sp macro="" textlink="">
      <xdr:nvSpPr>
        <xdr:cNvPr id="152" name="Left Brace 151">
          <a:extLst>
            <a:ext uri="{FF2B5EF4-FFF2-40B4-BE49-F238E27FC236}">
              <a16:creationId xmlns:a16="http://schemas.microsoft.com/office/drawing/2014/main" id="{A4DFE6DE-DF04-80B1-3CD8-E892EFC6B22E}"/>
            </a:ext>
          </a:extLst>
        </xdr:cNvPr>
        <xdr:cNvSpPr/>
      </xdr:nvSpPr>
      <xdr:spPr>
        <a:xfrm>
          <a:off x="13521563000" y="4108132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793750</xdr:colOff>
      <xdr:row>279</xdr:row>
      <xdr:rowOff>53975</xdr:rowOff>
    </xdr:from>
    <xdr:to>
      <xdr:col>4</xdr:col>
      <xdr:colOff>130175</xdr:colOff>
      <xdr:row>280</xdr:row>
      <xdr:rowOff>149225</xdr:rowOff>
    </xdr:to>
    <xdr:sp macro="" textlink="">
      <xdr:nvSpPr>
        <xdr:cNvPr id="153" name="Left Brace 152">
          <a:extLst>
            <a:ext uri="{FF2B5EF4-FFF2-40B4-BE49-F238E27FC236}">
              <a16:creationId xmlns:a16="http://schemas.microsoft.com/office/drawing/2014/main" id="{6680F59E-7D3C-B552-B30A-99F0859C7D38}"/>
            </a:ext>
          </a:extLst>
        </xdr:cNvPr>
        <xdr:cNvSpPr/>
      </xdr:nvSpPr>
      <xdr:spPr>
        <a:xfrm>
          <a:off x="13521559825" y="414559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784225</xdr:colOff>
      <xdr:row>281</xdr:row>
      <xdr:rowOff>53975</xdr:rowOff>
    </xdr:from>
    <xdr:to>
      <xdr:col>4</xdr:col>
      <xdr:colOff>120650</xdr:colOff>
      <xdr:row>282</xdr:row>
      <xdr:rowOff>149225</xdr:rowOff>
    </xdr:to>
    <xdr:sp macro="" textlink="">
      <xdr:nvSpPr>
        <xdr:cNvPr id="154" name="Left Brace 153">
          <a:extLst>
            <a:ext uri="{FF2B5EF4-FFF2-40B4-BE49-F238E27FC236}">
              <a16:creationId xmlns:a16="http://schemas.microsoft.com/office/drawing/2014/main" id="{8FE15731-009B-942F-7EDE-7830B0781CFC}"/>
            </a:ext>
          </a:extLst>
        </xdr:cNvPr>
        <xdr:cNvSpPr/>
      </xdr:nvSpPr>
      <xdr:spPr>
        <a:xfrm>
          <a:off x="13521569350" y="41862375"/>
          <a:ext cx="161925" cy="298450"/>
        </a:xfrm>
        <a:prstGeom prst="leftBrace">
          <a:avLst/>
        </a:prstGeom>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327526</xdr:colOff>
      <xdr:row>338</xdr:row>
      <xdr:rowOff>167106</xdr:rowOff>
    </xdr:from>
    <xdr:to>
      <xdr:col>3</xdr:col>
      <xdr:colOff>344237</xdr:colOff>
      <xdr:row>349</xdr:row>
      <xdr:rowOff>80211</xdr:rowOff>
    </xdr:to>
    <xdr:cxnSp macro="">
      <xdr:nvCxnSpPr>
        <xdr:cNvPr id="156" name="Straight Arrow Connector 155">
          <a:extLst>
            <a:ext uri="{FF2B5EF4-FFF2-40B4-BE49-F238E27FC236}">
              <a16:creationId xmlns:a16="http://schemas.microsoft.com/office/drawing/2014/main" id="{4F20F6DE-97AC-A66F-8CEA-F1AA54DD7D8A}"/>
            </a:ext>
          </a:extLst>
        </xdr:cNvPr>
        <xdr:cNvCxnSpPr/>
      </xdr:nvCxnSpPr>
      <xdr:spPr>
        <a:xfrm flipH="1" flipV="1">
          <a:off x="13522171263" y="49486553"/>
          <a:ext cx="16711" cy="2155658"/>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347</xdr:row>
      <xdr:rowOff>73526</xdr:rowOff>
    </xdr:from>
    <xdr:to>
      <xdr:col>3</xdr:col>
      <xdr:colOff>658396</xdr:colOff>
      <xdr:row>347</xdr:row>
      <xdr:rowOff>76868</xdr:rowOff>
    </xdr:to>
    <xdr:cxnSp macro="">
      <xdr:nvCxnSpPr>
        <xdr:cNvPr id="157" name="Straight Arrow Connector 156">
          <a:extLst>
            <a:ext uri="{FF2B5EF4-FFF2-40B4-BE49-F238E27FC236}">
              <a16:creationId xmlns:a16="http://schemas.microsoft.com/office/drawing/2014/main" id="{EDB9BBCC-B839-D080-24FE-121F9668F6A0}"/>
            </a:ext>
          </a:extLst>
        </xdr:cNvPr>
        <xdr:cNvCxnSpPr/>
      </xdr:nvCxnSpPr>
      <xdr:spPr>
        <a:xfrm flipV="1">
          <a:off x="13521857104" y="51227789"/>
          <a:ext cx="279065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347</xdr:row>
      <xdr:rowOff>127728</xdr:rowOff>
    </xdr:from>
    <xdr:ext cx="864875" cy="172227"/>
    <mc:AlternateContent xmlns:mc="http://schemas.openxmlformats.org/markup-compatibility/2006" xmlns:a14="http://schemas.microsoft.com/office/drawing/2010/main">
      <mc:Choice Requires="a14">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60" name="TextBox 159">
              <a:extLst>
                <a:ext uri="{FF2B5EF4-FFF2-40B4-BE49-F238E27FC236}">
                  <a16:creationId xmlns:a16="http://schemas.microsoft.com/office/drawing/2014/main" id="{3DCB860E-006F-CE7A-DB3F-C3F834C3E525}"/>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341</xdr:row>
      <xdr:rowOff>114073</xdr:rowOff>
    </xdr:from>
    <xdr:ext cx="864875"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61" name="TextBox 160">
              <a:extLst>
                <a:ext uri="{FF2B5EF4-FFF2-40B4-BE49-F238E27FC236}">
                  <a16:creationId xmlns:a16="http://schemas.microsoft.com/office/drawing/2014/main" id="{FE129061-C6C4-5A76-8ACB-89297D606B8F}"/>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338</xdr:row>
      <xdr:rowOff>167106</xdr:rowOff>
    </xdr:from>
    <xdr:to>
      <xdr:col>8</xdr:col>
      <xdr:colOff>344237</xdr:colOff>
      <xdr:row>349</xdr:row>
      <xdr:rowOff>80211</xdr:rowOff>
    </xdr:to>
    <xdr:cxnSp macro="">
      <xdr:nvCxnSpPr>
        <xdr:cNvPr id="162" name="Straight Arrow Connector 161">
          <a:extLst>
            <a:ext uri="{FF2B5EF4-FFF2-40B4-BE49-F238E27FC236}">
              <a16:creationId xmlns:a16="http://schemas.microsoft.com/office/drawing/2014/main" id="{33CE7CBC-03E7-F841-85C6-C2BDFAA267A1}"/>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347</xdr:row>
      <xdr:rowOff>73526</xdr:rowOff>
    </xdr:from>
    <xdr:to>
      <xdr:col>8</xdr:col>
      <xdr:colOff>658396</xdr:colOff>
      <xdr:row>347</xdr:row>
      <xdr:rowOff>76868</xdr:rowOff>
    </xdr:to>
    <xdr:cxnSp macro="">
      <xdr:nvCxnSpPr>
        <xdr:cNvPr id="163" name="Straight Arrow Connector 162">
          <a:extLst>
            <a:ext uri="{FF2B5EF4-FFF2-40B4-BE49-F238E27FC236}">
              <a16:creationId xmlns:a16="http://schemas.microsoft.com/office/drawing/2014/main" id="{E60E3294-783B-0049-8C32-47EE09B27928}"/>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347</xdr:row>
      <xdr:rowOff>141384</xdr:rowOff>
    </xdr:from>
    <xdr:ext cx="864875" cy="172227"/>
    <mc:AlternateContent xmlns:mc="http://schemas.openxmlformats.org/markup-compatibility/2006" xmlns:a14="http://schemas.microsoft.com/office/drawing/2010/main">
      <mc:Choice Requires="a14">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4" name="TextBox 163">
              <a:extLst>
                <a:ext uri="{FF2B5EF4-FFF2-40B4-BE49-F238E27FC236}">
                  <a16:creationId xmlns:a16="http://schemas.microsoft.com/office/drawing/2014/main" id="{0AEFB151-06B2-0440-9AFB-3304BA4ECB93}"/>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341</xdr:row>
      <xdr:rowOff>91313</xdr:rowOff>
    </xdr:from>
    <xdr:ext cx="864875" cy="172227"/>
    <mc:AlternateContent xmlns:mc="http://schemas.openxmlformats.org/markup-compatibility/2006" xmlns:a14="http://schemas.microsoft.com/office/drawing/2010/main">
      <mc:Choice Requires="a14">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5" name="TextBox 164">
              <a:extLst>
                <a:ext uri="{FF2B5EF4-FFF2-40B4-BE49-F238E27FC236}">
                  <a16:creationId xmlns:a16="http://schemas.microsoft.com/office/drawing/2014/main" id="{F4A88938-A849-0B44-9BE1-2F00EFC00FBE}"/>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342</xdr:row>
      <xdr:rowOff>9104</xdr:rowOff>
    </xdr:from>
    <xdr:to>
      <xdr:col>3</xdr:col>
      <xdr:colOff>350503</xdr:colOff>
      <xdr:row>347</xdr:row>
      <xdr:rowOff>72831</xdr:rowOff>
    </xdr:to>
    <xdr:cxnSp macro="">
      <xdr:nvCxnSpPr>
        <xdr:cNvPr id="167" name="Straight Connector 166">
          <a:extLst>
            <a:ext uri="{FF2B5EF4-FFF2-40B4-BE49-F238E27FC236}">
              <a16:creationId xmlns:a16="http://schemas.microsoft.com/office/drawing/2014/main" id="{5EF634DB-2F65-128E-B228-4C9031AB501C}"/>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342</xdr:row>
      <xdr:rowOff>0</xdr:rowOff>
    </xdr:from>
    <xdr:to>
      <xdr:col>8</xdr:col>
      <xdr:colOff>314088</xdr:colOff>
      <xdr:row>347</xdr:row>
      <xdr:rowOff>63727</xdr:rowOff>
    </xdr:to>
    <xdr:cxnSp macro="">
      <xdr:nvCxnSpPr>
        <xdr:cNvPr id="169" name="Straight Connector 168">
          <a:extLst>
            <a:ext uri="{FF2B5EF4-FFF2-40B4-BE49-F238E27FC236}">
              <a16:creationId xmlns:a16="http://schemas.microsoft.com/office/drawing/2014/main" id="{4CB51DF1-4AB6-CD8F-97AA-36BAD231DAC5}"/>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343</xdr:row>
      <xdr:rowOff>95864</xdr:rowOff>
    </xdr:from>
    <xdr:ext cx="1349937" cy="172227"/>
    <mc:AlternateContent xmlns:mc="http://schemas.openxmlformats.org/markup-compatibility/2006" xmlns:a14="http://schemas.microsoft.com/office/drawing/2010/main">
      <mc:Choice Requires="a14">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1" name="TextBox 170">
              <a:extLst>
                <a:ext uri="{FF2B5EF4-FFF2-40B4-BE49-F238E27FC236}">
                  <a16:creationId xmlns:a16="http://schemas.microsoft.com/office/drawing/2014/main" id="{6F856946-19B9-5533-1E0A-34B2472787E0}"/>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343</xdr:row>
      <xdr:rowOff>77657</xdr:rowOff>
    </xdr:from>
    <xdr:ext cx="1349937" cy="172227"/>
    <mc:AlternateContent xmlns:mc="http://schemas.openxmlformats.org/markup-compatibility/2006" xmlns:a14="http://schemas.microsoft.com/office/drawing/2010/main">
      <mc:Choice Requires="a14">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2" name="TextBox 171">
              <a:extLst>
                <a:ext uri="{FF2B5EF4-FFF2-40B4-BE49-F238E27FC236}">
                  <a16:creationId xmlns:a16="http://schemas.microsoft.com/office/drawing/2014/main" id="{EC3138EA-5E18-1EC6-AEB6-495F57249480}"/>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3</xdr:col>
      <xdr:colOff>327526</xdr:colOff>
      <xdr:row>367</xdr:row>
      <xdr:rowOff>167106</xdr:rowOff>
    </xdr:from>
    <xdr:to>
      <xdr:col>3</xdr:col>
      <xdr:colOff>344237</xdr:colOff>
      <xdr:row>378</xdr:row>
      <xdr:rowOff>80211</xdr:rowOff>
    </xdr:to>
    <xdr:cxnSp macro="">
      <xdr:nvCxnSpPr>
        <xdr:cNvPr id="140" name="Straight Arrow Connector 139">
          <a:extLst>
            <a:ext uri="{FF2B5EF4-FFF2-40B4-BE49-F238E27FC236}">
              <a16:creationId xmlns:a16="http://schemas.microsoft.com/office/drawing/2014/main" id="{65B8D341-4E83-FA43-BDBD-1686F9BD6E45}"/>
            </a:ext>
          </a:extLst>
        </xdr:cNvPr>
        <xdr:cNvCxnSpPr/>
      </xdr:nvCxnSpPr>
      <xdr:spPr>
        <a:xfrm flipH="1" flipV="1">
          <a:off x="13496073219"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376</xdr:row>
      <xdr:rowOff>73526</xdr:rowOff>
    </xdr:from>
    <xdr:to>
      <xdr:col>3</xdr:col>
      <xdr:colOff>658396</xdr:colOff>
      <xdr:row>376</xdr:row>
      <xdr:rowOff>76868</xdr:rowOff>
    </xdr:to>
    <xdr:cxnSp macro="">
      <xdr:nvCxnSpPr>
        <xdr:cNvPr id="141" name="Straight Arrow Connector 140">
          <a:extLst>
            <a:ext uri="{FF2B5EF4-FFF2-40B4-BE49-F238E27FC236}">
              <a16:creationId xmlns:a16="http://schemas.microsoft.com/office/drawing/2014/main" id="{3487E3CA-C99F-774C-B167-61E5915CD4A1}"/>
            </a:ext>
          </a:extLst>
        </xdr:cNvPr>
        <xdr:cNvCxnSpPr/>
      </xdr:nvCxnSpPr>
      <xdr:spPr>
        <a:xfrm flipV="1">
          <a:off x="13495759060"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376</xdr:row>
      <xdr:rowOff>127728</xdr:rowOff>
    </xdr:from>
    <xdr:ext cx="864875" cy="172227"/>
    <mc:AlternateContent xmlns:mc="http://schemas.openxmlformats.org/markup-compatibility/2006" xmlns:a14="http://schemas.microsoft.com/office/drawing/2010/main">
      <mc:Choice Requires="a14">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42" name="TextBox 141">
              <a:extLst>
                <a:ext uri="{FF2B5EF4-FFF2-40B4-BE49-F238E27FC236}">
                  <a16:creationId xmlns:a16="http://schemas.microsoft.com/office/drawing/2014/main" id="{2C482237-F4B8-2141-8EDA-37F95C277F64}"/>
                </a:ext>
              </a:extLst>
            </xdr:cNvPr>
            <xdr:cNvSpPr txBox="1"/>
          </xdr:nvSpPr>
          <xdr:spPr>
            <a:xfrm>
              <a:off x="13497086594" y="5146486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370</xdr:row>
      <xdr:rowOff>114073</xdr:rowOff>
    </xdr:from>
    <xdr:ext cx="864875" cy="172227"/>
    <mc:AlternateContent xmlns:mc="http://schemas.openxmlformats.org/markup-compatibility/2006" xmlns:a14="http://schemas.microsoft.com/office/drawing/2010/main">
      <mc:Choice Requires="a14">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55" name="TextBox 154">
              <a:extLst>
                <a:ext uri="{FF2B5EF4-FFF2-40B4-BE49-F238E27FC236}">
                  <a16:creationId xmlns:a16="http://schemas.microsoft.com/office/drawing/2014/main" id="{5A8C2C08-66A5-D84B-898A-A7D086752E2D}"/>
                </a:ext>
              </a:extLst>
            </xdr:cNvPr>
            <xdr:cNvSpPr txBox="1"/>
          </xdr:nvSpPr>
          <xdr:spPr>
            <a:xfrm>
              <a:off x="13495502508" y="5022217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367</xdr:row>
      <xdr:rowOff>167106</xdr:rowOff>
    </xdr:from>
    <xdr:to>
      <xdr:col>8</xdr:col>
      <xdr:colOff>344237</xdr:colOff>
      <xdr:row>378</xdr:row>
      <xdr:rowOff>80211</xdr:rowOff>
    </xdr:to>
    <xdr:cxnSp macro="">
      <xdr:nvCxnSpPr>
        <xdr:cNvPr id="158" name="Straight Arrow Connector 157">
          <a:extLst>
            <a:ext uri="{FF2B5EF4-FFF2-40B4-BE49-F238E27FC236}">
              <a16:creationId xmlns:a16="http://schemas.microsoft.com/office/drawing/2014/main" id="{758356B2-3419-614C-BE96-3B3D66C174C1}"/>
            </a:ext>
          </a:extLst>
        </xdr:cNvPr>
        <xdr:cNvCxnSpPr/>
      </xdr:nvCxnSpPr>
      <xdr:spPr>
        <a:xfrm flipH="1" flipV="1">
          <a:off x="13491953685" y="49660690"/>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376</xdr:row>
      <xdr:rowOff>73526</xdr:rowOff>
    </xdr:from>
    <xdr:to>
      <xdr:col>8</xdr:col>
      <xdr:colOff>658396</xdr:colOff>
      <xdr:row>376</xdr:row>
      <xdr:rowOff>76868</xdr:rowOff>
    </xdr:to>
    <xdr:cxnSp macro="">
      <xdr:nvCxnSpPr>
        <xdr:cNvPr id="159" name="Straight Arrow Connector 158">
          <a:extLst>
            <a:ext uri="{FF2B5EF4-FFF2-40B4-BE49-F238E27FC236}">
              <a16:creationId xmlns:a16="http://schemas.microsoft.com/office/drawing/2014/main" id="{7DC135DC-0B34-2549-81E0-6297568E9694}"/>
            </a:ext>
          </a:extLst>
        </xdr:cNvPr>
        <xdr:cNvCxnSpPr/>
      </xdr:nvCxnSpPr>
      <xdr:spPr>
        <a:xfrm flipV="1">
          <a:off x="13491639526" y="51410659"/>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376</xdr:row>
      <xdr:rowOff>141384</xdr:rowOff>
    </xdr:from>
    <xdr:ext cx="864875" cy="172227"/>
    <mc:AlternateContent xmlns:mc="http://schemas.openxmlformats.org/markup-compatibility/2006" xmlns:a14="http://schemas.microsoft.com/office/drawing/2010/main">
      <mc:Choice Requires="a14">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66" name="TextBox 165">
              <a:extLst>
                <a:ext uri="{FF2B5EF4-FFF2-40B4-BE49-F238E27FC236}">
                  <a16:creationId xmlns:a16="http://schemas.microsoft.com/office/drawing/2014/main" id="{1D5647DE-8FFF-494F-BF6F-3640972FFF02}"/>
                </a:ext>
              </a:extLst>
            </xdr:cNvPr>
            <xdr:cNvSpPr txBox="1"/>
          </xdr:nvSpPr>
          <xdr:spPr>
            <a:xfrm>
              <a:off x="13493467777" y="5147851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370</xdr:row>
      <xdr:rowOff>91313</xdr:rowOff>
    </xdr:from>
    <xdr:ext cx="864875" cy="172227"/>
    <mc:AlternateContent xmlns:mc="http://schemas.openxmlformats.org/markup-compatibility/2006" xmlns:a14="http://schemas.microsoft.com/office/drawing/2010/main">
      <mc:Choice Requires="a14">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68" name="TextBox 167">
              <a:extLst>
                <a:ext uri="{FF2B5EF4-FFF2-40B4-BE49-F238E27FC236}">
                  <a16:creationId xmlns:a16="http://schemas.microsoft.com/office/drawing/2014/main" id="{C6B58017-2B86-0E46-B4B5-1DAE7A9FBC55}"/>
                </a:ext>
              </a:extLst>
            </xdr:cNvPr>
            <xdr:cNvSpPr txBox="1"/>
          </xdr:nvSpPr>
          <xdr:spPr>
            <a:xfrm>
              <a:off x="13491382973" y="5019941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371</xdr:row>
      <xdr:rowOff>9104</xdr:rowOff>
    </xdr:from>
    <xdr:to>
      <xdr:col>3</xdr:col>
      <xdr:colOff>350503</xdr:colOff>
      <xdr:row>376</xdr:row>
      <xdr:rowOff>72831</xdr:rowOff>
    </xdr:to>
    <xdr:cxnSp macro="">
      <xdr:nvCxnSpPr>
        <xdr:cNvPr id="170" name="Straight Connector 169">
          <a:extLst>
            <a:ext uri="{FF2B5EF4-FFF2-40B4-BE49-F238E27FC236}">
              <a16:creationId xmlns:a16="http://schemas.microsoft.com/office/drawing/2014/main" id="{8D4EA8D0-DE20-3741-BC7E-FED7F4EBE8F1}"/>
            </a:ext>
          </a:extLst>
        </xdr:cNvPr>
        <xdr:cNvCxnSpPr/>
      </xdr:nvCxnSpPr>
      <xdr:spPr>
        <a:xfrm>
          <a:off x="13496066953" y="50322043"/>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371</xdr:row>
      <xdr:rowOff>0</xdr:rowOff>
    </xdr:from>
    <xdr:to>
      <xdr:col>8</xdr:col>
      <xdr:colOff>314088</xdr:colOff>
      <xdr:row>376</xdr:row>
      <xdr:rowOff>63727</xdr:rowOff>
    </xdr:to>
    <xdr:cxnSp macro="">
      <xdr:nvCxnSpPr>
        <xdr:cNvPr id="173" name="Straight Connector 172">
          <a:extLst>
            <a:ext uri="{FF2B5EF4-FFF2-40B4-BE49-F238E27FC236}">
              <a16:creationId xmlns:a16="http://schemas.microsoft.com/office/drawing/2014/main" id="{E0665894-65FA-D648-8C88-1B48C13DA357}"/>
            </a:ext>
          </a:extLst>
        </xdr:cNvPr>
        <xdr:cNvCxnSpPr/>
      </xdr:nvCxnSpPr>
      <xdr:spPr>
        <a:xfrm>
          <a:off x="13491983834" y="50312939"/>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236704</xdr:colOff>
      <xdr:row>372</xdr:row>
      <xdr:rowOff>95864</xdr:rowOff>
    </xdr:from>
    <xdr:ext cx="1349937" cy="172227"/>
    <mc:AlternateContent xmlns:mc="http://schemas.openxmlformats.org/markup-compatibility/2006" xmlns:a14="http://schemas.microsoft.com/office/drawing/2010/main">
      <mc:Choice Requires="a14">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174" name="TextBox 173">
              <a:extLst>
                <a:ext uri="{FF2B5EF4-FFF2-40B4-BE49-F238E27FC236}">
                  <a16:creationId xmlns:a16="http://schemas.microsoft.com/office/drawing/2014/main" id="{08CE2A01-3706-2E47-AA6F-03DE4E8406AC}"/>
                </a:ext>
              </a:extLst>
            </xdr:cNvPr>
            <xdr:cNvSpPr txBox="1"/>
          </xdr:nvSpPr>
          <xdr:spPr>
            <a:xfrm rot="1690618">
              <a:off x="13492359094" y="5061364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550790</xdr:colOff>
      <xdr:row>372</xdr:row>
      <xdr:rowOff>77657</xdr:rowOff>
    </xdr:from>
    <xdr:ext cx="1349937" cy="172227"/>
    <mc:AlternateContent xmlns:mc="http://schemas.openxmlformats.org/markup-compatibility/2006" xmlns:a14="http://schemas.microsoft.com/office/drawing/2010/main">
      <mc:Choice Requires="a14">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175" name="TextBox 174">
              <a:extLst>
                <a:ext uri="{FF2B5EF4-FFF2-40B4-BE49-F238E27FC236}">
                  <a16:creationId xmlns:a16="http://schemas.microsoft.com/office/drawing/2014/main" id="{E24E6147-7E57-D84D-A5D3-6488D92E548F}"/>
                </a:ext>
              </a:extLst>
            </xdr:cNvPr>
            <xdr:cNvSpPr txBox="1"/>
          </xdr:nvSpPr>
          <xdr:spPr>
            <a:xfrm rot="2387277">
              <a:off x="13496164542" y="50595435"/>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twoCellAnchor>
    <xdr:from>
      <xdr:col>2</xdr:col>
      <xdr:colOff>450645</xdr:colOff>
      <xdr:row>373</xdr:row>
      <xdr:rowOff>54624</xdr:rowOff>
    </xdr:from>
    <xdr:to>
      <xdr:col>2</xdr:col>
      <xdr:colOff>578100</xdr:colOff>
      <xdr:row>374</xdr:row>
      <xdr:rowOff>4552</xdr:rowOff>
    </xdr:to>
    <xdr:sp macro="" textlink="">
      <xdr:nvSpPr>
        <xdr:cNvPr id="176" name="Oval 175">
          <a:extLst>
            <a:ext uri="{FF2B5EF4-FFF2-40B4-BE49-F238E27FC236}">
              <a16:creationId xmlns:a16="http://schemas.microsoft.com/office/drawing/2014/main" id="{A946E8D8-DA5C-0902-0423-D9564ABA221F}"/>
            </a:ext>
          </a:extLst>
        </xdr:cNvPr>
        <xdr:cNvSpPr/>
      </xdr:nvSpPr>
      <xdr:spPr>
        <a:xfrm>
          <a:off x="13496663262" y="54277706"/>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7</xdr:col>
      <xdr:colOff>286774</xdr:colOff>
      <xdr:row>372</xdr:row>
      <xdr:rowOff>186630</xdr:rowOff>
    </xdr:from>
    <xdr:to>
      <xdr:col>7</xdr:col>
      <xdr:colOff>414229</xdr:colOff>
      <xdr:row>373</xdr:row>
      <xdr:rowOff>136559</xdr:rowOff>
    </xdr:to>
    <xdr:sp macro="" textlink="">
      <xdr:nvSpPr>
        <xdr:cNvPr id="177" name="Oval 176">
          <a:extLst>
            <a:ext uri="{FF2B5EF4-FFF2-40B4-BE49-F238E27FC236}">
              <a16:creationId xmlns:a16="http://schemas.microsoft.com/office/drawing/2014/main" id="{523422ED-361D-5F3C-EB26-DBD5BEB2997D}"/>
            </a:ext>
          </a:extLst>
        </xdr:cNvPr>
        <xdr:cNvSpPr/>
      </xdr:nvSpPr>
      <xdr:spPr>
        <a:xfrm>
          <a:off x="13492707599" y="54204874"/>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509821</xdr:colOff>
      <xdr:row>374</xdr:row>
      <xdr:rowOff>45520</xdr:rowOff>
    </xdr:from>
    <xdr:to>
      <xdr:col>2</xdr:col>
      <xdr:colOff>509821</xdr:colOff>
      <xdr:row>376</xdr:row>
      <xdr:rowOff>22759</xdr:rowOff>
    </xdr:to>
    <xdr:cxnSp macro="">
      <xdr:nvCxnSpPr>
        <xdr:cNvPr id="179" name="Straight Connector 178">
          <a:extLst>
            <a:ext uri="{FF2B5EF4-FFF2-40B4-BE49-F238E27FC236}">
              <a16:creationId xmlns:a16="http://schemas.microsoft.com/office/drawing/2014/main" id="{B0C26537-5DA2-1011-3F82-FF900DFB691F}"/>
            </a:ext>
          </a:extLst>
        </xdr:cNvPr>
        <xdr:cNvCxnSpPr/>
      </xdr:nvCxnSpPr>
      <xdr:spPr>
        <a:xfrm>
          <a:off x="13496731541" y="54473441"/>
          <a:ext cx="0" cy="38691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609964</xdr:colOff>
      <xdr:row>373</xdr:row>
      <xdr:rowOff>118352</xdr:rowOff>
    </xdr:from>
    <xdr:to>
      <xdr:col>3</xdr:col>
      <xdr:colOff>327743</xdr:colOff>
      <xdr:row>373</xdr:row>
      <xdr:rowOff>127456</xdr:rowOff>
    </xdr:to>
    <xdr:cxnSp macro="">
      <xdr:nvCxnSpPr>
        <xdr:cNvPr id="180" name="Straight Connector 179">
          <a:extLst>
            <a:ext uri="{FF2B5EF4-FFF2-40B4-BE49-F238E27FC236}">
              <a16:creationId xmlns:a16="http://schemas.microsoft.com/office/drawing/2014/main" id="{FC6DAEEA-4AAC-BE2D-9BF0-7D6E641CE419}"/>
            </a:ext>
          </a:extLst>
        </xdr:cNvPr>
        <xdr:cNvCxnSpPr/>
      </xdr:nvCxnSpPr>
      <xdr:spPr>
        <a:xfrm flipH="1" flipV="1">
          <a:off x="13496089713" y="54341434"/>
          <a:ext cx="541685" cy="910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31865</xdr:colOff>
      <xdr:row>373</xdr:row>
      <xdr:rowOff>27585</xdr:rowOff>
    </xdr:from>
    <xdr:ext cx="864875" cy="172227"/>
    <mc:AlternateContent xmlns:mc="http://schemas.openxmlformats.org/markup-compatibility/2006" xmlns:a14="http://schemas.microsoft.com/office/drawing/2010/main">
      <mc:Choice Requires="a14">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200</m:t>
                    </m:r>
                  </m:oMath>
                </m:oMathPara>
              </a14:m>
              <a:endParaRPr lang="en-US" sz="1100"/>
            </a:p>
          </xdr:txBody>
        </xdr:sp>
      </mc:Choice>
      <mc:Fallback xmlns="">
        <xdr:sp macro="" textlink="">
          <xdr:nvSpPr>
            <xdr:cNvPr id="183" name="TextBox 182">
              <a:extLst>
                <a:ext uri="{FF2B5EF4-FFF2-40B4-BE49-F238E27FC236}">
                  <a16:creationId xmlns:a16="http://schemas.microsoft.com/office/drawing/2014/main" id="{1CEA9AC1-446C-F16E-D50B-E9A03823BB79}"/>
                </a:ext>
              </a:extLst>
            </xdr:cNvPr>
            <xdr:cNvSpPr txBox="1"/>
          </xdr:nvSpPr>
          <xdr:spPr>
            <a:xfrm>
              <a:off x="13495520716" y="5425066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200</a:t>
              </a:r>
              <a:endParaRPr lang="en-US" sz="1100"/>
            </a:p>
          </xdr:txBody>
        </xdr:sp>
      </mc:Fallback>
    </mc:AlternateContent>
    <xdr:clientData/>
  </xdr:oneCellAnchor>
  <xdr:oneCellAnchor>
    <xdr:from>
      <xdr:col>2</xdr:col>
      <xdr:colOff>13656</xdr:colOff>
      <xdr:row>376</xdr:row>
      <xdr:rowOff>91312</xdr:rowOff>
    </xdr:from>
    <xdr:ext cx="864875"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1,000</m:t>
                    </m:r>
                  </m:oMath>
                </m:oMathPara>
              </a14:m>
              <a:endParaRPr lang="en-US" sz="1100"/>
            </a:p>
          </xdr:txBody>
        </xdr:sp>
      </mc:Choice>
      <mc:Fallback xmlns="">
        <xdr:sp macro="" textlink="">
          <xdr:nvSpPr>
            <xdr:cNvPr id="184" name="TextBox 183">
              <a:extLst>
                <a:ext uri="{FF2B5EF4-FFF2-40B4-BE49-F238E27FC236}">
                  <a16:creationId xmlns:a16="http://schemas.microsoft.com/office/drawing/2014/main" id="{ABBFE00B-A4AE-20AF-3930-879FE94CA228}"/>
                </a:ext>
              </a:extLst>
            </xdr:cNvPr>
            <xdr:cNvSpPr txBox="1"/>
          </xdr:nvSpPr>
          <xdr:spPr>
            <a:xfrm>
              <a:off x="13496362831" y="54928911"/>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1,000</a:t>
              </a:r>
              <a:endParaRPr lang="en-US" sz="1100"/>
            </a:p>
          </xdr:txBody>
        </xdr:sp>
      </mc:Fallback>
    </mc:AlternateContent>
    <xdr:clientData/>
  </xdr:oneCellAnchor>
  <xdr:twoCellAnchor>
    <xdr:from>
      <xdr:col>7</xdr:col>
      <xdr:colOff>436990</xdr:colOff>
      <xdr:row>373</xdr:row>
      <xdr:rowOff>54624</xdr:rowOff>
    </xdr:from>
    <xdr:to>
      <xdr:col>8</xdr:col>
      <xdr:colOff>304983</xdr:colOff>
      <xdr:row>373</xdr:row>
      <xdr:rowOff>59176</xdr:rowOff>
    </xdr:to>
    <xdr:cxnSp macro="">
      <xdr:nvCxnSpPr>
        <xdr:cNvPr id="185" name="Straight Connector 184">
          <a:extLst>
            <a:ext uri="{FF2B5EF4-FFF2-40B4-BE49-F238E27FC236}">
              <a16:creationId xmlns:a16="http://schemas.microsoft.com/office/drawing/2014/main" id="{593DF84B-4852-9F1F-7502-A2F394761FA0}"/>
            </a:ext>
          </a:extLst>
        </xdr:cNvPr>
        <xdr:cNvCxnSpPr/>
      </xdr:nvCxnSpPr>
      <xdr:spPr>
        <a:xfrm flipH="1" flipV="1">
          <a:off x="13491992939" y="54277706"/>
          <a:ext cx="691899" cy="4552"/>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332294</xdr:colOff>
      <xdr:row>373</xdr:row>
      <xdr:rowOff>177527</xdr:rowOff>
    </xdr:from>
    <xdr:to>
      <xdr:col>7</xdr:col>
      <xdr:colOff>336846</xdr:colOff>
      <xdr:row>376</xdr:row>
      <xdr:rowOff>36415</xdr:rowOff>
    </xdr:to>
    <xdr:cxnSp macro="">
      <xdr:nvCxnSpPr>
        <xdr:cNvPr id="187" name="Straight Connector 186">
          <a:extLst>
            <a:ext uri="{FF2B5EF4-FFF2-40B4-BE49-F238E27FC236}">
              <a16:creationId xmlns:a16="http://schemas.microsoft.com/office/drawing/2014/main" id="{8F5A29E7-51BB-B954-296A-D9AC77AE05D0}"/>
            </a:ext>
          </a:extLst>
        </xdr:cNvPr>
        <xdr:cNvCxnSpPr/>
      </xdr:nvCxnSpPr>
      <xdr:spPr>
        <a:xfrm flipH="1">
          <a:off x="13492784982" y="54400609"/>
          <a:ext cx="4552" cy="473405"/>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8</xdr:col>
      <xdr:colOff>40969</xdr:colOff>
      <xdr:row>372</xdr:row>
      <xdr:rowOff>168696</xdr:rowOff>
    </xdr:from>
    <xdr:ext cx="864875" cy="172227"/>
    <mc:AlternateContent xmlns:mc="http://schemas.openxmlformats.org/markup-compatibility/2006" xmlns:a14="http://schemas.microsoft.com/office/drawing/2010/main">
      <mc:Choice Requires="a14">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300</m:t>
                    </m:r>
                  </m:oMath>
                </m:oMathPara>
              </a14:m>
              <a:endParaRPr lang="en-US" sz="1100"/>
            </a:p>
          </xdr:txBody>
        </xdr:sp>
      </mc:Choice>
      <mc:Fallback xmlns="">
        <xdr:sp macro="" textlink="">
          <xdr:nvSpPr>
            <xdr:cNvPr id="189" name="TextBox 188">
              <a:extLst>
                <a:ext uri="{FF2B5EF4-FFF2-40B4-BE49-F238E27FC236}">
                  <a16:creationId xmlns:a16="http://schemas.microsoft.com/office/drawing/2014/main" id="{01BB6D1F-865B-4F8D-BF19-A474BAF1B13C}"/>
                </a:ext>
              </a:extLst>
            </xdr:cNvPr>
            <xdr:cNvSpPr txBox="1"/>
          </xdr:nvSpPr>
          <xdr:spPr>
            <a:xfrm>
              <a:off x="13491392078" y="5418694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300</a:t>
              </a:r>
              <a:endParaRPr lang="en-US" sz="1100"/>
            </a:p>
          </xdr:txBody>
        </xdr:sp>
      </mc:Fallback>
    </mc:AlternateContent>
    <xdr:clientData/>
  </xdr:oneCellAnchor>
  <xdr:oneCellAnchor>
    <xdr:from>
      <xdr:col>6</xdr:col>
      <xdr:colOff>723764</xdr:colOff>
      <xdr:row>376</xdr:row>
      <xdr:rowOff>109520</xdr:rowOff>
    </xdr:from>
    <xdr:ext cx="864875" cy="172227"/>
    <mc:AlternateContent xmlns:mc="http://schemas.openxmlformats.org/markup-compatibility/2006" xmlns:a14="http://schemas.microsoft.com/office/drawing/2010/main">
      <mc:Choice Requires="a14">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0" name="TextBox 189">
              <a:extLst>
                <a:ext uri="{FF2B5EF4-FFF2-40B4-BE49-F238E27FC236}">
                  <a16:creationId xmlns:a16="http://schemas.microsoft.com/office/drawing/2014/main" id="{FAAE11EB-02B8-CCAD-8C71-D20DA191574C}"/>
                </a:ext>
              </a:extLst>
            </xdr:cNvPr>
            <xdr:cNvSpPr txBox="1"/>
          </xdr:nvSpPr>
          <xdr:spPr>
            <a:xfrm>
              <a:off x="13492357096" y="5494711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3</xdr:col>
      <xdr:colOff>327526</xdr:colOff>
      <xdr:row>480</xdr:row>
      <xdr:rowOff>167106</xdr:rowOff>
    </xdr:from>
    <xdr:to>
      <xdr:col>3</xdr:col>
      <xdr:colOff>344237</xdr:colOff>
      <xdr:row>491</xdr:row>
      <xdr:rowOff>80211</xdr:rowOff>
    </xdr:to>
    <xdr:cxnSp macro="">
      <xdr:nvCxnSpPr>
        <xdr:cNvPr id="191" name="Straight Arrow Connector 190">
          <a:extLst>
            <a:ext uri="{FF2B5EF4-FFF2-40B4-BE49-F238E27FC236}">
              <a16:creationId xmlns:a16="http://schemas.microsoft.com/office/drawing/2014/main" id="{089DEBEB-5627-C24F-A488-2D5C0BC6FB41}"/>
            </a:ext>
          </a:extLst>
        </xdr:cNvPr>
        <xdr:cNvCxnSpPr/>
      </xdr:nvCxnSpPr>
      <xdr:spPr>
        <a:xfrm flipH="1" flipV="1">
          <a:off x="13496073219"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489</xdr:row>
      <xdr:rowOff>73526</xdr:rowOff>
    </xdr:from>
    <xdr:to>
      <xdr:col>3</xdr:col>
      <xdr:colOff>658396</xdr:colOff>
      <xdr:row>489</xdr:row>
      <xdr:rowOff>76868</xdr:rowOff>
    </xdr:to>
    <xdr:cxnSp macro="">
      <xdr:nvCxnSpPr>
        <xdr:cNvPr id="192" name="Straight Arrow Connector 191">
          <a:extLst>
            <a:ext uri="{FF2B5EF4-FFF2-40B4-BE49-F238E27FC236}">
              <a16:creationId xmlns:a16="http://schemas.microsoft.com/office/drawing/2014/main" id="{E016DA55-6513-1E49-896E-943C87762D3E}"/>
            </a:ext>
          </a:extLst>
        </xdr:cNvPr>
        <xdr:cNvCxnSpPr/>
      </xdr:nvCxnSpPr>
      <xdr:spPr>
        <a:xfrm flipV="1">
          <a:off x="13495759060"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113800</xdr:colOff>
      <xdr:row>489</xdr:row>
      <xdr:rowOff>127728</xdr:rowOff>
    </xdr:from>
    <xdr:ext cx="864875" cy="172227"/>
    <mc:AlternateContent xmlns:mc="http://schemas.openxmlformats.org/markup-compatibility/2006" xmlns:a14="http://schemas.microsoft.com/office/drawing/2010/main">
      <mc:Choice Requires="a14">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193" name="TextBox 192">
              <a:extLst>
                <a:ext uri="{FF2B5EF4-FFF2-40B4-BE49-F238E27FC236}">
                  <a16:creationId xmlns:a16="http://schemas.microsoft.com/office/drawing/2014/main" id="{E30FB32C-3E18-C74E-8B73-18B0875E08F9}"/>
                </a:ext>
              </a:extLst>
            </xdr:cNvPr>
            <xdr:cNvSpPr txBox="1"/>
          </xdr:nvSpPr>
          <xdr:spPr>
            <a:xfrm>
              <a:off x="13497086594" y="54965327"/>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oneCellAnchor>
    <xdr:from>
      <xdr:col>3</xdr:col>
      <xdr:colOff>50073</xdr:colOff>
      <xdr:row>483</xdr:row>
      <xdr:rowOff>114073</xdr:rowOff>
    </xdr:from>
    <xdr:ext cx="864875" cy="172227"/>
    <mc:AlternateContent xmlns:mc="http://schemas.openxmlformats.org/markup-compatibility/2006" xmlns:a14="http://schemas.microsoft.com/office/drawing/2010/main">
      <mc:Choice Requires="a14">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194" name="TextBox 193">
              <a:extLst>
                <a:ext uri="{FF2B5EF4-FFF2-40B4-BE49-F238E27FC236}">
                  <a16:creationId xmlns:a16="http://schemas.microsoft.com/office/drawing/2014/main" id="{73BDD0D9-61BE-B944-80D1-8038E01605F8}"/>
                </a:ext>
              </a:extLst>
            </xdr:cNvPr>
            <xdr:cNvSpPr txBox="1"/>
          </xdr:nvSpPr>
          <xdr:spPr>
            <a:xfrm>
              <a:off x="13495502508" y="5372263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twoCellAnchor>
    <xdr:from>
      <xdr:col>8</xdr:col>
      <xdr:colOff>327526</xdr:colOff>
      <xdr:row>480</xdr:row>
      <xdr:rowOff>167106</xdr:rowOff>
    </xdr:from>
    <xdr:to>
      <xdr:col>8</xdr:col>
      <xdr:colOff>344237</xdr:colOff>
      <xdr:row>491</xdr:row>
      <xdr:rowOff>80211</xdr:rowOff>
    </xdr:to>
    <xdr:cxnSp macro="">
      <xdr:nvCxnSpPr>
        <xdr:cNvPr id="195" name="Straight Arrow Connector 194">
          <a:extLst>
            <a:ext uri="{FF2B5EF4-FFF2-40B4-BE49-F238E27FC236}">
              <a16:creationId xmlns:a16="http://schemas.microsoft.com/office/drawing/2014/main" id="{67935145-D6BF-9643-8EBB-D32C43AC7E56}"/>
            </a:ext>
          </a:extLst>
        </xdr:cNvPr>
        <xdr:cNvCxnSpPr/>
      </xdr:nvCxnSpPr>
      <xdr:spPr>
        <a:xfrm flipH="1" flipV="1">
          <a:off x="13491953685" y="53161156"/>
          <a:ext cx="16711" cy="2166331"/>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5</xdr:col>
      <xdr:colOff>344238</xdr:colOff>
      <xdr:row>489</xdr:row>
      <xdr:rowOff>73526</xdr:rowOff>
    </xdr:from>
    <xdr:to>
      <xdr:col>8</xdr:col>
      <xdr:colOff>658396</xdr:colOff>
      <xdr:row>489</xdr:row>
      <xdr:rowOff>76868</xdr:rowOff>
    </xdr:to>
    <xdr:cxnSp macro="">
      <xdr:nvCxnSpPr>
        <xdr:cNvPr id="196" name="Straight Arrow Connector 195">
          <a:extLst>
            <a:ext uri="{FF2B5EF4-FFF2-40B4-BE49-F238E27FC236}">
              <a16:creationId xmlns:a16="http://schemas.microsoft.com/office/drawing/2014/main" id="{54B3FB90-50B4-F543-8AEB-DBF9D67FE192}"/>
            </a:ext>
          </a:extLst>
        </xdr:cNvPr>
        <xdr:cNvCxnSpPr/>
      </xdr:nvCxnSpPr>
      <xdr:spPr>
        <a:xfrm flipV="1">
          <a:off x="13491639526" y="54911125"/>
          <a:ext cx="2785878"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436990</xdr:colOff>
      <xdr:row>489</xdr:row>
      <xdr:rowOff>141384</xdr:rowOff>
    </xdr:from>
    <xdr:ext cx="864875" cy="172227"/>
    <mc:AlternateContent xmlns:mc="http://schemas.openxmlformats.org/markup-compatibility/2006" xmlns:a14="http://schemas.microsoft.com/office/drawing/2010/main">
      <mc:Choice Requires="a14">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197" name="TextBox 196">
              <a:extLst>
                <a:ext uri="{FF2B5EF4-FFF2-40B4-BE49-F238E27FC236}">
                  <a16:creationId xmlns:a16="http://schemas.microsoft.com/office/drawing/2014/main" id="{FDB42242-00EE-694A-9FF1-C04F17988A7A}"/>
                </a:ext>
              </a:extLst>
            </xdr:cNvPr>
            <xdr:cNvSpPr txBox="1"/>
          </xdr:nvSpPr>
          <xdr:spPr>
            <a:xfrm>
              <a:off x="13493467777" y="54978983"/>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oneCellAnchor>
    <xdr:from>
      <xdr:col>8</xdr:col>
      <xdr:colOff>50074</xdr:colOff>
      <xdr:row>483</xdr:row>
      <xdr:rowOff>91313</xdr:rowOff>
    </xdr:from>
    <xdr:ext cx="864875" cy="172227"/>
    <mc:AlternateContent xmlns:mc="http://schemas.openxmlformats.org/markup-compatibility/2006" xmlns:a14="http://schemas.microsoft.com/office/drawing/2010/main">
      <mc:Choice Requires="a14">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198" name="TextBox 197">
              <a:extLst>
                <a:ext uri="{FF2B5EF4-FFF2-40B4-BE49-F238E27FC236}">
                  <a16:creationId xmlns:a16="http://schemas.microsoft.com/office/drawing/2014/main" id="{288A0FBF-2EED-CA4A-8611-43C675AB5DF4}"/>
                </a:ext>
              </a:extLst>
            </xdr:cNvPr>
            <xdr:cNvSpPr txBox="1"/>
          </xdr:nvSpPr>
          <xdr:spPr>
            <a:xfrm>
              <a:off x="13491382973" y="53699879"/>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twoCellAnchor>
    <xdr:from>
      <xdr:col>1</xdr:col>
      <xdr:colOff>619068</xdr:colOff>
      <xdr:row>484</xdr:row>
      <xdr:rowOff>9104</xdr:rowOff>
    </xdr:from>
    <xdr:to>
      <xdr:col>3</xdr:col>
      <xdr:colOff>350503</xdr:colOff>
      <xdr:row>489</xdr:row>
      <xdr:rowOff>72831</xdr:rowOff>
    </xdr:to>
    <xdr:cxnSp macro="">
      <xdr:nvCxnSpPr>
        <xdr:cNvPr id="199" name="Straight Connector 198">
          <a:extLst>
            <a:ext uri="{FF2B5EF4-FFF2-40B4-BE49-F238E27FC236}">
              <a16:creationId xmlns:a16="http://schemas.microsoft.com/office/drawing/2014/main" id="{C68F98BF-E3F3-294C-865D-750E656F5E43}"/>
            </a:ext>
          </a:extLst>
        </xdr:cNvPr>
        <xdr:cNvCxnSpPr/>
      </xdr:nvCxnSpPr>
      <xdr:spPr>
        <a:xfrm>
          <a:off x="13496066953" y="53822509"/>
          <a:ext cx="1379248"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40968</xdr:colOff>
      <xdr:row>484</xdr:row>
      <xdr:rowOff>0</xdr:rowOff>
    </xdr:from>
    <xdr:to>
      <xdr:col>8</xdr:col>
      <xdr:colOff>314088</xdr:colOff>
      <xdr:row>489</xdr:row>
      <xdr:rowOff>63727</xdr:rowOff>
    </xdr:to>
    <xdr:cxnSp macro="">
      <xdr:nvCxnSpPr>
        <xdr:cNvPr id="200" name="Straight Connector 199">
          <a:extLst>
            <a:ext uri="{FF2B5EF4-FFF2-40B4-BE49-F238E27FC236}">
              <a16:creationId xmlns:a16="http://schemas.microsoft.com/office/drawing/2014/main" id="{9C21F5D1-7DAD-C742-8A6A-3800A9C2B9BD}"/>
            </a:ext>
          </a:extLst>
        </xdr:cNvPr>
        <xdr:cNvCxnSpPr/>
      </xdr:nvCxnSpPr>
      <xdr:spPr>
        <a:xfrm>
          <a:off x="13491983834" y="53813405"/>
          <a:ext cx="1920933" cy="1087921"/>
        </a:xfrm>
        <a:prstGeom prst="line">
          <a:avLst/>
        </a:prstGeom>
      </xdr:spPr>
      <xdr:style>
        <a:lnRef idx="3">
          <a:schemeClr val="dk1"/>
        </a:lnRef>
        <a:fillRef idx="0">
          <a:schemeClr val="dk1"/>
        </a:fillRef>
        <a:effectRef idx="2">
          <a:schemeClr val="dk1"/>
        </a:effectRef>
        <a:fontRef idx="minor">
          <a:schemeClr val="tx1"/>
        </a:fontRef>
      </xdr:style>
    </xdr:cxnSp>
    <xdr:clientData/>
  </xdr:twoCellAnchor>
  <xdr:oneCellAnchor>
    <xdr:from>
      <xdr:col>6</xdr:col>
      <xdr:colOff>518927</xdr:colOff>
      <xdr:row>486</xdr:row>
      <xdr:rowOff>59448</xdr:rowOff>
    </xdr:from>
    <xdr:ext cx="1349937" cy="172227"/>
    <mc:AlternateContent xmlns:mc="http://schemas.openxmlformats.org/markup-compatibility/2006" xmlns:a14="http://schemas.microsoft.com/office/drawing/2010/main">
      <mc:Choice Requires="a14">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=500−0.1</m:t>
                    </m:r>
                    <m:r>
                      <a:rPr lang="en-US" sz="1100" b="0" i="1">
                        <a:latin typeface="Cambria Math" panose="02040503050406030204" pitchFamily="18" charset="0"/>
                      </a:rPr>
                      <m:t>𝑥</m:t>
                    </m:r>
                  </m:oMath>
                </m:oMathPara>
              </a14:m>
              <a:endParaRPr lang="en-US" sz="1100"/>
            </a:p>
          </xdr:txBody>
        </xdr:sp>
      </mc:Choice>
      <mc:Fallback xmlns="">
        <xdr:sp macro="" textlink="">
          <xdr:nvSpPr>
            <xdr:cNvPr id="201" name="TextBox 200">
              <a:extLst>
                <a:ext uri="{FF2B5EF4-FFF2-40B4-BE49-F238E27FC236}">
                  <a16:creationId xmlns:a16="http://schemas.microsoft.com/office/drawing/2014/main" id="{F9289708-5237-2F44-8846-33DCE07AB3FB}"/>
                </a:ext>
              </a:extLst>
            </xdr:cNvPr>
            <xdr:cNvSpPr txBox="1"/>
          </xdr:nvSpPr>
          <xdr:spPr>
            <a:xfrm rot="1690618">
              <a:off x="13492076871" y="64560882"/>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𝑦=500−0.1𝑥</a:t>
              </a:r>
              <a:endParaRPr lang="en-US" sz="1100"/>
            </a:p>
          </xdr:txBody>
        </xdr:sp>
      </mc:Fallback>
    </mc:AlternateContent>
    <xdr:clientData/>
  </xdr:oneCellAnchor>
  <xdr:oneCellAnchor>
    <xdr:from>
      <xdr:col>1</xdr:col>
      <xdr:colOff>186880</xdr:colOff>
      <xdr:row>484</xdr:row>
      <xdr:rowOff>174854</xdr:rowOff>
    </xdr:from>
    <xdr:ext cx="1378437" cy="318036"/>
    <mc:AlternateContent xmlns:mc="http://schemas.openxmlformats.org/markup-compatibility/2006" xmlns:a14="http://schemas.microsoft.com/office/drawing/2010/main">
      <mc:Choice Requires="a14">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=400−</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02" name="TextBox 201">
              <a:extLst>
                <a:ext uri="{FF2B5EF4-FFF2-40B4-BE49-F238E27FC236}">
                  <a16:creationId xmlns:a16="http://schemas.microsoft.com/office/drawing/2014/main" id="{06FBA7AC-B3A5-104F-BF40-5384267B6392}"/>
                </a:ext>
              </a:extLst>
            </xdr:cNvPr>
            <xdr:cNvSpPr txBox="1"/>
          </xdr:nvSpPr>
          <xdr:spPr>
            <a:xfrm rot="1555840">
              <a:off x="13496499952" y="63037578"/>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𝑦=400−</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5</xdr:col>
      <xdr:colOff>782939</xdr:colOff>
      <xdr:row>488</xdr:row>
      <xdr:rowOff>177526</xdr:rowOff>
    </xdr:from>
    <xdr:to>
      <xdr:col>6</xdr:col>
      <xdr:colOff>86487</xdr:colOff>
      <xdr:row>489</xdr:row>
      <xdr:rowOff>127456</xdr:rowOff>
    </xdr:to>
    <xdr:sp macro="" textlink="">
      <xdr:nvSpPr>
        <xdr:cNvPr id="204" name="Oval 203">
          <a:extLst>
            <a:ext uri="{FF2B5EF4-FFF2-40B4-BE49-F238E27FC236}">
              <a16:creationId xmlns:a16="http://schemas.microsoft.com/office/drawing/2014/main" id="{F4E71AA3-007D-9742-A332-00E3133768F8}"/>
            </a:ext>
          </a:extLst>
        </xdr:cNvPr>
        <xdr:cNvSpPr/>
      </xdr:nvSpPr>
      <xdr:spPr>
        <a:xfrm>
          <a:off x="13493859248" y="62630573"/>
          <a:ext cx="127455" cy="15476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D</a:t>
          </a:r>
        </a:p>
      </xdr:txBody>
    </xdr:sp>
    <xdr:clientData/>
  </xdr:twoCellAnchor>
  <xdr:twoCellAnchor>
    <xdr:from>
      <xdr:col>3</xdr:col>
      <xdr:colOff>245807</xdr:colOff>
      <xdr:row>483</xdr:row>
      <xdr:rowOff>168424</xdr:rowOff>
    </xdr:from>
    <xdr:to>
      <xdr:col>3</xdr:col>
      <xdr:colOff>373262</xdr:colOff>
      <xdr:row>484</xdr:row>
      <xdr:rowOff>118352</xdr:rowOff>
    </xdr:to>
    <xdr:sp macro="" textlink="">
      <xdr:nvSpPr>
        <xdr:cNvPr id="213" name="Oval 212">
          <a:extLst>
            <a:ext uri="{FF2B5EF4-FFF2-40B4-BE49-F238E27FC236}">
              <a16:creationId xmlns:a16="http://schemas.microsoft.com/office/drawing/2014/main" id="{65F13833-03A0-CE71-EE48-77F281BADF5B}"/>
            </a:ext>
          </a:extLst>
        </xdr:cNvPr>
        <xdr:cNvSpPr/>
      </xdr:nvSpPr>
      <xdr:spPr>
        <a:xfrm>
          <a:off x="13496044194" y="61597277"/>
          <a:ext cx="127455" cy="15476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0</xdr:col>
      <xdr:colOff>578102</xdr:colOff>
      <xdr:row>484</xdr:row>
      <xdr:rowOff>40969</xdr:rowOff>
    </xdr:from>
    <xdr:to>
      <xdr:col>3</xdr:col>
      <xdr:colOff>245807</xdr:colOff>
      <xdr:row>489</xdr:row>
      <xdr:rowOff>63728</xdr:rowOff>
    </xdr:to>
    <xdr:cxnSp macro="">
      <xdr:nvCxnSpPr>
        <xdr:cNvPr id="214" name="Straight Connector 213">
          <a:extLst>
            <a:ext uri="{FF2B5EF4-FFF2-40B4-BE49-F238E27FC236}">
              <a16:creationId xmlns:a16="http://schemas.microsoft.com/office/drawing/2014/main" id="{CDE0922F-B6A8-E2D4-B956-A22ABB19349D}"/>
            </a:ext>
          </a:extLst>
        </xdr:cNvPr>
        <xdr:cNvCxnSpPr>
          <a:cxnSpLocks/>
          <a:stCxn id="213" idx="6"/>
        </xdr:cNvCxnSpPr>
      </xdr:nvCxnSpPr>
      <xdr:spPr>
        <a:xfrm>
          <a:off x="13496171649" y="62903693"/>
          <a:ext cx="2139425" cy="10469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1</xdr:col>
      <xdr:colOff>732870</xdr:colOff>
      <xdr:row>486</xdr:row>
      <xdr:rowOff>82209</xdr:rowOff>
    </xdr:from>
    <xdr:ext cx="1349937" cy="172227"/>
    <mc:AlternateContent xmlns:mc="http://schemas.openxmlformats.org/markup-compatibility/2006" xmlns:a14="http://schemas.microsoft.com/office/drawing/2010/main">
      <mc:Choice Requires="a14">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=400−0.2</m:t>
                    </m:r>
                    <m:r>
                      <a:rPr lang="en-US" sz="1100" b="0" i="1">
                        <a:latin typeface="Cambria Math" panose="02040503050406030204" pitchFamily="18" charset="0"/>
                      </a:rPr>
                      <m:t>𝑥</m:t>
                    </m:r>
                  </m:oMath>
                </m:oMathPara>
              </a14:m>
              <a:endParaRPr lang="en-US" sz="1100"/>
            </a:p>
          </xdr:txBody>
        </xdr:sp>
      </mc:Choice>
      <mc:Fallback xmlns="">
        <xdr:sp macro="" textlink="">
          <xdr:nvSpPr>
            <xdr:cNvPr id="216" name="TextBox 215">
              <a:extLst>
                <a:ext uri="{FF2B5EF4-FFF2-40B4-BE49-F238E27FC236}">
                  <a16:creationId xmlns:a16="http://schemas.microsoft.com/office/drawing/2014/main" id="{24D77215-D657-D6B1-8FFD-4350CCEE8EF6}"/>
                </a:ext>
              </a:extLst>
            </xdr:cNvPr>
            <xdr:cNvSpPr txBox="1"/>
          </xdr:nvSpPr>
          <xdr:spPr>
            <a:xfrm rot="2387277">
              <a:off x="13495982462" y="63354610"/>
              <a:ext cx="134993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𝑦=400−0.2𝑥</a:t>
              </a:r>
              <a:endParaRPr lang="en-US" sz="1100"/>
            </a:p>
          </xdr:txBody>
        </xdr:sp>
      </mc:Fallback>
    </mc:AlternateContent>
    <xdr:clientData/>
  </xdr:oneCellAnchor>
  <xdr:oneCellAnchor>
    <xdr:from>
      <xdr:col>0</xdr:col>
      <xdr:colOff>141112</xdr:colOff>
      <xdr:row>489</xdr:row>
      <xdr:rowOff>91312</xdr:rowOff>
    </xdr:from>
    <xdr:ext cx="864875" cy="172227"/>
    <mc:AlternateContent xmlns:mc="http://schemas.openxmlformats.org/markup-compatibility/2006" xmlns:a14="http://schemas.microsoft.com/office/drawing/2010/main">
      <mc:Choice Requires="a14">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217" name="TextBox 216">
              <a:extLst>
                <a:ext uri="{FF2B5EF4-FFF2-40B4-BE49-F238E27FC236}">
                  <a16:creationId xmlns:a16="http://schemas.microsoft.com/office/drawing/2014/main" id="{B55ACAC7-DF10-7BAD-241E-9083889F0E0B}"/>
                </a:ext>
              </a:extLst>
            </xdr:cNvPr>
            <xdr:cNvSpPr txBox="1"/>
          </xdr:nvSpPr>
          <xdr:spPr>
            <a:xfrm>
              <a:off x="13497883189" y="63978230"/>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6</xdr:col>
      <xdr:colOff>68282</xdr:colOff>
      <xdr:row>481</xdr:row>
      <xdr:rowOff>95592</xdr:rowOff>
    </xdr:from>
    <xdr:to>
      <xdr:col>8</xdr:col>
      <xdr:colOff>345951</xdr:colOff>
      <xdr:row>489</xdr:row>
      <xdr:rowOff>27312</xdr:rowOff>
    </xdr:to>
    <xdr:cxnSp macro="">
      <xdr:nvCxnSpPr>
        <xdr:cNvPr id="218" name="Straight Connector 217">
          <a:extLst>
            <a:ext uri="{FF2B5EF4-FFF2-40B4-BE49-F238E27FC236}">
              <a16:creationId xmlns:a16="http://schemas.microsoft.com/office/drawing/2014/main" id="{4BE7EDA0-2CA1-C794-B22D-CA892258C877}"/>
            </a:ext>
          </a:extLst>
        </xdr:cNvPr>
        <xdr:cNvCxnSpPr/>
      </xdr:nvCxnSpPr>
      <xdr:spPr>
        <a:xfrm>
          <a:off x="13491951971" y="63572832"/>
          <a:ext cx="1925482" cy="157043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104697</xdr:colOff>
      <xdr:row>480</xdr:row>
      <xdr:rowOff>173250</xdr:rowOff>
    </xdr:from>
    <xdr:ext cx="864875" cy="318036"/>
    <mc:AlternateContent xmlns:mc="http://schemas.openxmlformats.org/markup-compatibility/2006" xmlns:a14="http://schemas.microsoft.com/office/drawing/2010/main">
      <mc:Choice Requires="a14">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833</m:t>
                    </m:r>
                    <m:f>
                      <m:fPr>
                        <m:ctrlPr>
                          <a:rPr lang="he-IL" sz="1100" b="0" i="1">
                            <a:latin typeface="Cambria Math" panose="02040503050406030204" pitchFamily="18" charset="0"/>
                          </a:rPr>
                        </m:ctrlPr>
                      </m:fPr>
                      <m:num>
                        <m:r>
                          <a:rPr lang="he-IL" sz="1100" b="0" i="1">
                            <a:latin typeface="Cambria Math" panose="02040503050406030204" pitchFamily="18" charset="0"/>
                          </a:rPr>
                          <m:t>1</m:t>
                        </m:r>
                      </m:num>
                      <m:den>
                        <m:r>
                          <a:rPr lang="he-IL" sz="1100" b="0" i="1">
                            <a:latin typeface="Cambria Math" panose="02040503050406030204" pitchFamily="18" charset="0"/>
                          </a:rPr>
                          <m:t>3</m:t>
                        </m:r>
                      </m:den>
                    </m:f>
                  </m:oMath>
                </m:oMathPara>
              </a14:m>
              <a:endParaRPr lang="en-US" sz="1100"/>
            </a:p>
          </xdr:txBody>
        </xdr:sp>
      </mc:Choice>
      <mc:Fallback xmlns="">
        <xdr:sp macro="" textlink="">
          <xdr:nvSpPr>
            <xdr:cNvPr id="220" name="TextBox 219">
              <a:extLst>
                <a:ext uri="{FF2B5EF4-FFF2-40B4-BE49-F238E27FC236}">
                  <a16:creationId xmlns:a16="http://schemas.microsoft.com/office/drawing/2014/main" id="{61229E39-D7F6-C965-2821-A4EC0221F0C9}"/>
                </a:ext>
              </a:extLst>
            </xdr:cNvPr>
            <xdr:cNvSpPr txBox="1"/>
          </xdr:nvSpPr>
          <xdr:spPr>
            <a:xfrm>
              <a:off x="13491328350" y="63445651"/>
              <a:ext cx="864875"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833 1/3</a:t>
              </a:r>
              <a:endParaRPr lang="en-US" sz="1100"/>
            </a:p>
          </xdr:txBody>
        </xdr:sp>
      </mc:Fallback>
    </mc:AlternateContent>
    <xdr:clientData/>
  </xdr:oneCellAnchor>
  <xdr:oneCellAnchor>
    <xdr:from>
      <xdr:col>6</xdr:col>
      <xdr:colOff>109496</xdr:colOff>
      <xdr:row>484</xdr:row>
      <xdr:rowOff>20087</xdr:rowOff>
    </xdr:from>
    <xdr:ext cx="1378437" cy="318036"/>
    <mc:AlternateContent xmlns:mc="http://schemas.openxmlformats.org/markup-compatibility/2006" xmlns:a14="http://schemas.microsoft.com/office/drawing/2010/main">
      <mc:Choice Requires="a14">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𝑦</m:t>
                    </m:r>
                    <m:r>
                      <a:rPr lang="en-US" sz="1100" b="0" i="1">
                        <a:solidFill>
                          <a:srgbClr val="FF0000"/>
                        </a:solidFill>
                        <a:latin typeface="Cambria Math" panose="02040503050406030204" pitchFamily="18" charset="0"/>
                      </a:rPr>
                      <m:t>=833</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m:t>
                    </m:r>
                    <m:f>
                      <m:fPr>
                        <m:ctrlPr>
                          <a:rPr lang="he-IL" sz="1100" b="0" i="1">
                            <a:solidFill>
                              <a:srgbClr val="FF0000"/>
                            </a:solidFill>
                            <a:latin typeface="Cambria Math" panose="02040503050406030204" pitchFamily="18" charset="0"/>
                          </a:rPr>
                        </m:ctrlPr>
                      </m:fPr>
                      <m:num>
                        <m:r>
                          <a:rPr lang="he-IL" sz="1100" b="0" i="1">
                            <a:solidFill>
                              <a:srgbClr val="FF0000"/>
                            </a:solidFill>
                            <a:latin typeface="Cambria Math" panose="02040503050406030204" pitchFamily="18" charset="0"/>
                          </a:rPr>
                          <m:t>1</m:t>
                        </m:r>
                      </m:num>
                      <m:den>
                        <m:r>
                          <a:rPr lang="he-IL" sz="1100" b="0" i="1">
                            <a:solidFill>
                              <a:srgbClr val="FF0000"/>
                            </a:solidFill>
                            <a:latin typeface="Cambria Math" panose="02040503050406030204" pitchFamily="18" charset="0"/>
                          </a:rPr>
                          <m:t>6</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21" name="TextBox 220">
              <a:extLst>
                <a:ext uri="{FF2B5EF4-FFF2-40B4-BE49-F238E27FC236}">
                  <a16:creationId xmlns:a16="http://schemas.microsoft.com/office/drawing/2014/main" id="{047C7F22-3EBE-605C-005E-2030B3D411E6}"/>
                </a:ext>
              </a:extLst>
            </xdr:cNvPr>
            <xdr:cNvSpPr txBox="1"/>
          </xdr:nvSpPr>
          <xdr:spPr>
            <a:xfrm rot="2411463">
              <a:off x="13492457802" y="64111843"/>
              <a:ext cx="137843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𝑦=</a:t>
              </a:r>
              <a:r>
                <a:rPr lang="he-IL" sz="1100" b="0" i="0">
                  <a:solidFill>
                    <a:srgbClr val="FF0000"/>
                  </a:solidFill>
                  <a:latin typeface="Cambria Math" panose="02040503050406030204" pitchFamily="18" charset="0"/>
                </a:rPr>
                <a:t>833 1/3</a:t>
              </a:r>
              <a:r>
                <a:rPr lang="en-US" sz="1100" b="0" i="0">
                  <a:solidFill>
                    <a:srgbClr val="FF0000"/>
                  </a:solidFill>
                  <a:latin typeface="Cambria Math" panose="02040503050406030204" pitchFamily="18" charset="0"/>
                </a:rPr>
                <a:t>−</a:t>
              </a:r>
              <a:r>
                <a:rPr lang="he-IL" sz="1100" b="0" i="0">
                  <a:solidFill>
                    <a:srgbClr val="FF0000"/>
                  </a:solidFill>
                  <a:latin typeface="Cambria Math" panose="02040503050406030204" pitchFamily="18" charset="0"/>
                </a:rPr>
                <a:t>1/6</a:t>
              </a:r>
              <a:r>
                <a:rPr lang="en-US" sz="1100" b="0" i="0">
                  <a:solidFill>
                    <a:srgbClr val="FF0000"/>
                  </a:solidFill>
                  <a:latin typeface="Cambria Math" panose="02040503050406030204" pitchFamily="18" charset="0"/>
                </a:rPr>
                <a:t> 𝑥</a:t>
              </a:r>
              <a:endParaRPr lang="en-US" sz="1100">
                <a:solidFill>
                  <a:srgbClr val="FF0000"/>
                </a:solidFill>
              </a:endParaRPr>
            </a:p>
          </xdr:txBody>
        </xdr:sp>
      </mc:Fallback>
    </mc:AlternateContent>
    <xdr:clientData/>
  </xdr:oneCellAnchor>
  <xdr:twoCellAnchor>
    <xdr:from>
      <xdr:col>3</xdr:col>
      <xdr:colOff>327526</xdr:colOff>
      <xdr:row>527</xdr:row>
      <xdr:rowOff>167106</xdr:rowOff>
    </xdr:from>
    <xdr:to>
      <xdr:col>3</xdr:col>
      <xdr:colOff>344237</xdr:colOff>
      <xdr:row>538</xdr:row>
      <xdr:rowOff>80211</xdr:rowOff>
    </xdr:to>
    <xdr:cxnSp macro="">
      <xdr:nvCxnSpPr>
        <xdr:cNvPr id="222" name="Straight Arrow Connector 221">
          <a:extLst>
            <a:ext uri="{FF2B5EF4-FFF2-40B4-BE49-F238E27FC236}">
              <a16:creationId xmlns:a16="http://schemas.microsoft.com/office/drawing/2014/main" id="{DB828AD0-A675-6046-96CA-73E84AC9F3F7}"/>
            </a:ext>
          </a:extLst>
        </xdr:cNvPr>
        <xdr:cNvCxnSpPr/>
      </xdr:nvCxnSpPr>
      <xdr:spPr>
        <a:xfrm flipH="1" flipV="1">
          <a:off x="13503258796" y="63438386"/>
          <a:ext cx="16711" cy="2164195"/>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0</xdr:col>
      <xdr:colOff>344238</xdr:colOff>
      <xdr:row>536</xdr:row>
      <xdr:rowOff>73526</xdr:rowOff>
    </xdr:from>
    <xdr:to>
      <xdr:col>3</xdr:col>
      <xdr:colOff>658396</xdr:colOff>
      <xdr:row>536</xdr:row>
      <xdr:rowOff>76868</xdr:rowOff>
    </xdr:to>
    <xdr:cxnSp macro="">
      <xdr:nvCxnSpPr>
        <xdr:cNvPr id="223" name="Straight Arrow Connector 222">
          <a:extLst>
            <a:ext uri="{FF2B5EF4-FFF2-40B4-BE49-F238E27FC236}">
              <a16:creationId xmlns:a16="http://schemas.microsoft.com/office/drawing/2014/main" id="{EB34C038-F723-AE4B-A230-BB7BDB2D5633}"/>
            </a:ext>
          </a:extLst>
        </xdr:cNvPr>
        <xdr:cNvCxnSpPr/>
      </xdr:nvCxnSpPr>
      <xdr:spPr>
        <a:xfrm flipV="1">
          <a:off x="13502944637" y="65186607"/>
          <a:ext cx="2787949" cy="3342"/>
        </a:xfrm>
        <a:prstGeom prst="straightConnector1">
          <a:avLst/>
        </a:prstGeom>
        <a:ln>
          <a:tailEnd type="triangle"/>
        </a:ln>
      </xdr:spPr>
      <xdr:style>
        <a:lnRef idx="3">
          <a:schemeClr val="accent1"/>
        </a:lnRef>
        <a:fillRef idx="0">
          <a:schemeClr val="accent1"/>
        </a:fillRef>
        <a:effectRef idx="2">
          <a:schemeClr val="accent1"/>
        </a:effectRef>
        <a:fontRef idx="minor">
          <a:schemeClr val="tx1"/>
        </a:fontRef>
      </xdr:style>
    </xdr:cxnSp>
    <xdr:clientData/>
  </xdr:twoCellAnchor>
  <xdr:oneCellAnchor>
    <xdr:from>
      <xdr:col>0</xdr:col>
      <xdr:colOff>436990</xdr:colOff>
      <xdr:row>536</xdr:row>
      <xdr:rowOff>141384</xdr:rowOff>
    </xdr:from>
    <xdr:ext cx="864875" cy="172227"/>
    <mc:AlternateContent xmlns:mc="http://schemas.openxmlformats.org/markup-compatibility/2006" xmlns:a14="http://schemas.microsoft.com/office/drawing/2010/main">
      <mc:Choice Requires="a14">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7,000</m:t>
                    </m:r>
                  </m:oMath>
                </m:oMathPara>
              </a14:m>
              <a:endParaRPr lang="en-US" sz="1100"/>
            </a:p>
          </xdr:txBody>
        </xdr:sp>
      </mc:Choice>
      <mc:Fallback xmlns="">
        <xdr:sp macro="" textlink="">
          <xdr:nvSpPr>
            <xdr:cNvPr id="224" name="TextBox 223">
              <a:extLst>
                <a:ext uri="{FF2B5EF4-FFF2-40B4-BE49-F238E27FC236}">
                  <a16:creationId xmlns:a16="http://schemas.microsoft.com/office/drawing/2014/main" id="{0C61685B-2CE8-9F40-B910-C741A81CD7F3}"/>
                </a:ext>
              </a:extLst>
            </xdr:cNvPr>
            <xdr:cNvSpPr txBox="1"/>
          </xdr:nvSpPr>
          <xdr:spPr>
            <a:xfrm>
              <a:off x="13504774959" y="65254465"/>
              <a:ext cx="8648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7,000</a:t>
              </a:r>
              <a:endParaRPr lang="en-US" sz="1100"/>
            </a:p>
          </xdr:txBody>
        </xdr:sp>
      </mc:Fallback>
    </mc:AlternateContent>
    <xdr:clientData/>
  </xdr:oneCellAnchor>
  <xdr:twoCellAnchor>
    <xdr:from>
      <xdr:col>1</xdr:col>
      <xdr:colOff>806540</xdr:colOff>
      <xdr:row>528</xdr:row>
      <xdr:rowOff>95592</xdr:rowOff>
    </xdr:from>
    <xdr:to>
      <xdr:col>3</xdr:col>
      <xdr:colOff>345951</xdr:colOff>
      <xdr:row>531</xdr:row>
      <xdr:rowOff>126398</xdr:rowOff>
    </xdr:to>
    <xdr:cxnSp macro="">
      <xdr:nvCxnSpPr>
        <xdr:cNvPr id="229" name="Straight Connector 228">
          <a:extLst>
            <a:ext uri="{FF2B5EF4-FFF2-40B4-BE49-F238E27FC236}">
              <a16:creationId xmlns:a16="http://schemas.microsoft.com/office/drawing/2014/main" id="{8D61B885-2B5F-A649-BE29-A27C0A1B9786}"/>
            </a:ext>
          </a:extLst>
        </xdr:cNvPr>
        <xdr:cNvCxnSpPr/>
      </xdr:nvCxnSpPr>
      <xdr:spPr>
        <a:xfrm>
          <a:off x="13507380068" y="71576729"/>
          <a:ext cx="1188605" cy="644740"/>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3</xdr:col>
      <xdr:colOff>104697</xdr:colOff>
      <xdr:row>527</xdr:row>
      <xdr:rowOff>173250</xdr:rowOff>
    </xdr:from>
    <xdr:ext cx="864875" cy="172098"/>
    <mc:AlternateContent xmlns:mc="http://schemas.openxmlformats.org/markup-compatibility/2006" xmlns:a14="http://schemas.microsoft.com/office/drawing/2010/main">
      <mc:Choice Requires="a14">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900</m:t>
                    </m:r>
                  </m:oMath>
                </m:oMathPara>
              </a14:m>
              <a:endParaRPr lang="en-US" sz="1100"/>
            </a:p>
          </xdr:txBody>
        </xdr:sp>
      </mc:Choice>
      <mc:Fallback xmlns="">
        <xdr:sp macro="" textlink="">
          <xdr:nvSpPr>
            <xdr:cNvPr id="230" name="TextBox 229">
              <a:extLst>
                <a:ext uri="{FF2B5EF4-FFF2-40B4-BE49-F238E27FC236}">
                  <a16:creationId xmlns:a16="http://schemas.microsoft.com/office/drawing/2014/main" id="{30F498F9-CD19-D442-8E24-D9F9E188EC08}"/>
                </a:ext>
              </a:extLst>
            </xdr:cNvPr>
            <xdr:cNvSpPr txBox="1"/>
          </xdr:nvSpPr>
          <xdr:spPr>
            <a:xfrm>
              <a:off x="13506756447" y="70017231"/>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900</a:t>
              </a:r>
              <a:endParaRPr lang="en-US" sz="1100"/>
            </a:p>
          </xdr:txBody>
        </xdr:sp>
      </mc:Fallback>
    </mc:AlternateContent>
    <xdr:clientData/>
  </xdr:oneCellAnchor>
  <xdr:twoCellAnchor>
    <xdr:from>
      <xdr:col>1</xdr:col>
      <xdr:colOff>686636</xdr:colOff>
      <xdr:row>531</xdr:row>
      <xdr:rowOff>57146</xdr:rowOff>
    </xdr:from>
    <xdr:to>
      <xdr:col>1</xdr:col>
      <xdr:colOff>814781</xdr:colOff>
      <xdr:row>532</xdr:row>
      <xdr:rowOff>7076</xdr:rowOff>
    </xdr:to>
    <xdr:sp macro="" textlink="">
      <xdr:nvSpPr>
        <xdr:cNvPr id="233" name="Oval 232">
          <a:extLst>
            <a:ext uri="{FF2B5EF4-FFF2-40B4-BE49-F238E27FC236}">
              <a16:creationId xmlns:a16="http://schemas.microsoft.com/office/drawing/2014/main" id="{E96D0375-1B2A-09BA-BD7A-A296AB90DEE3}"/>
            </a:ext>
          </a:extLst>
        </xdr:cNvPr>
        <xdr:cNvSpPr/>
      </xdr:nvSpPr>
      <xdr:spPr>
        <a:xfrm>
          <a:off x="13508560432" y="72561506"/>
          <a:ext cx="128145" cy="15457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G</a:t>
          </a:r>
        </a:p>
      </xdr:txBody>
    </xdr:sp>
    <xdr:clientData/>
  </xdr:twoCellAnchor>
  <xdr:twoCellAnchor>
    <xdr:from>
      <xdr:col>1</xdr:col>
      <xdr:colOff>10980</xdr:colOff>
      <xdr:row>531</xdr:row>
      <xdr:rowOff>185877</xdr:rowOff>
    </xdr:from>
    <xdr:to>
      <xdr:col>1</xdr:col>
      <xdr:colOff>707088</xdr:colOff>
      <xdr:row>536</xdr:row>
      <xdr:rowOff>69539</xdr:rowOff>
    </xdr:to>
    <xdr:cxnSp macro="">
      <xdr:nvCxnSpPr>
        <xdr:cNvPr id="234" name="Straight Connector 233">
          <a:extLst>
            <a:ext uri="{FF2B5EF4-FFF2-40B4-BE49-F238E27FC236}">
              <a16:creationId xmlns:a16="http://schemas.microsoft.com/office/drawing/2014/main" id="{C46D1D22-00B9-4996-C16E-6C616C471577}"/>
            </a:ext>
          </a:extLst>
        </xdr:cNvPr>
        <xdr:cNvCxnSpPr>
          <a:cxnSpLocks/>
        </xdr:cNvCxnSpPr>
      </xdr:nvCxnSpPr>
      <xdr:spPr>
        <a:xfrm>
          <a:off x="13550441788" y="74211871"/>
          <a:ext cx="696108" cy="90844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twoCellAnchor>
    <xdr:from>
      <xdr:col>1</xdr:col>
      <xdr:colOff>740331</xdr:colOff>
      <xdr:row>532</xdr:row>
      <xdr:rowOff>77642</xdr:rowOff>
    </xdr:from>
    <xdr:to>
      <xdr:col>1</xdr:col>
      <xdr:colOff>752369</xdr:colOff>
      <xdr:row>536</xdr:row>
      <xdr:rowOff>54170</xdr:rowOff>
    </xdr:to>
    <xdr:cxnSp macro="">
      <xdr:nvCxnSpPr>
        <xdr:cNvPr id="236" name="Straight Connector 235">
          <a:extLst>
            <a:ext uri="{FF2B5EF4-FFF2-40B4-BE49-F238E27FC236}">
              <a16:creationId xmlns:a16="http://schemas.microsoft.com/office/drawing/2014/main" id="{971F5EC8-38D2-3D47-AEA2-FBBACFD85622}"/>
            </a:ext>
          </a:extLst>
        </xdr:cNvPr>
        <xdr:cNvCxnSpPr/>
      </xdr:nvCxnSpPr>
      <xdr:spPr>
        <a:xfrm>
          <a:off x="13508622844" y="73400580"/>
          <a:ext cx="12038" cy="795107"/>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27915</xdr:colOff>
      <xdr:row>531</xdr:row>
      <xdr:rowOff>159578</xdr:rowOff>
    </xdr:from>
    <xdr:to>
      <xdr:col>3</xdr:col>
      <xdr:colOff>312986</xdr:colOff>
      <xdr:row>531</xdr:row>
      <xdr:rowOff>162512</xdr:rowOff>
    </xdr:to>
    <xdr:cxnSp macro="">
      <xdr:nvCxnSpPr>
        <xdr:cNvPr id="237" name="Straight Connector 236">
          <a:extLst>
            <a:ext uri="{FF2B5EF4-FFF2-40B4-BE49-F238E27FC236}">
              <a16:creationId xmlns:a16="http://schemas.microsoft.com/office/drawing/2014/main" id="{0D9751CB-8B2C-7C47-A6D5-2395E7F1886D}"/>
            </a:ext>
          </a:extLst>
        </xdr:cNvPr>
        <xdr:cNvCxnSpPr/>
      </xdr:nvCxnSpPr>
      <xdr:spPr>
        <a:xfrm flipH="1">
          <a:off x="13507413033" y="73277872"/>
          <a:ext cx="1109668" cy="2934"/>
        </a:xfrm>
        <a:prstGeom prst="line">
          <a:avLst/>
        </a:prstGeom>
        <a:ln>
          <a:prstDash val="lgDashDot"/>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3</xdr:col>
      <xdr:colOff>74602</xdr:colOff>
      <xdr:row>531</xdr:row>
      <xdr:rowOff>70928</xdr:rowOff>
    </xdr:from>
    <xdr:ext cx="864875" cy="172098"/>
    <mc:AlternateContent xmlns:mc="http://schemas.openxmlformats.org/markup-compatibility/2006" xmlns:a14="http://schemas.microsoft.com/office/drawing/2010/main">
      <mc:Choice Requires="a14">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400</m:t>
                    </m:r>
                  </m:oMath>
                </m:oMathPara>
              </a14:m>
              <a:endParaRPr lang="en-US" sz="1100"/>
            </a:p>
          </xdr:txBody>
        </xdr:sp>
      </mc:Choice>
      <mc:Fallback xmlns="">
        <xdr:sp macro="" textlink="">
          <xdr:nvSpPr>
            <xdr:cNvPr id="240" name="TextBox 239">
              <a:extLst>
                <a:ext uri="{FF2B5EF4-FFF2-40B4-BE49-F238E27FC236}">
                  <a16:creationId xmlns:a16="http://schemas.microsoft.com/office/drawing/2014/main" id="{ACD13BCF-331C-5295-16BA-40E37E328A03}"/>
                </a:ext>
              </a:extLst>
            </xdr:cNvPr>
            <xdr:cNvSpPr txBox="1"/>
          </xdr:nvSpPr>
          <xdr:spPr>
            <a:xfrm>
              <a:off x="13506786542" y="73189222"/>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400</a:t>
              </a:r>
              <a:endParaRPr lang="en-US" sz="1100"/>
            </a:p>
          </xdr:txBody>
        </xdr:sp>
      </mc:Fallback>
    </mc:AlternateContent>
    <xdr:clientData/>
  </xdr:oneCellAnchor>
  <xdr:oneCellAnchor>
    <xdr:from>
      <xdr:col>1</xdr:col>
      <xdr:colOff>346706</xdr:colOff>
      <xdr:row>536</xdr:row>
      <xdr:rowOff>123327</xdr:rowOff>
    </xdr:from>
    <xdr:ext cx="864875" cy="172098"/>
    <mc:AlternateContent xmlns:mc="http://schemas.openxmlformats.org/markup-compatibility/2006" xmlns:a14="http://schemas.microsoft.com/office/drawing/2010/main">
      <mc:Choice Requires="a14">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oMath>
                </m:oMathPara>
              </a14:m>
              <a:endParaRPr lang="en-US" sz="1100"/>
            </a:p>
          </xdr:txBody>
        </xdr:sp>
      </mc:Choice>
      <mc:Fallback xmlns="">
        <xdr:sp macro="" textlink="">
          <xdr:nvSpPr>
            <xdr:cNvPr id="241" name="TextBox 240">
              <a:extLst>
                <a:ext uri="{FF2B5EF4-FFF2-40B4-BE49-F238E27FC236}">
                  <a16:creationId xmlns:a16="http://schemas.microsoft.com/office/drawing/2014/main" id="{451EE826-CD17-1593-87CD-C14C3C3AAA0F}"/>
                </a:ext>
              </a:extLst>
            </xdr:cNvPr>
            <xdr:cNvSpPr txBox="1"/>
          </xdr:nvSpPr>
          <xdr:spPr>
            <a:xfrm>
              <a:off x="13508163632" y="74264844"/>
              <a:ext cx="864875"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a:t>
              </a:r>
              <a:endParaRPr lang="en-US" sz="1100"/>
            </a:p>
          </xdr:txBody>
        </xdr:sp>
      </mc:Fallback>
    </mc:AlternateContent>
    <xdr:clientData/>
  </xdr:oneCellAnchor>
  <xdr:oneCellAnchor>
    <xdr:from>
      <xdr:col>1</xdr:col>
      <xdr:colOff>189673</xdr:colOff>
      <xdr:row>529</xdr:row>
      <xdr:rowOff>42372</xdr:rowOff>
    </xdr:from>
    <xdr:ext cx="2253104" cy="172098"/>
    <mc:AlternateContent xmlns:mc="http://schemas.openxmlformats.org/markup-compatibility/2006" xmlns:a14="http://schemas.microsoft.com/office/drawing/2010/main">
      <mc:Choice Requires="a14">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=900−0.1</m:t>
                    </m:r>
                    <m:r>
                      <a:rPr lang="en-US" sz="1100" b="0" i="1">
                        <a:latin typeface="Cambria Math" panose="02040503050406030204" pitchFamily="18" charset="0"/>
                      </a:rPr>
                      <m:t>𝑥</m:t>
                    </m:r>
                  </m:oMath>
                </m:oMathPara>
              </a14:m>
              <a:endParaRPr lang="en-US" sz="1100"/>
            </a:p>
          </xdr:txBody>
        </xdr:sp>
      </mc:Choice>
      <mc:Fallback xmlns="">
        <xdr:sp macro="" textlink="">
          <xdr:nvSpPr>
            <xdr:cNvPr id="242" name="TextBox 241">
              <a:extLst>
                <a:ext uri="{FF2B5EF4-FFF2-40B4-BE49-F238E27FC236}">
                  <a16:creationId xmlns:a16="http://schemas.microsoft.com/office/drawing/2014/main" id="{9B7C0673-A145-232C-F41D-463A9D8EFE81}"/>
                </a:ext>
              </a:extLst>
            </xdr:cNvPr>
            <xdr:cNvSpPr txBox="1"/>
          </xdr:nvSpPr>
          <xdr:spPr>
            <a:xfrm rot="1783841">
              <a:off x="13548706099" y="73658453"/>
              <a:ext cx="2253104"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𝑦=900−0.1𝑥</a:t>
              </a:r>
              <a:endParaRPr lang="en-US" sz="1100"/>
            </a:p>
          </xdr:txBody>
        </xdr:sp>
      </mc:Fallback>
    </mc:AlternateContent>
    <xdr:clientData/>
  </xdr:oneCellAnchor>
  <xdr:oneCellAnchor>
    <xdr:from>
      <xdr:col>1</xdr:col>
      <xdr:colOff>160499</xdr:colOff>
      <xdr:row>528</xdr:row>
      <xdr:rowOff>79752</xdr:rowOff>
    </xdr:from>
    <xdr:ext cx="172098" cy="2168836"/>
    <mc:AlternateContent xmlns:mc="http://schemas.openxmlformats.org/markup-compatibility/2006" xmlns:a14="http://schemas.microsoft.com/office/drawing/2010/main">
      <mc:Choice Requires="a14">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𝑦</m:t>
                    </m:r>
                    <m:r>
                      <a:rPr lang="en-US" sz="1100" b="0" i="1">
                        <a:latin typeface="Cambria Math" panose="02040503050406030204" pitchFamily="18" charset="0"/>
                      </a:rPr>
                      <m:t>=1,400−0.2</m:t>
                    </m:r>
                    <m:r>
                      <a:rPr lang="en-US" sz="1100" b="0" i="1">
                        <a:latin typeface="Cambria Math" panose="02040503050406030204" pitchFamily="18" charset="0"/>
                      </a:rPr>
                      <m:t>𝑥</m:t>
                    </m:r>
                  </m:oMath>
                </m:oMathPara>
              </a14:m>
              <a:endParaRPr lang="en-US" sz="1100"/>
            </a:p>
          </xdr:txBody>
        </xdr:sp>
      </mc:Choice>
      <mc:Fallback xmlns="">
        <xdr:sp macro="" textlink="">
          <xdr:nvSpPr>
            <xdr:cNvPr id="243" name="TextBox 242">
              <a:extLst>
                <a:ext uri="{FF2B5EF4-FFF2-40B4-BE49-F238E27FC236}">
                  <a16:creationId xmlns:a16="http://schemas.microsoft.com/office/drawing/2014/main" id="{F5D008B8-A567-8C22-F547-9D16D966203D}"/>
                </a:ext>
              </a:extLst>
            </xdr:cNvPr>
            <xdr:cNvSpPr txBox="1"/>
          </xdr:nvSpPr>
          <xdr:spPr>
            <a:xfrm rot="3081815">
              <a:off x="13549817910" y="74489245"/>
              <a:ext cx="2168836" cy="17209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𝑦=1,400−0.2𝑥</a:t>
              </a:r>
              <a:endParaRPr lang="en-US" sz="1100"/>
            </a:p>
          </xdr:txBody>
        </xdr:sp>
      </mc:Fallback>
    </mc:AlternateContent>
    <xdr:clientData/>
  </xdr:oneCellAnchor>
  <xdr:twoCellAnchor>
    <xdr:from>
      <xdr:col>3</xdr:col>
      <xdr:colOff>124427</xdr:colOff>
      <xdr:row>112</xdr:row>
      <xdr:rowOff>77230</xdr:rowOff>
    </xdr:from>
    <xdr:to>
      <xdr:col>3</xdr:col>
      <xdr:colOff>133008</xdr:colOff>
      <xdr:row>113</xdr:row>
      <xdr:rowOff>141588</xdr:rowOff>
    </xdr:to>
    <xdr:cxnSp macro="">
      <xdr:nvCxnSpPr>
        <xdr:cNvPr id="181" name="Straight Arrow Connector 180">
          <a:extLst>
            <a:ext uri="{FF2B5EF4-FFF2-40B4-BE49-F238E27FC236}">
              <a16:creationId xmlns:a16="http://schemas.microsoft.com/office/drawing/2014/main" id="{21730CD8-6DB7-A4D2-B1C8-E339DA1D142B}"/>
            </a:ext>
          </a:extLst>
        </xdr:cNvPr>
        <xdr:cNvCxnSpPr/>
      </xdr:nvCxnSpPr>
      <xdr:spPr>
        <a:xfrm>
          <a:off x="13494269155" y="22868581"/>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112</xdr:row>
      <xdr:rowOff>60068</xdr:rowOff>
    </xdr:from>
    <xdr:to>
      <xdr:col>4</xdr:col>
      <xdr:colOff>218819</xdr:colOff>
      <xdr:row>113</xdr:row>
      <xdr:rowOff>124426</xdr:rowOff>
    </xdr:to>
    <xdr:cxnSp macro="">
      <xdr:nvCxnSpPr>
        <xdr:cNvPr id="182" name="Straight Arrow Connector 181">
          <a:extLst>
            <a:ext uri="{FF2B5EF4-FFF2-40B4-BE49-F238E27FC236}">
              <a16:creationId xmlns:a16="http://schemas.microsoft.com/office/drawing/2014/main" id="{8A4BD543-74EC-0036-37A3-4803BFAD6C12}"/>
            </a:ext>
          </a:extLst>
        </xdr:cNvPr>
        <xdr:cNvCxnSpPr/>
      </xdr:nvCxnSpPr>
      <xdr:spPr>
        <a:xfrm>
          <a:off x="13493359560" y="22851419"/>
          <a:ext cx="8581" cy="266014"/>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210238</xdr:colOff>
      <xdr:row>131</xdr:row>
      <xdr:rowOff>60068</xdr:rowOff>
    </xdr:from>
    <xdr:to>
      <xdr:col>4</xdr:col>
      <xdr:colOff>218819</xdr:colOff>
      <xdr:row>132</xdr:row>
      <xdr:rowOff>124426</xdr:rowOff>
    </xdr:to>
    <xdr:cxnSp macro="">
      <xdr:nvCxnSpPr>
        <xdr:cNvPr id="188" name="Straight Arrow Connector 187">
          <a:extLst>
            <a:ext uri="{FF2B5EF4-FFF2-40B4-BE49-F238E27FC236}">
              <a16:creationId xmlns:a16="http://schemas.microsoft.com/office/drawing/2014/main" id="{20853010-1043-9349-93B6-77C33EC1F938}"/>
            </a:ext>
          </a:extLst>
        </xdr:cNvPr>
        <xdr:cNvCxnSpPr/>
      </xdr:nvCxnSpPr>
      <xdr:spPr>
        <a:xfrm>
          <a:off x="13547153403" y="23084698"/>
          <a:ext cx="8581" cy="26818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623241</xdr:colOff>
      <xdr:row>131</xdr:row>
      <xdr:rowOff>23519</xdr:rowOff>
    </xdr:from>
    <xdr:to>
      <xdr:col>4</xdr:col>
      <xdr:colOff>748673</xdr:colOff>
      <xdr:row>131</xdr:row>
      <xdr:rowOff>180309</xdr:rowOff>
    </xdr:to>
    <xdr:sp macro="" textlink="">
      <xdr:nvSpPr>
        <xdr:cNvPr id="203" name="Smiley Face 202">
          <a:extLst>
            <a:ext uri="{FF2B5EF4-FFF2-40B4-BE49-F238E27FC236}">
              <a16:creationId xmlns:a16="http://schemas.microsoft.com/office/drawing/2014/main" id="{1B7AEB9F-4602-7BC3-0475-3CB1CC195696}"/>
            </a:ext>
          </a:extLst>
        </xdr:cNvPr>
        <xdr:cNvSpPr/>
      </xdr:nvSpPr>
      <xdr:spPr>
        <a:xfrm>
          <a:off x="13546623549" y="27058056"/>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74476</xdr:colOff>
      <xdr:row>132</xdr:row>
      <xdr:rowOff>43118</xdr:rowOff>
    </xdr:from>
    <xdr:to>
      <xdr:col>3</xdr:col>
      <xdr:colOff>199908</xdr:colOff>
      <xdr:row>132</xdr:row>
      <xdr:rowOff>199908</xdr:rowOff>
    </xdr:to>
    <xdr:sp macro="" textlink="">
      <xdr:nvSpPr>
        <xdr:cNvPr id="205" name="Smiley Face 204">
          <a:extLst>
            <a:ext uri="{FF2B5EF4-FFF2-40B4-BE49-F238E27FC236}">
              <a16:creationId xmlns:a16="http://schemas.microsoft.com/office/drawing/2014/main" id="{901A3C7C-FD5D-000E-6793-9589F959FB98}"/>
            </a:ext>
          </a:extLst>
        </xdr:cNvPr>
        <xdr:cNvSpPr/>
      </xdr:nvSpPr>
      <xdr:spPr>
        <a:xfrm>
          <a:off x="13547999382" y="2728148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716791</xdr:colOff>
      <xdr:row>155</xdr:row>
      <xdr:rowOff>63686</xdr:rowOff>
    </xdr:from>
    <xdr:to>
      <xdr:col>4</xdr:col>
      <xdr:colOff>725372</xdr:colOff>
      <xdr:row>156</xdr:row>
      <xdr:rowOff>128044</xdr:rowOff>
    </xdr:to>
    <xdr:cxnSp macro="">
      <xdr:nvCxnSpPr>
        <xdr:cNvPr id="206" name="Straight Arrow Connector 205">
          <a:extLst>
            <a:ext uri="{FF2B5EF4-FFF2-40B4-BE49-F238E27FC236}">
              <a16:creationId xmlns:a16="http://schemas.microsoft.com/office/drawing/2014/main" id="{4F49E8EE-0D7A-264A-8C4C-E74971E4C44C}"/>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155</xdr:row>
      <xdr:rowOff>16283</xdr:rowOff>
    </xdr:from>
    <xdr:to>
      <xdr:col>4</xdr:col>
      <xdr:colOff>220411</xdr:colOff>
      <xdr:row>155</xdr:row>
      <xdr:rowOff>173073</xdr:rowOff>
    </xdr:to>
    <xdr:sp macro="" textlink="">
      <xdr:nvSpPr>
        <xdr:cNvPr id="207" name="Smiley Face 206">
          <a:extLst>
            <a:ext uri="{FF2B5EF4-FFF2-40B4-BE49-F238E27FC236}">
              <a16:creationId xmlns:a16="http://schemas.microsoft.com/office/drawing/2014/main" id="{5A9C0FE9-F587-EB42-A66F-413543BDDFC5}"/>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156</xdr:row>
      <xdr:rowOff>39500</xdr:rowOff>
    </xdr:from>
    <xdr:to>
      <xdr:col>3</xdr:col>
      <xdr:colOff>228853</xdr:colOff>
      <xdr:row>156</xdr:row>
      <xdr:rowOff>196290</xdr:rowOff>
    </xdr:to>
    <xdr:sp macro="" textlink="">
      <xdr:nvSpPr>
        <xdr:cNvPr id="208" name="Smiley Face 207">
          <a:extLst>
            <a:ext uri="{FF2B5EF4-FFF2-40B4-BE49-F238E27FC236}">
              <a16:creationId xmlns:a16="http://schemas.microsoft.com/office/drawing/2014/main" id="{F8EFE076-7AB1-E246-A54C-538C03B0D28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160</xdr:row>
      <xdr:rowOff>68746</xdr:rowOff>
    </xdr:from>
    <xdr:to>
      <xdr:col>3</xdr:col>
      <xdr:colOff>282222</xdr:colOff>
      <xdr:row>169</xdr:row>
      <xdr:rowOff>32565</xdr:rowOff>
    </xdr:to>
    <xdr:cxnSp macro="">
      <xdr:nvCxnSpPr>
        <xdr:cNvPr id="210" name="Straight Arrow Connector 209">
          <a:extLst>
            <a:ext uri="{FF2B5EF4-FFF2-40B4-BE49-F238E27FC236}">
              <a16:creationId xmlns:a16="http://schemas.microsoft.com/office/drawing/2014/main" id="{F8C40883-B838-B4B7-FA52-356F03271E79}"/>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168</xdr:row>
      <xdr:rowOff>83221</xdr:rowOff>
    </xdr:from>
    <xdr:to>
      <xdr:col>3</xdr:col>
      <xdr:colOff>528262</xdr:colOff>
      <xdr:row>168</xdr:row>
      <xdr:rowOff>97693</xdr:rowOff>
    </xdr:to>
    <xdr:cxnSp macro="">
      <xdr:nvCxnSpPr>
        <xdr:cNvPr id="211" name="Straight Arrow Connector 210">
          <a:extLst>
            <a:ext uri="{FF2B5EF4-FFF2-40B4-BE49-F238E27FC236}">
              <a16:creationId xmlns:a16="http://schemas.microsoft.com/office/drawing/2014/main" id="{D1515677-BF70-4C19-85E1-356AE51C40F3}"/>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162</xdr:row>
      <xdr:rowOff>166439</xdr:rowOff>
    </xdr:from>
    <xdr:to>
      <xdr:col>3</xdr:col>
      <xdr:colOff>285840</xdr:colOff>
      <xdr:row>168</xdr:row>
      <xdr:rowOff>90456</xdr:rowOff>
    </xdr:to>
    <xdr:cxnSp macro="">
      <xdr:nvCxnSpPr>
        <xdr:cNvPr id="227" name="Straight Connector 226">
          <a:extLst>
            <a:ext uri="{FF2B5EF4-FFF2-40B4-BE49-F238E27FC236}">
              <a16:creationId xmlns:a16="http://schemas.microsoft.com/office/drawing/2014/main" id="{BA77A258-28EC-A47B-6811-0E2547E7976A}"/>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162</xdr:row>
      <xdr:rowOff>100008</xdr:rowOff>
    </xdr:from>
    <xdr:ext cx="1461577" cy="172227"/>
    <mc:AlternateContent xmlns:mc="http://schemas.openxmlformats.org/markup-compatibility/2006" xmlns:a14="http://schemas.microsoft.com/office/drawing/2010/main">
      <mc:Choice Requires="a14">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28" name="TextBox 227">
              <a:extLst>
                <a:ext uri="{FF2B5EF4-FFF2-40B4-BE49-F238E27FC236}">
                  <a16:creationId xmlns:a16="http://schemas.microsoft.com/office/drawing/2014/main" id="{9FF12E87-3122-1AFB-C12B-EFBE4807E41C}"/>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31" name="TextBox 230">
              <a:extLst>
                <a:ext uri="{FF2B5EF4-FFF2-40B4-BE49-F238E27FC236}">
                  <a16:creationId xmlns:a16="http://schemas.microsoft.com/office/drawing/2014/main" id="{8CC1DAE7-9E35-7E26-5609-0CB6D06D9ED8}"/>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165</xdr:row>
      <xdr:rowOff>121719</xdr:rowOff>
    </xdr:from>
    <xdr:ext cx="1461577" cy="172227"/>
    <mc:AlternateContent xmlns:mc="http://schemas.openxmlformats.org/markup-compatibility/2006" xmlns:a14="http://schemas.microsoft.com/office/drawing/2010/main">
      <mc:Choice Requires="a14">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32" name="TextBox 231">
              <a:extLst>
                <a:ext uri="{FF2B5EF4-FFF2-40B4-BE49-F238E27FC236}">
                  <a16:creationId xmlns:a16="http://schemas.microsoft.com/office/drawing/2014/main" id="{4D3F788C-CD41-DBBB-5CEC-B1C315FA4B34}"/>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160</xdr:row>
      <xdr:rowOff>68746</xdr:rowOff>
    </xdr:from>
    <xdr:to>
      <xdr:col>8</xdr:col>
      <xdr:colOff>282222</xdr:colOff>
      <xdr:row>169</xdr:row>
      <xdr:rowOff>32565</xdr:rowOff>
    </xdr:to>
    <xdr:cxnSp macro="">
      <xdr:nvCxnSpPr>
        <xdr:cNvPr id="235" name="Straight Arrow Connector 234">
          <a:extLst>
            <a:ext uri="{FF2B5EF4-FFF2-40B4-BE49-F238E27FC236}">
              <a16:creationId xmlns:a16="http://schemas.microsoft.com/office/drawing/2014/main" id="{CEF6748A-A6AF-AC45-9DD9-4EAA60FF753F}"/>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168</xdr:row>
      <xdr:rowOff>83221</xdr:rowOff>
    </xdr:from>
    <xdr:to>
      <xdr:col>8</xdr:col>
      <xdr:colOff>528262</xdr:colOff>
      <xdr:row>168</xdr:row>
      <xdr:rowOff>97693</xdr:rowOff>
    </xdr:to>
    <xdr:cxnSp macro="">
      <xdr:nvCxnSpPr>
        <xdr:cNvPr id="238" name="Straight Arrow Connector 237">
          <a:extLst>
            <a:ext uri="{FF2B5EF4-FFF2-40B4-BE49-F238E27FC236}">
              <a16:creationId xmlns:a16="http://schemas.microsoft.com/office/drawing/2014/main" id="{F79F21EF-1D17-2547-AA6A-68E1BE101BB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164</xdr:row>
      <xdr:rowOff>90456</xdr:rowOff>
    </xdr:from>
    <xdr:to>
      <xdr:col>8</xdr:col>
      <xdr:colOff>274986</xdr:colOff>
      <xdr:row>168</xdr:row>
      <xdr:rowOff>90456</xdr:rowOff>
    </xdr:to>
    <xdr:cxnSp macro="">
      <xdr:nvCxnSpPr>
        <xdr:cNvPr id="239" name="Straight Connector 238">
          <a:extLst>
            <a:ext uri="{FF2B5EF4-FFF2-40B4-BE49-F238E27FC236}">
              <a16:creationId xmlns:a16="http://schemas.microsoft.com/office/drawing/2014/main" id="{59B01F47-527C-D34A-9065-D88E7D7CAA2F}"/>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164</xdr:row>
      <xdr:rowOff>13170</xdr:rowOff>
    </xdr:from>
    <xdr:ext cx="1461577" cy="172227"/>
    <mc:AlternateContent xmlns:mc="http://schemas.openxmlformats.org/markup-compatibility/2006" xmlns:a14="http://schemas.microsoft.com/office/drawing/2010/main">
      <mc:Choice Requires="a14">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44" name="TextBox 243">
              <a:extLst>
                <a:ext uri="{FF2B5EF4-FFF2-40B4-BE49-F238E27FC236}">
                  <a16:creationId xmlns:a16="http://schemas.microsoft.com/office/drawing/2014/main" id="{4A320899-246B-9343-82E9-A98DE2DAEC0B}"/>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168</xdr:row>
      <xdr:rowOff>107245</xdr:rowOff>
    </xdr:from>
    <xdr:ext cx="1461577" cy="172227"/>
    <mc:AlternateContent xmlns:mc="http://schemas.openxmlformats.org/markup-compatibility/2006" xmlns:a14="http://schemas.microsoft.com/office/drawing/2010/main">
      <mc:Choice Requires="a14">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45" name="TextBox 244">
              <a:extLst>
                <a:ext uri="{FF2B5EF4-FFF2-40B4-BE49-F238E27FC236}">
                  <a16:creationId xmlns:a16="http://schemas.microsoft.com/office/drawing/2014/main" id="{F3888382-CA2F-7749-A961-B380B15472AE}"/>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6</xdr:col>
      <xdr:colOff>720029</xdr:colOff>
      <xdr:row>166</xdr:row>
      <xdr:rowOff>52971</xdr:rowOff>
    </xdr:from>
    <xdr:ext cx="1461577" cy="172227"/>
    <mc:AlternateContent xmlns:mc="http://schemas.openxmlformats.org/markup-compatibility/2006" xmlns:a14="http://schemas.microsoft.com/office/drawing/2010/main">
      <mc:Choice Requires="a14">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=400−0.5</m:t>
                    </m:r>
                    <m:r>
                      <a:rPr lang="en-US" sz="1100" b="0" i="1">
                        <a:latin typeface="Cambria Math" panose="02040503050406030204" pitchFamily="18" charset="0"/>
                      </a:rPr>
                      <m:t>𝑥</m:t>
                    </m:r>
                  </m:oMath>
                </m:oMathPara>
              </a14:m>
              <a:endParaRPr lang="en-US" sz="1100"/>
            </a:p>
          </xdr:txBody>
        </xdr:sp>
      </mc:Choice>
      <mc:Fallback xmlns="">
        <xdr:sp macro="" textlink="">
          <xdr:nvSpPr>
            <xdr:cNvPr id="246" name="TextBox 245">
              <a:extLst>
                <a:ext uri="{FF2B5EF4-FFF2-40B4-BE49-F238E27FC236}">
                  <a16:creationId xmlns:a16="http://schemas.microsoft.com/office/drawing/2014/main" id="{553DD5F1-7ADF-334C-9C33-FAB336CB6C6D}"/>
                </a:ext>
              </a:extLst>
            </xdr:cNvPr>
            <xdr:cNvSpPr txBox="1"/>
          </xdr:nvSpPr>
          <xdr:spPr>
            <a:xfrm rot="1983212">
              <a:off x="13508968479" y="341294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r>
                <a:rPr lang="he-IL" sz="1100" b="0" i="0">
                  <a:latin typeface="Cambria Math" panose="02040503050406030204" pitchFamily="18" charset="0"/>
                </a:rPr>
                <a:t>400</a:t>
              </a:r>
              <a:r>
                <a:rPr lang="en-US" sz="1100" b="0" i="0">
                  <a:latin typeface="Cambria Math" panose="02040503050406030204" pitchFamily="18" charset="0"/>
                </a:rPr>
                <a:t>−</a:t>
              </a:r>
              <a:r>
                <a:rPr lang="he-IL" sz="1100" b="0" i="0">
                  <a:latin typeface="Cambria Math" panose="02040503050406030204" pitchFamily="18" charset="0"/>
                </a:rPr>
                <a:t>0.5</a:t>
              </a:r>
              <a:r>
                <a:rPr lang="en-US" sz="1100" b="0" i="0">
                  <a:latin typeface="Cambria Math" panose="02040503050406030204" pitchFamily="18" charset="0"/>
                </a:rPr>
                <a:t>𝑥</a:t>
              </a:r>
              <a:endParaRPr lang="en-US" sz="1100"/>
            </a:p>
          </xdr:txBody>
        </xdr:sp>
      </mc:Fallback>
    </mc:AlternateContent>
    <xdr:clientData/>
  </xdr:oneCellAnchor>
  <xdr:oneCellAnchor>
    <xdr:from>
      <xdr:col>4</xdr:col>
      <xdr:colOff>390771</xdr:colOff>
      <xdr:row>155</xdr:row>
      <xdr:rowOff>114481</xdr:rowOff>
    </xdr:from>
    <xdr:ext cx="1378357" cy="172227"/>
    <mc:AlternateContent xmlns:mc="http://schemas.openxmlformats.org/markup-compatibility/2006" xmlns:a14="http://schemas.microsoft.com/office/drawing/2010/main">
      <mc:Choice Requires="a14">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47" name="TextBox 246">
              <a:extLst>
                <a:ext uri="{FF2B5EF4-FFF2-40B4-BE49-F238E27FC236}">
                  <a16:creationId xmlns:a16="http://schemas.microsoft.com/office/drawing/2014/main" id="{ACB2B265-CFD2-4864-5BF2-53258CC72606}"/>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162</xdr:row>
      <xdr:rowOff>95884</xdr:rowOff>
    </xdr:from>
    <xdr:to>
      <xdr:col>3</xdr:col>
      <xdr:colOff>325339</xdr:colOff>
      <xdr:row>163</xdr:row>
      <xdr:rowOff>50053</xdr:rowOff>
    </xdr:to>
    <xdr:sp macro="" textlink="">
      <xdr:nvSpPr>
        <xdr:cNvPr id="248" name="Smiley Face 247">
          <a:extLst>
            <a:ext uri="{FF2B5EF4-FFF2-40B4-BE49-F238E27FC236}">
              <a16:creationId xmlns:a16="http://schemas.microsoft.com/office/drawing/2014/main" id="{43BD0025-9E40-587F-815B-81DA57314BF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167</xdr:row>
      <xdr:rowOff>191466</xdr:rowOff>
    </xdr:from>
    <xdr:to>
      <xdr:col>6</xdr:col>
      <xdr:colOff>746261</xdr:colOff>
      <xdr:row>168</xdr:row>
      <xdr:rowOff>145635</xdr:rowOff>
    </xdr:to>
    <xdr:sp macro="" textlink="">
      <xdr:nvSpPr>
        <xdr:cNvPr id="249" name="Smiley Face 248">
          <a:extLst>
            <a:ext uri="{FF2B5EF4-FFF2-40B4-BE49-F238E27FC236}">
              <a16:creationId xmlns:a16="http://schemas.microsoft.com/office/drawing/2014/main" id="{D780F971-DCEE-120D-2D4C-A9763E2F197A}"/>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163</xdr:row>
      <xdr:rowOff>27092</xdr:rowOff>
    </xdr:from>
    <xdr:to>
      <xdr:col>3</xdr:col>
      <xdr:colOff>218276</xdr:colOff>
      <xdr:row>168</xdr:row>
      <xdr:rowOff>90456</xdr:rowOff>
    </xdr:to>
    <xdr:cxnSp macro="">
      <xdr:nvCxnSpPr>
        <xdr:cNvPr id="250" name="Straight Connector 249">
          <a:extLst>
            <a:ext uri="{FF2B5EF4-FFF2-40B4-BE49-F238E27FC236}">
              <a16:creationId xmlns:a16="http://schemas.microsoft.com/office/drawing/2014/main" id="{75F7053E-23CE-E544-09D9-055A009C7017}"/>
            </a:ext>
          </a:extLst>
        </xdr:cNvPr>
        <xdr:cNvCxnSpPr>
          <a:stCxn id="248"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168</xdr:row>
      <xdr:rowOff>128955</xdr:rowOff>
    </xdr:from>
    <xdr:ext cx="1461577" cy="172227"/>
    <mc:AlternateContent xmlns:mc="http://schemas.openxmlformats.org/markup-compatibility/2006" xmlns:a14="http://schemas.microsoft.com/office/drawing/2010/main">
      <mc:Choice Requires="a14">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52" name="TextBox 251">
              <a:extLst>
                <a:ext uri="{FF2B5EF4-FFF2-40B4-BE49-F238E27FC236}">
                  <a16:creationId xmlns:a16="http://schemas.microsoft.com/office/drawing/2014/main" id="{5B5E288D-1594-210E-129F-0A5974110F12}"/>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165</xdr:row>
      <xdr:rowOff>74143</xdr:rowOff>
    </xdr:from>
    <xdr:ext cx="1461577" cy="318036"/>
    <mc:AlternateContent xmlns:mc="http://schemas.openxmlformats.org/markup-compatibility/2006" xmlns:a14="http://schemas.microsoft.com/office/drawing/2010/main">
      <mc:Choice Requires="a14">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53" name="TextBox 252">
              <a:extLst>
                <a:ext uri="{FF2B5EF4-FFF2-40B4-BE49-F238E27FC236}">
                  <a16:creationId xmlns:a16="http://schemas.microsoft.com/office/drawing/2014/main" id="{534EC8CF-C6BC-F119-D48A-D216235132FA}"/>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4</xdr:col>
      <xdr:colOff>720031</xdr:colOff>
      <xdr:row>160</xdr:row>
      <xdr:rowOff>24024</xdr:rowOff>
    </xdr:from>
    <xdr:ext cx="1378357" cy="345672"/>
    <mc:AlternateContent xmlns:mc="http://schemas.openxmlformats.org/markup-compatibility/2006" xmlns:a14="http://schemas.microsoft.com/office/drawing/2010/main">
      <mc:Choice Requires="a14">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54" name="TextBox 253">
              <a:extLst>
                <a:ext uri="{FF2B5EF4-FFF2-40B4-BE49-F238E27FC236}">
                  <a16:creationId xmlns:a16="http://schemas.microsoft.com/office/drawing/2014/main" id="{C8C380C1-C9A3-BF7F-B5ED-21703F22531D}"/>
                </a:ext>
              </a:extLst>
            </xdr:cNvPr>
            <xdr:cNvSpPr txBox="1"/>
          </xdr:nvSpPr>
          <xdr:spPr>
            <a:xfrm>
              <a:off x="13510701612" y="32884822"/>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161</xdr:row>
      <xdr:rowOff>112165</xdr:rowOff>
    </xdr:from>
    <xdr:to>
      <xdr:col>8</xdr:col>
      <xdr:colOff>285841</xdr:colOff>
      <xdr:row>168</xdr:row>
      <xdr:rowOff>67240</xdr:rowOff>
    </xdr:to>
    <xdr:cxnSp macro="">
      <xdr:nvCxnSpPr>
        <xdr:cNvPr id="256" name="Straight Connector 255">
          <a:extLst>
            <a:ext uri="{FF2B5EF4-FFF2-40B4-BE49-F238E27FC236}">
              <a16:creationId xmlns:a16="http://schemas.microsoft.com/office/drawing/2014/main" id="{766B3F9C-1E95-222B-0CA6-231EEAF16C81}"/>
            </a:ext>
          </a:extLst>
        </xdr:cNvPr>
        <xdr:cNvCxnSpPr>
          <a:endCxn id="249"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160</xdr:row>
      <xdr:rowOff>157899</xdr:rowOff>
    </xdr:from>
    <xdr:ext cx="1461577" cy="318036"/>
    <mc:AlternateContent xmlns:mc="http://schemas.openxmlformats.org/markup-compatibility/2006" xmlns:a14="http://schemas.microsoft.com/office/drawing/2010/main">
      <mc:Choice Requires="a14">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59" name="TextBox 258">
              <a:extLst>
                <a:ext uri="{FF2B5EF4-FFF2-40B4-BE49-F238E27FC236}">
                  <a16:creationId xmlns:a16="http://schemas.microsoft.com/office/drawing/2014/main" id="{697793AE-FAC1-E8CC-710F-229977FCFBFF}"/>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7</xdr:col>
      <xdr:colOff>260602</xdr:colOff>
      <xdr:row>160</xdr:row>
      <xdr:rowOff>178977</xdr:rowOff>
    </xdr:from>
    <xdr:ext cx="318036" cy="1461577"/>
    <mc:AlternateContent xmlns:mc="http://schemas.openxmlformats.org/markup-compatibility/2006" xmlns:a14="http://schemas.microsoft.com/office/drawing/2010/main">
      <mc:Choice Requires="a14">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=533.33−</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60" name="TextBox 259">
              <a:extLst>
                <a:ext uri="{FF2B5EF4-FFF2-40B4-BE49-F238E27FC236}">
                  <a16:creationId xmlns:a16="http://schemas.microsoft.com/office/drawing/2014/main" id="{BA962903-C875-ACD3-C825-CA6E346E16AF}"/>
                </a:ext>
              </a:extLst>
            </xdr:cNvPr>
            <xdr:cNvSpPr txBox="1"/>
          </xdr:nvSpPr>
          <xdr:spPr>
            <a:xfrm rot="2968065">
              <a:off x="13509174719" y="336115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𝑌=533.33−2/3 𝑥</a:t>
              </a:r>
              <a:endParaRPr lang="en-US" sz="1100"/>
            </a:p>
          </xdr:txBody>
        </xdr:sp>
      </mc:Fallback>
    </mc:AlternateContent>
    <xdr:clientData/>
  </xdr:oneCellAnchor>
  <xdr:twoCellAnchor>
    <xdr:from>
      <xdr:col>4</xdr:col>
      <xdr:colOff>716791</xdr:colOff>
      <xdr:row>203</xdr:row>
      <xdr:rowOff>63686</xdr:rowOff>
    </xdr:from>
    <xdr:to>
      <xdr:col>4</xdr:col>
      <xdr:colOff>725372</xdr:colOff>
      <xdr:row>204</xdr:row>
      <xdr:rowOff>128044</xdr:rowOff>
    </xdr:to>
    <xdr:cxnSp macro="">
      <xdr:nvCxnSpPr>
        <xdr:cNvPr id="261" name="Straight Arrow Connector 260">
          <a:extLst>
            <a:ext uri="{FF2B5EF4-FFF2-40B4-BE49-F238E27FC236}">
              <a16:creationId xmlns:a16="http://schemas.microsoft.com/office/drawing/2014/main" id="{7342010A-461D-7E4C-AA61-D2A3164353BD}"/>
            </a:ext>
          </a:extLst>
        </xdr:cNvPr>
        <xdr:cNvCxnSpPr/>
      </xdr:nvCxnSpPr>
      <xdr:spPr>
        <a:xfrm>
          <a:off x="13512074628" y="31896905"/>
          <a:ext cx="8581" cy="26697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94979</xdr:colOff>
      <xdr:row>203</xdr:row>
      <xdr:rowOff>16283</xdr:rowOff>
    </xdr:from>
    <xdr:to>
      <xdr:col>4</xdr:col>
      <xdr:colOff>220411</xdr:colOff>
      <xdr:row>203</xdr:row>
      <xdr:rowOff>173073</xdr:rowOff>
    </xdr:to>
    <xdr:sp macro="" textlink="">
      <xdr:nvSpPr>
        <xdr:cNvPr id="262" name="Smiley Face 261">
          <a:extLst>
            <a:ext uri="{FF2B5EF4-FFF2-40B4-BE49-F238E27FC236}">
              <a16:creationId xmlns:a16="http://schemas.microsoft.com/office/drawing/2014/main" id="{963BC9D9-28F7-ED49-B9D6-85CEBE97234E}"/>
            </a:ext>
          </a:extLst>
        </xdr:cNvPr>
        <xdr:cNvSpPr/>
      </xdr:nvSpPr>
      <xdr:spPr>
        <a:xfrm>
          <a:off x="13512579589" y="31849502"/>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103421</xdr:colOff>
      <xdr:row>204</xdr:row>
      <xdr:rowOff>39500</xdr:rowOff>
    </xdr:from>
    <xdr:to>
      <xdr:col>3</xdr:col>
      <xdr:colOff>228853</xdr:colOff>
      <xdr:row>204</xdr:row>
      <xdr:rowOff>196290</xdr:rowOff>
    </xdr:to>
    <xdr:sp macro="" textlink="">
      <xdr:nvSpPr>
        <xdr:cNvPr id="263" name="Smiley Face 262">
          <a:extLst>
            <a:ext uri="{FF2B5EF4-FFF2-40B4-BE49-F238E27FC236}">
              <a16:creationId xmlns:a16="http://schemas.microsoft.com/office/drawing/2014/main" id="{0CEB8E05-6860-0C45-81B8-6DB3C6768548}"/>
            </a:ext>
          </a:extLst>
        </xdr:cNvPr>
        <xdr:cNvSpPr/>
      </xdr:nvSpPr>
      <xdr:spPr>
        <a:xfrm>
          <a:off x="13513396104" y="32075340"/>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271367</xdr:colOff>
      <xdr:row>208</xdr:row>
      <xdr:rowOff>68746</xdr:rowOff>
    </xdr:from>
    <xdr:to>
      <xdr:col>3</xdr:col>
      <xdr:colOff>282222</xdr:colOff>
      <xdr:row>217</xdr:row>
      <xdr:rowOff>32565</xdr:rowOff>
    </xdr:to>
    <xdr:cxnSp macro="">
      <xdr:nvCxnSpPr>
        <xdr:cNvPr id="264" name="Straight Arrow Connector 263">
          <a:extLst>
            <a:ext uri="{FF2B5EF4-FFF2-40B4-BE49-F238E27FC236}">
              <a16:creationId xmlns:a16="http://schemas.microsoft.com/office/drawing/2014/main" id="{57E58032-966A-DF4A-AA30-52F49AB50000}"/>
            </a:ext>
          </a:extLst>
        </xdr:cNvPr>
        <xdr:cNvCxnSpPr/>
      </xdr:nvCxnSpPr>
      <xdr:spPr>
        <a:xfrm flipH="1" flipV="1">
          <a:off x="13513342735"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18091</xdr:colOff>
      <xdr:row>216</xdr:row>
      <xdr:rowOff>83221</xdr:rowOff>
    </xdr:from>
    <xdr:to>
      <xdr:col>3</xdr:col>
      <xdr:colOff>528262</xdr:colOff>
      <xdr:row>216</xdr:row>
      <xdr:rowOff>97693</xdr:rowOff>
    </xdr:to>
    <xdr:cxnSp macro="">
      <xdr:nvCxnSpPr>
        <xdr:cNvPr id="265" name="Straight Arrow Connector 264">
          <a:extLst>
            <a:ext uri="{FF2B5EF4-FFF2-40B4-BE49-F238E27FC236}">
              <a16:creationId xmlns:a16="http://schemas.microsoft.com/office/drawing/2014/main" id="{B573DAD2-8DB0-F44E-9532-C81904CA894C}"/>
            </a:ext>
          </a:extLst>
        </xdr:cNvPr>
        <xdr:cNvCxnSpPr/>
      </xdr:nvCxnSpPr>
      <xdr:spPr>
        <a:xfrm flipV="1">
          <a:off x="13513096695" y="34564987"/>
          <a:ext cx="2160086"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691083</xdr:colOff>
      <xdr:row>210</xdr:row>
      <xdr:rowOff>166439</xdr:rowOff>
    </xdr:from>
    <xdr:to>
      <xdr:col>3</xdr:col>
      <xdr:colOff>285840</xdr:colOff>
      <xdr:row>216</xdr:row>
      <xdr:rowOff>90456</xdr:rowOff>
    </xdr:to>
    <xdr:cxnSp macro="">
      <xdr:nvCxnSpPr>
        <xdr:cNvPr id="266" name="Straight Connector 265">
          <a:extLst>
            <a:ext uri="{FF2B5EF4-FFF2-40B4-BE49-F238E27FC236}">
              <a16:creationId xmlns:a16="http://schemas.microsoft.com/office/drawing/2014/main" id="{F2621F57-E3FB-234B-A4DA-3F793737E6CD}"/>
            </a:ext>
          </a:extLst>
        </xdr:cNvPr>
        <xdr:cNvCxnSpPr/>
      </xdr:nvCxnSpPr>
      <xdr:spPr>
        <a:xfrm>
          <a:off x="13513339117" y="33432479"/>
          <a:ext cx="1244672" cy="1139743"/>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2</xdr:col>
      <xdr:colOff>557208</xdr:colOff>
      <xdr:row>210</xdr:row>
      <xdr:rowOff>100008</xdr:rowOff>
    </xdr:from>
    <xdr:ext cx="1461577" cy="172227"/>
    <mc:AlternateContent xmlns:mc="http://schemas.openxmlformats.org/markup-compatibility/2006" xmlns:a14="http://schemas.microsoft.com/office/drawing/2010/main">
      <mc:Choice Requires="a14">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7" name="TextBox 266">
              <a:extLst>
                <a:ext uri="{FF2B5EF4-FFF2-40B4-BE49-F238E27FC236}">
                  <a16:creationId xmlns:a16="http://schemas.microsoft.com/office/drawing/2014/main" id="{7D1F2647-AE88-6044-894C-115485606EBB}"/>
                </a:ext>
              </a:extLst>
            </xdr:cNvPr>
            <xdr:cNvSpPr txBox="1"/>
          </xdr:nvSpPr>
          <xdr:spPr>
            <a:xfrm>
              <a:off x="13512431129" y="33366048"/>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0</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600</m:t>
                    </m:r>
                  </m:oMath>
                </m:oMathPara>
              </a14:m>
              <a:endParaRPr lang="en-US" sz="1100"/>
            </a:p>
          </xdr:txBody>
        </xdr:sp>
      </mc:Choice>
      <mc:Fallback xmlns="">
        <xdr:sp macro="" textlink="">
          <xdr:nvSpPr>
            <xdr:cNvPr id="268" name="TextBox 267">
              <a:extLst>
                <a:ext uri="{FF2B5EF4-FFF2-40B4-BE49-F238E27FC236}">
                  <a16:creationId xmlns:a16="http://schemas.microsoft.com/office/drawing/2014/main" id="{B2D15BEE-10D5-AC4D-B6B3-DD68DA401E72}"/>
                </a:ext>
              </a:extLst>
            </xdr:cNvPr>
            <xdr:cNvSpPr txBox="1"/>
          </xdr:nvSpPr>
          <xdr:spPr>
            <a:xfrm>
              <a:off x="13513896514"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600</a:t>
              </a:r>
              <a:endParaRPr lang="en-US" sz="1100"/>
            </a:p>
          </xdr:txBody>
        </xdr:sp>
      </mc:Fallback>
    </mc:AlternateContent>
    <xdr:clientData/>
  </xdr:oneCellAnchor>
  <xdr:oneCellAnchor>
    <xdr:from>
      <xdr:col>1</xdr:col>
      <xdr:colOff>676609</xdr:colOff>
      <xdr:row>213</xdr:row>
      <xdr:rowOff>121719</xdr:rowOff>
    </xdr:from>
    <xdr:ext cx="1461577" cy="172227"/>
    <mc:AlternateContent xmlns:mc="http://schemas.openxmlformats.org/markup-compatibility/2006" xmlns:a14="http://schemas.microsoft.com/office/drawing/2010/main">
      <mc:Choice Requires="a14">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r>
                      <a:rPr lang="en-US" sz="1100" b="0" i="1">
                        <a:latin typeface="Cambria Math" panose="02040503050406030204" pitchFamily="18" charset="0"/>
                      </a:rPr>
                      <m:t>𝑥</m:t>
                    </m:r>
                  </m:oMath>
                </m:oMathPara>
              </a14:m>
              <a:endParaRPr lang="en-US" sz="1100"/>
            </a:p>
          </xdr:txBody>
        </xdr:sp>
      </mc:Choice>
      <mc:Fallback xmlns="">
        <xdr:sp macro="" textlink="">
          <xdr:nvSpPr>
            <xdr:cNvPr id="269" name="TextBox 268">
              <a:extLst>
                <a:ext uri="{FF2B5EF4-FFF2-40B4-BE49-F238E27FC236}">
                  <a16:creationId xmlns:a16="http://schemas.microsoft.com/office/drawing/2014/main" id="{00EF70F2-4AA7-1945-B638-84DA806DB875}"/>
                </a:ext>
              </a:extLst>
            </xdr:cNvPr>
            <xdr:cNvSpPr txBox="1"/>
          </xdr:nvSpPr>
          <xdr:spPr>
            <a:xfrm rot="2619956">
              <a:off x="13513136686" y="3399562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𝑌=600−𝑥</a:t>
              </a:r>
              <a:endParaRPr lang="en-US" sz="1100"/>
            </a:p>
          </xdr:txBody>
        </xdr:sp>
      </mc:Fallback>
    </mc:AlternateContent>
    <xdr:clientData/>
  </xdr:oneCellAnchor>
  <xdr:twoCellAnchor>
    <xdr:from>
      <xdr:col>8</xdr:col>
      <xdr:colOff>271367</xdr:colOff>
      <xdr:row>208</xdr:row>
      <xdr:rowOff>68746</xdr:rowOff>
    </xdr:from>
    <xdr:to>
      <xdr:col>8</xdr:col>
      <xdr:colOff>282222</xdr:colOff>
      <xdr:row>217</xdr:row>
      <xdr:rowOff>32565</xdr:rowOff>
    </xdr:to>
    <xdr:cxnSp macro="">
      <xdr:nvCxnSpPr>
        <xdr:cNvPr id="270" name="Straight Arrow Connector 269">
          <a:extLst>
            <a:ext uri="{FF2B5EF4-FFF2-40B4-BE49-F238E27FC236}">
              <a16:creationId xmlns:a16="http://schemas.microsoft.com/office/drawing/2014/main" id="{CDCD4951-EE5F-F540-8D84-84B725CB36B4}"/>
            </a:ext>
          </a:extLst>
        </xdr:cNvPr>
        <xdr:cNvCxnSpPr/>
      </xdr:nvCxnSpPr>
      <xdr:spPr>
        <a:xfrm flipH="1" flipV="1">
          <a:off x="13509217949" y="32929544"/>
          <a:ext cx="10855" cy="1787408"/>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18091</xdr:colOff>
      <xdr:row>216</xdr:row>
      <xdr:rowOff>83221</xdr:rowOff>
    </xdr:from>
    <xdr:to>
      <xdr:col>8</xdr:col>
      <xdr:colOff>528262</xdr:colOff>
      <xdr:row>216</xdr:row>
      <xdr:rowOff>97693</xdr:rowOff>
    </xdr:to>
    <xdr:cxnSp macro="">
      <xdr:nvCxnSpPr>
        <xdr:cNvPr id="271" name="Straight Arrow Connector 270">
          <a:extLst>
            <a:ext uri="{FF2B5EF4-FFF2-40B4-BE49-F238E27FC236}">
              <a16:creationId xmlns:a16="http://schemas.microsoft.com/office/drawing/2014/main" id="{26ED331F-0722-994B-9FBF-2AD8AC79D3E4}"/>
            </a:ext>
          </a:extLst>
        </xdr:cNvPr>
        <xdr:cNvCxnSpPr/>
      </xdr:nvCxnSpPr>
      <xdr:spPr>
        <a:xfrm flipV="1">
          <a:off x="13508971909" y="34564987"/>
          <a:ext cx="2160085" cy="14472"/>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6</xdr:col>
      <xdr:colOff>691083</xdr:colOff>
      <xdr:row>212</xdr:row>
      <xdr:rowOff>90456</xdr:rowOff>
    </xdr:from>
    <xdr:to>
      <xdr:col>8</xdr:col>
      <xdr:colOff>274986</xdr:colOff>
      <xdr:row>216</xdr:row>
      <xdr:rowOff>90456</xdr:rowOff>
    </xdr:to>
    <xdr:cxnSp macro="">
      <xdr:nvCxnSpPr>
        <xdr:cNvPr id="272" name="Straight Connector 271">
          <a:extLst>
            <a:ext uri="{FF2B5EF4-FFF2-40B4-BE49-F238E27FC236}">
              <a16:creationId xmlns:a16="http://schemas.microsoft.com/office/drawing/2014/main" id="{4CD69313-3716-E148-9F7A-47A344C78663}"/>
            </a:ext>
          </a:extLst>
        </xdr:cNvPr>
        <xdr:cNvCxnSpPr/>
      </xdr:nvCxnSpPr>
      <xdr:spPr>
        <a:xfrm>
          <a:off x="13509225185" y="33761738"/>
          <a:ext cx="1233817" cy="810484"/>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7</xdr:col>
      <xdr:colOff>568063</xdr:colOff>
      <xdr:row>212</xdr:row>
      <xdr:rowOff>13170</xdr:rowOff>
    </xdr:from>
    <xdr:ext cx="1461577" cy="172227"/>
    <mc:AlternateContent xmlns:mc="http://schemas.openxmlformats.org/markup-compatibility/2006" xmlns:a14="http://schemas.microsoft.com/office/drawing/2010/main">
      <mc:Choice Requires="a14">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273" name="TextBox 272">
              <a:extLst>
                <a:ext uri="{FF2B5EF4-FFF2-40B4-BE49-F238E27FC236}">
                  <a16:creationId xmlns:a16="http://schemas.microsoft.com/office/drawing/2014/main" id="{D9BAFB29-1AC1-4A46-87AB-294294B96A75}"/>
                </a:ext>
              </a:extLst>
            </xdr:cNvPr>
            <xdr:cNvSpPr txBox="1"/>
          </xdr:nvSpPr>
          <xdr:spPr>
            <a:xfrm>
              <a:off x="13508295488" y="33684452"/>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5</xdr:col>
      <xdr:colOff>741738</xdr:colOff>
      <xdr:row>216</xdr:row>
      <xdr:rowOff>107245</xdr:rowOff>
    </xdr:from>
    <xdr:ext cx="1461577" cy="172227"/>
    <mc:AlternateContent xmlns:mc="http://schemas.openxmlformats.org/markup-compatibility/2006" xmlns:a14="http://schemas.microsoft.com/office/drawing/2010/main">
      <mc:Choice Requires="a14">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800</m:t>
                    </m:r>
                  </m:oMath>
                </m:oMathPara>
              </a14:m>
              <a:endParaRPr lang="en-US" sz="1100"/>
            </a:p>
          </xdr:txBody>
        </xdr:sp>
      </mc:Choice>
      <mc:Fallback xmlns="">
        <xdr:sp macro="" textlink="">
          <xdr:nvSpPr>
            <xdr:cNvPr id="274" name="TextBox 273">
              <a:extLst>
                <a:ext uri="{FF2B5EF4-FFF2-40B4-BE49-F238E27FC236}">
                  <a16:creationId xmlns:a16="http://schemas.microsoft.com/office/drawing/2014/main" id="{C5D63E17-BBB0-9043-8B16-AB211B07EF72}"/>
                </a:ext>
              </a:extLst>
            </xdr:cNvPr>
            <xdr:cNvSpPr txBox="1"/>
          </xdr:nvSpPr>
          <xdr:spPr>
            <a:xfrm>
              <a:off x="13509771728" y="3458901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800</a:t>
              </a:r>
              <a:endParaRPr lang="en-US" sz="1100"/>
            </a:p>
          </xdr:txBody>
        </xdr:sp>
      </mc:Fallback>
    </mc:AlternateContent>
    <xdr:clientData/>
  </xdr:oneCellAnchor>
  <xdr:oneCellAnchor>
    <xdr:from>
      <xdr:col>5</xdr:col>
      <xdr:colOff>338659</xdr:colOff>
      <xdr:row>209</xdr:row>
      <xdr:rowOff>12242</xdr:rowOff>
    </xdr:from>
    <xdr:ext cx="1461577" cy="172227"/>
    <mc:AlternateContent xmlns:mc="http://schemas.openxmlformats.org/markup-compatibility/2006" xmlns:a14="http://schemas.microsoft.com/office/drawing/2010/main">
      <mc:Choice Requires="a14">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0070C0"/>
                        </a:solidFill>
                        <a:latin typeface="Cambria Math" panose="02040503050406030204" pitchFamily="18" charset="0"/>
                      </a:rPr>
                      <m:t>𝑌</m:t>
                    </m:r>
                    <m:r>
                      <a:rPr lang="en-US" sz="1100" b="0" i="1">
                        <a:solidFill>
                          <a:srgbClr val="0070C0"/>
                        </a:solidFill>
                        <a:latin typeface="Cambria Math" panose="02040503050406030204" pitchFamily="18" charset="0"/>
                      </a:rPr>
                      <m:t>=400−0.5</m:t>
                    </m:r>
                    <m:r>
                      <a:rPr lang="en-US" sz="1100" b="0" i="1">
                        <a:solidFill>
                          <a:srgbClr val="0070C0"/>
                        </a:solidFill>
                        <a:latin typeface="Cambria Math" panose="02040503050406030204" pitchFamily="18" charset="0"/>
                      </a:rPr>
                      <m:t>𝑥</m:t>
                    </m:r>
                  </m:oMath>
                </m:oMathPara>
              </a14:m>
              <a:endParaRPr lang="en-US" sz="1100">
                <a:solidFill>
                  <a:srgbClr val="0070C0"/>
                </a:solidFill>
              </a:endParaRPr>
            </a:p>
          </xdr:txBody>
        </xdr:sp>
      </mc:Choice>
      <mc:Fallback xmlns="">
        <xdr:sp macro="" textlink="">
          <xdr:nvSpPr>
            <xdr:cNvPr id="275" name="TextBox 274">
              <a:extLst>
                <a:ext uri="{FF2B5EF4-FFF2-40B4-BE49-F238E27FC236}">
                  <a16:creationId xmlns:a16="http://schemas.microsoft.com/office/drawing/2014/main" id="{9115FAB6-B0E8-7E4D-B649-B9BB4E68B455}"/>
                </a:ext>
              </a:extLst>
            </xdr:cNvPr>
            <xdr:cNvSpPr txBox="1"/>
          </xdr:nvSpPr>
          <xdr:spPr>
            <a:xfrm>
              <a:off x="13522096528" y="42996003"/>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0070C0"/>
                  </a:solidFill>
                  <a:latin typeface="Cambria Math" panose="02040503050406030204" pitchFamily="18" charset="0"/>
                </a:rPr>
                <a:t>𝑌=</a:t>
              </a:r>
              <a:r>
                <a:rPr lang="he-IL" sz="1100" b="0" i="0">
                  <a:solidFill>
                    <a:srgbClr val="0070C0"/>
                  </a:solidFill>
                  <a:latin typeface="Cambria Math" panose="02040503050406030204" pitchFamily="18" charset="0"/>
                </a:rPr>
                <a:t>400</a:t>
              </a:r>
              <a:r>
                <a:rPr lang="en-US" sz="1100" b="0" i="0">
                  <a:solidFill>
                    <a:srgbClr val="0070C0"/>
                  </a:solidFill>
                  <a:latin typeface="Cambria Math" panose="02040503050406030204" pitchFamily="18" charset="0"/>
                </a:rPr>
                <a:t>−</a:t>
              </a:r>
              <a:r>
                <a:rPr lang="he-IL" sz="1100" b="0" i="0">
                  <a:solidFill>
                    <a:srgbClr val="0070C0"/>
                  </a:solidFill>
                  <a:latin typeface="Cambria Math" panose="02040503050406030204" pitchFamily="18" charset="0"/>
                </a:rPr>
                <a:t>0.5</a:t>
              </a:r>
              <a:r>
                <a:rPr lang="en-US" sz="1100" b="0" i="0">
                  <a:solidFill>
                    <a:srgbClr val="0070C0"/>
                  </a:solidFill>
                  <a:latin typeface="Cambria Math" panose="02040503050406030204" pitchFamily="18" charset="0"/>
                </a:rPr>
                <a:t>𝑥</a:t>
              </a:r>
              <a:endParaRPr lang="en-US" sz="1100">
                <a:solidFill>
                  <a:srgbClr val="0070C0"/>
                </a:solidFill>
              </a:endParaRPr>
            </a:p>
          </xdr:txBody>
        </xdr:sp>
      </mc:Fallback>
    </mc:AlternateContent>
    <xdr:clientData/>
  </xdr:oneCellAnchor>
  <xdr:oneCellAnchor>
    <xdr:from>
      <xdr:col>4</xdr:col>
      <xdr:colOff>390771</xdr:colOff>
      <xdr:row>203</xdr:row>
      <xdr:rowOff>114481</xdr:rowOff>
    </xdr:from>
    <xdr:ext cx="1378357" cy="172227"/>
    <mc:AlternateContent xmlns:mc="http://schemas.openxmlformats.org/markup-compatibility/2006" xmlns:a14="http://schemas.microsoft.com/office/drawing/2010/main">
      <mc:Choice Requires="a14">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=1.5</m:t>
                    </m:r>
                  </m:oMath>
                </m:oMathPara>
              </a14:m>
              <a:endParaRPr lang="en-US" sz="1100"/>
            </a:p>
          </xdr:txBody>
        </xdr:sp>
      </mc:Choice>
      <mc:Fallback xmlns="">
        <xdr:sp macro="" textlink="">
          <xdr:nvSpPr>
            <xdr:cNvPr id="276" name="TextBox 275">
              <a:extLst>
                <a:ext uri="{FF2B5EF4-FFF2-40B4-BE49-F238E27FC236}">
                  <a16:creationId xmlns:a16="http://schemas.microsoft.com/office/drawing/2014/main" id="{0B966AAF-E8FD-8D40-A99B-D9F72ED454F7}"/>
                </a:ext>
              </a:extLst>
            </xdr:cNvPr>
            <xdr:cNvSpPr txBox="1"/>
          </xdr:nvSpPr>
          <xdr:spPr>
            <a:xfrm>
              <a:off x="13511030872" y="31947700"/>
              <a:ext cx="137835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𝑃_𝑌=1.5</a:t>
              </a:r>
              <a:endParaRPr lang="en-US" sz="1100"/>
            </a:p>
          </xdr:txBody>
        </xdr:sp>
      </mc:Fallback>
    </mc:AlternateContent>
    <xdr:clientData/>
  </xdr:oneCellAnchor>
  <xdr:twoCellAnchor>
    <xdr:from>
      <xdr:col>3</xdr:col>
      <xdr:colOff>199907</xdr:colOff>
      <xdr:row>210</xdr:row>
      <xdr:rowOff>95884</xdr:rowOff>
    </xdr:from>
    <xdr:to>
      <xdr:col>3</xdr:col>
      <xdr:colOff>325339</xdr:colOff>
      <xdr:row>211</xdr:row>
      <xdr:rowOff>50053</xdr:rowOff>
    </xdr:to>
    <xdr:sp macro="" textlink="">
      <xdr:nvSpPr>
        <xdr:cNvPr id="277" name="Smiley Face 276">
          <a:extLst>
            <a:ext uri="{FF2B5EF4-FFF2-40B4-BE49-F238E27FC236}">
              <a16:creationId xmlns:a16="http://schemas.microsoft.com/office/drawing/2014/main" id="{8B5A8ED2-E8A4-1A47-96A4-CB2A15BFC30B}"/>
            </a:ext>
          </a:extLst>
        </xdr:cNvPr>
        <xdr:cNvSpPr/>
      </xdr:nvSpPr>
      <xdr:spPr>
        <a:xfrm>
          <a:off x="13513299618" y="33361924"/>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620829</xdr:colOff>
      <xdr:row>215</xdr:row>
      <xdr:rowOff>191466</xdr:rowOff>
    </xdr:from>
    <xdr:to>
      <xdr:col>6</xdr:col>
      <xdr:colOff>746261</xdr:colOff>
      <xdr:row>216</xdr:row>
      <xdr:rowOff>145635</xdr:rowOff>
    </xdr:to>
    <xdr:sp macro="" textlink="">
      <xdr:nvSpPr>
        <xdr:cNvPr id="278" name="Smiley Face 277">
          <a:extLst>
            <a:ext uri="{FF2B5EF4-FFF2-40B4-BE49-F238E27FC236}">
              <a16:creationId xmlns:a16="http://schemas.microsoft.com/office/drawing/2014/main" id="{013BF5BB-3309-1B45-9CA8-865244600C7E}"/>
            </a:ext>
          </a:extLst>
        </xdr:cNvPr>
        <xdr:cNvSpPr/>
      </xdr:nvSpPr>
      <xdr:spPr>
        <a:xfrm>
          <a:off x="13510403824" y="34470611"/>
          <a:ext cx="125432" cy="156790"/>
        </a:xfrm>
        <a:prstGeom prst="smileyFac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1</xdr:col>
      <xdr:colOff>123021</xdr:colOff>
      <xdr:row>211</xdr:row>
      <xdr:rowOff>27092</xdr:rowOff>
    </xdr:from>
    <xdr:to>
      <xdr:col>3</xdr:col>
      <xdr:colOff>218276</xdr:colOff>
      <xdr:row>216</xdr:row>
      <xdr:rowOff>90456</xdr:rowOff>
    </xdr:to>
    <xdr:cxnSp macro="">
      <xdr:nvCxnSpPr>
        <xdr:cNvPr id="279" name="Straight Connector 278">
          <a:extLst>
            <a:ext uri="{FF2B5EF4-FFF2-40B4-BE49-F238E27FC236}">
              <a16:creationId xmlns:a16="http://schemas.microsoft.com/office/drawing/2014/main" id="{27403855-4033-CC40-8C6C-3B03FFD5B999}"/>
            </a:ext>
          </a:extLst>
        </xdr:cNvPr>
        <xdr:cNvCxnSpPr>
          <a:stCxn id="277" idx="5"/>
        </xdr:cNvCxnSpPr>
      </xdr:nvCxnSpPr>
      <xdr:spPr>
        <a:xfrm>
          <a:off x="13513406681" y="33495753"/>
          <a:ext cx="1745170" cy="1076469"/>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180912</xdr:colOff>
      <xdr:row>216</xdr:row>
      <xdr:rowOff>128955</xdr:rowOff>
    </xdr:from>
    <xdr:ext cx="1461577" cy="172227"/>
    <mc:AlternateContent xmlns:mc="http://schemas.openxmlformats.org/markup-compatibility/2006" xmlns:a14="http://schemas.microsoft.com/office/drawing/2010/main">
      <mc:Choice Requires="a14">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900</m:t>
                    </m:r>
                  </m:oMath>
                </m:oMathPara>
              </a14:m>
              <a:endParaRPr lang="en-US" sz="1100"/>
            </a:p>
          </xdr:txBody>
        </xdr:sp>
      </mc:Choice>
      <mc:Fallback xmlns="">
        <xdr:sp macro="" textlink="">
          <xdr:nvSpPr>
            <xdr:cNvPr id="280" name="TextBox 279">
              <a:extLst>
                <a:ext uri="{FF2B5EF4-FFF2-40B4-BE49-F238E27FC236}">
                  <a16:creationId xmlns:a16="http://schemas.microsoft.com/office/drawing/2014/main" id="{A623E985-1044-E14D-8F8E-A3905616364C}"/>
                </a:ext>
              </a:extLst>
            </xdr:cNvPr>
            <xdr:cNvSpPr txBox="1"/>
          </xdr:nvSpPr>
          <xdr:spPr>
            <a:xfrm>
              <a:off x="13514457340" y="34610721"/>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900</a:t>
              </a:r>
              <a:endParaRPr lang="en-US" sz="1100"/>
            </a:p>
          </xdr:txBody>
        </xdr:sp>
      </mc:Fallback>
    </mc:AlternateContent>
    <xdr:clientData/>
  </xdr:oneCellAnchor>
  <xdr:oneCellAnchor>
    <xdr:from>
      <xdr:col>0</xdr:col>
      <xdr:colOff>618717</xdr:colOff>
      <xdr:row>213</xdr:row>
      <xdr:rowOff>74143</xdr:rowOff>
    </xdr:from>
    <xdr:ext cx="1461577" cy="318036"/>
    <mc:AlternateContent xmlns:mc="http://schemas.openxmlformats.org/markup-compatibility/2006" xmlns:a14="http://schemas.microsoft.com/office/drawing/2010/main">
      <mc:Choice Requires="a14">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r>
                      <a:rPr lang="en-US" sz="1100" b="0" i="1">
                        <a:latin typeface="Cambria Math" panose="02040503050406030204" pitchFamily="18" charset="0"/>
                      </a:rPr>
                      <m:t>=600−</m:t>
                    </m:r>
                    <m:f>
                      <m:fPr>
                        <m:ctrlPr>
                          <a:rPr lang="he-IL" sz="1100" b="0" i="1">
                            <a:latin typeface="Cambria Math" panose="02040503050406030204" pitchFamily="18" charset="0"/>
                          </a:rPr>
                        </m:ctrlPr>
                      </m:fPr>
                      <m:num>
                        <m:r>
                          <a:rPr lang="he-IL" sz="1100" b="0" i="1">
                            <a:latin typeface="Cambria Math" panose="02040503050406030204" pitchFamily="18" charset="0"/>
                          </a:rPr>
                          <m:t>2</m:t>
                        </m:r>
                      </m:num>
                      <m:den>
                        <m:r>
                          <a:rPr lang="he-IL" sz="1100" b="0" i="1">
                            <a:latin typeface="Cambria Math" panose="02040503050406030204" pitchFamily="18" charset="0"/>
                          </a:rPr>
                          <m:t>3</m:t>
                        </m:r>
                      </m:den>
                    </m:f>
                    <m:r>
                      <a:rPr lang="en-US" sz="1100" b="0" i="1">
                        <a:latin typeface="Cambria Math" panose="02040503050406030204" pitchFamily="18" charset="0"/>
                      </a:rPr>
                      <m:t>𝑥</m:t>
                    </m:r>
                  </m:oMath>
                </m:oMathPara>
              </a14:m>
              <a:endParaRPr lang="en-US" sz="1100"/>
            </a:p>
          </xdr:txBody>
        </xdr:sp>
      </mc:Choice>
      <mc:Fallback xmlns="">
        <xdr:sp macro="" textlink="">
          <xdr:nvSpPr>
            <xdr:cNvPr id="281" name="TextBox 280">
              <a:extLst>
                <a:ext uri="{FF2B5EF4-FFF2-40B4-BE49-F238E27FC236}">
                  <a16:creationId xmlns:a16="http://schemas.microsoft.com/office/drawing/2014/main" id="{B54FE0B2-E19F-4D46-BFAD-F9BE84C7BCE0}"/>
                </a:ext>
              </a:extLst>
            </xdr:cNvPr>
            <xdr:cNvSpPr txBox="1"/>
          </xdr:nvSpPr>
          <xdr:spPr>
            <a:xfrm rot="1942797">
              <a:off x="13514019535" y="3394804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𝑌=600−</a:t>
              </a:r>
              <a:r>
                <a:rPr lang="he-IL" sz="1100" b="0" i="0">
                  <a:latin typeface="Cambria Math" panose="02040503050406030204" pitchFamily="18" charset="0"/>
                </a:rPr>
                <a:t>2/3</a:t>
              </a:r>
              <a:r>
                <a:rPr lang="en-US" sz="1100" b="0" i="0">
                  <a:latin typeface="Cambria Math" panose="02040503050406030204" pitchFamily="18" charset="0"/>
                </a:rPr>
                <a:t> 𝑥</a:t>
              </a:r>
              <a:endParaRPr lang="en-US" sz="1100"/>
            </a:p>
          </xdr:txBody>
        </xdr:sp>
      </mc:Fallback>
    </mc:AlternateContent>
    <xdr:clientData/>
  </xdr:oneCellAnchor>
  <xdr:oneCellAnchor>
    <xdr:from>
      <xdr:col>6</xdr:col>
      <xdr:colOff>323851</xdr:colOff>
      <xdr:row>202</xdr:row>
      <xdr:rowOff>175832</xdr:rowOff>
    </xdr:from>
    <xdr:ext cx="1378357" cy="345672"/>
    <mc:AlternateContent xmlns:mc="http://schemas.openxmlformats.org/markup-compatibility/2006" xmlns:a14="http://schemas.microsoft.com/office/drawing/2010/main">
      <mc:Choice Requires="a14">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1.5</m:t>
                        </m:r>
                      </m:den>
                    </m:f>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oMath>
                </m:oMathPara>
              </a14:m>
              <a:endParaRPr lang="en-US" sz="1100"/>
            </a:p>
          </xdr:txBody>
        </xdr:sp>
      </mc:Choice>
      <mc:Fallback xmlns="">
        <xdr:sp macro="" textlink="">
          <xdr:nvSpPr>
            <xdr:cNvPr id="282" name="TextBox 281">
              <a:extLst>
                <a:ext uri="{FF2B5EF4-FFF2-40B4-BE49-F238E27FC236}">
                  <a16:creationId xmlns:a16="http://schemas.microsoft.com/office/drawing/2014/main" id="{30A0380F-4260-8A44-B606-31B225398CF1}"/>
                </a:ext>
              </a:extLst>
            </xdr:cNvPr>
            <xdr:cNvSpPr txBox="1"/>
          </xdr:nvSpPr>
          <xdr:spPr>
            <a:xfrm>
              <a:off x="13521368871" y="41711867"/>
              <a:ext cx="1378357" cy="3456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𝑃_𝑋=1/𝑃_𝑌 =1/1.5=2/3</a:t>
              </a:r>
              <a:endParaRPr lang="en-US" sz="1100"/>
            </a:p>
          </xdr:txBody>
        </xdr:sp>
      </mc:Fallback>
    </mc:AlternateContent>
    <xdr:clientData/>
  </xdr:oneCellAnchor>
  <xdr:twoCellAnchor>
    <xdr:from>
      <xdr:col>6</xdr:col>
      <xdr:colOff>746261</xdr:colOff>
      <xdr:row>209</xdr:row>
      <xdr:rowOff>112165</xdr:rowOff>
    </xdr:from>
    <xdr:to>
      <xdr:col>8</xdr:col>
      <xdr:colOff>285841</xdr:colOff>
      <xdr:row>216</xdr:row>
      <xdr:rowOff>67240</xdr:rowOff>
    </xdr:to>
    <xdr:cxnSp macro="">
      <xdr:nvCxnSpPr>
        <xdr:cNvPr id="283" name="Straight Connector 282">
          <a:extLst>
            <a:ext uri="{FF2B5EF4-FFF2-40B4-BE49-F238E27FC236}">
              <a16:creationId xmlns:a16="http://schemas.microsoft.com/office/drawing/2014/main" id="{EC78EDDD-2356-994E-83D2-85CCD0BE7019}"/>
            </a:ext>
          </a:extLst>
        </xdr:cNvPr>
        <xdr:cNvCxnSpPr>
          <a:endCxn id="278" idx="2"/>
        </xdr:cNvCxnSpPr>
      </xdr:nvCxnSpPr>
      <xdr:spPr>
        <a:xfrm>
          <a:off x="13509214330" y="33175584"/>
          <a:ext cx="1189494" cy="1373422"/>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8</xdr:col>
      <xdr:colOff>126639</xdr:colOff>
      <xdr:row>208</xdr:row>
      <xdr:rowOff>157899</xdr:rowOff>
    </xdr:from>
    <xdr:ext cx="1461577" cy="318036"/>
    <mc:AlternateContent xmlns:mc="http://schemas.openxmlformats.org/markup-compatibility/2006" xmlns:a14="http://schemas.microsoft.com/office/drawing/2010/main">
      <mc:Choice Requires="a14">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800∗</m:t>
                    </m:r>
                    <m:f>
                      <m:fPr>
                        <m:ctrlPr>
                          <a:rPr lang="en-US" sz="1100" b="0" i="1">
                            <a:latin typeface="Cambria Math" panose="02040503050406030204" pitchFamily="18" charset="0"/>
                          </a:rPr>
                        </m:ctrlPr>
                      </m:fPr>
                      <m:num>
                        <m:r>
                          <a:rPr lang="en-US" sz="1100" b="0" i="1">
                            <a:latin typeface="Cambria Math" panose="02040503050406030204" pitchFamily="18" charset="0"/>
                          </a:rPr>
                          <m:t>2</m:t>
                        </m:r>
                      </m:num>
                      <m:den>
                        <m:r>
                          <a:rPr lang="en-US" sz="1100" b="0" i="1">
                            <a:latin typeface="Cambria Math" panose="02040503050406030204" pitchFamily="18" charset="0"/>
                          </a:rPr>
                          <m:t>3</m:t>
                        </m:r>
                      </m:den>
                    </m:f>
                    <m:r>
                      <a:rPr lang="en-US" sz="1100" b="0" i="1">
                        <a:latin typeface="Cambria Math" panose="02040503050406030204" pitchFamily="18" charset="0"/>
                      </a:rPr>
                      <m:t>=533.33</m:t>
                    </m:r>
                  </m:oMath>
                </m:oMathPara>
              </a14:m>
              <a:endParaRPr lang="en-US" sz="1100"/>
            </a:p>
          </xdr:txBody>
        </xdr:sp>
      </mc:Choice>
      <mc:Fallback xmlns="">
        <xdr:sp macro="" textlink="">
          <xdr:nvSpPr>
            <xdr:cNvPr id="284" name="TextBox 283">
              <a:extLst>
                <a:ext uri="{FF2B5EF4-FFF2-40B4-BE49-F238E27FC236}">
                  <a16:creationId xmlns:a16="http://schemas.microsoft.com/office/drawing/2014/main" id="{B151C44A-0819-0F42-A44E-D2ED8EE1BAE1}"/>
                </a:ext>
              </a:extLst>
            </xdr:cNvPr>
            <xdr:cNvSpPr txBox="1"/>
          </xdr:nvSpPr>
          <xdr:spPr>
            <a:xfrm>
              <a:off x="13507911955" y="33018697"/>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800∗2/3=533.33</a:t>
              </a:r>
              <a:endParaRPr lang="en-US" sz="1100"/>
            </a:p>
          </xdr:txBody>
        </xdr:sp>
      </mc:Fallback>
    </mc:AlternateContent>
    <xdr:clientData/>
  </xdr:oneCellAnchor>
  <xdr:oneCellAnchor>
    <xdr:from>
      <xdr:col>5</xdr:col>
      <xdr:colOff>447869</xdr:colOff>
      <xdr:row>207</xdr:row>
      <xdr:rowOff>39844</xdr:rowOff>
    </xdr:from>
    <xdr:ext cx="1461577" cy="318036"/>
    <mc:AlternateContent xmlns:mc="http://schemas.openxmlformats.org/markup-compatibility/2006" xmlns:a14="http://schemas.microsoft.com/office/drawing/2010/main">
      <mc:Choice Requires="a14">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solidFill>
                          <a:srgbClr val="FF0000"/>
                        </a:solidFill>
                        <a:latin typeface="Cambria Math" panose="02040503050406030204" pitchFamily="18" charset="0"/>
                      </a:rPr>
                      <m:t>𝑌</m:t>
                    </m:r>
                    <m:r>
                      <a:rPr lang="en-US" sz="1100" b="0" i="1">
                        <a:solidFill>
                          <a:srgbClr val="FF0000"/>
                        </a:solidFill>
                        <a:latin typeface="Cambria Math" panose="02040503050406030204" pitchFamily="18" charset="0"/>
                      </a:rPr>
                      <m:t>=533.33−</m:t>
                    </m:r>
                    <m:f>
                      <m:fPr>
                        <m:ctrlPr>
                          <a:rPr lang="en-US" sz="1100" b="0" i="1">
                            <a:solidFill>
                              <a:srgbClr val="FF0000"/>
                            </a:solidFill>
                            <a:latin typeface="Cambria Math" panose="02040503050406030204" pitchFamily="18" charset="0"/>
                          </a:rPr>
                        </m:ctrlPr>
                      </m:fPr>
                      <m:num>
                        <m:r>
                          <a:rPr lang="en-US" sz="1100" b="0" i="1">
                            <a:solidFill>
                              <a:srgbClr val="FF0000"/>
                            </a:solidFill>
                            <a:latin typeface="Cambria Math" panose="02040503050406030204" pitchFamily="18" charset="0"/>
                          </a:rPr>
                          <m:t>2</m:t>
                        </m:r>
                      </m:num>
                      <m:den>
                        <m:r>
                          <a:rPr lang="en-US" sz="1100" b="0" i="1">
                            <a:solidFill>
                              <a:srgbClr val="FF0000"/>
                            </a:solidFill>
                            <a:latin typeface="Cambria Math" panose="02040503050406030204" pitchFamily="18" charset="0"/>
                          </a:rPr>
                          <m:t>3</m:t>
                        </m:r>
                      </m:den>
                    </m:f>
                    <m:r>
                      <a:rPr lang="en-US" sz="1100" b="0" i="1">
                        <a:solidFill>
                          <a:srgbClr val="FF0000"/>
                        </a:solidFill>
                        <a:latin typeface="Cambria Math" panose="02040503050406030204" pitchFamily="18" charset="0"/>
                      </a:rPr>
                      <m:t>𝑥</m:t>
                    </m:r>
                  </m:oMath>
                </m:oMathPara>
              </a14:m>
              <a:endParaRPr lang="en-US" sz="1100">
                <a:solidFill>
                  <a:srgbClr val="FF0000"/>
                </a:solidFill>
              </a:endParaRPr>
            </a:p>
          </xdr:txBody>
        </xdr:sp>
      </mc:Choice>
      <mc:Fallback xmlns="">
        <xdr:sp macro="" textlink="">
          <xdr:nvSpPr>
            <xdr:cNvPr id="285" name="TextBox 284">
              <a:extLst>
                <a:ext uri="{FF2B5EF4-FFF2-40B4-BE49-F238E27FC236}">
                  <a16:creationId xmlns:a16="http://schemas.microsoft.com/office/drawing/2014/main" id="{25BED1FA-F71D-DD4D-97A9-9E59DD1E47BA}"/>
                </a:ext>
              </a:extLst>
            </xdr:cNvPr>
            <xdr:cNvSpPr txBox="1"/>
          </xdr:nvSpPr>
          <xdr:spPr>
            <a:xfrm>
              <a:off x="13521987318" y="42616316"/>
              <a:ext cx="1461577"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solidFill>
                    <a:srgbClr val="FF0000"/>
                  </a:solidFill>
                  <a:latin typeface="Cambria Math" panose="02040503050406030204" pitchFamily="18" charset="0"/>
                </a:rPr>
                <a:t>𝑌=533.33−2/3 𝑥</a:t>
              </a:r>
              <a:endParaRPr lang="en-US" sz="1100">
                <a:solidFill>
                  <a:srgbClr val="FF0000"/>
                </a:solidFill>
              </a:endParaRPr>
            </a:p>
          </xdr:txBody>
        </xdr:sp>
      </mc:Fallback>
    </mc:AlternateContent>
    <xdr:clientData/>
  </xdr:oneCellAnchor>
  <xdr:oneCellAnchor>
    <xdr:from>
      <xdr:col>7</xdr:col>
      <xdr:colOff>528389</xdr:colOff>
      <xdr:row>213</xdr:row>
      <xdr:rowOff>159674</xdr:rowOff>
    </xdr:from>
    <xdr:ext cx="1461577" cy="172227"/>
    <mc:AlternateContent xmlns:mc="http://schemas.openxmlformats.org/markup-compatibility/2006" xmlns:a14="http://schemas.microsoft.com/office/drawing/2010/main">
      <mc:Choice Requires="a14">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m:t>
                    </m:r>
                  </m:oMath>
                </m:oMathPara>
              </a14:m>
              <a:endParaRPr lang="en-US" sz="1100"/>
            </a:p>
          </xdr:txBody>
        </xdr:sp>
      </mc:Choice>
      <mc:Fallback xmlns="">
        <xdr:sp macro="" textlink="">
          <xdr:nvSpPr>
            <xdr:cNvPr id="286" name="TextBox 285">
              <a:extLst>
                <a:ext uri="{FF2B5EF4-FFF2-40B4-BE49-F238E27FC236}">
                  <a16:creationId xmlns:a16="http://schemas.microsoft.com/office/drawing/2014/main" id="{18403136-E726-5496-E14B-1B37DA1B2C04}"/>
                </a:ext>
              </a:extLst>
            </xdr:cNvPr>
            <xdr:cNvSpPr txBox="1"/>
          </xdr:nvSpPr>
          <xdr:spPr>
            <a:xfrm>
              <a:off x="13517223534" y="43898474"/>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a:t>
              </a:r>
              <a:endParaRPr lang="en-US" sz="1100"/>
            </a:p>
          </xdr:txBody>
        </xdr:sp>
      </mc:Fallback>
    </mc:AlternateContent>
    <xdr:clientData/>
  </xdr:oneCellAnchor>
  <xdr:twoCellAnchor>
    <xdr:from>
      <xdr:col>7</xdr:col>
      <xdr:colOff>262887</xdr:colOff>
      <xdr:row>214</xdr:row>
      <xdr:rowOff>50800</xdr:rowOff>
    </xdr:from>
    <xdr:to>
      <xdr:col>8</xdr:col>
      <xdr:colOff>266700</xdr:colOff>
      <xdr:row>214</xdr:row>
      <xdr:rowOff>66647</xdr:rowOff>
    </xdr:to>
    <xdr:cxnSp macro="">
      <xdr:nvCxnSpPr>
        <xdr:cNvPr id="288" name="Straight Connector 287">
          <a:extLst>
            <a:ext uri="{FF2B5EF4-FFF2-40B4-BE49-F238E27FC236}">
              <a16:creationId xmlns:a16="http://schemas.microsoft.com/office/drawing/2014/main" id="{33911E56-8E92-A9F4-5773-B2E3AB4DBDE3}"/>
            </a:ext>
          </a:extLst>
        </xdr:cNvPr>
        <xdr:cNvCxnSpPr/>
      </xdr:nvCxnSpPr>
      <xdr:spPr>
        <a:xfrm>
          <a:off x="13518121300" y="43992800"/>
          <a:ext cx="829313" cy="15847"/>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7</xdr:col>
      <xdr:colOff>233266</xdr:colOff>
      <xdr:row>214</xdr:row>
      <xdr:rowOff>66647</xdr:rowOff>
    </xdr:from>
    <xdr:to>
      <xdr:col>7</xdr:col>
      <xdr:colOff>251778</xdr:colOff>
      <xdr:row>216</xdr:row>
      <xdr:rowOff>125889</xdr:rowOff>
    </xdr:to>
    <xdr:cxnSp macro="">
      <xdr:nvCxnSpPr>
        <xdr:cNvPr id="290" name="Straight Connector 289">
          <a:extLst>
            <a:ext uri="{FF2B5EF4-FFF2-40B4-BE49-F238E27FC236}">
              <a16:creationId xmlns:a16="http://schemas.microsoft.com/office/drawing/2014/main" id="{DCB8A699-224D-284E-AE65-2BCD52200240}"/>
            </a:ext>
          </a:extLst>
        </xdr:cNvPr>
        <xdr:cNvCxnSpPr/>
      </xdr:nvCxnSpPr>
      <xdr:spPr>
        <a:xfrm>
          <a:off x="13521993616" y="44068630"/>
          <a:ext cx="18512" cy="466530"/>
        </a:xfrm>
        <a:prstGeom prst="line">
          <a:avLst/>
        </a:prstGeom>
        <a:ln w="19050" cap="flat" cmpd="sng" algn="ctr">
          <a:solidFill>
            <a:schemeClr val="dk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editAs="oneCell">
    <xdr:from>
      <xdr:col>7</xdr:col>
      <xdr:colOff>122186</xdr:colOff>
      <xdr:row>213</xdr:row>
      <xdr:rowOff>160694</xdr:rowOff>
    </xdr:from>
    <xdr:to>
      <xdr:col>7</xdr:col>
      <xdr:colOff>317314</xdr:colOff>
      <xdr:row>214</xdr:row>
      <xdr:rowOff>132664</xdr:rowOff>
    </xdr:to>
    <xdr:pic>
      <xdr:nvPicPr>
        <xdr:cNvPr id="292" name="Picture 291">
          <a:extLst>
            <a:ext uri="{FF2B5EF4-FFF2-40B4-BE49-F238E27FC236}">
              <a16:creationId xmlns:a16="http://schemas.microsoft.com/office/drawing/2014/main" id="{FA44DEE1-3AB3-3F24-5D78-A90BA69C76F2}"/>
            </a:ext>
          </a:extLst>
        </xdr:cNvPr>
        <xdr:cNvPicPr>
          <a:picLocks noChangeAspect="1"/>
        </xdr:cNvPicPr>
      </xdr:nvPicPr>
      <xdr:blipFill>
        <a:blip xmlns:r="http://schemas.openxmlformats.org/officeDocument/2006/relationships" r:embed="rId1"/>
        <a:stretch>
          <a:fillRect/>
        </a:stretch>
      </xdr:blipFill>
      <xdr:spPr>
        <a:xfrm>
          <a:off x="13521928080" y="43959032"/>
          <a:ext cx="195128" cy="175615"/>
        </a:xfrm>
        <a:prstGeom prst="rect">
          <a:avLst/>
        </a:prstGeom>
      </xdr:spPr>
    </xdr:pic>
    <xdr:clientData/>
  </xdr:twoCellAnchor>
  <xdr:oneCellAnchor>
    <xdr:from>
      <xdr:col>5</xdr:col>
      <xdr:colOff>324044</xdr:colOff>
      <xdr:row>212</xdr:row>
      <xdr:rowOff>90644</xdr:rowOff>
    </xdr:from>
    <xdr:ext cx="1461577" cy="202428"/>
    <mc:AlternateContent xmlns:mc="http://schemas.openxmlformats.org/markup-compatibility/2006" xmlns:a14="http://schemas.microsoft.com/office/drawing/2010/main">
      <mc:Choice Requires="a14">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𝑌</m:t>
                    </m:r>
                    <m:r>
                      <a:rPr lang="en-US" sz="700" b="0" i="1">
                        <a:solidFill>
                          <a:srgbClr val="FF0000"/>
                        </a:solidFill>
                        <a:latin typeface="Cambria Math" panose="02040503050406030204" pitchFamily="18" charset="0"/>
                      </a:rPr>
                      <m:t>=533.33−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den>
                    </m:f>
                    <m:r>
                      <a:rPr lang="en-US" sz="700" b="0" i="1">
                        <a:solidFill>
                          <a:srgbClr val="FF0000"/>
                        </a:solidFill>
                        <a:latin typeface="Cambria Math" panose="02040503050406030204" pitchFamily="18" charset="0"/>
                      </a:rPr>
                      <m:t>𝑥</m:t>
                    </m:r>
                  </m:oMath>
                </m:oMathPara>
              </a14:m>
              <a:endParaRPr lang="en-US" sz="700">
                <a:solidFill>
                  <a:srgbClr val="FF0000"/>
                </a:solidFill>
              </a:endParaRPr>
            </a:p>
          </xdr:txBody>
        </xdr:sp>
      </mc:Choice>
      <mc:Fallback xmlns="">
        <xdr:sp macro="" textlink="">
          <xdr:nvSpPr>
            <xdr:cNvPr id="294" name="TextBox 293">
              <a:extLst>
                <a:ext uri="{FF2B5EF4-FFF2-40B4-BE49-F238E27FC236}">
                  <a16:creationId xmlns:a16="http://schemas.microsoft.com/office/drawing/2014/main" id="{48DAB692-608E-692D-E14A-74E9370530A2}"/>
                </a:ext>
              </a:extLst>
            </xdr:cNvPr>
            <xdr:cNvSpPr txBox="1"/>
          </xdr:nvSpPr>
          <xdr:spPr>
            <a:xfrm>
              <a:off x="13519078879" y="436262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𝑌=533.33−2/3 𝑥</a:t>
              </a:r>
              <a:endParaRPr lang="en-US" sz="700">
                <a:solidFill>
                  <a:srgbClr val="FF0000"/>
                </a:solidFill>
              </a:endParaRPr>
            </a:p>
          </xdr:txBody>
        </xdr:sp>
      </mc:Fallback>
    </mc:AlternateContent>
    <xdr:clientData/>
  </xdr:oneCellAnchor>
  <xdr:oneCellAnchor>
    <xdr:from>
      <xdr:col>5</xdr:col>
      <xdr:colOff>314519</xdr:colOff>
      <xdr:row>213</xdr:row>
      <xdr:rowOff>90644</xdr:rowOff>
    </xdr:from>
    <xdr:ext cx="1461577" cy="202428"/>
    <mc:AlternateContent xmlns:mc="http://schemas.openxmlformats.org/markup-compatibility/2006" xmlns:a14="http://schemas.microsoft.com/office/drawing/2010/main">
      <mc:Choice Requires="a14">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solidFill>
                          <a:srgbClr val="FF0000"/>
                        </a:solidFill>
                        <a:latin typeface="Cambria Math" panose="02040503050406030204" pitchFamily="18" charset="0"/>
                      </a:rPr>
                      <m:t>200=533−</m:t>
                    </m:r>
                    <m:f>
                      <m:fPr>
                        <m:ctrlPr>
                          <a:rPr lang="en-US" sz="700" b="0" i="1">
                            <a:solidFill>
                              <a:srgbClr val="FF0000"/>
                            </a:solidFill>
                            <a:latin typeface="Cambria Math" panose="02040503050406030204" pitchFamily="18" charset="0"/>
                          </a:rPr>
                        </m:ctrlPr>
                      </m:fPr>
                      <m:num>
                        <m:r>
                          <a:rPr lang="en-US" sz="700" b="0" i="1">
                            <a:solidFill>
                              <a:srgbClr val="FF0000"/>
                            </a:solidFill>
                            <a:latin typeface="Cambria Math" panose="02040503050406030204" pitchFamily="18" charset="0"/>
                          </a:rPr>
                          <m:t>2</m:t>
                        </m:r>
                      </m:num>
                      <m:den>
                        <m:r>
                          <a:rPr lang="en-US" sz="700" b="0" i="1">
                            <a:solidFill>
                              <a:srgbClr val="FF0000"/>
                            </a:solidFill>
                            <a:latin typeface="Cambria Math" panose="02040503050406030204" pitchFamily="18" charset="0"/>
                          </a:rPr>
                          <m:t>3</m:t>
                        </m:r>
                        <m:r>
                          <a:rPr lang="en-US" sz="700" b="0" i="1">
                            <a:solidFill>
                              <a:srgbClr val="FF0000"/>
                            </a:solidFill>
                            <a:latin typeface="Cambria Math" panose="02040503050406030204" pitchFamily="18" charset="0"/>
                          </a:rPr>
                          <m:t>𝑥</m:t>
                        </m:r>
                      </m:den>
                    </m:f>
                    <m:r>
                      <a:rPr lang="en-US" sz="700" b="0" i="1">
                        <a:solidFill>
                          <a:srgbClr val="FF0000"/>
                        </a:solidFill>
                        <a:latin typeface="Cambria Math" panose="02040503050406030204" pitchFamily="18" charset="0"/>
                      </a:rPr>
                      <m:t>→</m:t>
                    </m:r>
                    <m:r>
                      <a:rPr lang="en-US" sz="700" b="0" i="1">
                        <a:solidFill>
                          <a:srgbClr val="FF0000"/>
                        </a:solidFill>
                        <a:latin typeface="Cambria Math" panose="02040503050406030204" pitchFamily="18" charset="0"/>
                      </a:rPr>
                      <m:t>𝑥</m:t>
                    </m:r>
                    <m:r>
                      <a:rPr lang="en-US" sz="700" b="0" i="1">
                        <a:solidFill>
                          <a:srgbClr val="FF0000"/>
                        </a:solidFill>
                        <a:latin typeface="Cambria Math" panose="02040503050406030204" pitchFamily="18" charset="0"/>
                      </a:rPr>
                      <m:t>=500</m:t>
                    </m:r>
                  </m:oMath>
                </m:oMathPara>
              </a14:m>
              <a:endParaRPr lang="en-US" sz="700">
                <a:solidFill>
                  <a:srgbClr val="FF0000"/>
                </a:solidFill>
              </a:endParaRPr>
            </a:p>
          </xdr:txBody>
        </xdr:sp>
      </mc:Choice>
      <mc:Fallback xmlns="">
        <xdr:sp macro="" textlink="">
          <xdr:nvSpPr>
            <xdr:cNvPr id="295" name="TextBox 294">
              <a:extLst>
                <a:ext uri="{FF2B5EF4-FFF2-40B4-BE49-F238E27FC236}">
                  <a16:creationId xmlns:a16="http://schemas.microsoft.com/office/drawing/2014/main" id="{EB3837AD-33C6-3D16-FF2E-5C406A3600F9}"/>
                </a:ext>
              </a:extLst>
            </xdr:cNvPr>
            <xdr:cNvSpPr txBox="1"/>
          </xdr:nvSpPr>
          <xdr:spPr>
            <a:xfrm>
              <a:off x="13519088404" y="43829444"/>
              <a:ext cx="1461577"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solidFill>
                    <a:srgbClr val="FF0000"/>
                  </a:solidFill>
                  <a:latin typeface="Cambria Math" panose="02040503050406030204" pitchFamily="18" charset="0"/>
                </a:rPr>
                <a:t>200=533−2/3𝑥→𝑥=500</a:t>
              </a:r>
              <a:endParaRPr lang="en-US" sz="700">
                <a:solidFill>
                  <a:srgbClr val="FF0000"/>
                </a:solidFill>
              </a:endParaRPr>
            </a:p>
          </xdr:txBody>
        </xdr:sp>
      </mc:Fallback>
    </mc:AlternateContent>
    <xdr:clientData/>
  </xdr:oneCellAnchor>
  <xdr:oneCellAnchor>
    <xdr:from>
      <xdr:col>6</xdr:col>
      <xdr:colOff>354388</xdr:colOff>
      <xdr:row>216</xdr:row>
      <xdr:rowOff>126295</xdr:rowOff>
    </xdr:from>
    <xdr:ext cx="1461577" cy="172227"/>
    <mc:AlternateContent xmlns:mc="http://schemas.openxmlformats.org/markup-compatibility/2006" xmlns:a14="http://schemas.microsoft.com/office/drawing/2010/main">
      <mc:Choice Requires="a14">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m:t>
                    </m:r>
                  </m:oMath>
                </m:oMathPara>
              </a14:m>
              <a:endParaRPr lang="en-US" sz="1100"/>
            </a:p>
          </xdr:txBody>
        </xdr:sp>
      </mc:Choice>
      <mc:Fallback xmlns="">
        <xdr:sp macro="" textlink="">
          <xdr:nvSpPr>
            <xdr:cNvPr id="296" name="TextBox 295">
              <a:extLst>
                <a:ext uri="{FF2B5EF4-FFF2-40B4-BE49-F238E27FC236}">
                  <a16:creationId xmlns:a16="http://schemas.microsoft.com/office/drawing/2014/main" id="{1C43073F-54AD-1B38-8CC1-6C6A2E81DB49}"/>
                </a:ext>
              </a:extLst>
            </xdr:cNvPr>
            <xdr:cNvSpPr txBox="1"/>
          </xdr:nvSpPr>
          <xdr:spPr>
            <a:xfrm>
              <a:off x="13518223035" y="44474695"/>
              <a:ext cx="146157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a:t>
              </a:r>
              <a:endParaRPr lang="en-US" sz="1100"/>
            </a:p>
          </xdr:txBody>
        </xdr:sp>
      </mc:Fallback>
    </mc:AlternateContent>
    <xdr:clientData/>
  </xdr:oneCellAnchor>
  <xdr:twoCellAnchor>
    <xdr:from>
      <xdr:col>7</xdr:col>
      <xdr:colOff>178430</xdr:colOff>
      <xdr:row>218</xdr:row>
      <xdr:rowOff>0</xdr:rowOff>
    </xdr:from>
    <xdr:to>
      <xdr:col>7</xdr:col>
      <xdr:colOff>293884</xdr:colOff>
      <xdr:row>219</xdr:row>
      <xdr:rowOff>6997</xdr:rowOff>
    </xdr:to>
    <xdr:sp macro="" textlink="">
      <xdr:nvSpPr>
        <xdr:cNvPr id="297" name="Down Arrow 296">
          <a:extLst>
            <a:ext uri="{FF2B5EF4-FFF2-40B4-BE49-F238E27FC236}">
              <a16:creationId xmlns:a16="http://schemas.microsoft.com/office/drawing/2014/main" id="{902AF621-E2E3-EE35-1F3C-2343C588ABB1}"/>
            </a:ext>
          </a:extLst>
        </xdr:cNvPr>
        <xdr:cNvSpPr/>
      </xdr:nvSpPr>
      <xdr:spPr>
        <a:xfrm>
          <a:off x="13521784463" y="44719394"/>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456570</xdr:colOff>
      <xdr:row>225</xdr:row>
      <xdr:rowOff>138195</xdr:rowOff>
    </xdr:from>
    <xdr:to>
      <xdr:col>4</xdr:col>
      <xdr:colOff>666487</xdr:colOff>
      <xdr:row>226</xdr:row>
      <xdr:rowOff>50729</xdr:rowOff>
    </xdr:to>
    <xdr:sp macro="" textlink="">
      <xdr:nvSpPr>
        <xdr:cNvPr id="298" name="Down Arrow 297">
          <a:extLst>
            <a:ext uri="{FF2B5EF4-FFF2-40B4-BE49-F238E27FC236}">
              <a16:creationId xmlns:a16="http://schemas.microsoft.com/office/drawing/2014/main" id="{907E3C9B-718F-CFA1-B1D0-3188C32B7AC0}"/>
            </a:ext>
          </a:extLst>
        </xdr:cNvPr>
        <xdr:cNvSpPr/>
      </xdr:nvSpPr>
      <xdr:spPr>
        <a:xfrm rot="16200000">
          <a:off x="13523936117" y="46258787"/>
          <a:ext cx="115454" cy="209917"/>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3</xdr:col>
      <xdr:colOff>279400</xdr:colOff>
      <xdr:row>314</xdr:row>
      <xdr:rowOff>104775</xdr:rowOff>
    </xdr:from>
    <xdr:to>
      <xdr:col>3</xdr:col>
      <xdr:colOff>285750</xdr:colOff>
      <xdr:row>323</xdr:row>
      <xdr:rowOff>34925</xdr:rowOff>
    </xdr:to>
    <xdr:cxnSp macro="">
      <xdr:nvCxnSpPr>
        <xdr:cNvPr id="300" name="Straight Arrow Connector 299">
          <a:extLst>
            <a:ext uri="{FF2B5EF4-FFF2-40B4-BE49-F238E27FC236}">
              <a16:creationId xmlns:a16="http://schemas.microsoft.com/office/drawing/2014/main" id="{17F034F4-56EC-1997-6957-0E2E8E77F752}"/>
            </a:ext>
          </a:extLst>
        </xdr:cNvPr>
        <xdr:cNvCxnSpPr/>
      </xdr:nvCxnSpPr>
      <xdr:spPr>
        <a:xfrm flipV="1">
          <a:off x="13522229750" y="61941075"/>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755650</xdr:colOff>
      <xdr:row>320</xdr:row>
      <xdr:rowOff>120650</xdr:rowOff>
    </xdr:from>
    <xdr:to>
      <xdr:col>3</xdr:col>
      <xdr:colOff>581025</xdr:colOff>
      <xdr:row>320</xdr:row>
      <xdr:rowOff>130175</xdr:rowOff>
    </xdr:to>
    <xdr:cxnSp macro="">
      <xdr:nvCxnSpPr>
        <xdr:cNvPr id="301" name="Straight Arrow Connector 300">
          <a:extLst>
            <a:ext uri="{FF2B5EF4-FFF2-40B4-BE49-F238E27FC236}">
              <a16:creationId xmlns:a16="http://schemas.microsoft.com/office/drawing/2014/main" id="{E2BD89AD-D1E2-7156-D4AD-B1623F28F2E9}"/>
            </a:ext>
          </a:extLst>
        </xdr:cNvPr>
        <xdr:cNvCxnSpPr/>
      </xdr:nvCxnSpPr>
      <xdr:spPr>
        <a:xfrm>
          <a:off x="13521934475" y="63176150"/>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313</xdr:row>
      <xdr:rowOff>109537</xdr:rowOff>
    </xdr:from>
    <xdr:ext cx="1263768" cy="172227"/>
    <mc:AlternateContent xmlns:mc="http://schemas.openxmlformats.org/markup-compatibility/2006" xmlns:a14="http://schemas.microsoft.com/office/drawing/2010/main">
      <mc:Choice Requires="a14">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04" name="TextBox 303">
              <a:extLst>
                <a:ext uri="{FF2B5EF4-FFF2-40B4-BE49-F238E27FC236}">
                  <a16:creationId xmlns:a16="http://schemas.microsoft.com/office/drawing/2014/main" id="{DE97BDC2-E2FD-CFA7-F7C2-377C31277C4E}"/>
                </a:ext>
              </a:extLst>
            </xdr:cNvPr>
            <xdr:cNvSpPr txBox="1"/>
          </xdr:nvSpPr>
          <xdr:spPr>
            <a:xfrm>
              <a:off x="13521572407" y="6174263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485776</xdr:colOff>
      <xdr:row>320</xdr:row>
      <xdr:rowOff>33337</xdr:rowOff>
    </xdr:from>
    <xdr:ext cx="422275" cy="172227"/>
    <mc:AlternateContent xmlns:mc="http://schemas.openxmlformats.org/markup-compatibility/2006" xmlns:a14="http://schemas.microsoft.com/office/drawing/2010/main">
      <mc:Choice Requires="a14">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05" name="TextBox 304">
              <a:extLst>
                <a:ext uri="{FF2B5EF4-FFF2-40B4-BE49-F238E27FC236}">
                  <a16:creationId xmlns:a16="http://schemas.microsoft.com/office/drawing/2014/main" id="{70EFA083-73DF-A3C1-9110-9B1675253573}"/>
                </a:ext>
              </a:extLst>
            </xdr:cNvPr>
            <xdr:cNvSpPr txBox="1"/>
          </xdr:nvSpPr>
          <xdr:spPr>
            <a:xfrm>
              <a:off x="13524083949" y="63088837"/>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316</xdr:row>
      <xdr:rowOff>93662</xdr:rowOff>
    </xdr:from>
    <xdr:ext cx="1076443" cy="172227"/>
    <mc:AlternateContent xmlns:mc="http://schemas.openxmlformats.org/markup-compatibility/2006" xmlns:a14="http://schemas.microsoft.com/office/drawing/2010/main">
      <mc:Choice Requires="a14">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06" name="TextBox 305">
              <a:extLst>
                <a:ext uri="{FF2B5EF4-FFF2-40B4-BE49-F238E27FC236}">
                  <a16:creationId xmlns:a16="http://schemas.microsoft.com/office/drawing/2014/main" id="{69175F75-7153-F54C-946E-A213D8030251}"/>
                </a:ext>
              </a:extLst>
            </xdr:cNvPr>
            <xdr:cNvSpPr txBox="1"/>
          </xdr:nvSpPr>
          <xdr:spPr>
            <a:xfrm>
              <a:off x="13521515256" y="6233636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320</xdr:row>
      <xdr:rowOff>160337</xdr:rowOff>
    </xdr:from>
    <xdr:ext cx="1076443" cy="172227"/>
    <mc:AlternateContent xmlns:mc="http://schemas.openxmlformats.org/markup-compatibility/2006" xmlns:a14="http://schemas.microsoft.com/office/drawing/2010/main">
      <mc:Choice Requires="a14">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07" name="TextBox 306">
              <a:extLst>
                <a:ext uri="{FF2B5EF4-FFF2-40B4-BE49-F238E27FC236}">
                  <a16:creationId xmlns:a16="http://schemas.microsoft.com/office/drawing/2014/main" id="{B2310314-4539-E961-1E29-ACA089A3BA9C}"/>
                </a:ext>
              </a:extLst>
            </xdr:cNvPr>
            <xdr:cNvSpPr txBox="1"/>
          </xdr:nvSpPr>
          <xdr:spPr>
            <a:xfrm>
              <a:off x="13523010681" y="632158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316</xdr:row>
      <xdr:rowOff>184150</xdr:rowOff>
    </xdr:from>
    <xdr:to>
      <xdr:col>3</xdr:col>
      <xdr:colOff>288925</xdr:colOff>
      <xdr:row>320</xdr:row>
      <xdr:rowOff>123825</xdr:rowOff>
    </xdr:to>
    <xdr:cxnSp macro="">
      <xdr:nvCxnSpPr>
        <xdr:cNvPr id="310" name="Straight Connector 309">
          <a:extLst>
            <a:ext uri="{FF2B5EF4-FFF2-40B4-BE49-F238E27FC236}">
              <a16:creationId xmlns:a16="http://schemas.microsoft.com/office/drawing/2014/main" id="{69EA46FE-8041-2DF6-9F98-7E1685871682}"/>
            </a:ext>
          </a:extLst>
        </xdr:cNvPr>
        <xdr:cNvCxnSpPr/>
      </xdr:nvCxnSpPr>
      <xdr:spPr>
        <a:xfrm>
          <a:off x="13522226575" y="62426850"/>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622299</xdr:colOff>
      <xdr:row>318</xdr:row>
      <xdr:rowOff>45607</xdr:rowOff>
    </xdr:from>
    <xdr:ext cx="1263768" cy="109582"/>
    <mc:AlternateContent xmlns:mc="http://schemas.openxmlformats.org/markup-compatibility/2006" xmlns:a14="http://schemas.microsoft.com/office/drawing/2010/main">
      <mc:Choice Requires="a14">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13" name="TextBox 312">
              <a:extLst>
                <a:ext uri="{FF2B5EF4-FFF2-40B4-BE49-F238E27FC236}">
                  <a16:creationId xmlns:a16="http://schemas.microsoft.com/office/drawing/2014/main" id="{876305AB-9D87-B57B-DE7A-663B70F28082}"/>
                </a:ext>
              </a:extLst>
            </xdr:cNvPr>
            <xdr:cNvSpPr txBox="1"/>
          </xdr:nvSpPr>
          <xdr:spPr>
            <a:xfrm rot="1723663">
              <a:off x="13522280433" y="62694707"/>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314</xdr:row>
      <xdr:rowOff>31750</xdr:rowOff>
    </xdr:from>
    <xdr:to>
      <xdr:col>7</xdr:col>
      <xdr:colOff>152400</xdr:colOff>
      <xdr:row>322</xdr:row>
      <xdr:rowOff>165100</xdr:rowOff>
    </xdr:to>
    <xdr:cxnSp macro="">
      <xdr:nvCxnSpPr>
        <xdr:cNvPr id="314" name="Straight Arrow Connector 313">
          <a:extLst>
            <a:ext uri="{FF2B5EF4-FFF2-40B4-BE49-F238E27FC236}">
              <a16:creationId xmlns:a16="http://schemas.microsoft.com/office/drawing/2014/main" id="{FB80E11F-9935-21BD-B850-7B6F1C43F7CC}"/>
            </a:ext>
          </a:extLst>
        </xdr:cNvPr>
        <xdr:cNvCxnSpPr/>
      </xdr:nvCxnSpPr>
      <xdr:spPr>
        <a:xfrm flipV="1">
          <a:off x="13519061100" y="61868050"/>
          <a:ext cx="6350" cy="17589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320</xdr:row>
      <xdr:rowOff>47625</xdr:rowOff>
    </xdr:from>
    <xdr:to>
      <xdr:col>7</xdr:col>
      <xdr:colOff>447675</xdr:colOff>
      <xdr:row>320</xdr:row>
      <xdr:rowOff>57150</xdr:rowOff>
    </xdr:to>
    <xdr:cxnSp macro="">
      <xdr:nvCxnSpPr>
        <xdr:cNvPr id="315" name="Straight Arrow Connector 314">
          <a:extLst>
            <a:ext uri="{FF2B5EF4-FFF2-40B4-BE49-F238E27FC236}">
              <a16:creationId xmlns:a16="http://schemas.microsoft.com/office/drawing/2014/main" id="{C817ACA8-D1C6-AFD3-33BE-7B1799CAAF2C}"/>
            </a:ext>
          </a:extLst>
        </xdr:cNvPr>
        <xdr:cNvCxnSpPr/>
      </xdr:nvCxnSpPr>
      <xdr:spPr>
        <a:xfrm>
          <a:off x="13518765825" y="63103125"/>
          <a:ext cx="230187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313</xdr:row>
      <xdr:rowOff>36512</xdr:rowOff>
    </xdr:from>
    <xdr:ext cx="1263768" cy="172227"/>
    <mc:AlternateContent xmlns:mc="http://schemas.openxmlformats.org/markup-compatibility/2006" xmlns:a14="http://schemas.microsoft.com/office/drawing/2010/main">
      <mc:Choice Requires="a14">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16" name="TextBox 315">
              <a:extLst>
                <a:ext uri="{FF2B5EF4-FFF2-40B4-BE49-F238E27FC236}">
                  <a16:creationId xmlns:a16="http://schemas.microsoft.com/office/drawing/2014/main" id="{DA277BFA-146F-8574-D2BC-3A89917FEE72}"/>
                </a:ext>
              </a:extLst>
            </xdr:cNvPr>
            <xdr:cNvSpPr txBox="1"/>
          </xdr:nvSpPr>
          <xdr:spPr>
            <a:xfrm>
              <a:off x="13518403757" y="6166961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319</xdr:row>
      <xdr:rowOff>163512</xdr:rowOff>
    </xdr:from>
    <xdr:ext cx="422275" cy="172227"/>
    <mc:AlternateContent xmlns:mc="http://schemas.openxmlformats.org/markup-compatibility/2006" xmlns:a14="http://schemas.microsoft.com/office/drawing/2010/main">
      <mc:Choice Requires="a14">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17" name="TextBox 316">
              <a:extLst>
                <a:ext uri="{FF2B5EF4-FFF2-40B4-BE49-F238E27FC236}">
                  <a16:creationId xmlns:a16="http://schemas.microsoft.com/office/drawing/2014/main" id="{5DFB16F2-1CDE-7460-F40B-AC270F01E544}"/>
                </a:ext>
              </a:extLst>
            </xdr:cNvPr>
            <xdr:cNvSpPr txBox="1"/>
          </xdr:nvSpPr>
          <xdr:spPr>
            <a:xfrm>
              <a:off x="13520915299" y="6301581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615951</xdr:colOff>
      <xdr:row>316</xdr:row>
      <xdr:rowOff>20637</xdr:rowOff>
    </xdr:from>
    <xdr:ext cx="1076443" cy="172227"/>
    <mc:AlternateContent xmlns:mc="http://schemas.openxmlformats.org/markup-compatibility/2006" xmlns:a14="http://schemas.microsoft.com/office/drawing/2010/main">
      <mc:Choice Requires="a14">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18" name="TextBox 317">
              <a:extLst>
                <a:ext uri="{FF2B5EF4-FFF2-40B4-BE49-F238E27FC236}">
                  <a16:creationId xmlns:a16="http://schemas.microsoft.com/office/drawing/2014/main" id="{8E270F96-6787-8DB8-B90E-627485F158BD}"/>
                </a:ext>
              </a:extLst>
            </xdr:cNvPr>
            <xdr:cNvSpPr txBox="1"/>
          </xdr:nvSpPr>
          <xdr:spPr>
            <a:xfrm>
              <a:off x="13518346606" y="62263337"/>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320</xdr:row>
      <xdr:rowOff>87312</xdr:rowOff>
    </xdr:from>
    <xdr:ext cx="1076443" cy="172227"/>
    <mc:AlternateContent xmlns:mc="http://schemas.openxmlformats.org/markup-compatibility/2006" xmlns:a14="http://schemas.microsoft.com/office/drawing/2010/main">
      <mc:Choice Requires="a14">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19" name="TextBox 318">
              <a:extLst>
                <a:ext uri="{FF2B5EF4-FFF2-40B4-BE49-F238E27FC236}">
                  <a16:creationId xmlns:a16="http://schemas.microsoft.com/office/drawing/2014/main" id="{E117A09B-9982-61F2-27D3-D9913B03E8C1}"/>
                </a:ext>
              </a:extLst>
            </xdr:cNvPr>
            <xdr:cNvSpPr txBox="1"/>
          </xdr:nvSpPr>
          <xdr:spPr>
            <a:xfrm>
              <a:off x="13519842031" y="63142812"/>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316</xdr:row>
      <xdr:rowOff>111125</xdr:rowOff>
    </xdr:from>
    <xdr:to>
      <xdr:col>7</xdr:col>
      <xdr:colOff>155575</xdr:colOff>
      <xdr:row>320</xdr:row>
      <xdr:rowOff>50800</xdr:rowOff>
    </xdr:to>
    <xdr:cxnSp macro="">
      <xdr:nvCxnSpPr>
        <xdr:cNvPr id="320" name="Straight Connector 319">
          <a:extLst>
            <a:ext uri="{FF2B5EF4-FFF2-40B4-BE49-F238E27FC236}">
              <a16:creationId xmlns:a16="http://schemas.microsoft.com/office/drawing/2014/main" id="{D0D9856D-7B0B-243F-4C97-C30BC73E5D05}"/>
            </a:ext>
          </a:extLst>
        </xdr:cNvPr>
        <xdr:cNvCxnSpPr/>
      </xdr:nvCxnSpPr>
      <xdr:spPr>
        <a:xfrm>
          <a:off x="13519057925" y="62353825"/>
          <a:ext cx="1298575" cy="752475"/>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488949</xdr:colOff>
      <xdr:row>317</xdr:row>
      <xdr:rowOff>175782</xdr:rowOff>
    </xdr:from>
    <xdr:ext cx="1263768" cy="109582"/>
    <mc:AlternateContent xmlns:mc="http://schemas.openxmlformats.org/markup-compatibility/2006" xmlns:a14="http://schemas.microsoft.com/office/drawing/2010/main">
      <mc:Choice Requires="a14">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21" name="TextBox 320">
              <a:extLst>
                <a:ext uri="{FF2B5EF4-FFF2-40B4-BE49-F238E27FC236}">
                  <a16:creationId xmlns:a16="http://schemas.microsoft.com/office/drawing/2014/main" id="{07F0035F-D8BB-52DD-0DBB-A84A0F44BA76}"/>
                </a:ext>
              </a:extLst>
            </xdr:cNvPr>
            <xdr:cNvSpPr txBox="1"/>
          </xdr:nvSpPr>
          <xdr:spPr>
            <a:xfrm rot="1723663">
              <a:off x="13519111783" y="62621682"/>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3</xdr:col>
      <xdr:colOff>38100</xdr:colOff>
      <xdr:row>396</xdr:row>
      <xdr:rowOff>193945</xdr:rowOff>
    </xdr:from>
    <xdr:to>
      <xdr:col>3</xdr:col>
      <xdr:colOff>238125</xdr:colOff>
      <xdr:row>398</xdr:row>
      <xdr:rowOff>9524</xdr:rowOff>
    </xdr:to>
    <xdr:pic>
      <xdr:nvPicPr>
        <xdr:cNvPr id="322" name="Picture 321">
          <a:extLst>
            <a:ext uri="{FF2B5EF4-FFF2-40B4-BE49-F238E27FC236}">
              <a16:creationId xmlns:a16="http://schemas.microsoft.com/office/drawing/2014/main" id="{DFA7D5B8-A071-0A22-37DB-ED657B6B27DC}"/>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twoCellAnchor>
  <xdr:twoCellAnchor editAs="oneCell">
    <xdr:from>
      <xdr:col>4</xdr:col>
      <xdr:colOff>508000</xdr:colOff>
      <xdr:row>395</xdr:row>
      <xdr:rowOff>193945</xdr:rowOff>
    </xdr:from>
    <xdr:to>
      <xdr:col>4</xdr:col>
      <xdr:colOff>708025</xdr:colOff>
      <xdr:row>397</xdr:row>
      <xdr:rowOff>9524</xdr:rowOff>
    </xdr:to>
    <xdr:pic>
      <xdr:nvPicPr>
        <xdr:cNvPr id="323" name="Picture 322">
          <a:extLst>
            <a:ext uri="{FF2B5EF4-FFF2-40B4-BE49-F238E27FC236}">
              <a16:creationId xmlns:a16="http://schemas.microsoft.com/office/drawing/2014/main" id="{20A194B1-E297-A24E-9F9E-6BF9C013219C}"/>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twoCellAnchor>
  <xdr:oneCellAnchor>
    <xdr:from>
      <xdr:col>3</xdr:col>
      <xdr:colOff>38100</xdr:colOff>
      <xdr:row>419</xdr:row>
      <xdr:rowOff>193945</xdr:rowOff>
    </xdr:from>
    <xdr:ext cx="200025" cy="221979"/>
    <xdr:pic>
      <xdr:nvPicPr>
        <xdr:cNvPr id="336" name="Picture 335">
          <a:extLst>
            <a:ext uri="{FF2B5EF4-FFF2-40B4-BE49-F238E27FC236}">
              <a16:creationId xmlns:a16="http://schemas.microsoft.com/office/drawing/2014/main" id="{C58B5402-0E87-3146-8F24-EAC88C98EC51}"/>
            </a:ext>
          </a:extLst>
        </xdr:cNvPr>
        <xdr:cNvPicPr>
          <a:picLocks noChangeAspect="1"/>
        </xdr:cNvPicPr>
      </xdr:nvPicPr>
      <xdr:blipFill>
        <a:blip xmlns:r="http://schemas.openxmlformats.org/officeDocument/2006/relationships" r:embed="rId2"/>
        <a:stretch>
          <a:fillRect/>
        </a:stretch>
      </xdr:blipFill>
      <xdr:spPr>
        <a:xfrm>
          <a:off x="13522277375" y="81385045"/>
          <a:ext cx="200025" cy="221979"/>
        </a:xfrm>
        <a:prstGeom prst="rect">
          <a:avLst/>
        </a:prstGeom>
      </xdr:spPr>
    </xdr:pic>
    <xdr:clientData/>
  </xdr:oneCellAnchor>
  <xdr:oneCellAnchor>
    <xdr:from>
      <xdr:col>4</xdr:col>
      <xdr:colOff>508000</xdr:colOff>
      <xdr:row>418</xdr:row>
      <xdr:rowOff>193945</xdr:rowOff>
    </xdr:from>
    <xdr:ext cx="200025" cy="221979"/>
    <xdr:pic>
      <xdr:nvPicPr>
        <xdr:cNvPr id="337" name="Picture 336">
          <a:extLst>
            <a:ext uri="{FF2B5EF4-FFF2-40B4-BE49-F238E27FC236}">
              <a16:creationId xmlns:a16="http://schemas.microsoft.com/office/drawing/2014/main" id="{03B39579-23FA-624C-BC5B-C3E98A99960B}"/>
            </a:ext>
          </a:extLst>
        </xdr:cNvPr>
        <xdr:cNvPicPr>
          <a:picLocks noChangeAspect="1"/>
        </xdr:cNvPicPr>
      </xdr:nvPicPr>
      <xdr:blipFill>
        <a:blip xmlns:r="http://schemas.openxmlformats.org/officeDocument/2006/relationships" r:embed="rId2"/>
        <a:stretch>
          <a:fillRect/>
        </a:stretch>
      </xdr:blipFill>
      <xdr:spPr>
        <a:xfrm>
          <a:off x="13520981975" y="81181845"/>
          <a:ext cx="200025" cy="221979"/>
        </a:xfrm>
        <a:prstGeom prst="rect">
          <a:avLst/>
        </a:prstGeom>
      </xdr:spPr>
    </xdr:pic>
    <xdr:clientData/>
  </xdr:oneCellAnchor>
  <xdr:twoCellAnchor>
    <xdr:from>
      <xdr:col>4</xdr:col>
      <xdr:colOff>203200</xdr:colOff>
      <xdr:row>419</xdr:row>
      <xdr:rowOff>34925</xdr:rowOff>
    </xdr:from>
    <xdr:to>
      <xdr:col>4</xdr:col>
      <xdr:colOff>203200</xdr:colOff>
      <xdr:row>420</xdr:row>
      <xdr:rowOff>152400</xdr:rowOff>
    </xdr:to>
    <xdr:cxnSp macro="">
      <xdr:nvCxnSpPr>
        <xdr:cNvPr id="339" name="Straight Arrow Connector 338">
          <a:extLst>
            <a:ext uri="{FF2B5EF4-FFF2-40B4-BE49-F238E27FC236}">
              <a16:creationId xmlns:a16="http://schemas.microsoft.com/office/drawing/2014/main" id="{6EEF61F4-523C-C58D-52F0-D9D8B18B829B}"/>
            </a:ext>
          </a:extLst>
        </xdr:cNvPr>
        <xdr:cNvCxnSpPr/>
      </xdr:nvCxnSpPr>
      <xdr:spPr>
        <a:xfrm>
          <a:off x="13521486800" y="86306025"/>
          <a:ext cx="0" cy="3206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0</xdr:col>
      <xdr:colOff>695326</xdr:colOff>
      <xdr:row>423</xdr:row>
      <xdr:rowOff>20637</xdr:rowOff>
    </xdr:from>
    <xdr:ext cx="866893" cy="172227"/>
    <mc:AlternateContent xmlns:mc="http://schemas.openxmlformats.org/markup-compatibility/2006" xmlns:a14="http://schemas.microsoft.com/office/drawing/2010/main">
      <mc:Choice Requires="a14">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he-IL" sz="1100" b="0" i="1">
                            <a:latin typeface="Cambria Math" panose="02040503050406030204" pitchFamily="18" charset="0"/>
                          </a:rPr>
                        </m:ctrlPr>
                      </m:sSubPr>
                      <m:e>
                        <m:r>
                          <a:rPr lang="he-IL" sz="1100" b="0" i="1">
                            <a:latin typeface="Cambria Math" panose="02040503050406030204" pitchFamily="18" charset="0"/>
                          </a:rPr>
                          <m:t>𝑃</m:t>
                        </m:r>
                      </m:e>
                      <m:sub>
                        <m:r>
                          <a:rPr lang="en-US" sz="1100" b="0" i="1">
                            <a:latin typeface="Cambria Math" panose="02040503050406030204" pitchFamily="18" charset="0"/>
                          </a:rPr>
                          <m:t>𝑌</m:t>
                        </m:r>
                      </m:sub>
                    </m:sSub>
                    <m:r>
                      <a:rPr lang="en-US" sz="1100" b="0" i="1">
                        <a:latin typeface="Cambria Math" panose="02040503050406030204" pitchFamily="18" charset="0"/>
                      </a:rPr>
                      <m:t>=6</m:t>
                    </m:r>
                  </m:oMath>
                </m:oMathPara>
              </a14:m>
              <a:endParaRPr lang="en-US" sz="1100"/>
            </a:p>
          </xdr:txBody>
        </xdr:sp>
      </mc:Choice>
      <mc:Fallback xmlns="">
        <xdr:sp macro="" textlink="">
          <xdr:nvSpPr>
            <xdr:cNvPr id="340" name="TextBox 339">
              <a:extLst>
                <a:ext uri="{FF2B5EF4-FFF2-40B4-BE49-F238E27FC236}">
                  <a16:creationId xmlns:a16="http://schemas.microsoft.com/office/drawing/2014/main" id="{7C4BD074-2065-71DC-6CC2-86F1474591AC}"/>
                </a:ext>
              </a:extLst>
            </xdr:cNvPr>
            <xdr:cNvSpPr txBox="1"/>
          </xdr:nvSpPr>
          <xdr:spPr>
            <a:xfrm>
              <a:off x="13523429781" y="87104537"/>
              <a:ext cx="8668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𝑃_</a:t>
              </a:r>
              <a:r>
                <a:rPr lang="en-US" sz="1100" b="0" i="0">
                  <a:latin typeface="Cambria Math" panose="02040503050406030204" pitchFamily="18" charset="0"/>
                </a:rPr>
                <a:t>𝑌=6</a:t>
              </a:r>
              <a:endParaRPr lang="en-US" sz="1100"/>
            </a:p>
          </xdr:txBody>
        </xdr:sp>
      </mc:Fallback>
    </mc:AlternateContent>
    <xdr:clientData/>
  </xdr:oneCellAnchor>
  <xdr:twoCellAnchor>
    <xdr:from>
      <xdr:col>3</xdr:col>
      <xdr:colOff>279400</xdr:colOff>
      <xdr:row>429</xdr:row>
      <xdr:rowOff>104775</xdr:rowOff>
    </xdr:from>
    <xdr:to>
      <xdr:col>3</xdr:col>
      <xdr:colOff>285750</xdr:colOff>
      <xdr:row>438</xdr:row>
      <xdr:rowOff>34925</xdr:rowOff>
    </xdr:to>
    <xdr:cxnSp macro="">
      <xdr:nvCxnSpPr>
        <xdr:cNvPr id="341" name="Straight Arrow Connector 340">
          <a:extLst>
            <a:ext uri="{FF2B5EF4-FFF2-40B4-BE49-F238E27FC236}">
              <a16:creationId xmlns:a16="http://schemas.microsoft.com/office/drawing/2014/main" id="{A29DBD46-A721-7447-9C7F-8641B9D38FB1}"/>
            </a:ext>
          </a:extLst>
        </xdr:cNvPr>
        <xdr:cNvCxnSpPr/>
      </xdr:nvCxnSpPr>
      <xdr:spPr>
        <a:xfrm flipV="1">
          <a:off x="13502847263" y="65146918"/>
          <a:ext cx="6350" cy="177598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0</xdr:col>
      <xdr:colOff>298232</xdr:colOff>
      <xdr:row>435</xdr:row>
      <xdr:rowOff>93826</xdr:rowOff>
    </xdr:from>
    <xdr:to>
      <xdr:col>3</xdr:col>
      <xdr:colOff>581025</xdr:colOff>
      <xdr:row>435</xdr:row>
      <xdr:rowOff>120650</xdr:rowOff>
    </xdr:to>
    <xdr:cxnSp macro="">
      <xdr:nvCxnSpPr>
        <xdr:cNvPr id="342" name="Straight Arrow Connector 341">
          <a:extLst>
            <a:ext uri="{FF2B5EF4-FFF2-40B4-BE49-F238E27FC236}">
              <a16:creationId xmlns:a16="http://schemas.microsoft.com/office/drawing/2014/main" id="{0D8D922F-90D2-7447-B9E1-9177963EDE45}"/>
            </a:ext>
          </a:extLst>
        </xdr:cNvPr>
        <xdr:cNvCxnSpPr/>
      </xdr:nvCxnSpPr>
      <xdr:spPr>
        <a:xfrm flipV="1">
          <a:off x="13502722457" y="90046016"/>
          <a:ext cx="2755775" cy="26824"/>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2</xdr:col>
      <xdr:colOff>504825</xdr:colOff>
      <xdr:row>428</xdr:row>
      <xdr:rowOff>109537</xdr:rowOff>
    </xdr:from>
    <xdr:ext cx="1263768" cy="172227"/>
    <mc:AlternateContent xmlns:mc="http://schemas.openxmlformats.org/markup-compatibility/2006" xmlns:a14="http://schemas.microsoft.com/office/drawing/2010/main">
      <mc:Choice Requires="a14">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43" name="TextBox 342">
              <a:extLst>
                <a:ext uri="{FF2B5EF4-FFF2-40B4-BE49-F238E27FC236}">
                  <a16:creationId xmlns:a16="http://schemas.microsoft.com/office/drawing/2014/main" id="{629BCB04-4FFB-D249-B6D2-35C7412AF4B6}"/>
                </a:ext>
              </a:extLst>
            </xdr:cNvPr>
            <xdr:cNvSpPr txBox="1"/>
          </xdr:nvSpPr>
          <xdr:spPr>
            <a:xfrm>
              <a:off x="13502188736" y="64946587"/>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0</xdr:col>
      <xdr:colOff>0</xdr:colOff>
      <xdr:row>435</xdr:row>
      <xdr:rowOff>16582</xdr:rowOff>
    </xdr:from>
    <xdr:ext cx="422275" cy="172227"/>
    <mc:AlternateContent xmlns:mc="http://schemas.openxmlformats.org/markup-compatibility/2006" xmlns:a14="http://schemas.microsoft.com/office/drawing/2010/main">
      <mc:Choice Requires="a14">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44" name="TextBox 343">
              <a:extLst>
                <a:ext uri="{FF2B5EF4-FFF2-40B4-BE49-F238E27FC236}">
                  <a16:creationId xmlns:a16="http://schemas.microsoft.com/office/drawing/2014/main" id="{FD91CA20-1949-0143-AC9C-5C3048A83A17}"/>
                </a:ext>
              </a:extLst>
            </xdr:cNvPr>
            <xdr:cNvSpPr txBox="1"/>
          </xdr:nvSpPr>
          <xdr:spPr>
            <a:xfrm>
              <a:off x="13505354189" y="89968772"/>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2</xdr:col>
      <xdr:colOff>749301</xdr:colOff>
      <xdr:row>431</xdr:row>
      <xdr:rowOff>93662</xdr:rowOff>
    </xdr:from>
    <xdr:ext cx="1076443" cy="172227"/>
    <mc:AlternateContent xmlns:mc="http://schemas.openxmlformats.org/markup-compatibility/2006" xmlns:a14="http://schemas.microsoft.com/office/drawing/2010/main">
      <mc:Choice Requires="a14">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m:t>
                    </m:r>
                  </m:oMath>
                </m:oMathPara>
              </a14:m>
              <a:endParaRPr lang="en-US" sz="1100"/>
            </a:p>
          </xdr:txBody>
        </xdr:sp>
      </mc:Choice>
      <mc:Fallback xmlns="">
        <xdr:sp macro="" textlink="">
          <xdr:nvSpPr>
            <xdr:cNvPr id="345" name="TextBox 344">
              <a:extLst>
                <a:ext uri="{FF2B5EF4-FFF2-40B4-BE49-F238E27FC236}">
                  <a16:creationId xmlns:a16="http://schemas.microsoft.com/office/drawing/2014/main" id="{475B89B5-4703-1543-986A-7260ACF37494}"/>
                </a:ext>
              </a:extLst>
            </xdr:cNvPr>
            <xdr:cNvSpPr txBox="1"/>
          </xdr:nvSpPr>
          <xdr:spPr>
            <a:xfrm>
              <a:off x="13502131585" y="6554599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a:t>
              </a:r>
              <a:endParaRPr lang="en-US" sz="1100"/>
            </a:p>
          </xdr:txBody>
        </xdr:sp>
      </mc:Fallback>
    </mc:AlternateContent>
    <xdr:clientData/>
  </xdr:oneCellAnchor>
  <xdr:oneCellAnchor>
    <xdr:from>
      <xdr:col>1</xdr:col>
      <xdr:colOff>79376</xdr:colOff>
      <xdr:row>435</xdr:row>
      <xdr:rowOff>160337</xdr:rowOff>
    </xdr:from>
    <xdr:ext cx="1076443" cy="172227"/>
    <mc:AlternateContent xmlns:mc="http://schemas.openxmlformats.org/markup-compatibility/2006" xmlns:a14="http://schemas.microsoft.com/office/drawing/2010/main">
      <mc:Choice Requires="a14">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2,000</m:t>
                    </m:r>
                  </m:oMath>
                </m:oMathPara>
              </a14:m>
              <a:endParaRPr lang="en-US" sz="1100"/>
            </a:p>
          </xdr:txBody>
        </xdr:sp>
      </mc:Choice>
      <mc:Fallback xmlns="">
        <xdr:sp macro="" textlink="">
          <xdr:nvSpPr>
            <xdr:cNvPr id="346" name="TextBox 345">
              <a:extLst>
                <a:ext uri="{FF2B5EF4-FFF2-40B4-BE49-F238E27FC236}">
                  <a16:creationId xmlns:a16="http://schemas.microsoft.com/office/drawing/2014/main" id="{6535449D-4F49-554A-8ED7-FFC5FF13DD69}"/>
                </a:ext>
              </a:extLst>
            </xdr:cNvPr>
            <xdr:cNvSpPr txBox="1"/>
          </xdr:nvSpPr>
          <xdr:spPr>
            <a:xfrm>
              <a:off x="13503625827" y="66433039"/>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2,000</a:t>
              </a:r>
              <a:endParaRPr lang="en-US" sz="1100"/>
            </a:p>
          </xdr:txBody>
        </xdr:sp>
      </mc:Fallback>
    </mc:AlternateContent>
    <xdr:clientData/>
  </xdr:oneCellAnchor>
  <xdr:twoCellAnchor>
    <xdr:from>
      <xdr:col>1</xdr:col>
      <xdr:colOff>641350</xdr:colOff>
      <xdr:row>431</xdr:row>
      <xdr:rowOff>184150</xdr:rowOff>
    </xdr:from>
    <xdr:to>
      <xdr:col>3</xdr:col>
      <xdr:colOff>288925</xdr:colOff>
      <xdr:row>435</xdr:row>
      <xdr:rowOff>123825</xdr:rowOff>
    </xdr:to>
    <xdr:cxnSp macro="">
      <xdr:nvCxnSpPr>
        <xdr:cNvPr id="347" name="Straight Connector 346">
          <a:extLst>
            <a:ext uri="{FF2B5EF4-FFF2-40B4-BE49-F238E27FC236}">
              <a16:creationId xmlns:a16="http://schemas.microsoft.com/office/drawing/2014/main" id="{72FF0832-15AE-D849-94EB-E3095A0D7299}"/>
            </a:ext>
          </a:extLst>
        </xdr:cNvPr>
        <xdr:cNvCxnSpPr/>
      </xdr:nvCxnSpPr>
      <xdr:spPr>
        <a:xfrm>
          <a:off x="13502844088" y="65636479"/>
          <a:ext cx="1296208" cy="760048"/>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1</xdr:col>
      <xdr:colOff>726178</xdr:colOff>
      <xdr:row>433</xdr:row>
      <xdr:rowOff>156187</xdr:rowOff>
    </xdr:from>
    <xdr:ext cx="1263768" cy="109582"/>
    <mc:AlternateContent xmlns:mc="http://schemas.openxmlformats.org/markup-compatibility/2006" xmlns:a14="http://schemas.microsoft.com/office/drawing/2010/main">
      <mc:Choice Requires="a14">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=400−0.2</m:t>
                    </m:r>
                    <m:r>
                      <a:rPr lang="en-US" sz="700" b="0" i="1">
                        <a:latin typeface="Cambria Math" panose="02040503050406030204" pitchFamily="18" charset="0"/>
                      </a:rPr>
                      <m:t>𝑥</m:t>
                    </m:r>
                  </m:oMath>
                </m:oMathPara>
              </a14:m>
              <a:endParaRPr lang="en-US" sz="700"/>
            </a:p>
          </xdr:txBody>
        </xdr:sp>
      </mc:Choice>
      <mc:Fallback xmlns="">
        <xdr:sp macro="" textlink="">
          <xdr:nvSpPr>
            <xdr:cNvPr id="348" name="TextBox 347">
              <a:extLst>
                <a:ext uri="{FF2B5EF4-FFF2-40B4-BE49-F238E27FC236}">
                  <a16:creationId xmlns:a16="http://schemas.microsoft.com/office/drawing/2014/main" id="{B4DA6A05-601F-AE49-9958-79D15634E8DA}"/>
                </a:ext>
              </a:extLst>
            </xdr:cNvPr>
            <xdr:cNvSpPr txBox="1"/>
          </xdr:nvSpPr>
          <xdr:spPr>
            <a:xfrm rot="1723663">
              <a:off x="13502962191" y="89699564"/>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=400−0.2</a:t>
              </a:r>
              <a:r>
                <a:rPr lang="en-US" sz="700" b="0" i="0">
                  <a:latin typeface="Cambria Math" panose="02040503050406030204" pitchFamily="18" charset="0"/>
                </a:rPr>
                <a:t>𝑥</a:t>
              </a:r>
              <a:endParaRPr lang="en-US" sz="700"/>
            </a:p>
          </xdr:txBody>
        </xdr:sp>
      </mc:Fallback>
    </mc:AlternateContent>
    <xdr:clientData/>
  </xdr:oneCellAnchor>
  <xdr:twoCellAnchor>
    <xdr:from>
      <xdr:col>7</xdr:col>
      <xdr:colOff>146050</xdr:colOff>
      <xdr:row>429</xdr:row>
      <xdr:rowOff>31750</xdr:rowOff>
    </xdr:from>
    <xdr:to>
      <xdr:col>7</xdr:col>
      <xdr:colOff>152400</xdr:colOff>
      <xdr:row>437</xdr:row>
      <xdr:rowOff>165100</xdr:rowOff>
    </xdr:to>
    <xdr:cxnSp macro="">
      <xdr:nvCxnSpPr>
        <xdr:cNvPr id="349" name="Straight Arrow Connector 348">
          <a:extLst>
            <a:ext uri="{FF2B5EF4-FFF2-40B4-BE49-F238E27FC236}">
              <a16:creationId xmlns:a16="http://schemas.microsoft.com/office/drawing/2014/main" id="{7A5111AB-0D7D-4F40-BFFE-6D37B9F9A274}"/>
            </a:ext>
          </a:extLst>
        </xdr:cNvPr>
        <xdr:cNvCxnSpPr/>
      </xdr:nvCxnSpPr>
      <xdr:spPr>
        <a:xfrm flipV="1">
          <a:off x="13499683346" y="65073893"/>
          <a:ext cx="6350" cy="177409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622300</xdr:colOff>
      <xdr:row>435</xdr:row>
      <xdr:rowOff>47625</xdr:rowOff>
    </xdr:from>
    <xdr:to>
      <xdr:col>7</xdr:col>
      <xdr:colOff>447675</xdr:colOff>
      <xdr:row>435</xdr:row>
      <xdr:rowOff>57150</xdr:rowOff>
    </xdr:to>
    <xdr:cxnSp macro="">
      <xdr:nvCxnSpPr>
        <xdr:cNvPr id="350" name="Straight Arrow Connector 349">
          <a:extLst>
            <a:ext uri="{FF2B5EF4-FFF2-40B4-BE49-F238E27FC236}">
              <a16:creationId xmlns:a16="http://schemas.microsoft.com/office/drawing/2014/main" id="{CC1F7AF9-FC2D-824C-A32A-062CE5FAD31E}"/>
            </a:ext>
          </a:extLst>
        </xdr:cNvPr>
        <xdr:cNvCxnSpPr/>
      </xdr:nvCxnSpPr>
      <xdr:spPr>
        <a:xfrm>
          <a:off x="13499388071" y="66320327"/>
          <a:ext cx="2298325" cy="9525"/>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371475</xdr:colOff>
      <xdr:row>428</xdr:row>
      <xdr:rowOff>36512</xdr:rowOff>
    </xdr:from>
    <xdr:ext cx="1263768" cy="172227"/>
    <mc:AlternateContent xmlns:mc="http://schemas.openxmlformats.org/markup-compatibility/2006" xmlns:a14="http://schemas.microsoft.com/office/drawing/2010/main">
      <mc:Choice Requires="a14">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𝑌</m:t>
                    </m:r>
                  </m:oMath>
                </m:oMathPara>
              </a14:m>
              <a:endParaRPr lang="en-US" sz="1100"/>
            </a:p>
          </xdr:txBody>
        </xdr:sp>
      </mc:Choice>
      <mc:Fallback xmlns="">
        <xdr:sp macro="" textlink="">
          <xdr:nvSpPr>
            <xdr:cNvPr id="351" name="TextBox 350">
              <a:extLst>
                <a:ext uri="{FF2B5EF4-FFF2-40B4-BE49-F238E27FC236}">
                  <a16:creationId xmlns:a16="http://schemas.microsoft.com/office/drawing/2014/main" id="{ACAFB491-B478-3748-8D1C-125382468E62}"/>
                </a:ext>
              </a:extLst>
            </xdr:cNvPr>
            <xdr:cNvSpPr txBox="1"/>
          </xdr:nvSpPr>
          <xdr:spPr>
            <a:xfrm>
              <a:off x="13499024819" y="64873562"/>
              <a:ext cx="126376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a:t>
              </a:r>
              <a:endParaRPr lang="en-US" sz="1100"/>
            </a:p>
          </xdr:txBody>
        </xdr:sp>
      </mc:Fallback>
    </mc:AlternateContent>
    <xdr:clientData/>
  </xdr:oneCellAnchor>
  <xdr:oneCellAnchor>
    <xdr:from>
      <xdr:col>4</xdr:col>
      <xdr:colOff>352426</xdr:colOff>
      <xdr:row>434</xdr:row>
      <xdr:rowOff>163512</xdr:rowOff>
    </xdr:from>
    <xdr:ext cx="422275" cy="172227"/>
    <mc:AlternateContent xmlns:mc="http://schemas.openxmlformats.org/markup-compatibility/2006" xmlns:a14="http://schemas.microsoft.com/office/drawing/2010/main">
      <mc:Choice Requires="a14">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𝑋</m:t>
                    </m:r>
                  </m:oMath>
                </m:oMathPara>
              </a14:m>
              <a:endParaRPr lang="en-US" sz="1100"/>
            </a:p>
          </xdr:txBody>
        </xdr:sp>
      </mc:Choice>
      <mc:Fallback xmlns="">
        <xdr:sp macro="" textlink="">
          <xdr:nvSpPr>
            <xdr:cNvPr id="352" name="TextBox 351">
              <a:extLst>
                <a:ext uri="{FF2B5EF4-FFF2-40B4-BE49-F238E27FC236}">
                  <a16:creationId xmlns:a16="http://schemas.microsoft.com/office/drawing/2014/main" id="{89A95422-49A2-4A46-9C63-C6555842AFEF}"/>
                </a:ext>
              </a:extLst>
            </xdr:cNvPr>
            <xdr:cNvSpPr txBox="1"/>
          </xdr:nvSpPr>
          <xdr:spPr>
            <a:xfrm>
              <a:off x="13501533995" y="66231121"/>
              <a:ext cx="42227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a:t>
              </a:r>
              <a:endParaRPr lang="en-US" sz="1100"/>
            </a:p>
          </xdr:txBody>
        </xdr:sp>
      </mc:Fallback>
    </mc:AlternateContent>
    <xdr:clientData/>
  </xdr:oneCellAnchor>
  <xdr:oneCellAnchor>
    <xdr:from>
      <xdr:col>6</xdr:col>
      <xdr:colOff>623271</xdr:colOff>
      <xdr:row>432</xdr:row>
      <xdr:rowOff>20637</xdr:rowOff>
    </xdr:from>
    <xdr:ext cx="1076443" cy="172227"/>
    <mc:AlternateContent xmlns:mc="http://schemas.openxmlformats.org/markup-compatibility/2006" xmlns:a14="http://schemas.microsoft.com/office/drawing/2010/main">
      <mc:Choice Requires="a14">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m:t>
                    </m:r>
                  </m:oMath>
                </m:oMathPara>
              </a14:m>
              <a:endParaRPr lang="en-US" sz="1100"/>
            </a:p>
          </xdr:txBody>
        </xdr:sp>
      </mc:Choice>
      <mc:Fallback xmlns="">
        <xdr:sp macro="" textlink="">
          <xdr:nvSpPr>
            <xdr:cNvPr id="353" name="TextBox 352">
              <a:extLst>
                <a:ext uri="{FF2B5EF4-FFF2-40B4-BE49-F238E27FC236}">
                  <a16:creationId xmlns:a16="http://schemas.microsoft.com/office/drawing/2014/main" id="{CF83CB1C-2AB4-2549-A027-C07F68E261E7}"/>
                </a:ext>
              </a:extLst>
            </xdr:cNvPr>
            <xdr:cNvSpPr txBox="1"/>
          </xdr:nvSpPr>
          <xdr:spPr>
            <a:xfrm>
              <a:off x="13545313427" y="8962700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a:t>
              </a:r>
              <a:endParaRPr lang="en-US" sz="1100"/>
            </a:p>
          </xdr:txBody>
        </xdr:sp>
      </mc:Fallback>
    </mc:AlternateContent>
    <xdr:clientData/>
  </xdr:oneCellAnchor>
  <xdr:oneCellAnchor>
    <xdr:from>
      <xdr:col>4</xdr:col>
      <xdr:colOff>771526</xdr:colOff>
      <xdr:row>435</xdr:row>
      <xdr:rowOff>87312</xdr:rowOff>
    </xdr:from>
    <xdr:ext cx="1076443" cy="172227"/>
    <mc:AlternateContent xmlns:mc="http://schemas.openxmlformats.org/markup-compatibility/2006" xmlns:a14="http://schemas.microsoft.com/office/drawing/2010/main">
      <mc:Choice Requires="a14">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5,000</m:t>
                    </m:r>
                  </m:oMath>
                </m:oMathPara>
              </a14:m>
              <a:endParaRPr lang="en-US" sz="1100"/>
            </a:p>
          </xdr:txBody>
        </xdr:sp>
      </mc:Choice>
      <mc:Fallback xmlns="">
        <xdr:sp macro="" textlink="">
          <xdr:nvSpPr>
            <xdr:cNvPr id="354" name="TextBox 353">
              <a:extLst>
                <a:ext uri="{FF2B5EF4-FFF2-40B4-BE49-F238E27FC236}">
                  <a16:creationId xmlns:a16="http://schemas.microsoft.com/office/drawing/2014/main" id="{99252087-C4AF-9943-BEFE-44C6CE3959F6}"/>
                </a:ext>
              </a:extLst>
            </xdr:cNvPr>
            <xdr:cNvSpPr txBox="1"/>
          </xdr:nvSpPr>
          <xdr:spPr>
            <a:xfrm>
              <a:off x="13500460727" y="6636001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5,000</a:t>
              </a:r>
              <a:endParaRPr lang="en-US" sz="1100"/>
            </a:p>
          </xdr:txBody>
        </xdr:sp>
      </mc:Fallback>
    </mc:AlternateContent>
    <xdr:clientData/>
  </xdr:oneCellAnchor>
  <xdr:twoCellAnchor>
    <xdr:from>
      <xdr:col>5</xdr:col>
      <xdr:colOff>508000</xdr:colOff>
      <xdr:row>432</xdr:row>
      <xdr:rowOff>113458</xdr:rowOff>
    </xdr:from>
    <xdr:to>
      <xdr:col>7</xdr:col>
      <xdr:colOff>186657</xdr:colOff>
      <xdr:row>435</xdr:row>
      <xdr:rowOff>50800</xdr:rowOff>
    </xdr:to>
    <xdr:cxnSp macro="">
      <xdr:nvCxnSpPr>
        <xdr:cNvPr id="355" name="Straight Connector 354">
          <a:extLst>
            <a:ext uri="{FF2B5EF4-FFF2-40B4-BE49-F238E27FC236}">
              <a16:creationId xmlns:a16="http://schemas.microsoft.com/office/drawing/2014/main" id="{930DB606-C7CC-C944-938A-CFDF753405CC}"/>
            </a:ext>
          </a:extLst>
        </xdr:cNvPr>
        <xdr:cNvCxnSpPr/>
      </xdr:nvCxnSpPr>
      <xdr:spPr>
        <a:xfrm>
          <a:off x="13545999337" y="89719827"/>
          <a:ext cx="1332951" cy="552212"/>
        </a:xfrm>
        <a:prstGeom prst="line">
          <a:avLst/>
        </a:prstGeom>
      </xdr:spPr>
      <xdr:style>
        <a:lnRef idx="3">
          <a:schemeClr val="accent1"/>
        </a:lnRef>
        <a:fillRef idx="0">
          <a:schemeClr val="accent1"/>
        </a:fillRef>
        <a:effectRef idx="2">
          <a:schemeClr val="accent1"/>
        </a:effectRef>
        <a:fontRef idx="minor">
          <a:schemeClr val="tx1"/>
        </a:fontRef>
      </xdr:style>
    </xdr:cxnSp>
    <xdr:clientData/>
  </xdr:twoCellAnchor>
  <xdr:oneCellAnchor>
    <xdr:from>
      <xdr:col>5</xdr:col>
      <xdr:colOff>719525</xdr:colOff>
      <xdr:row>433</xdr:row>
      <xdr:rowOff>139182</xdr:rowOff>
    </xdr:from>
    <xdr:ext cx="1263768" cy="109582"/>
    <mc:AlternateContent xmlns:mc="http://schemas.openxmlformats.org/markup-compatibility/2006" xmlns:a14="http://schemas.microsoft.com/office/drawing/2010/main">
      <mc:Choice Requires="a14">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en-US" sz="700" b="0" i="1">
                        <a:latin typeface="Cambria Math" panose="02040503050406030204" pitchFamily="18" charset="0"/>
                      </a:rPr>
                      <m:t>=500−0.1</m:t>
                    </m:r>
                    <m:r>
                      <a:rPr lang="en-US" sz="700" b="0" i="1">
                        <a:latin typeface="Cambria Math" panose="02040503050406030204" pitchFamily="18" charset="0"/>
                      </a:rPr>
                      <m:t>𝑥</m:t>
                    </m:r>
                  </m:oMath>
                </m:oMathPara>
              </a14:m>
              <a:endParaRPr lang="en-US" sz="700"/>
            </a:p>
          </xdr:txBody>
        </xdr:sp>
      </mc:Choice>
      <mc:Fallback xmlns="">
        <xdr:sp macro="" textlink="">
          <xdr:nvSpPr>
            <xdr:cNvPr id="356" name="TextBox 355">
              <a:extLst>
                <a:ext uri="{FF2B5EF4-FFF2-40B4-BE49-F238E27FC236}">
                  <a16:creationId xmlns:a16="http://schemas.microsoft.com/office/drawing/2014/main" id="{7E1B3C20-94BE-E241-91C4-CBD7AFE98093}"/>
                </a:ext>
              </a:extLst>
            </xdr:cNvPr>
            <xdr:cNvSpPr txBox="1"/>
          </xdr:nvSpPr>
          <xdr:spPr>
            <a:xfrm rot="1196416">
              <a:off x="13545856995" y="89950508"/>
              <a:ext cx="1263768" cy="10958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𝑌=500−0.1𝑥</a:t>
              </a:r>
              <a:endParaRPr lang="en-US" sz="700"/>
            </a:p>
          </xdr:txBody>
        </xdr:sp>
      </mc:Fallback>
    </mc:AlternateContent>
    <xdr:clientData/>
  </xdr:oneCellAnchor>
  <xdr:twoCellAnchor editAs="oneCell">
    <xdr:from>
      <xdr:col>5</xdr:col>
      <xdr:colOff>378381</xdr:colOff>
      <xdr:row>434</xdr:row>
      <xdr:rowOff>97068</xdr:rowOff>
    </xdr:from>
    <xdr:to>
      <xdr:col>5</xdr:col>
      <xdr:colOff>585679</xdr:colOff>
      <xdr:row>435</xdr:row>
      <xdr:rowOff>102478</xdr:rowOff>
    </xdr:to>
    <xdr:pic>
      <xdr:nvPicPr>
        <xdr:cNvPr id="357" name="Picture 356">
          <a:extLst>
            <a:ext uri="{FF2B5EF4-FFF2-40B4-BE49-F238E27FC236}">
              <a16:creationId xmlns:a16="http://schemas.microsoft.com/office/drawing/2014/main" id="{13C665B2-DD4B-491D-7F74-DD439BED3A48}"/>
            </a:ext>
          </a:extLst>
        </xdr:cNvPr>
        <xdr:cNvPicPr>
          <a:picLocks noChangeAspect="1"/>
        </xdr:cNvPicPr>
      </xdr:nvPicPr>
      <xdr:blipFill>
        <a:blip xmlns:r="http://schemas.openxmlformats.org/officeDocument/2006/relationships" r:embed="rId3"/>
        <a:stretch>
          <a:fillRect/>
        </a:stretch>
      </xdr:blipFill>
      <xdr:spPr>
        <a:xfrm>
          <a:off x="13547254609" y="90113350"/>
          <a:ext cx="207298" cy="210367"/>
        </a:xfrm>
        <a:prstGeom prst="rect">
          <a:avLst/>
        </a:prstGeom>
      </xdr:spPr>
    </xdr:pic>
    <xdr:clientData/>
  </xdr:twoCellAnchor>
  <xdr:twoCellAnchor editAs="oneCell">
    <xdr:from>
      <xdr:col>3</xdr:col>
      <xdr:colOff>177598</xdr:colOff>
      <xdr:row>430</xdr:row>
      <xdr:rowOff>187890</xdr:rowOff>
    </xdr:from>
    <xdr:to>
      <xdr:col>3</xdr:col>
      <xdr:colOff>382506</xdr:colOff>
      <xdr:row>431</xdr:row>
      <xdr:rowOff>190802</xdr:rowOff>
    </xdr:to>
    <xdr:pic>
      <xdr:nvPicPr>
        <xdr:cNvPr id="358" name="Picture 357">
          <a:extLst>
            <a:ext uri="{FF2B5EF4-FFF2-40B4-BE49-F238E27FC236}">
              <a16:creationId xmlns:a16="http://schemas.microsoft.com/office/drawing/2014/main" id="{E3D9F570-0CBF-1511-1189-8C87333FE4F7}"/>
            </a:ext>
          </a:extLst>
        </xdr:cNvPr>
        <xdr:cNvPicPr>
          <a:picLocks noChangeAspect="1"/>
        </xdr:cNvPicPr>
      </xdr:nvPicPr>
      <xdr:blipFill>
        <a:blip xmlns:r="http://schemas.openxmlformats.org/officeDocument/2006/relationships" r:embed="rId3"/>
        <a:stretch>
          <a:fillRect/>
        </a:stretch>
      </xdr:blipFill>
      <xdr:spPr>
        <a:xfrm>
          <a:off x="13502920976" y="89118048"/>
          <a:ext cx="204908" cy="207319"/>
        </a:xfrm>
        <a:prstGeom prst="rect">
          <a:avLst/>
        </a:prstGeom>
      </xdr:spPr>
    </xdr:pic>
    <xdr:clientData/>
  </xdr:twoCellAnchor>
  <xdr:twoCellAnchor>
    <xdr:from>
      <xdr:col>0</xdr:col>
      <xdr:colOff>589762</xdr:colOff>
      <xdr:row>431</xdr:row>
      <xdr:rowOff>190802</xdr:rowOff>
    </xdr:from>
    <xdr:to>
      <xdr:col>3</xdr:col>
      <xdr:colOff>280052</xdr:colOff>
      <xdr:row>435</xdr:row>
      <xdr:rowOff>83773</xdr:rowOff>
    </xdr:to>
    <xdr:cxnSp macro="">
      <xdr:nvCxnSpPr>
        <xdr:cNvPr id="360" name="Straight Connector 359">
          <a:extLst>
            <a:ext uri="{FF2B5EF4-FFF2-40B4-BE49-F238E27FC236}">
              <a16:creationId xmlns:a16="http://schemas.microsoft.com/office/drawing/2014/main" id="{FF626470-ADCD-49DC-17D5-C4F13FCA7C64}"/>
            </a:ext>
          </a:extLst>
        </xdr:cNvPr>
        <xdr:cNvCxnSpPr>
          <a:stCxn id="358" idx="2"/>
        </xdr:cNvCxnSpPr>
      </xdr:nvCxnSpPr>
      <xdr:spPr>
        <a:xfrm>
          <a:off x="13503023430" y="89325367"/>
          <a:ext cx="2163272" cy="710596"/>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0</xdr:col>
      <xdr:colOff>65972</xdr:colOff>
      <xdr:row>435</xdr:row>
      <xdr:rowOff>116775</xdr:rowOff>
    </xdr:from>
    <xdr:ext cx="1076443" cy="172227"/>
    <mc:AlternateContent xmlns:mc="http://schemas.openxmlformats.org/markup-compatibility/2006" xmlns:a14="http://schemas.microsoft.com/office/drawing/2010/main">
      <mc:Choice Requires="a14">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2,400</m:t>
                    </m:r>
                  </m:oMath>
                </m:oMathPara>
              </a14:m>
              <a:endParaRPr lang="en-US" sz="1100"/>
            </a:p>
          </xdr:txBody>
        </xdr:sp>
      </mc:Choice>
      <mc:Fallback xmlns="">
        <xdr:sp macro="" textlink="">
          <xdr:nvSpPr>
            <xdr:cNvPr id="363" name="TextBox 362">
              <a:extLst>
                <a:ext uri="{FF2B5EF4-FFF2-40B4-BE49-F238E27FC236}">
                  <a16:creationId xmlns:a16="http://schemas.microsoft.com/office/drawing/2014/main" id="{025425BE-43AD-FBA5-28E9-F4F0E8EC2A1E}"/>
                </a:ext>
              </a:extLst>
            </xdr:cNvPr>
            <xdr:cNvSpPr txBox="1"/>
          </xdr:nvSpPr>
          <xdr:spPr>
            <a:xfrm>
              <a:off x="13504634049" y="900689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2,400</a:t>
              </a:r>
              <a:endParaRPr lang="en-US" sz="1100"/>
            </a:p>
          </xdr:txBody>
        </xdr:sp>
      </mc:Fallback>
    </mc:AlternateContent>
    <xdr:clientData/>
  </xdr:oneCellAnchor>
  <xdr:twoCellAnchor>
    <xdr:from>
      <xdr:col>0</xdr:col>
      <xdr:colOff>512691</xdr:colOff>
      <xdr:row>436</xdr:row>
      <xdr:rowOff>120634</xdr:rowOff>
    </xdr:from>
    <xdr:to>
      <xdr:col>0</xdr:col>
      <xdr:colOff>629973</xdr:colOff>
      <xdr:row>437</xdr:row>
      <xdr:rowOff>80422</xdr:rowOff>
    </xdr:to>
    <xdr:sp macro="" textlink="">
      <xdr:nvSpPr>
        <xdr:cNvPr id="364" name="Down Arrow 363">
          <a:extLst>
            <a:ext uri="{FF2B5EF4-FFF2-40B4-BE49-F238E27FC236}">
              <a16:creationId xmlns:a16="http://schemas.microsoft.com/office/drawing/2014/main" id="{59411D07-A290-ECF3-8ACB-75E63C73947D}"/>
            </a:ext>
          </a:extLst>
        </xdr:cNvPr>
        <xdr:cNvSpPr/>
      </xdr:nvSpPr>
      <xdr:spPr>
        <a:xfrm>
          <a:off x="13505146491" y="9027723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0</xdr:col>
      <xdr:colOff>62621</xdr:colOff>
      <xdr:row>438</xdr:row>
      <xdr:rowOff>56459</xdr:rowOff>
    </xdr:from>
    <xdr:ext cx="1076443" cy="172227"/>
    <mc:AlternateContent xmlns:mc="http://schemas.openxmlformats.org/markup-compatibility/2006" xmlns:a14="http://schemas.microsoft.com/office/drawing/2010/main">
      <mc:Choice Requires="a14">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400∗6</m:t>
                    </m:r>
                  </m:oMath>
                </m:oMathPara>
              </a14:m>
              <a:endParaRPr lang="en-US" sz="1100"/>
            </a:p>
          </xdr:txBody>
        </xdr:sp>
      </mc:Choice>
      <mc:Fallback xmlns="">
        <xdr:sp macro="" textlink="">
          <xdr:nvSpPr>
            <xdr:cNvPr id="366" name="TextBox 365">
              <a:extLst>
                <a:ext uri="{FF2B5EF4-FFF2-40B4-BE49-F238E27FC236}">
                  <a16:creationId xmlns:a16="http://schemas.microsoft.com/office/drawing/2014/main" id="{749F69BD-7046-BED5-C6D6-9D1BB6BC2E39}"/>
                </a:ext>
              </a:extLst>
            </xdr:cNvPr>
            <xdr:cNvSpPr txBox="1"/>
          </xdr:nvSpPr>
          <xdr:spPr>
            <a:xfrm>
              <a:off x="13504637400" y="90621868"/>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he-IL" sz="1100" b="0" i="0">
                  <a:latin typeface="Cambria Math" panose="02040503050406030204" pitchFamily="18" charset="0"/>
                </a:rPr>
                <a:t>400∗6</a:t>
              </a:r>
              <a:endParaRPr lang="en-US" sz="1100"/>
            </a:p>
          </xdr:txBody>
        </xdr:sp>
      </mc:Fallback>
    </mc:AlternateContent>
    <xdr:clientData/>
  </xdr:oneCellAnchor>
  <xdr:oneCellAnchor>
    <xdr:from>
      <xdr:col>0</xdr:col>
      <xdr:colOff>62621</xdr:colOff>
      <xdr:row>437</xdr:row>
      <xdr:rowOff>69862</xdr:rowOff>
    </xdr:from>
    <xdr:ext cx="1076443" cy="172227"/>
    <mc:AlternateContent xmlns:mc="http://schemas.openxmlformats.org/markup-compatibility/2006" xmlns:a14="http://schemas.microsoft.com/office/drawing/2010/main">
      <mc:Choice Requires="a14">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𝑌</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𝑌</m:t>
                        </m:r>
                      </m:sub>
                    </m:sSub>
                  </m:oMath>
                </m:oMathPara>
              </a14:m>
              <a:endParaRPr lang="en-US" sz="1100"/>
            </a:p>
          </xdr:txBody>
        </xdr:sp>
      </mc:Choice>
      <mc:Fallback xmlns="">
        <xdr:sp macro="" textlink="">
          <xdr:nvSpPr>
            <xdr:cNvPr id="367" name="TextBox 366">
              <a:extLst>
                <a:ext uri="{FF2B5EF4-FFF2-40B4-BE49-F238E27FC236}">
                  <a16:creationId xmlns:a16="http://schemas.microsoft.com/office/drawing/2014/main" id="{73CAC71C-002C-77E0-F9D2-5EF3FB5F2B42}"/>
                </a:ext>
              </a:extLst>
            </xdr:cNvPr>
            <xdr:cNvSpPr txBox="1"/>
          </xdr:nvSpPr>
          <xdr:spPr>
            <a:xfrm>
              <a:off x="13504637400" y="90430865"/>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𝑌_𝑀𝐴𝑋∗𝑃_𝑌</a:t>
              </a:r>
              <a:endParaRPr lang="en-US" sz="1100"/>
            </a:p>
          </xdr:txBody>
        </xdr:sp>
      </mc:Fallback>
    </mc:AlternateContent>
    <xdr:clientData/>
  </xdr:oneCellAnchor>
  <xdr:oneCellAnchor>
    <xdr:from>
      <xdr:col>1</xdr:col>
      <xdr:colOff>25835</xdr:colOff>
      <xdr:row>432</xdr:row>
      <xdr:rowOff>186833</xdr:rowOff>
    </xdr:from>
    <xdr:ext cx="1263768" cy="202428"/>
    <mc:AlternateContent xmlns:mc="http://schemas.openxmlformats.org/markup-compatibility/2006" xmlns:a14="http://schemas.microsoft.com/office/drawing/2010/main">
      <mc:Choice Requires="a14">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=400−</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68" name="TextBox 367">
              <a:extLst>
                <a:ext uri="{FF2B5EF4-FFF2-40B4-BE49-F238E27FC236}">
                  <a16:creationId xmlns:a16="http://schemas.microsoft.com/office/drawing/2014/main" id="{A65929E3-3738-4E12-71E3-DA0634719B75}"/>
                </a:ext>
              </a:extLst>
            </xdr:cNvPr>
            <xdr:cNvSpPr txBox="1"/>
          </xdr:nvSpPr>
          <xdr:spPr>
            <a:xfrm rot="975417">
              <a:off x="13503662534" y="89525804"/>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=400−</a:t>
              </a:r>
              <a:r>
                <a:rPr lang="en-US" sz="700" b="0" i="0">
                  <a:latin typeface="Cambria Math" panose="02040503050406030204" pitchFamily="18" charset="0"/>
                </a:rPr>
                <a:t>1/6 𝑥</a:t>
              </a:r>
              <a:endParaRPr lang="en-US" sz="700"/>
            </a:p>
          </xdr:txBody>
        </xdr:sp>
      </mc:Fallback>
    </mc:AlternateContent>
    <xdr:clientData/>
  </xdr:oneCellAnchor>
  <xdr:twoCellAnchor>
    <xdr:from>
      <xdr:col>1</xdr:col>
      <xdr:colOff>355196</xdr:colOff>
      <xdr:row>432</xdr:row>
      <xdr:rowOff>33509</xdr:rowOff>
    </xdr:from>
    <xdr:to>
      <xdr:col>1</xdr:col>
      <xdr:colOff>472478</xdr:colOff>
      <xdr:row>432</xdr:row>
      <xdr:rowOff>197704</xdr:rowOff>
    </xdr:to>
    <xdr:sp macro="" textlink="">
      <xdr:nvSpPr>
        <xdr:cNvPr id="369" name="Down Arrow 368">
          <a:extLst>
            <a:ext uri="{FF2B5EF4-FFF2-40B4-BE49-F238E27FC236}">
              <a16:creationId xmlns:a16="http://schemas.microsoft.com/office/drawing/2014/main" id="{EA2F298B-0178-A6FA-C5CF-AB84231D25FE}"/>
            </a:ext>
          </a:extLst>
        </xdr:cNvPr>
        <xdr:cNvSpPr/>
      </xdr:nvSpPr>
      <xdr:spPr>
        <a:xfrm rot="11720810">
          <a:off x="13504479659" y="89372480"/>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1</xdr:col>
      <xdr:colOff>25835</xdr:colOff>
      <xdr:row>430</xdr:row>
      <xdr:rowOff>114541</xdr:rowOff>
    </xdr:from>
    <xdr:ext cx="1263768" cy="219676"/>
    <mc:AlternateContent xmlns:mc="http://schemas.openxmlformats.org/markup-compatibility/2006" xmlns:a14="http://schemas.microsoft.com/office/drawing/2010/main">
      <mc:Choice Requires="a14">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400</m:t>
                        </m:r>
                      </m:num>
                      <m:den>
                        <m:r>
                          <a:rPr lang="en-US" sz="700" b="0" i="1">
                            <a:latin typeface="Cambria Math" panose="02040503050406030204" pitchFamily="18" charset="0"/>
                          </a:rPr>
                          <m:t>2,400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70" name="TextBox 369">
              <a:extLst>
                <a:ext uri="{FF2B5EF4-FFF2-40B4-BE49-F238E27FC236}">
                  <a16:creationId xmlns:a16="http://schemas.microsoft.com/office/drawing/2014/main" id="{BE897B31-AE14-A2F1-F62D-4A98EF13370E}"/>
                </a:ext>
              </a:extLst>
            </xdr:cNvPr>
            <xdr:cNvSpPr txBox="1"/>
          </xdr:nvSpPr>
          <xdr:spPr>
            <a:xfrm rot="975417">
              <a:off x="13503662534" y="89044699"/>
              <a:ext cx="1263768" cy="2196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=400/2,400=1/6</a:t>
              </a:r>
              <a:endParaRPr lang="en-US" sz="700"/>
            </a:p>
          </xdr:txBody>
        </xdr:sp>
      </mc:Fallback>
    </mc:AlternateContent>
    <xdr:clientData/>
  </xdr:oneCellAnchor>
  <xdr:oneCellAnchor>
    <xdr:from>
      <xdr:col>5</xdr:col>
      <xdr:colOff>450174</xdr:colOff>
      <xdr:row>422</xdr:row>
      <xdr:rowOff>196099</xdr:rowOff>
    </xdr:from>
    <xdr:ext cx="1642536" cy="318036"/>
    <mc:AlternateContent xmlns:mc="http://schemas.openxmlformats.org/markup-compatibility/2006" xmlns:a14="http://schemas.microsoft.com/office/drawing/2010/main">
      <mc:Choice Requires="a14">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r>
                      <a:rPr lang="en-US" sz="1100" b="0" i="1">
                        <a:latin typeface="Cambria Math" panose="02040503050406030204" pitchFamily="18" charset="0"/>
                      </a:rPr>
                      <m:t>=</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71" name="TextBox 370">
              <a:extLst>
                <a:ext uri="{FF2B5EF4-FFF2-40B4-BE49-F238E27FC236}">
                  <a16:creationId xmlns:a16="http://schemas.microsoft.com/office/drawing/2014/main" id="{2CB7FC97-ACCC-86DF-C6D4-B93D1EFA8843}"/>
                </a:ext>
              </a:extLst>
            </xdr:cNvPr>
            <xdr:cNvSpPr txBox="1"/>
          </xdr:nvSpPr>
          <xdr:spPr>
            <a:xfrm>
              <a:off x="13545747578" y="87752900"/>
              <a:ext cx="1642536"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𝑃_𝑋=1/6</a:t>
              </a:r>
              <a:endParaRPr lang="en-US" sz="1100"/>
            </a:p>
          </xdr:txBody>
        </xdr:sp>
      </mc:Fallback>
    </mc:AlternateContent>
    <xdr:clientData/>
  </xdr:oneCellAnchor>
  <xdr:twoCellAnchor>
    <xdr:from>
      <xdr:col>5</xdr:col>
      <xdr:colOff>498612</xdr:colOff>
      <xdr:row>429</xdr:row>
      <xdr:rowOff>179337</xdr:rowOff>
    </xdr:from>
    <xdr:to>
      <xdr:col>7</xdr:col>
      <xdr:colOff>153717</xdr:colOff>
      <xdr:row>435</xdr:row>
      <xdr:rowOff>53150</xdr:rowOff>
    </xdr:to>
    <xdr:cxnSp macro="">
      <xdr:nvCxnSpPr>
        <xdr:cNvPr id="372" name="Straight Connector 371">
          <a:extLst>
            <a:ext uri="{FF2B5EF4-FFF2-40B4-BE49-F238E27FC236}">
              <a16:creationId xmlns:a16="http://schemas.microsoft.com/office/drawing/2014/main" id="{A5A98F0D-C375-6497-42BE-48D10C320252}"/>
            </a:ext>
          </a:extLst>
        </xdr:cNvPr>
        <xdr:cNvCxnSpPr/>
      </xdr:nvCxnSpPr>
      <xdr:spPr>
        <a:xfrm>
          <a:off x="13546032277" y="89170836"/>
          <a:ext cx="1309399" cy="1103553"/>
        </a:xfrm>
        <a:prstGeom prst="line">
          <a:avLst/>
        </a:prstGeom>
      </xdr:spPr>
      <xdr:style>
        <a:lnRef idx="3">
          <a:schemeClr val="accent2"/>
        </a:lnRef>
        <a:fillRef idx="0">
          <a:schemeClr val="accent2"/>
        </a:fillRef>
        <a:effectRef idx="2">
          <a:schemeClr val="accent2"/>
        </a:effectRef>
        <a:fontRef idx="minor">
          <a:schemeClr val="tx1"/>
        </a:fontRef>
      </xdr:style>
    </xdr:cxnSp>
    <xdr:clientData/>
  </xdr:twoCellAnchor>
  <xdr:oneCellAnchor>
    <xdr:from>
      <xdr:col>6</xdr:col>
      <xdr:colOff>736729</xdr:colOff>
      <xdr:row>429</xdr:row>
      <xdr:rowOff>97495</xdr:rowOff>
    </xdr:from>
    <xdr:ext cx="1076443" cy="172227"/>
    <mc:AlternateContent xmlns:mc="http://schemas.openxmlformats.org/markup-compatibility/2006" xmlns:a14="http://schemas.microsoft.com/office/drawing/2010/main">
      <mc:Choice Requires="a14">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833.33</m:t>
                    </m:r>
                  </m:oMath>
                </m:oMathPara>
              </a14:m>
              <a:endParaRPr lang="en-US" sz="1100"/>
            </a:p>
          </xdr:txBody>
        </xdr:sp>
      </mc:Choice>
      <mc:Fallback xmlns="">
        <xdr:sp macro="" textlink="">
          <xdr:nvSpPr>
            <xdr:cNvPr id="377" name="TextBox 376">
              <a:extLst>
                <a:ext uri="{FF2B5EF4-FFF2-40B4-BE49-F238E27FC236}">
                  <a16:creationId xmlns:a16="http://schemas.microsoft.com/office/drawing/2014/main" id="{5596544C-DA2A-0F77-C88B-526123FD389C}"/>
                </a:ext>
              </a:extLst>
            </xdr:cNvPr>
            <xdr:cNvSpPr txBox="1"/>
          </xdr:nvSpPr>
          <xdr:spPr>
            <a:xfrm>
              <a:off x="13545199969" y="89088994"/>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833.33</a:t>
              </a:r>
              <a:endParaRPr lang="en-US" sz="1100"/>
            </a:p>
          </xdr:txBody>
        </xdr:sp>
      </mc:Fallback>
    </mc:AlternateContent>
    <xdr:clientData/>
  </xdr:oneCellAnchor>
  <xdr:twoCellAnchor>
    <xdr:from>
      <xdr:col>7</xdr:col>
      <xdr:colOff>708714</xdr:colOff>
      <xdr:row>429</xdr:row>
      <xdr:rowOff>119187</xdr:rowOff>
    </xdr:from>
    <xdr:to>
      <xdr:col>8</xdr:col>
      <xdr:colOff>45762</xdr:colOff>
      <xdr:row>430</xdr:row>
      <xdr:rowOff>31513</xdr:rowOff>
    </xdr:to>
    <xdr:sp macro="" textlink="">
      <xdr:nvSpPr>
        <xdr:cNvPr id="378" name="Down Arrow 377">
          <a:extLst>
            <a:ext uri="{FF2B5EF4-FFF2-40B4-BE49-F238E27FC236}">
              <a16:creationId xmlns:a16="http://schemas.microsoft.com/office/drawing/2014/main" id="{63A0661C-C1B0-D335-549E-B40F7362A6E2}"/>
            </a:ext>
          </a:extLst>
        </xdr:cNvPr>
        <xdr:cNvSpPr/>
      </xdr:nvSpPr>
      <xdr:spPr>
        <a:xfrm rot="5400000">
          <a:off x="13545336542" y="89087229"/>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8</xdr:col>
      <xdr:colOff>109798</xdr:colOff>
      <xdr:row>428</xdr:row>
      <xdr:rowOff>142738</xdr:rowOff>
    </xdr:from>
    <xdr:ext cx="1076443" cy="172227"/>
    <mc:AlternateContent xmlns:mc="http://schemas.openxmlformats.org/markup-compatibility/2006" xmlns:a14="http://schemas.microsoft.com/office/drawing/2010/main">
      <mc:Choice Requires="a14">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𝑋</m:t>
                        </m:r>
                      </m:e>
                      <m:sub>
                        <m:r>
                          <a:rPr lang="en-US" sz="1100" b="0" i="1">
                            <a:latin typeface="Cambria Math" panose="02040503050406030204" pitchFamily="18" charset="0"/>
                          </a:rPr>
                          <m:t>𝑀𝐴𝑋</m:t>
                        </m:r>
                      </m:sub>
                    </m:sSub>
                    <m:r>
                      <a:rPr lang="en-US" sz="1100" b="0" i="1">
                        <a:latin typeface="Cambria Math" panose="02040503050406030204" pitchFamily="18" charset="0"/>
                      </a:rPr>
                      <m:t>∗</m:t>
                    </m:r>
                    <m:sSub>
                      <m:sSubPr>
                        <m:ctrlPr>
                          <a:rPr lang="en-US" sz="1100" b="0" i="1">
                            <a:latin typeface="Cambria Math" panose="02040503050406030204" pitchFamily="18" charset="0"/>
                          </a:rPr>
                        </m:ctrlPr>
                      </m:sSubPr>
                      <m:e>
                        <m:r>
                          <a:rPr lang="en-US" sz="1100" b="0" i="1">
                            <a:latin typeface="Cambria Math" panose="02040503050406030204" pitchFamily="18" charset="0"/>
                          </a:rPr>
                          <m:t>𝑃</m:t>
                        </m:r>
                      </m:e>
                      <m:sub>
                        <m:r>
                          <a:rPr lang="en-US" sz="1100" b="0" i="1">
                            <a:latin typeface="Cambria Math" panose="02040503050406030204" pitchFamily="18" charset="0"/>
                          </a:rPr>
                          <m:t>𝑋</m:t>
                        </m:r>
                      </m:sub>
                    </m:sSub>
                  </m:oMath>
                </m:oMathPara>
              </a14:m>
              <a:endParaRPr lang="en-US" sz="1100"/>
            </a:p>
          </xdr:txBody>
        </xdr:sp>
      </mc:Choice>
      <mc:Fallback xmlns="">
        <xdr:sp macro="" textlink="">
          <xdr:nvSpPr>
            <xdr:cNvPr id="379" name="TextBox 378">
              <a:extLst>
                <a:ext uri="{FF2B5EF4-FFF2-40B4-BE49-F238E27FC236}">
                  <a16:creationId xmlns:a16="http://schemas.microsoft.com/office/drawing/2014/main" id="{70EF054D-2C5D-4F4B-AE7C-709AB11D2E60}"/>
                </a:ext>
              </a:extLst>
            </xdr:cNvPr>
            <xdr:cNvSpPr txBox="1"/>
          </xdr:nvSpPr>
          <xdr:spPr>
            <a:xfrm>
              <a:off x="13544172606" y="88929280"/>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𝑋_𝑀𝐴𝑋∗𝑃_𝑋</a:t>
              </a:r>
              <a:endParaRPr lang="en-US" sz="1100"/>
            </a:p>
          </xdr:txBody>
        </xdr:sp>
      </mc:Fallback>
    </mc:AlternateContent>
    <xdr:clientData/>
  </xdr:oneCellAnchor>
  <xdr:oneCellAnchor>
    <xdr:from>
      <xdr:col>8</xdr:col>
      <xdr:colOff>128098</xdr:colOff>
      <xdr:row>429</xdr:row>
      <xdr:rowOff>146398</xdr:rowOff>
    </xdr:from>
    <xdr:ext cx="1076443" cy="318036"/>
    <mc:AlternateContent xmlns:mc="http://schemas.openxmlformats.org/markup-compatibility/2006" xmlns:a14="http://schemas.microsoft.com/office/drawing/2010/main">
      <mc:Choice Requires="a14">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5,000∗</m:t>
                    </m:r>
                    <m:f>
                      <m:fPr>
                        <m:ctrlPr>
                          <a:rPr lang="en-US" sz="1100" b="0" i="1">
                            <a:latin typeface="Cambria Math" panose="02040503050406030204" pitchFamily="18" charset="0"/>
                          </a:rPr>
                        </m:ctrlPr>
                      </m:fPr>
                      <m:num>
                        <m:r>
                          <a:rPr lang="en-US" sz="1100" b="0" i="1">
                            <a:latin typeface="Cambria Math" panose="02040503050406030204" pitchFamily="18" charset="0"/>
                          </a:rPr>
                          <m:t>1</m:t>
                        </m:r>
                      </m:num>
                      <m:den>
                        <m:r>
                          <a:rPr lang="en-US" sz="1100" b="0" i="1">
                            <a:latin typeface="Cambria Math" panose="02040503050406030204" pitchFamily="18" charset="0"/>
                          </a:rPr>
                          <m:t>6</m:t>
                        </m:r>
                      </m:den>
                    </m:f>
                  </m:oMath>
                </m:oMathPara>
              </a14:m>
              <a:endParaRPr lang="en-US" sz="1100"/>
            </a:p>
          </xdr:txBody>
        </xdr:sp>
      </mc:Choice>
      <mc:Fallback xmlns="">
        <xdr:sp macro="" textlink="">
          <xdr:nvSpPr>
            <xdr:cNvPr id="380" name="TextBox 379">
              <a:extLst>
                <a:ext uri="{FF2B5EF4-FFF2-40B4-BE49-F238E27FC236}">
                  <a16:creationId xmlns:a16="http://schemas.microsoft.com/office/drawing/2014/main" id="{974BCCEB-01E4-0235-3678-296B6F19327F}"/>
                </a:ext>
              </a:extLst>
            </xdr:cNvPr>
            <xdr:cNvSpPr txBox="1"/>
          </xdr:nvSpPr>
          <xdr:spPr>
            <a:xfrm>
              <a:off x="13544154306" y="89137897"/>
              <a:ext cx="1076443" cy="31803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5,000∗1/6</a:t>
              </a:r>
              <a:endParaRPr lang="en-US" sz="1100"/>
            </a:p>
          </xdr:txBody>
        </xdr:sp>
      </mc:Fallback>
    </mc:AlternateContent>
    <xdr:clientData/>
  </xdr:oneCellAnchor>
  <xdr:oneCellAnchor>
    <xdr:from>
      <xdr:col>5</xdr:col>
      <xdr:colOff>523587</xdr:colOff>
      <xdr:row>431</xdr:row>
      <xdr:rowOff>66057</xdr:rowOff>
    </xdr:from>
    <xdr:ext cx="1263768" cy="202428"/>
    <mc:AlternateContent xmlns:mc="http://schemas.openxmlformats.org/markup-compatibility/2006" xmlns:a14="http://schemas.microsoft.com/office/drawing/2010/main">
      <mc:Choice Requires="a14">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700" b="0" i="1">
                        <a:latin typeface="Cambria Math" panose="02040503050406030204" pitchFamily="18" charset="0"/>
                      </a:rPr>
                      <m:t>𝑌</m:t>
                    </m:r>
                    <m:r>
                      <a:rPr lang="he-IL" sz="700" b="0" i="1">
                        <a:latin typeface="Cambria Math" panose="02040503050406030204" pitchFamily="18" charset="0"/>
                      </a:rPr>
                      <m:t>=</m:t>
                    </m:r>
                    <m:r>
                      <a:rPr lang="en-US" sz="700" b="0" i="1">
                        <a:latin typeface="Cambria Math" panose="02040503050406030204" pitchFamily="18" charset="0"/>
                      </a:rPr>
                      <m:t>833.33</m:t>
                    </m:r>
                    <m:r>
                      <a:rPr lang="he-IL"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r>
                      <a:rPr lang="en-US" sz="700" b="0" i="1">
                        <a:latin typeface="Cambria Math" panose="02040503050406030204" pitchFamily="18" charset="0"/>
                      </a:rPr>
                      <m:t>𝑥</m:t>
                    </m:r>
                  </m:oMath>
                </m:oMathPara>
              </a14:m>
              <a:endParaRPr lang="en-US" sz="700"/>
            </a:p>
          </xdr:txBody>
        </xdr:sp>
      </mc:Choice>
      <mc:Fallback xmlns="">
        <xdr:sp macro="" textlink="">
          <xdr:nvSpPr>
            <xdr:cNvPr id="381" name="TextBox 380">
              <a:extLst>
                <a:ext uri="{FF2B5EF4-FFF2-40B4-BE49-F238E27FC236}">
                  <a16:creationId xmlns:a16="http://schemas.microsoft.com/office/drawing/2014/main" id="{D9D6CB96-9A73-7BF8-FDB7-9ED693DACC97}"/>
                </a:ext>
              </a:extLst>
            </xdr:cNvPr>
            <xdr:cNvSpPr txBox="1"/>
          </xdr:nvSpPr>
          <xdr:spPr>
            <a:xfrm rot="2328221">
              <a:off x="13546052933" y="89467469"/>
              <a:ext cx="1263768" cy="2024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a:t>
              </a:r>
              <a:r>
                <a:rPr lang="he-IL" sz="700" b="0" i="0">
                  <a:latin typeface="Cambria Math" panose="02040503050406030204" pitchFamily="18" charset="0"/>
                </a:rPr>
                <a:t>=</a:t>
              </a:r>
              <a:r>
                <a:rPr lang="en-US" sz="700" b="0" i="0">
                  <a:latin typeface="Cambria Math" panose="02040503050406030204" pitchFamily="18" charset="0"/>
                </a:rPr>
                <a:t>833.33</a:t>
              </a:r>
              <a:r>
                <a:rPr lang="he-IL" sz="700" b="0" i="0">
                  <a:latin typeface="Cambria Math" panose="02040503050406030204" pitchFamily="18" charset="0"/>
                </a:rPr>
                <a:t>−</a:t>
              </a:r>
              <a:r>
                <a:rPr lang="en-US" sz="700" b="0" i="0">
                  <a:latin typeface="Cambria Math" panose="02040503050406030204" pitchFamily="18" charset="0"/>
                </a:rPr>
                <a:t>1/6 𝑥</a:t>
              </a:r>
              <a:endParaRPr lang="en-US" sz="700"/>
            </a:p>
          </xdr:txBody>
        </xdr:sp>
      </mc:Fallback>
    </mc:AlternateContent>
    <xdr:clientData/>
  </xdr:oneCellAnchor>
  <xdr:twoCellAnchor>
    <xdr:from>
      <xdr:col>5</xdr:col>
      <xdr:colOff>772429</xdr:colOff>
      <xdr:row>431</xdr:row>
      <xdr:rowOff>73771</xdr:rowOff>
    </xdr:from>
    <xdr:to>
      <xdr:col>6</xdr:col>
      <xdr:colOff>62564</xdr:colOff>
      <xdr:row>432</xdr:row>
      <xdr:rowOff>33009</xdr:rowOff>
    </xdr:to>
    <xdr:sp macro="" textlink="">
      <xdr:nvSpPr>
        <xdr:cNvPr id="382" name="Down Arrow 381">
          <a:extLst>
            <a:ext uri="{FF2B5EF4-FFF2-40B4-BE49-F238E27FC236}">
              <a16:creationId xmlns:a16="http://schemas.microsoft.com/office/drawing/2014/main" id="{002E2094-629B-71EC-737B-B8DF7CDA6E00}"/>
            </a:ext>
          </a:extLst>
        </xdr:cNvPr>
        <xdr:cNvSpPr/>
      </xdr:nvSpPr>
      <xdr:spPr>
        <a:xfrm rot="13154788">
          <a:off x="13546950577" y="89475183"/>
          <a:ext cx="117282" cy="16419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5</xdr:col>
      <xdr:colOff>58774</xdr:colOff>
      <xdr:row>430</xdr:row>
      <xdr:rowOff>58360</xdr:rowOff>
    </xdr:from>
    <xdr:ext cx="1263768" cy="222240"/>
    <mc:AlternateContent xmlns:mc="http://schemas.openxmlformats.org/markup-compatibility/2006" xmlns:a14="http://schemas.microsoft.com/office/drawing/2010/main">
      <mc:Choice Requires="a14">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
                      <m:fPr>
                        <m:ctrlPr>
                          <a:rPr lang="en-US" sz="700" b="0" i="1">
                            <a:latin typeface="Cambria Math" panose="02040503050406030204" pitchFamily="18" charset="0"/>
                          </a:rPr>
                        </m:ctrlPr>
                      </m:fPr>
                      <m:num>
                        <m:sSub>
                          <m:sSubPr>
                            <m:ctrlPr>
                              <a:rPr lang="en-US" sz="700" b="0" i="1">
                                <a:latin typeface="Cambria Math" panose="02040503050406030204" pitchFamily="18" charset="0"/>
                              </a:rPr>
                            </m:ctrlPr>
                          </m:sSubPr>
                          <m:e>
                            <m:r>
                              <a:rPr lang="en-US" sz="700" b="0" i="1">
                                <a:latin typeface="Cambria Math" panose="02040503050406030204" pitchFamily="18" charset="0"/>
                              </a:rPr>
                              <m:t>𝑌</m:t>
                            </m:r>
                          </m:e>
                          <m:sub>
                            <m:r>
                              <a:rPr lang="en-US" sz="700" b="0" i="1">
                                <a:latin typeface="Cambria Math" panose="02040503050406030204" pitchFamily="18" charset="0"/>
                              </a:rPr>
                              <m:t>𝑀𝐴𝑋</m:t>
                            </m:r>
                          </m:sub>
                        </m:sSub>
                      </m:num>
                      <m:den>
                        <m:sSub>
                          <m:sSubPr>
                            <m:ctrlPr>
                              <a:rPr lang="en-US" sz="700" b="0" i="1">
                                <a:latin typeface="Cambria Math" panose="02040503050406030204" pitchFamily="18" charset="0"/>
                              </a:rPr>
                            </m:ctrlPr>
                          </m:sSubPr>
                          <m:e>
                            <m:r>
                              <a:rPr lang="en-US" sz="700" b="0" i="1">
                                <a:latin typeface="Cambria Math" panose="02040503050406030204" pitchFamily="18" charset="0"/>
                              </a:rPr>
                              <m:t>𝑋</m:t>
                            </m:r>
                          </m:e>
                          <m:sub>
                            <m:r>
                              <a:rPr lang="en-US" sz="700" b="0" i="1">
                                <a:latin typeface="Cambria Math" panose="02040503050406030204" pitchFamily="18" charset="0"/>
                              </a:rPr>
                              <m:t>𝑀𝐴𝑋</m:t>
                            </m:r>
                          </m:sub>
                        </m:sSub>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833.33</m:t>
                        </m:r>
                      </m:num>
                      <m:den>
                        <m:r>
                          <a:rPr lang="en-US" sz="700" b="0" i="1">
                            <a:latin typeface="Cambria Math" panose="02040503050406030204" pitchFamily="18" charset="0"/>
                          </a:rPr>
                          <m:t>5,000</m:t>
                        </m:r>
                      </m:den>
                    </m:f>
                    <m:r>
                      <a:rPr lang="en-US" sz="700" b="0" i="1">
                        <a:latin typeface="Cambria Math" panose="02040503050406030204" pitchFamily="18" charset="0"/>
                      </a:rPr>
                      <m:t>=</m:t>
                    </m:r>
                    <m:f>
                      <m:fPr>
                        <m:ctrlPr>
                          <a:rPr lang="en-US" sz="700" b="0" i="1">
                            <a:latin typeface="Cambria Math" panose="02040503050406030204" pitchFamily="18" charset="0"/>
                          </a:rPr>
                        </m:ctrlPr>
                      </m:fPr>
                      <m:num>
                        <m:r>
                          <a:rPr lang="en-US" sz="700" b="0" i="1">
                            <a:latin typeface="Cambria Math" panose="02040503050406030204" pitchFamily="18" charset="0"/>
                          </a:rPr>
                          <m:t>1</m:t>
                        </m:r>
                      </m:num>
                      <m:den>
                        <m:r>
                          <a:rPr lang="en-US" sz="700" b="0" i="1">
                            <a:latin typeface="Cambria Math" panose="02040503050406030204" pitchFamily="18" charset="0"/>
                          </a:rPr>
                          <m:t>6</m:t>
                        </m:r>
                      </m:den>
                    </m:f>
                  </m:oMath>
                </m:oMathPara>
              </a14:m>
              <a:endParaRPr lang="en-US" sz="700"/>
            </a:p>
          </xdr:txBody>
        </xdr:sp>
      </mc:Choice>
      <mc:Fallback xmlns="">
        <xdr:sp macro="" textlink="">
          <xdr:nvSpPr>
            <xdr:cNvPr id="383" name="TextBox 382">
              <a:extLst>
                <a:ext uri="{FF2B5EF4-FFF2-40B4-BE49-F238E27FC236}">
                  <a16:creationId xmlns:a16="http://schemas.microsoft.com/office/drawing/2014/main" id="{C91B9591-F482-21B4-F00F-7F5058004B0D}"/>
                </a:ext>
              </a:extLst>
            </xdr:cNvPr>
            <xdr:cNvSpPr txBox="1"/>
          </xdr:nvSpPr>
          <xdr:spPr>
            <a:xfrm rot="2027127">
              <a:off x="13546517746" y="89254815"/>
              <a:ext cx="1263768" cy="222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700" b="0" i="0">
                  <a:latin typeface="Cambria Math" panose="02040503050406030204" pitchFamily="18" charset="0"/>
                </a:rPr>
                <a:t>𝑌_𝑀𝐴𝑋/𝑋_𝑀𝐴𝑋 =833.33/5,000=1/6</a:t>
              </a:r>
              <a:endParaRPr lang="en-US" sz="700"/>
            </a:p>
          </xdr:txBody>
        </xdr:sp>
      </mc:Fallback>
    </mc:AlternateContent>
    <xdr:clientData/>
  </xdr:oneCellAnchor>
  <xdr:oneCellAnchor>
    <xdr:from>
      <xdr:col>5</xdr:col>
      <xdr:colOff>636108</xdr:colOff>
      <xdr:row>435</xdr:row>
      <xdr:rowOff>87312</xdr:rowOff>
    </xdr:from>
    <xdr:ext cx="1076443" cy="172227"/>
    <mc:AlternateContent xmlns:mc="http://schemas.openxmlformats.org/markup-compatibility/2006" xmlns:a14="http://schemas.microsoft.com/office/drawing/2010/main">
      <mc:Choice Requires="a14">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4" name="TextBox 383">
              <a:extLst>
                <a:ext uri="{FF2B5EF4-FFF2-40B4-BE49-F238E27FC236}">
                  <a16:creationId xmlns:a16="http://schemas.microsoft.com/office/drawing/2014/main" id="{759F606C-20C8-5BF8-4211-C2B102A246F8}"/>
                </a:ext>
              </a:extLst>
            </xdr:cNvPr>
            <xdr:cNvSpPr txBox="1"/>
          </xdr:nvSpPr>
          <xdr:spPr>
            <a:xfrm>
              <a:off x="13546127737" y="90308551"/>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oneCellAnchor>
    <xdr:from>
      <xdr:col>1</xdr:col>
      <xdr:colOff>697906</xdr:colOff>
      <xdr:row>435</xdr:row>
      <xdr:rowOff>171317</xdr:rowOff>
    </xdr:from>
    <xdr:ext cx="1076443" cy="172227"/>
    <mc:AlternateContent xmlns:mc="http://schemas.openxmlformats.org/markup-compatibility/2006" xmlns:a14="http://schemas.microsoft.com/office/drawing/2010/main">
      <mc:Choice Requires="a14">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m:t>
                    </m:r>
                    <m:r>
                      <a:rPr lang="he-IL" sz="1100" b="0" i="1">
                        <a:latin typeface="Cambria Math" panose="02040503050406030204" pitchFamily="18" charset="0"/>
                      </a:rPr>
                      <m:t>,000</m:t>
                    </m:r>
                  </m:oMath>
                </m:oMathPara>
              </a14:m>
              <a:endParaRPr lang="en-US" sz="1100"/>
            </a:p>
          </xdr:txBody>
        </xdr:sp>
      </mc:Choice>
      <mc:Fallback xmlns="">
        <xdr:sp macro="" textlink="">
          <xdr:nvSpPr>
            <xdr:cNvPr id="385" name="TextBox 384">
              <a:extLst>
                <a:ext uri="{FF2B5EF4-FFF2-40B4-BE49-F238E27FC236}">
                  <a16:creationId xmlns:a16="http://schemas.microsoft.com/office/drawing/2014/main" id="{6A0BDAEE-EAFE-0738-953E-54B18C045965}"/>
                </a:ext>
              </a:extLst>
            </xdr:cNvPr>
            <xdr:cNvSpPr txBox="1"/>
          </xdr:nvSpPr>
          <xdr:spPr>
            <a:xfrm>
              <a:off x="13549374527" y="90392556"/>
              <a:ext cx="107644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1</a:t>
              </a:r>
              <a:r>
                <a:rPr lang="he-IL" sz="1100" b="0" i="0">
                  <a:latin typeface="Cambria Math" panose="02040503050406030204" pitchFamily="18" charset="0"/>
                </a:rPr>
                <a:t>,000</a:t>
              </a:r>
              <a:endParaRPr lang="en-US" sz="1100"/>
            </a:p>
          </xdr:txBody>
        </xdr:sp>
      </mc:Fallback>
    </mc:AlternateContent>
    <xdr:clientData/>
  </xdr:oneCellAnchor>
</xdr:wsDr>
</file>

<file path=xl/drawings/drawing6.xml><?xml version="1.0" encoding="utf-8"?>
<xdr:wsDr xmlns:xdr="http://schemas.openxmlformats.org/drawingml/2006/spreadsheetDrawing" xmlns:a="http://schemas.openxmlformats.org/drawingml/2006/main">
  <xdr:twoCellAnchor editAs="oneCell">
    <xdr:from>
      <xdr:col>0</xdr:col>
      <xdr:colOff>775118</xdr:colOff>
      <xdr:row>461</xdr:row>
      <xdr:rowOff>131172</xdr:rowOff>
    </xdr:from>
    <xdr:to>
      <xdr:col>6</xdr:col>
      <xdr:colOff>415387</xdr:colOff>
      <xdr:row>483</xdr:row>
      <xdr:rowOff>198102</xdr:rowOff>
    </xdr:to>
    <xdr:pic>
      <xdr:nvPicPr>
        <xdr:cNvPr id="6" name="Picture 5">
          <a:extLst>
            <a:ext uri="{FF2B5EF4-FFF2-40B4-BE49-F238E27FC236}">
              <a16:creationId xmlns:a16="http://schemas.microsoft.com/office/drawing/2014/main" id="{7BCC7A2B-571C-B3DB-018B-DB21945F98B0}"/>
            </a:ext>
          </a:extLst>
        </xdr:cNvPr>
        <xdr:cNvPicPr>
          <a:picLocks noChangeAspect="1"/>
        </xdr:cNvPicPr>
      </xdr:nvPicPr>
      <xdr:blipFill>
        <a:blip xmlns:r="http://schemas.openxmlformats.org/officeDocument/2006/relationships" r:embed="rId1"/>
        <a:stretch>
          <a:fillRect/>
        </a:stretch>
      </xdr:blipFill>
      <xdr:spPr>
        <a:xfrm>
          <a:off x="13475679825" y="39745632"/>
          <a:ext cx="4577170" cy="4526837"/>
        </a:xfrm>
        <a:prstGeom prst="rect">
          <a:avLst/>
        </a:prstGeom>
      </xdr:spPr>
    </xdr:pic>
    <xdr:clientData/>
  </xdr:twoCellAnchor>
  <xdr:twoCellAnchor>
    <xdr:from>
      <xdr:col>8</xdr:col>
      <xdr:colOff>62219</xdr:colOff>
      <xdr:row>289</xdr:row>
      <xdr:rowOff>76859</xdr:rowOff>
    </xdr:from>
    <xdr:to>
      <xdr:col>10</xdr:col>
      <xdr:colOff>102478</xdr:colOff>
      <xdr:row>296</xdr:row>
      <xdr:rowOff>87839</xdr:rowOff>
    </xdr:to>
    <xdr:sp macro="" textlink="">
      <xdr:nvSpPr>
        <xdr:cNvPr id="2" name="Rectangle 1">
          <a:extLst>
            <a:ext uri="{FF2B5EF4-FFF2-40B4-BE49-F238E27FC236}">
              <a16:creationId xmlns:a16="http://schemas.microsoft.com/office/drawing/2014/main" id="{B6AF8EA5-0D7F-3433-645C-6237EA17D913}"/>
            </a:ext>
          </a:extLst>
        </xdr:cNvPr>
        <xdr:cNvSpPr/>
      </xdr:nvSpPr>
      <xdr:spPr>
        <a:xfrm>
          <a:off x="13543602075" y="57431816"/>
          <a:ext cx="1694553" cy="144567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a:t>
          </a:r>
          <a:r>
            <a:rPr lang="he-IL" sz="1100" baseline="0"/>
            <a:t> לי 10 שדות מכל סוג,</a:t>
          </a:r>
        </a:p>
        <a:p>
          <a:pPr algn="r" rtl="1"/>
          <a:r>
            <a:rPr lang="he-IL" sz="1100" baseline="0"/>
            <a:t>ו-36 עובדים בסך הכל</a:t>
          </a:r>
          <a:endParaRPr lang="en-US" sz="1100"/>
        </a:p>
      </xdr:txBody>
    </xdr:sp>
    <xdr:clientData/>
  </xdr:twoCellAnchor>
  <xdr:twoCellAnchor>
    <xdr:from>
      <xdr:col>5</xdr:col>
      <xdr:colOff>197637</xdr:colOff>
      <xdr:row>347</xdr:row>
      <xdr:rowOff>58559</xdr:rowOff>
    </xdr:from>
    <xdr:to>
      <xdr:col>7</xdr:col>
      <xdr:colOff>713689</xdr:colOff>
      <xdr:row>351</xdr:row>
      <xdr:rowOff>589250</xdr:rowOff>
    </xdr:to>
    <xdr:sp macro="" textlink="">
      <xdr:nvSpPr>
        <xdr:cNvPr id="3" name="Rectangle 2">
          <a:extLst>
            <a:ext uri="{FF2B5EF4-FFF2-40B4-BE49-F238E27FC236}">
              <a16:creationId xmlns:a16="http://schemas.microsoft.com/office/drawing/2014/main" id="{4829DAB6-F674-5593-83A1-AD9FB75A0FA1}"/>
            </a:ext>
          </a:extLst>
        </xdr:cNvPr>
        <xdr:cNvSpPr/>
      </xdr:nvSpPr>
      <xdr:spPr>
        <a:xfrm>
          <a:off x="13545472305" y="70252594"/>
          <a:ext cx="2170346" cy="1350518"/>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השאלה עוסקת באפשרות להשתמש בחלקה נוספת לייצור לאפות (א), כלומר יש לבחון את ההשפעה של מצב שבו קיימות:</a:t>
          </a:r>
        </a:p>
        <a:p>
          <a:pPr algn="r" rtl="1"/>
          <a:r>
            <a:rPr lang="he-IL" sz="1100"/>
            <a:t>11 חלקות מסוג א</a:t>
          </a:r>
        </a:p>
        <a:p>
          <a:pPr algn="r" rtl="1"/>
          <a:r>
            <a:rPr lang="he-IL" sz="1100"/>
            <a:t>10 חלקות מסוג ב</a:t>
          </a:r>
          <a:endParaRPr lang="en-US" sz="1100"/>
        </a:p>
      </xdr:txBody>
    </xdr:sp>
    <xdr:clientData/>
  </xdr:twoCellAnchor>
  <xdr:twoCellAnchor>
    <xdr:from>
      <xdr:col>7</xdr:col>
      <xdr:colOff>259856</xdr:colOff>
      <xdr:row>405</xdr:row>
      <xdr:rowOff>47580</xdr:rowOff>
    </xdr:from>
    <xdr:to>
      <xdr:col>9</xdr:col>
      <xdr:colOff>548991</xdr:colOff>
      <xdr:row>406</xdr:row>
      <xdr:rowOff>186657</xdr:rowOff>
    </xdr:to>
    <xdr:sp macro="" textlink="">
      <xdr:nvSpPr>
        <xdr:cNvPr id="4" name="Rectangle 3">
          <a:extLst>
            <a:ext uri="{FF2B5EF4-FFF2-40B4-BE49-F238E27FC236}">
              <a16:creationId xmlns:a16="http://schemas.microsoft.com/office/drawing/2014/main" id="{C6C8749D-25BE-B477-0A1D-85ECFA18BFB7}"/>
            </a:ext>
          </a:extLst>
        </xdr:cNvPr>
        <xdr:cNvSpPr/>
      </xdr:nvSpPr>
      <xdr:spPr>
        <a:xfrm>
          <a:off x="13543982709" y="82820836"/>
          <a:ext cx="1943429" cy="53435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 חלקה אחת מכל סוג</a:t>
          </a:r>
        </a:p>
        <a:p>
          <a:pPr algn="r" rtl="1"/>
          <a:r>
            <a:rPr lang="he-IL" sz="1100"/>
            <a:t>ו-5 עובדים בסך הכל</a:t>
          </a:r>
          <a:endParaRPr lang="en-US" sz="1100"/>
        </a:p>
      </xdr:txBody>
    </xdr:sp>
    <xdr:clientData/>
  </xdr:twoCellAnchor>
  <xdr:twoCellAnchor>
    <xdr:from>
      <xdr:col>7</xdr:col>
      <xdr:colOff>201297</xdr:colOff>
      <xdr:row>425</xdr:row>
      <xdr:rowOff>10980</xdr:rowOff>
    </xdr:from>
    <xdr:to>
      <xdr:col>9</xdr:col>
      <xdr:colOff>490432</xdr:colOff>
      <xdr:row>425</xdr:row>
      <xdr:rowOff>805187</xdr:rowOff>
    </xdr:to>
    <xdr:sp macro="" textlink="">
      <xdr:nvSpPr>
        <xdr:cNvPr id="5" name="Rectangle 4">
          <a:extLst>
            <a:ext uri="{FF2B5EF4-FFF2-40B4-BE49-F238E27FC236}">
              <a16:creationId xmlns:a16="http://schemas.microsoft.com/office/drawing/2014/main" id="{DD06E4E5-FAC7-914F-B645-66A796E5C2E5}"/>
            </a:ext>
          </a:extLst>
        </xdr:cNvPr>
        <xdr:cNvSpPr/>
      </xdr:nvSpPr>
      <xdr:spPr>
        <a:xfrm>
          <a:off x="13544041268" y="87146888"/>
          <a:ext cx="1943429" cy="794207"/>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יש לי</a:t>
          </a:r>
          <a:r>
            <a:rPr lang="he-IL" sz="1100" baseline="0"/>
            <a:t> במצב החדש:</a:t>
          </a:r>
        </a:p>
        <a:p>
          <a:pPr algn="r" rtl="1"/>
          <a:r>
            <a:rPr lang="he-IL" sz="1100" baseline="0"/>
            <a:t>א.</a:t>
          </a:r>
          <a:r>
            <a:rPr lang="he-IL" sz="1100"/>
            <a:t> חלקה אחת של פרגית</a:t>
          </a:r>
        </a:p>
        <a:p>
          <a:pPr algn="r" rtl="1"/>
          <a:r>
            <a:rPr lang="he-IL" sz="1100"/>
            <a:t>ב. 2 חלקות של קבבי</a:t>
          </a:r>
        </a:p>
        <a:p>
          <a:pPr algn="r" rtl="1"/>
          <a:r>
            <a:rPr lang="he-IL" sz="1100"/>
            <a:t>ו-5 עובדים בסך הכל</a:t>
          </a:r>
          <a:endParaRPr lang="en-US" sz="1100"/>
        </a:p>
      </xdr:txBody>
    </xdr:sp>
    <xdr:clientData/>
  </xdr:twoCellAnchor>
  <xdr:twoCellAnchor>
    <xdr:from>
      <xdr:col>8</xdr:col>
      <xdr:colOff>774096</xdr:colOff>
      <xdr:row>39</xdr:row>
      <xdr:rowOff>12095</xdr:rowOff>
    </xdr:from>
    <xdr:to>
      <xdr:col>9</xdr:col>
      <xdr:colOff>116921</xdr:colOff>
      <xdr:row>40</xdr:row>
      <xdr:rowOff>52413</xdr:rowOff>
    </xdr:to>
    <xdr:sp macro="" textlink="">
      <xdr:nvSpPr>
        <xdr:cNvPr id="7" name="Down Arrow 6">
          <a:extLst>
            <a:ext uri="{FF2B5EF4-FFF2-40B4-BE49-F238E27FC236}">
              <a16:creationId xmlns:a16="http://schemas.microsoft.com/office/drawing/2014/main" id="{1C837977-E22A-142C-F260-2ABA28E26746}"/>
            </a:ext>
          </a:extLst>
        </xdr:cNvPr>
        <xdr:cNvSpPr/>
      </xdr:nvSpPr>
      <xdr:spPr>
        <a:xfrm>
          <a:off x="13533950540" y="7970762"/>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149174</xdr:colOff>
      <xdr:row>49</xdr:row>
      <xdr:rowOff>60477</xdr:rowOff>
    </xdr:from>
    <xdr:to>
      <xdr:col>7</xdr:col>
      <xdr:colOff>391079</xdr:colOff>
      <xdr:row>50</xdr:row>
      <xdr:rowOff>28223</xdr:rowOff>
    </xdr:to>
    <xdr:sp macro="" textlink="">
      <xdr:nvSpPr>
        <xdr:cNvPr id="8" name="Down Arrow 7">
          <a:extLst>
            <a:ext uri="{FF2B5EF4-FFF2-40B4-BE49-F238E27FC236}">
              <a16:creationId xmlns:a16="http://schemas.microsoft.com/office/drawing/2014/main" id="{CCB6EC08-A93B-99A3-35F3-F2BAE07DE1B1}"/>
            </a:ext>
          </a:extLst>
        </xdr:cNvPr>
        <xdr:cNvSpPr/>
      </xdr:nvSpPr>
      <xdr:spPr>
        <a:xfrm rot="5400000">
          <a:off x="13535365683" y="10014858"/>
          <a:ext cx="169333" cy="24190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7</xdr:col>
      <xdr:colOff>544286</xdr:colOff>
      <xdr:row>63</xdr:row>
      <xdr:rowOff>661206</xdr:rowOff>
    </xdr:from>
    <xdr:to>
      <xdr:col>7</xdr:col>
      <xdr:colOff>761999</xdr:colOff>
      <xdr:row>70</xdr:row>
      <xdr:rowOff>193523</xdr:rowOff>
    </xdr:to>
    <xdr:sp macro="" textlink="">
      <xdr:nvSpPr>
        <xdr:cNvPr id="53" name="Right Brace 52">
          <a:extLst>
            <a:ext uri="{FF2B5EF4-FFF2-40B4-BE49-F238E27FC236}">
              <a16:creationId xmlns:a16="http://schemas.microsoft.com/office/drawing/2014/main" id="{A86DF115-E326-6C6F-4864-4BB54A8D1688}"/>
            </a:ext>
          </a:extLst>
        </xdr:cNvPr>
        <xdr:cNvSpPr/>
      </xdr:nvSpPr>
      <xdr:spPr>
        <a:xfrm rot="10800000">
          <a:off x="13534958477" y="13506349"/>
          <a:ext cx="217713" cy="1403047"/>
        </a:xfrm>
        <a:prstGeom prst="righ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7</xdr:col>
      <xdr:colOff>761999</xdr:colOff>
      <xdr:row>67</xdr:row>
      <xdr:rowOff>96761</xdr:rowOff>
    </xdr:from>
    <xdr:to>
      <xdr:col>8</xdr:col>
      <xdr:colOff>419302</xdr:colOff>
      <xdr:row>67</xdr:row>
      <xdr:rowOff>100794</xdr:rowOff>
    </xdr:to>
    <xdr:cxnSp macro="">
      <xdr:nvCxnSpPr>
        <xdr:cNvPr id="55" name="Straight Connector 54">
          <a:extLst>
            <a:ext uri="{FF2B5EF4-FFF2-40B4-BE49-F238E27FC236}">
              <a16:creationId xmlns:a16="http://schemas.microsoft.com/office/drawing/2014/main" id="{EEBDFE4D-B802-A68F-9733-CF2091CDAA37}"/>
            </a:ext>
          </a:extLst>
        </xdr:cNvPr>
        <xdr:cNvCxnSpPr>
          <a:stCxn id="53" idx="1"/>
        </xdr:cNvCxnSpPr>
      </xdr:nvCxnSpPr>
      <xdr:spPr>
        <a:xfrm flipH="1">
          <a:off x="13534474667" y="14207872"/>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391080</xdr:colOff>
      <xdr:row>67</xdr:row>
      <xdr:rowOff>108857</xdr:rowOff>
    </xdr:from>
    <xdr:to>
      <xdr:col>8</xdr:col>
      <xdr:colOff>399144</xdr:colOff>
      <xdr:row>71</xdr:row>
      <xdr:rowOff>116921</xdr:rowOff>
    </xdr:to>
    <xdr:cxnSp macro="">
      <xdr:nvCxnSpPr>
        <xdr:cNvPr id="56" name="Straight Connector 55">
          <a:extLst>
            <a:ext uri="{FF2B5EF4-FFF2-40B4-BE49-F238E27FC236}">
              <a16:creationId xmlns:a16="http://schemas.microsoft.com/office/drawing/2014/main" id="{E2237117-178B-EAE8-9AC7-1C52AFAD0107}"/>
            </a:ext>
          </a:extLst>
        </xdr:cNvPr>
        <xdr:cNvCxnSpPr/>
      </xdr:nvCxnSpPr>
      <xdr:spPr>
        <a:xfrm flipH="1" flipV="1">
          <a:off x="13534494825" y="14219968"/>
          <a:ext cx="8064" cy="83054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729745</xdr:colOff>
      <xdr:row>71</xdr:row>
      <xdr:rowOff>108856</xdr:rowOff>
    </xdr:from>
    <xdr:to>
      <xdr:col>8</xdr:col>
      <xdr:colOff>387048</xdr:colOff>
      <xdr:row>71</xdr:row>
      <xdr:rowOff>112889</xdr:rowOff>
    </xdr:to>
    <xdr:cxnSp macro="">
      <xdr:nvCxnSpPr>
        <xdr:cNvPr id="59" name="Straight Connector 58">
          <a:extLst>
            <a:ext uri="{FF2B5EF4-FFF2-40B4-BE49-F238E27FC236}">
              <a16:creationId xmlns:a16="http://schemas.microsoft.com/office/drawing/2014/main" id="{D11801B0-5305-338A-5C1F-6B266769AD39}"/>
            </a:ext>
          </a:extLst>
        </xdr:cNvPr>
        <xdr:cNvCxnSpPr/>
      </xdr:nvCxnSpPr>
      <xdr:spPr>
        <a:xfrm flipH="1">
          <a:off x="13534506921" y="15042443"/>
          <a:ext cx="483810" cy="403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383310</xdr:colOff>
      <xdr:row>91</xdr:row>
      <xdr:rowOff>154385</xdr:rowOff>
    </xdr:from>
    <xdr:to>
      <xdr:col>1</xdr:col>
      <xdr:colOff>656937</xdr:colOff>
      <xdr:row>93</xdr:row>
      <xdr:rowOff>18149</xdr:rowOff>
    </xdr:to>
    <xdr:pic>
      <xdr:nvPicPr>
        <xdr:cNvPr id="63" name="Picture 62">
          <a:extLst>
            <a:ext uri="{FF2B5EF4-FFF2-40B4-BE49-F238E27FC236}">
              <a16:creationId xmlns:a16="http://schemas.microsoft.com/office/drawing/2014/main" id="{80ED8264-0CD0-2124-7327-31983A4DCCDA}"/>
            </a:ext>
          </a:extLst>
        </xdr:cNvPr>
        <xdr:cNvPicPr>
          <a:picLocks noChangeAspect="1"/>
        </xdr:cNvPicPr>
      </xdr:nvPicPr>
      <xdr:blipFill>
        <a:blip xmlns:r="http://schemas.openxmlformats.org/officeDocument/2006/relationships" r:embed="rId2"/>
        <a:stretch>
          <a:fillRect/>
        </a:stretch>
      </xdr:blipFill>
      <xdr:spPr>
        <a:xfrm>
          <a:off x="13531532600" y="19403537"/>
          <a:ext cx="273627" cy="268597"/>
        </a:xfrm>
        <a:prstGeom prst="rect">
          <a:avLst/>
        </a:prstGeom>
      </xdr:spPr>
    </xdr:pic>
    <xdr:clientData/>
  </xdr:twoCellAnchor>
  <xdr:twoCellAnchor editAs="oneCell">
    <xdr:from>
      <xdr:col>1</xdr:col>
      <xdr:colOff>203201</xdr:colOff>
      <xdr:row>92</xdr:row>
      <xdr:rowOff>163621</xdr:rowOff>
    </xdr:from>
    <xdr:to>
      <xdr:col>1</xdr:col>
      <xdr:colOff>476828</xdr:colOff>
      <xdr:row>94</xdr:row>
      <xdr:rowOff>27385</xdr:rowOff>
    </xdr:to>
    <xdr:pic>
      <xdr:nvPicPr>
        <xdr:cNvPr id="64" name="Picture 63">
          <a:extLst>
            <a:ext uri="{FF2B5EF4-FFF2-40B4-BE49-F238E27FC236}">
              <a16:creationId xmlns:a16="http://schemas.microsoft.com/office/drawing/2014/main" id="{5E712ACE-290F-6FFE-06C3-8BFD53AF7C5C}"/>
            </a:ext>
          </a:extLst>
        </xdr:cNvPr>
        <xdr:cNvPicPr>
          <a:picLocks noChangeAspect="1"/>
        </xdr:cNvPicPr>
      </xdr:nvPicPr>
      <xdr:blipFill>
        <a:blip xmlns:r="http://schemas.openxmlformats.org/officeDocument/2006/relationships" r:embed="rId2"/>
        <a:stretch>
          <a:fillRect/>
        </a:stretch>
      </xdr:blipFill>
      <xdr:spPr>
        <a:xfrm>
          <a:off x="13542604590" y="19698530"/>
          <a:ext cx="273627" cy="270164"/>
        </a:xfrm>
        <a:prstGeom prst="rect">
          <a:avLst/>
        </a:prstGeom>
      </xdr:spPr>
    </xdr:pic>
    <xdr:clientData/>
  </xdr:twoCellAnchor>
  <xdr:twoCellAnchor editAs="oneCell">
    <xdr:from>
      <xdr:col>1</xdr:col>
      <xdr:colOff>406401</xdr:colOff>
      <xdr:row>93</xdr:row>
      <xdr:rowOff>168239</xdr:rowOff>
    </xdr:from>
    <xdr:to>
      <xdr:col>1</xdr:col>
      <xdr:colOff>680028</xdr:colOff>
      <xdr:row>95</xdr:row>
      <xdr:rowOff>32003</xdr:rowOff>
    </xdr:to>
    <xdr:pic>
      <xdr:nvPicPr>
        <xdr:cNvPr id="65" name="Picture 64">
          <a:extLst>
            <a:ext uri="{FF2B5EF4-FFF2-40B4-BE49-F238E27FC236}">
              <a16:creationId xmlns:a16="http://schemas.microsoft.com/office/drawing/2014/main" id="{CC54A949-4D15-29DE-A7B8-D591524E3A8A}"/>
            </a:ext>
          </a:extLst>
        </xdr:cNvPr>
        <xdr:cNvPicPr>
          <a:picLocks noChangeAspect="1"/>
        </xdr:cNvPicPr>
      </xdr:nvPicPr>
      <xdr:blipFill>
        <a:blip xmlns:r="http://schemas.openxmlformats.org/officeDocument/2006/relationships" r:embed="rId2"/>
        <a:stretch>
          <a:fillRect/>
        </a:stretch>
      </xdr:blipFill>
      <xdr:spPr>
        <a:xfrm>
          <a:off x="13542401390" y="19906348"/>
          <a:ext cx="273627" cy="270164"/>
        </a:xfrm>
        <a:prstGeom prst="rect">
          <a:avLst/>
        </a:prstGeom>
      </xdr:spPr>
    </xdr:pic>
    <xdr:clientData/>
  </xdr:twoCellAnchor>
  <xdr:twoCellAnchor editAs="oneCell">
    <xdr:from>
      <xdr:col>7</xdr:col>
      <xdr:colOff>11971</xdr:colOff>
      <xdr:row>131</xdr:row>
      <xdr:rowOff>113382</xdr:rowOff>
    </xdr:from>
    <xdr:to>
      <xdr:col>7</xdr:col>
      <xdr:colOff>781356</xdr:colOff>
      <xdr:row>135</xdr:row>
      <xdr:rowOff>142014</xdr:rowOff>
    </xdr:to>
    <xdr:pic>
      <xdr:nvPicPr>
        <xdr:cNvPr id="68" name="Picture 67">
          <a:extLst>
            <a:ext uri="{FF2B5EF4-FFF2-40B4-BE49-F238E27FC236}">
              <a16:creationId xmlns:a16="http://schemas.microsoft.com/office/drawing/2014/main" id="{12623A9A-5E22-D832-069E-9EDA8053182B}"/>
            </a:ext>
          </a:extLst>
        </xdr:cNvPr>
        <xdr:cNvPicPr>
          <a:picLocks noChangeAspect="1"/>
        </xdr:cNvPicPr>
      </xdr:nvPicPr>
      <xdr:blipFill>
        <a:blip xmlns:r="http://schemas.openxmlformats.org/officeDocument/2006/relationships" r:embed="rId3"/>
        <a:stretch>
          <a:fillRect/>
        </a:stretch>
      </xdr:blipFill>
      <xdr:spPr>
        <a:xfrm>
          <a:off x="13488529730" y="26531817"/>
          <a:ext cx="769385" cy="864478"/>
        </a:xfrm>
        <a:prstGeom prst="rect">
          <a:avLst/>
        </a:prstGeom>
      </xdr:spPr>
    </xdr:pic>
    <xdr:clientData/>
  </xdr:twoCellAnchor>
  <xdr:twoCellAnchor>
    <xdr:from>
      <xdr:col>7</xdr:col>
      <xdr:colOff>807444</xdr:colOff>
      <xdr:row>123</xdr:row>
      <xdr:rowOff>125783</xdr:rowOff>
    </xdr:from>
    <xdr:to>
      <xdr:col>10</xdr:col>
      <xdr:colOff>312428</xdr:colOff>
      <xdr:row>139</xdr:row>
      <xdr:rowOff>97380</xdr:rowOff>
    </xdr:to>
    <xdr:sp macro="" textlink="">
      <xdr:nvSpPr>
        <xdr:cNvPr id="69" name="Rounded Rectangular Callout 68">
          <a:extLst>
            <a:ext uri="{FF2B5EF4-FFF2-40B4-BE49-F238E27FC236}">
              <a16:creationId xmlns:a16="http://schemas.microsoft.com/office/drawing/2014/main" id="{7B19E486-D9C5-7231-A9D3-A17726FF857A}"/>
            </a:ext>
          </a:extLst>
        </xdr:cNvPr>
        <xdr:cNvSpPr/>
      </xdr:nvSpPr>
      <xdr:spPr>
        <a:xfrm>
          <a:off x="13486527636" y="25923419"/>
          <a:ext cx="1976006" cy="2251916"/>
        </a:xfrm>
        <a:prstGeom prst="wedgeRoundRectCallout">
          <a:avLst>
            <a:gd name="adj1" fmla="val 54324"/>
            <a:gd name="adj2" fmla="val -551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זכרו: </a:t>
          </a:r>
        </a:p>
        <a:p>
          <a:pPr algn="r" rtl="1"/>
          <a:r>
            <a:rPr lang="he-IL" sz="1100"/>
            <a:t>תפוקה</a:t>
          </a:r>
          <a:r>
            <a:rPr lang="he-IL" sz="1100" baseline="0"/>
            <a:t> שולית </a:t>
          </a:r>
          <a:r>
            <a:rPr lang="he-IL" sz="1100" u="sng" baseline="0"/>
            <a:t>לעובד</a:t>
          </a:r>
          <a:r>
            <a:rPr lang="he-IL" sz="1100" baseline="0"/>
            <a:t> - קל. בודקים את ה-</a:t>
          </a:r>
          <a:r>
            <a:rPr lang="en-US" sz="1100" baseline="0"/>
            <a:t>MP</a:t>
          </a:r>
          <a:r>
            <a:rPr lang="he-IL" sz="1100" baseline="0"/>
            <a:t> בעובד האחרון ונגמר.</a:t>
          </a:r>
        </a:p>
        <a:p>
          <a:pPr algn="r" rtl="1"/>
          <a:r>
            <a:rPr lang="he-IL" sz="1100" baseline="0"/>
            <a:t>תפוקה </a:t>
          </a:r>
          <a:r>
            <a:rPr lang="he-IL" sz="1100" u="sng" baseline="0"/>
            <a:t>שולית לשדה </a:t>
          </a:r>
          <a:r>
            <a:rPr lang="he-IL" sz="1100" baseline="0"/>
            <a:t>- מורכב.</a:t>
          </a:r>
        </a:p>
        <a:p>
          <a:pPr algn="r" rtl="1"/>
          <a:r>
            <a:rPr lang="he-IL" sz="1100" baseline="0"/>
            <a:t>עלינו לבדוק:</a:t>
          </a:r>
        </a:p>
        <a:p>
          <a:pPr algn="r" rtl="1"/>
          <a:r>
            <a:rPr lang="he-IL" sz="1100" baseline="0"/>
            <a:t>את התפוקה הכוללת של השדה הספציפי (במינוס)</a:t>
          </a:r>
        </a:p>
        <a:p>
          <a:pPr algn="r" rtl="1"/>
          <a:r>
            <a:rPr lang="he-IL" sz="1100" u="sng" baseline="0"/>
            <a:t>וגם</a:t>
          </a:r>
        </a:p>
        <a:p>
          <a:pPr algn="r" rtl="1"/>
          <a:r>
            <a:rPr lang="he-IL" sz="1100"/>
            <a:t>את העלייה בתפוקה הנובעת מהקצאת העובדים שהתפנו מהשדה - למקומות אחרים</a:t>
          </a:r>
          <a:endParaRPr lang="en-US" sz="1100"/>
        </a:p>
      </xdr:txBody>
    </xdr:sp>
    <xdr:clientData/>
  </xdr:twoCellAnchor>
  <xdr:twoCellAnchor editAs="oneCell">
    <xdr:from>
      <xdr:col>5</xdr:col>
      <xdr:colOff>822977</xdr:colOff>
      <xdr:row>192</xdr:row>
      <xdr:rowOff>154161</xdr:rowOff>
    </xdr:from>
    <xdr:to>
      <xdr:col>6</xdr:col>
      <xdr:colOff>275289</xdr:colOff>
      <xdr:row>193</xdr:row>
      <xdr:rowOff>213771</xdr:rowOff>
    </xdr:to>
    <xdr:pic>
      <xdr:nvPicPr>
        <xdr:cNvPr id="70" name="Picture 69">
          <a:extLst>
            <a:ext uri="{FF2B5EF4-FFF2-40B4-BE49-F238E27FC236}">
              <a16:creationId xmlns:a16="http://schemas.microsoft.com/office/drawing/2014/main" id="{6065B985-498E-1430-08B3-ABAA4B81D353}"/>
            </a:ext>
          </a:extLst>
        </xdr:cNvPr>
        <xdr:cNvPicPr>
          <a:picLocks noChangeAspect="1"/>
        </xdr:cNvPicPr>
      </xdr:nvPicPr>
      <xdr:blipFill>
        <a:blip xmlns:r="http://schemas.openxmlformats.org/officeDocument/2006/relationships" r:embed="rId4"/>
        <a:stretch>
          <a:fillRect/>
        </a:stretch>
      </xdr:blipFill>
      <xdr:spPr>
        <a:xfrm>
          <a:off x="13525775289" y="39502138"/>
          <a:ext cx="278179" cy="261488"/>
        </a:xfrm>
        <a:prstGeom prst="rect">
          <a:avLst/>
        </a:prstGeom>
      </xdr:spPr>
    </xdr:pic>
    <xdr:clientData/>
  </xdr:twoCellAnchor>
  <xdr:twoCellAnchor editAs="oneCell">
    <xdr:from>
      <xdr:col>4</xdr:col>
      <xdr:colOff>47456</xdr:colOff>
      <xdr:row>215</xdr:row>
      <xdr:rowOff>216559</xdr:rowOff>
    </xdr:from>
    <xdr:to>
      <xdr:col>4</xdr:col>
      <xdr:colOff>682644</xdr:colOff>
      <xdr:row>218</xdr:row>
      <xdr:rowOff>196444</xdr:rowOff>
    </xdr:to>
    <xdr:pic>
      <xdr:nvPicPr>
        <xdr:cNvPr id="71" name="Picture 70">
          <a:extLst>
            <a:ext uri="{FF2B5EF4-FFF2-40B4-BE49-F238E27FC236}">
              <a16:creationId xmlns:a16="http://schemas.microsoft.com/office/drawing/2014/main" id="{B4852A8B-2866-FBFD-2353-E511CFB3252A}"/>
            </a:ext>
          </a:extLst>
        </xdr:cNvPr>
        <xdr:cNvPicPr>
          <a:picLocks noChangeAspect="1"/>
        </xdr:cNvPicPr>
      </xdr:nvPicPr>
      <xdr:blipFill>
        <a:blip xmlns:r="http://schemas.openxmlformats.org/officeDocument/2006/relationships" r:embed="rId5"/>
        <a:stretch>
          <a:fillRect/>
        </a:stretch>
      </xdr:blipFill>
      <xdr:spPr>
        <a:xfrm>
          <a:off x="13527019668" y="44325201"/>
          <a:ext cx="635188" cy="629567"/>
        </a:xfrm>
        <a:prstGeom prst="rect">
          <a:avLst/>
        </a:prstGeom>
      </xdr:spPr>
    </xdr:pic>
    <xdr:clientData/>
  </xdr:twoCellAnchor>
  <xdr:twoCellAnchor>
    <xdr:from>
      <xdr:col>4</xdr:col>
      <xdr:colOff>756128</xdr:colOff>
      <xdr:row>215</xdr:row>
      <xdr:rowOff>33034</xdr:rowOff>
    </xdr:from>
    <xdr:to>
      <xdr:col>8</xdr:col>
      <xdr:colOff>546908</xdr:colOff>
      <xdr:row>218</xdr:row>
      <xdr:rowOff>66069</xdr:rowOff>
    </xdr:to>
    <xdr:sp macro="" textlink="">
      <xdr:nvSpPr>
        <xdr:cNvPr id="72" name="Rounded Rectangular Callout 71">
          <a:extLst>
            <a:ext uri="{FF2B5EF4-FFF2-40B4-BE49-F238E27FC236}">
              <a16:creationId xmlns:a16="http://schemas.microsoft.com/office/drawing/2014/main" id="{456E3DE2-C580-EA5C-4A3F-2E3B7C0A3097}"/>
            </a:ext>
          </a:extLst>
        </xdr:cNvPr>
        <xdr:cNvSpPr/>
      </xdr:nvSpPr>
      <xdr:spPr>
        <a:xfrm>
          <a:off x="13523851936" y="44141676"/>
          <a:ext cx="3094248" cy="682717"/>
        </a:xfrm>
        <a:prstGeom prst="wedgeRoundRectCallout">
          <a:avLst>
            <a:gd name="adj1" fmla="val 60924"/>
            <a:gd name="adj2" fmla="val 41105"/>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מסקנה:</a:t>
          </a:r>
          <a:r>
            <a:rPr lang="he-IL" sz="1100" baseline="0"/>
            <a:t> אם בחלק משדות א מועסקים 3 עובדים, ובחלק משדות א מועסקים 4 עובדים, אין זה משנה תחת איזו הנחה (3 או 4 עובדים) נחשב את הרווח</a:t>
          </a:r>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370746</xdr:colOff>
      <xdr:row>238</xdr:row>
      <xdr:rowOff>63106</xdr:rowOff>
    </xdr:from>
    <xdr:to>
      <xdr:col>5</xdr:col>
      <xdr:colOff>378634</xdr:colOff>
      <xdr:row>255</xdr:row>
      <xdr:rowOff>55218</xdr:rowOff>
    </xdr:to>
    <xdr:cxnSp macro="">
      <xdr:nvCxnSpPr>
        <xdr:cNvPr id="4" name="Straight Arrow Connector 3">
          <a:extLst>
            <a:ext uri="{FF2B5EF4-FFF2-40B4-BE49-F238E27FC236}">
              <a16:creationId xmlns:a16="http://schemas.microsoft.com/office/drawing/2014/main" id="{19ED4004-9D07-56C4-93AC-023ECCE4A35C}"/>
            </a:ext>
          </a:extLst>
        </xdr:cNvPr>
        <xdr:cNvCxnSpPr/>
      </xdr:nvCxnSpPr>
      <xdr:spPr>
        <a:xfrm flipH="1" flipV="1">
          <a:off x="13565706149" y="46240622"/>
          <a:ext cx="7888" cy="347869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249</xdr:row>
      <xdr:rowOff>94659</xdr:rowOff>
    </xdr:from>
    <xdr:to>
      <xdr:col>6</xdr:col>
      <xdr:colOff>118323</xdr:colOff>
      <xdr:row>249</xdr:row>
      <xdr:rowOff>134100</xdr:rowOff>
    </xdr:to>
    <xdr:cxnSp macro="">
      <xdr:nvCxnSpPr>
        <xdr:cNvPr id="5" name="Straight Arrow Connector 4">
          <a:extLst>
            <a:ext uri="{FF2B5EF4-FFF2-40B4-BE49-F238E27FC236}">
              <a16:creationId xmlns:a16="http://schemas.microsoft.com/office/drawing/2014/main" id="{CC30A93B-E642-B2B4-22F0-305BF062E79B}"/>
            </a:ext>
          </a:extLst>
        </xdr:cNvPr>
        <xdr:cNvCxnSpPr/>
      </xdr:nvCxnSpPr>
      <xdr:spPr>
        <a:xfrm>
          <a:off x="13565138199" y="48528199"/>
          <a:ext cx="4196522"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242</xdr:row>
      <xdr:rowOff>86770</xdr:rowOff>
    </xdr:from>
    <xdr:to>
      <xdr:col>4</xdr:col>
      <xdr:colOff>252423</xdr:colOff>
      <xdr:row>246</xdr:row>
      <xdr:rowOff>149876</xdr:rowOff>
    </xdr:to>
    <xdr:sp macro="" textlink="">
      <xdr:nvSpPr>
        <xdr:cNvPr id="8" name="Freeform 7">
          <a:extLst>
            <a:ext uri="{FF2B5EF4-FFF2-40B4-BE49-F238E27FC236}">
              <a16:creationId xmlns:a16="http://schemas.microsoft.com/office/drawing/2014/main" id="{867B6E5A-E4A8-1592-60CA-E4B7769999F9}"/>
            </a:ext>
          </a:extLst>
        </xdr:cNvPr>
        <xdr:cNvSpPr/>
      </xdr:nvSpPr>
      <xdr:spPr>
        <a:xfrm>
          <a:off x="13566660621" y="47084658"/>
          <a:ext cx="1025466" cy="883479"/>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236</xdr:row>
      <xdr:rowOff>165653</xdr:rowOff>
    </xdr:from>
    <xdr:to>
      <xdr:col>3</xdr:col>
      <xdr:colOff>244531</xdr:colOff>
      <xdr:row>242</xdr:row>
      <xdr:rowOff>63107</xdr:rowOff>
    </xdr:to>
    <xdr:sp macro="" textlink="">
      <xdr:nvSpPr>
        <xdr:cNvPr id="11" name="Freeform 10">
          <a:extLst>
            <a:ext uri="{FF2B5EF4-FFF2-40B4-BE49-F238E27FC236}">
              <a16:creationId xmlns:a16="http://schemas.microsoft.com/office/drawing/2014/main" id="{2B909A22-718B-DEDC-D091-6AC410F8C7BA}"/>
            </a:ext>
          </a:extLst>
        </xdr:cNvPr>
        <xdr:cNvSpPr/>
      </xdr:nvSpPr>
      <xdr:spPr>
        <a:xfrm rot="20612314">
          <a:off x="13567496773" y="45932982"/>
          <a:ext cx="646832" cy="1128013"/>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455521</xdr:colOff>
      <xdr:row>247</xdr:row>
      <xdr:rowOff>2469</xdr:rowOff>
    </xdr:from>
    <xdr:ext cx="1290351" cy="172227"/>
    <mc:AlternateContent xmlns:mc="http://schemas.openxmlformats.org/markup-compatibility/2006" xmlns:a14="http://schemas.microsoft.com/office/drawing/2010/main">
      <mc:Choice Requires="a14">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12" name="TextBox 11">
              <a:extLst>
                <a:ext uri="{FF2B5EF4-FFF2-40B4-BE49-F238E27FC236}">
                  <a16:creationId xmlns:a16="http://schemas.microsoft.com/office/drawing/2014/main" id="{3CD9A4F3-5FF5-9B6A-5563-BA501C0739ED}"/>
                </a:ext>
              </a:extLst>
            </xdr:cNvPr>
            <xdr:cNvSpPr txBox="1"/>
          </xdr:nvSpPr>
          <xdr:spPr>
            <a:xfrm>
              <a:off x="13520769628" y="50446869"/>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242</xdr:row>
      <xdr:rowOff>86771</xdr:rowOff>
    </xdr:from>
    <xdr:ext cx="1290351" cy="192262"/>
    <mc:AlternateContent xmlns:mc="http://schemas.openxmlformats.org/markup-compatibility/2006" xmlns:a14="http://schemas.microsoft.com/office/drawing/2010/main">
      <mc:Choice Requires="a14">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13" name="TextBox 12">
              <a:extLst>
                <a:ext uri="{FF2B5EF4-FFF2-40B4-BE49-F238E27FC236}">
                  <a16:creationId xmlns:a16="http://schemas.microsoft.com/office/drawing/2014/main" id="{E8196562-8943-9677-6ACD-F56C4ED57E17}"/>
                </a:ext>
              </a:extLst>
            </xdr:cNvPr>
            <xdr:cNvSpPr txBox="1"/>
          </xdr:nvSpPr>
          <xdr:spPr>
            <a:xfrm>
              <a:off x="13567334430" y="4708465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246</xdr:row>
      <xdr:rowOff>78883</xdr:rowOff>
    </xdr:from>
    <xdr:ext cx="1290351" cy="192262"/>
    <mc:AlternateContent xmlns:mc="http://schemas.openxmlformats.org/markup-compatibility/2006" xmlns:a14="http://schemas.microsoft.com/office/drawing/2010/main">
      <mc:Choice Requires="a14">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12</m:t>
                    </m:r>
                  </m:oMath>
                </m:oMathPara>
              </a14:m>
              <a:endParaRPr lang="en-US" sz="1100"/>
            </a:p>
          </xdr:txBody>
        </xdr:sp>
      </mc:Choice>
      <mc:Fallback xmlns="">
        <xdr:sp macro="" textlink="">
          <xdr:nvSpPr>
            <xdr:cNvPr id="14" name="TextBox 13">
              <a:extLst>
                <a:ext uri="{FF2B5EF4-FFF2-40B4-BE49-F238E27FC236}">
                  <a16:creationId xmlns:a16="http://schemas.microsoft.com/office/drawing/2014/main" id="{2F4F188A-5833-D9F3-DAB4-001107052C3D}"/>
                </a:ext>
              </a:extLst>
            </xdr:cNvPr>
            <xdr:cNvSpPr txBox="1"/>
          </xdr:nvSpPr>
          <xdr:spPr>
            <a:xfrm>
              <a:off x="13564912753" y="47897144"/>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12</a:t>
              </a:r>
              <a:endParaRPr lang="en-US" sz="1100"/>
            </a:p>
          </xdr:txBody>
        </xdr:sp>
      </mc:Fallback>
    </mc:AlternateContent>
    <xdr:clientData/>
  </xdr:oneCellAnchor>
  <xdr:oneCellAnchor>
    <xdr:from>
      <xdr:col>4</xdr:col>
      <xdr:colOff>702052</xdr:colOff>
      <xdr:row>242</xdr:row>
      <xdr:rowOff>31553</xdr:rowOff>
    </xdr:from>
    <xdr:ext cx="1290351" cy="192262"/>
    <mc:AlternateContent xmlns:mc="http://schemas.openxmlformats.org/markup-compatibility/2006" xmlns:a14="http://schemas.microsoft.com/office/drawing/2010/main">
      <mc:Choice Requires="a14">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20</m:t>
                    </m:r>
                  </m:oMath>
                </m:oMathPara>
              </a14:m>
              <a:endParaRPr lang="en-US" sz="1100"/>
            </a:p>
          </xdr:txBody>
        </xdr:sp>
      </mc:Choice>
      <mc:Fallback xmlns="">
        <xdr:sp macro="" textlink="">
          <xdr:nvSpPr>
            <xdr:cNvPr id="15" name="TextBox 14">
              <a:extLst>
                <a:ext uri="{FF2B5EF4-FFF2-40B4-BE49-F238E27FC236}">
                  <a16:creationId xmlns:a16="http://schemas.microsoft.com/office/drawing/2014/main" id="{D5A24733-3DF1-5DBE-3548-3091EF7B1AF0}"/>
                </a:ext>
              </a:extLst>
            </xdr:cNvPr>
            <xdr:cNvSpPr txBox="1"/>
          </xdr:nvSpPr>
          <xdr:spPr>
            <a:xfrm>
              <a:off x="13564920641" y="4702944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20</a:t>
              </a:r>
              <a:endParaRPr lang="en-US" sz="1100"/>
            </a:p>
          </xdr:txBody>
        </xdr:sp>
      </mc:Fallback>
    </mc:AlternateContent>
    <xdr:clientData/>
  </xdr:oneCellAnchor>
  <xdr:twoCellAnchor>
    <xdr:from>
      <xdr:col>0</xdr:col>
      <xdr:colOff>620402</xdr:colOff>
      <xdr:row>242</xdr:row>
      <xdr:rowOff>126212</xdr:rowOff>
    </xdr:from>
    <xdr:to>
      <xdr:col>5</xdr:col>
      <xdr:colOff>315529</xdr:colOff>
      <xdr:row>242</xdr:row>
      <xdr:rowOff>149626</xdr:rowOff>
    </xdr:to>
    <xdr:cxnSp macro="">
      <xdr:nvCxnSpPr>
        <xdr:cNvPr id="17" name="Straight Connector 16">
          <a:extLst>
            <a:ext uri="{FF2B5EF4-FFF2-40B4-BE49-F238E27FC236}">
              <a16:creationId xmlns:a16="http://schemas.microsoft.com/office/drawing/2014/main" id="{120D6931-12F7-CD70-F370-0630380812A0}"/>
            </a:ext>
          </a:extLst>
        </xdr:cNvPr>
        <xdr:cNvCxnSpPr/>
      </xdr:nvCxnSpPr>
      <xdr:spPr>
        <a:xfrm>
          <a:off x="13508594183" y="49802189"/>
          <a:ext cx="3818978" cy="2341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251810</xdr:colOff>
      <xdr:row>246</xdr:row>
      <xdr:rowOff>141988</xdr:rowOff>
    </xdr:from>
    <xdr:to>
      <xdr:col>5</xdr:col>
      <xdr:colOff>346016</xdr:colOff>
      <xdr:row>246</xdr:row>
      <xdr:rowOff>142328</xdr:rowOff>
    </xdr:to>
    <xdr:cxnSp macro="">
      <xdr:nvCxnSpPr>
        <xdr:cNvPr id="19" name="Straight Connector 18">
          <a:extLst>
            <a:ext uri="{FF2B5EF4-FFF2-40B4-BE49-F238E27FC236}">
              <a16:creationId xmlns:a16="http://schemas.microsoft.com/office/drawing/2014/main" id="{7DE7687A-6C5E-9EAA-CD52-B96F36A10F1E}"/>
            </a:ext>
          </a:extLst>
        </xdr:cNvPr>
        <xdr:cNvCxnSpPr/>
      </xdr:nvCxnSpPr>
      <xdr:spPr>
        <a:xfrm>
          <a:off x="13508563696" y="50635436"/>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257175</xdr:colOff>
      <xdr:row>64</xdr:row>
      <xdr:rowOff>19050</xdr:rowOff>
    </xdr:from>
    <xdr:to>
      <xdr:col>2</xdr:col>
      <xdr:colOff>498475</xdr:colOff>
      <xdr:row>65</xdr:row>
      <xdr:rowOff>193675</xdr:rowOff>
    </xdr:to>
    <xdr:sp macro="" textlink="">
      <xdr:nvSpPr>
        <xdr:cNvPr id="2" name="Down Arrow 1">
          <a:extLst>
            <a:ext uri="{FF2B5EF4-FFF2-40B4-BE49-F238E27FC236}">
              <a16:creationId xmlns:a16="http://schemas.microsoft.com/office/drawing/2014/main" id="{5E976788-70B7-1FFB-4A05-B0F32B980CA5}"/>
            </a:ext>
          </a:extLst>
        </xdr:cNvPr>
        <xdr:cNvSpPr/>
      </xdr:nvSpPr>
      <xdr:spPr>
        <a:xfrm>
          <a:off x="13522842525" y="1312545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104775</xdr:colOff>
      <xdr:row>64</xdr:row>
      <xdr:rowOff>15875</xdr:rowOff>
    </xdr:from>
    <xdr:to>
      <xdr:col>5</xdr:col>
      <xdr:colOff>346075</xdr:colOff>
      <xdr:row>65</xdr:row>
      <xdr:rowOff>190500</xdr:rowOff>
    </xdr:to>
    <xdr:sp macro="" textlink="">
      <xdr:nvSpPr>
        <xdr:cNvPr id="3" name="Down Arrow 2">
          <a:extLst>
            <a:ext uri="{FF2B5EF4-FFF2-40B4-BE49-F238E27FC236}">
              <a16:creationId xmlns:a16="http://schemas.microsoft.com/office/drawing/2014/main" id="{000B9257-D596-3CF3-8635-B111111B7D7F}"/>
            </a:ext>
          </a:extLst>
        </xdr:cNvPr>
        <xdr:cNvSpPr/>
      </xdr:nvSpPr>
      <xdr:spPr>
        <a:xfrm>
          <a:off x="13520518425" y="13122275"/>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263525</xdr:colOff>
      <xdr:row>69</xdr:row>
      <xdr:rowOff>38100</xdr:rowOff>
    </xdr:from>
    <xdr:to>
      <xdr:col>2</xdr:col>
      <xdr:colOff>504825</xdr:colOff>
      <xdr:row>71</xdr:row>
      <xdr:rowOff>9525</xdr:rowOff>
    </xdr:to>
    <xdr:sp macro="" textlink="">
      <xdr:nvSpPr>
        <xdr:cNvPr id="6" name="Down Arrow 5">
          <a:extLst>
            <a:ext uri="{FF2B5EF4-FFF2-40B4-BE49-F238E27FC236}">
              <a16:creationId xmlns:a16="http://schemas.microsoft.com/office/drawing/2014/main" id="{D4AF7883-6A46-8021-7AB6-3FEC2DF266FC}"/>
            </a:ext>
          </a:extLst>
        </xdr:cNvPr>
        <xdr:cNvSpPr/>
      </xdr:nvSpPr>
      <xdr:spPr>
        <a:xfrm>
          <a:off x="13522836175" y="14160500"/>
          <a:ext cx="241300" cy="3778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171450</xdr:colOff>
      <xdr:row>103</xdr:row>
      <xdr:rowOff>107950</xdr:rowOff>
    </xdr:from>
    <xdr:to>
      <xdr:col>2</xdr:col>
      <xdr:colOff>174625</xdr:colOff>
      <xdr:row>110</xdr:row>
      <xdr:rowOff>165100</xdr:rowOff>
    </xdr:to>
    <xdr:cxnSp macro="">
      <xdr:nvCxnSpPr>
        <xdr:cNvPr id="9" name="Straight Arrow Connector 8">
          <a:extLst>
            <a:ext uri="{FF2B5EF4-FFF2-40B4-BE49-F238E27FC236}">
              <a16:creationId xmlns:a16="http://schemas.microsoft.com/office/drawing/2014/main" id="{F48C3287-BA24-8430-125E-7D41F54AE134}"/>
            </a:ext>
          </a:extLst>
        </xdr:cNvPr>
        <xdr:cNvCxnSpPr/>
      </xdr:nvCxnSpPr>
      <xdr:spPr>
        <a:xfrm>
          <a:off x="13523166375" y="20961350"/>
          <a:ext cx="3175" cy="1479550"/>
        </a:xfrm>
        <a:prstGeom prst="straightConnector1">
          <a:avLst/>
        </a:prstGeom>
        <a:ln w="19050" cap="flat" cmpd="sng" algn="ctr">
          <a:solidFill>
            <a:schemeClr val="dk1"/>
          </a:solidFill>
          <a:prstDash val="solid"/>
          <a:round/>
          <a:headEnd type="diamond"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6</xdr:col>
      <xdr:colOff>171451</xdr:colOff>
      <xdr:row>99</xdr:row>
      <xdr:rowOff>3175</xdr:rowOff>
    </xdr:from>
    <xdr:ext cx="447793" cy="172227"/>
    <mc:AlternateContent xmlns:mc="http://schemas.openxmlformats.org/markup-compatibility/2006" xmlns:a14="http://schemas.microsoft.com/office/drawing/2010/main">
      <mc:Choice Requires="a14">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𝑇𝐶</m:t>
                    </m:r>
                  </m:oMath>
                </m:oMathPara>
              </a14:m>
              <a:endParaRPr lang="en-US" sz="1100"/>
            </a:p>
          </xdr:txBody>
        </xdr:sp>
      </mc:Choice>
      <mc:Fallback xmlns="">
        <xdr:sp macro="" textlink="">
          <xdr:nvSpPr>
            <xdr:cNvPr id="16" name="TextBox 15">
              <a:extLst>
                <a:ext uri="{FF2B5EF4-FFF2-40B4-BE49-F238E27FC236}">
                  <a16:creationId xmlns:a16="http://schemas.microsoft.com/office/drawing/2014/main" id="{860DBD04-995F-C4A0-C97F-B71CA69C0B93}"/>
                </a:ext>
              </a:extLst>
            </xdr:cNvPr>
            <xdr:cNvSpPr txBox="1"/>
          </xdr:nvSpPr>
          <xdr:spPr>
            <a:xfrm>
              <a:off x="13519419756" y="20246975"/>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𝑇𝐶</a:t>
              </a:r>
              <a:endParaRPr lang="en-US" sz="1100"/>
            </a:p>
          </xdr:txBody>
        </xdr:sp>
      </mc:Fallback>
    </mc:AlternateContent>
    <xdr:clientData/>
  </xdr:oneCellAnchor>
  <xdr:oneCellAnchor>
    <xdr:from>
      <xdr:col>6</xdr:col>
      <xdr:colOff>168276</xdr:colOff>
      <xdr:row>100</xdr:row>
      <xdr:rowOff>19050</xdr:rowOff>
    </xdr:from>
    <xdr:ext cx="447793" cy="172227"/>
    <mc:AlternateContent xmlns:mc="http://schemas.openxmlformats.org/markup-compatibility/2006" xmlns:a14="http://schemas.microsoft.com/office/drawing/2010/main">
      <mc:Choice Requires="a14">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i="1">
                        <a:latin typeface="Cambria Math" panose="02040503050406030204" pitchFamily="18" charset="0"/>
                        <a:ea typeface="Cambria Math" panose="02040503050406030204" pitchFamily="18" charset="0"/>
                      </a:rPr>
                      <m:t>∆</m:t>
                    </m:r>
                    <m:r>
                      <a:rPr lang="en-US" sz="1100" b="0" i="1">
                        <a:latin typeface="Cambria Math" panose="02040503050406030204" pitchFamily="18" charset="0"/>
                        <a:ea typeface="Cambria Math" panose="02040503050406030204" pitchFamily="18" charset="0"/>
                      </a:rPr>
                      <m:t>𝑉𝐶</m:t>
                    </m:r>
                  </m:oMath>
                </m:oMathPara>
              </a14:m>
              <a:endParaRPr lang="en-US" sz="1100"/>
            </a:p>
          </xdr:txBody>
        </xdr:sp>
      </mc:Choice>
      <mc:Fallback xmlns="">
        <xdr:sp macro="" textlink="">
          <xdr:nvSpPr>
            <xdr:cNvPr id="18" name="TextBox 17">
              <a:extLst>
                <a:ext uri="{FF2B5EF4-FFF2-40B4-BE49-F238E27FC236}">
                  <a16:creationId xmlns:a16="http://schemas.microsoft.com/office/drawing/2014/main" id="{10C5BA4D-6A2A-7B27-57EF-A8BC78594710}"/>
                </a:ext>
              </a:extLst>
            </xdr:cNvPr>
            <xdr:cNvSpPr txBox="1"/>
          </xdr:nvSpPr>
          <xdr:spPr>
            <a:xfrm>
              <a:off x="13519422931" y="20466050"/>
              <a:ext cx="447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i="0">
                  <a:latin typeface="Cambria Math" panose="02040503050406030204" pitchFamily="18" charset="0"/>
                  <a:ea typeface="Cambria Math" panose="02040503050406030204" pitchFamily="18" charset="0"/>
                </a:rPr>
                <a:t>∆</a:t>
              </a:r>
              <a:r>
                <a:rPr lang="en-US" sz="1100" b="0" i="0">
                  <a:latin typeface="Cambria Math" panose="02040503050406030204" pitchFamily="18" charset="0"/>
                  <a:ea typeface="Cambria Math" panose="02040503050406030204" pitchFamily="18" charset="0"/>
                </a:rPr>
                <a:t>𝑉𝐶</a:t>
              </a:r>
              <a:endParaRPr lang="en-US" sz="1100"/>
            </a:p>
          </xdr:txBody>
        </xdr:sp>
      </mc:Fallback>
    </mc:AlternateContent>
    <xdr:clientData/>
  </xdr:oneCellAnchor>
  <xdr:twoCellAnchor>
    <xdr:from>
      <xdr:col>2</xdr:col>
      <xdr:colOff>345467</xdr:colOff>
      <xdr:row>131</xdr:row>
      <xdr:rowOff>82254</xdr:rowOff>
    </xdr:from>
    <xdr:to>
      <xdr:col>2</xdr:col>
      <xdr:colOff>523135</xdr:colOff>
      <xdr:row>133</xdr:row>
      <xdr:rowOff>88834</xdr:rowOff>
    </xdr:to>
    <xdr:sp macro="" textlink="">
      <xdr:nvSpPr>
        <xdr:cNvPr id="20" name="Down Arrow 19">
          <a:extLst>
            <a:ext uri="{FF2B5EF4-FFF2-40B4-BE49-F238E27FC236}">
              <a16:creationId xmlns:a16="http://schemas.microsoft.com/office/drawing/2014/main" id="{D9C152FC-2D98-31A0-4003-8FA31B1F801A}"/>
            </a:ext>
          </a:extLst>
        </xdr:cNvPr>
        <xdr:cNvSpPr/>
      </xdr:nvSpPr>
      <xdr:spPr>
        <a:xfrm>
          <a:off x="13528207798" y="26962824"/>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342177</xdr:colOff>
      <xdr:row>131</xdr:row>
      <xdr:rowOff>49353</xdr:rowOff>
    </xdr:from>
    <xdr:to>
      <xdr:col>4</xdr:col>
      <xdr:colOff>519845</xdr:colOff>
      <xdr:row>133</xdr:row>
      <xdr:rowOff>55933</xdr:rowOff>
    </xdr:to>
    <xdr:sp macro="" textlink="">
      <xdr:nvSpPr>
        <xdr:cNvPr id="21" name="Down Arrow 20">
          <a:extLst>
            <a:ext uri="{FF2B5EF4-FFF2-40B4-BE49-F238E27FC236}">
              <a16:creationId xmlns:a16="http://schemas.microsoft.com/office/drawing/2014/main" id="{D1A8B372-2C36-FC41-5A15-FB70609088F2}"/>
            </a:ext>
          </a:extLst>
        </xdr:cNvPr>
        <xdr:cNvSpPr/>
      </xdr:nvSpPr>
      <xdr:spPr>
        <a:xfrm>
          <a:off x="13526559430" y="26929923"/>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361918</xdr:colOff>
      <xdr:row>138</xdr:row>
      <xdr:rowOff>3291</xdr:rowOff>
    </xdr:from>
    <xdr:to>
      <xdr:col>2</xdr:col>
      <xdr:colOff>539586</xdr:colOff>
      <xdr:row>140</xdr:row>
      <xdr:rowOff>9870</xdr:rowOff>
    </xdr:to>
    <xdr:sp macro="" textlink="">
      <xdr:nvSpPr>
        <xdr:cNvPr id="22" name="Down Arrow 21">
          <a:extLst>
            <a:ext uri="{FF2B5EF4-FFF2-40B4-BE49-F238E27FC236}">
              <a16:creationId xmlns:a16="http://schemas.microsoft.com/office/drawing/2014/main" id="{5F410B4F-2C63-EF9C-B0F2-8B3F93759392}"/>
            </a:ext>
          </a:extLst>
        </xdr:cNvPr>
        <xdr:cNvSpPr/>
      </xdr:nvSpPr>
      <xdr:spPr>
        <a:xfrm>
          <a:off x="13528191347" y="2831178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348757</xdr:colOff>
      <xdr:row>137</xdr:row>
      <xdr:rowOff>200700</xdr:rowOff>
    </xdr:from>
    <xdr:to>
      <xdr:col>4</xdr:col>
      <xdr:colOff>526425</xdr:colOff>
      <xdr:row>140</xdr:row>
      <xdr:rowOff>3290</xdr:rowOff>
    </xdr:to>
    <xdr:sp macro="" textlink="">
      <xdr:nvSpPr>
        <xdr:cNvPr id="23" name="Down Arrow 22">
          <a:extLst>
            <a:ext uri="{FF2B5EF4-FFF2-40B4-BE49-F238E27FC236}">
              <a16:creationId xmlns:a16="http://schemas.microsoft.com/office/drawing/2014/main" id="{EB454F26-5403-BA71-2063-4793ADD47469}"/>
            </a:ext>
          </a:extLst>
        </xdr:cNvPr>
        <xdr:cNvSpPr/>
      </xdr:nvSpPr>
      <xdr:spPr>
        <a:xfrm>
          <a:off x="13526552850" y="28305208"/>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411271</xdr:colOff>
      <xdr:row>142</xdr:row>
      <xdr:rowOff>23031</xdr:rowOff>
    </xdr:from>
    <xdr:to>
      <xdr:col>2</xdr:col>
      <xdr:colOff>588939</xdr:colOff>
      <xdr:row>144</xdr:row>
      <xdr:rowOff>29611</xdr:rowOff>
    </xdr:to>
    <xdr:sp macro="" textlink="">
      <xdr:nvSpPr>
        <xdr:cNvPr id="24" name="Down Arrow 23">
          <a:extLst>
            <a:ext uri="{FF2B5EF4-FFF2-40B4-BE49-F238E27FC236}">
              <a16:creationId xmlns:a16="http://schemas.microsoft.com/office/drawing/2014/main" id="{3DF2145C-EF60-54D3-F8DA-792AC38F3FBF}"/>
            </a:ext>
          </a:extLst>
        </xdr:cNvPr>
        <xdr:cNvSpPr/>
      </xdr:nvSpPr>
      <xdr:spPr>
        <a:xfrm>
          <a:off x="13528141994" y="2914748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358629</xdr:colOff>
      <xdr:row>142</xdr:row>
      <xdr:rowOff>19741</xdr:rowOff>
    </xdr:from>
    <xdr:to>
      <xdr:col>4</xdr:col>
      <xdr:colOff>536297</xdr:colOff>
      <xdr:row>144</xdr:row>
      <xdr:rowOff>26321</xdr:rowOff>
    </xdr:to>
    <xdr:sp macro="" textlink="">
      <xdr:nvSpPr>
        <xdr:cNvPr id="25" name="Down Arrow 24">
          <a:extLst>
            <a:ext uri="{FF2B5EF4-FFF2-40B4-BE49-F238E27FC236}">
              <a16:creationId xmlns:a16="http://schemas.microsoft.com/office/drawing/2014/main" id="{940BAD42-00CF-1E0D-B20D-2363C9699754}"/>
            </a:ext>
          </a:extLst>
        </xdr:cNvPr>
        <xdr:cNvSpPr/>
      </xdr:nvSpPr>
      <xdr:spPr>
        <a:xfrm>
          <a:off x="13526542978" y="29144197"/>
          <a:ext cx="177668" cy="414559"/>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756736</xdr:colOff>
      <xdr:row>186</xdr:row>
      <xdr:rowOff>26322</xdr:rowOff>
    </xdr:from>
    <xdr:to>
      <xdr:col>3</xdr:col>
      <xdr:colOff>49353</xdr:colOff>
      <xdr:row>187</xdr:row>
      <xdr:rowOff>92124</xdr:rowOff>
    </xdr:to>
    <xdr:sp macro="" textlink="">
      <xdr:nvSpPr>
        <xdr:cNvPr id="26" name="Down Arrow 25">
          <a:extLst>
            <a:ext uri="{FF2B5EF4-FFF2-40B4-BE49-F238E27FC236}">
              <a16:creationId xmlns:a16="http://schemas.microsoft.com/office/drawing/2014/main" id="{CBEF4F88-0BF6-9882-620C-59C25CDF4DB8}"/>
            </a:ext>
          </a:extLst>
        </xdr:cNvPr>
        <xdr:cNvSpPr/>
      </xdr:nvSpPr>
      <xdr:spPr>
        <a:xfrm>
          <a:off x="13527855751" y="38178964"/>
          <a:ext cx="118446" cy="269792"/>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751268</xdr:colOff>
      <xdr:row>218</xdr:row>
      <xdr:rowOff>32198</xdr:rowOff>
    </xdr:from>
    <xdr:to>
      <xdr:col>3</xdr:col>
      <xdr:colOff>78705</xdr:colOff>
      <xdr:row>219</xdr:row>
      <xdr:rowOff>46507</xdr:rowOff>
    </xdr:to>
    <xdr:sp macro="" textlink="">
      <xdr:nvSpPr>
        <xdr:cNvPr id="27" name="Down Arrow 26">
          <a:extLst>
            <a:ext uri="{FF2B5EF4-FFF2-40B4-BE49-F238E27FC236}">
              <a16:creationId xmlns:a16="http://schemas.microsoft.com/office/drawing/2014/main" id="{4B4F115E-827C-6012-408B-2D34E143E467}"/>
            </a:ext>
          </a:extLst>
        </xdr:cNvPr>
        <xdr:cNvSpPr/>
      </xdr:nvSpPr>
      <xdr:spPr>
        <a:xfrm>
          <a:off x="13537087408" y="44700423"/>
          <a:ext cx="153831" cy="218225"/>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4</xdr:col>
      <xdr:colOff>805937</xdr:colOff>
      <xdr:row>218</xdr:row>
      <xdr:rowOff>65840</xdr:rowOff>
    </xdr:from>
    <xdr:to>
      <xdr:col>5</xdr:col>
      <xdr:colOff>133374</xdr:colOff>
      <xdr:row>219</xdr:row>
      <xdr:rowOff>80149</xdr:rowOff>
    </xdr:to>
    <xdr:sp macro="" textlink="">
      <xdr:nvSpPr>
        <xdr:cNvPr id="28" name="Down Arrow 27">
          <a:extLst>
            <a:ext uri="{FF2B5EF4-FFF2-40B4-BE49-F238E27FC236}">
              <a16:creationId xmlns:a16="http://schemas.microsoft.com/office/drawing/2014/main" id="{F0D6E8EC-77A6-9B37-ACD0-0EEED357C83F}"/>
            </a:ext>
          </a:extLst>
        </xdr:cNvPr>
        <xdr:cNvSpPr/>
      </xdr:nvSpPr>
      <xdr:spPr>
        <a:xfrm>
          <a:off x="13500067553" y="44322396"/>
          <a:ext cx="151675" cy="216164"/>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2</xdr:col>
      <xdr:colOff>206375</xdr:colOff>
      <xdr:row>299</xdr:row>
      <xdr:rowOff>95250</xdr:rowOff>
    </xdr:from>
    <xdr:to>
      <xdr:col>2</xdr:col>
      <xdr:colOff>214312</xdr:colOff>
      <xdr:row>303</xdr:row>
      <xdr:rowOff>170657</xdr:rowOff>
    </xdr:to>
    <xdr:cxnSp macro="">
      <xdr:nvCxnSpPr>
        <xdr:cNvPr id="31" name="Straight Arrow Connector 30">
          <a:extLst>
            <a:ext uri="{FF2B5EF4-FFF2-40B4-BE49-F238E27FC236}">
              <a16:creationId xmlns:a16="http://schemas.microsoft.com/office/drawing/2014/main" id="{2478ADD8-7016-FD9C-884A-993F8D0B1470}"/>
            </a:ext>
          </a:extLst>
        </xdr:cNvPr>
        <xdr:cNvCxnSpPr/>
      </xdr:nvCxnSpPr>
      <xdr:spPr>
        <a:xfrm>
          <a:off x="13523126688" y="60876656"/>
          <a:ext cx="7937" cy="885032"/>
        </a:xfrm>
        <a:prstGeom prst="straightConnector1">
          <a:avLst/>
        </a:prstGeom>
        <a:ln w="19050" cap="flat" cmpd="sng" algn="ctr">
          <a:solidFill>
            <a:schemeClr val="dk1"/>
          </a:solidFill>
          <a:prstDash val="solid"/>
          <a:round/>
          <a:headEnd type="oval" w="med" len="med"/>
          <a:tailEnd type="triangl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5</xdr:col>
      <xdr:colOff>370746</xdr:colOff>
      <xdr:row>521</xdr:row>
      <xdr:rowOff>63106</xdr:rowOff>
    </xdr:from>
    <xdr:to>
      <xdr:col>5</xdr:col>
      <xdr:colOff>378634</xdr:colOff>
      <xdr:row>538</xdr:row>
      <xdr:rowOff>55218</xdr:rowOff>
    </xdr:to>
    <xdr:cxnSp macro="">
      <xdr:nvCxnSpPr>
        <xdr:cNvPr id="7" name="Straight Arrow Connector 6">
          <a:extLst>
            <a:ext uri="{FF2B5EF4-FFF2-40B4-BE49-F238E27FC236}">
              <a16:creationId xmlns:a16="http://schemas.microsoft.com/office/drawing/2014/main" id="{EA28F742-5439-3E41-BA0F-D81F95F68C34}"/>
            </a:ext>
          </a:extLst>
        </xdr:cNvPr>
        <xdr:cNvCxnSpPr/>
      </xdr:nvCxnSpPr>
      <xdr:spPr>
        <a:xfrm flipH="1" flipV="1">
          <a:off x="13534733353" y="48975503"/>
          <a:ext cx="7888" cy="3467215"/>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63105</xdr:colOff>
      <xdr:row>532</xdr:row>
      <xdr:rowOff>94659</xdr:rowOff>
    </xdr:from>
    <xdr:to>
      <xdr:col>6</xdr:col>
      <xdr:colOff>118323</xdr:colOff>
      <xdr:row>532</xdr:row>
      <xdr:rowOff>134100</xdr:rowOff>
    </xdr:to>
    <xdr:cxnSp macro="">
      <xdr:nvCxnSpPr>
        <xdr:cNvPr id="10" name="Straight Arrow Connector 9">
          <a:extLst>
            <a:ext uri="{FF2B5EF4-FFF2-40B4-BE49-F238E27FC236}">
              <a16:creationId xmlns:a16="http://schemas.microsoft.com/office/drawing/2014/main" id="{4D64A8F9-C1EC-574C-9F39-73BFA20716D9}"/>
            </a:ext>
          </a:extLst>
        </xdr:cNvPr>
        <xdr:cNvCxnSpPr/>
      </xdr:nvCxnSpPr>
      <xdr:spPr>
        <a:xfrm>
          <a:off x="13534167294" y="51255652"/>
          <a:ext cx="4187067" cy="394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55217</xdr:colOff>
      <xdr:row>525</xdr:row>
      <xdr:rowOff>86770</xdr:rowOff>
    </xdr:from>
    <xdr:to>
      <xdr:col>4</xdr:col>
      <xdr:colOff>252423</xdr:colOff>
      <xdr:row>529</xdr:row>
      <xdr:rowOff>149876</xdr:rowOff>
    </xdr:to>
    <xdr:sp macro="" textlink="">
      <xdr:nvSpPr>
        <xdr:cNvPr id="29" name="Freeform 28">
          <a:extLst>
            <a:ext uri="{FF2B5EF4-FFF2-40B4-BE49-F238E27FC236}">
              <a16:creationId xmlns:a16="http://schemas.microsoft.com/office/drawing/2014/main" id="{EAF60C89-8E43-DC4C-9A05-AA608D7D94DE}"/>
            </a:ext>
          </a:extLst>
        </xdr:cNvPr>
        <xdr:cNvSpPr/>
      </xdr:nvSpPr>
      <xdr:spPr>
        <a:xfrm>
          <a:off x="13535685934" y="49816838"/>
          <a:ext cx="1023575" cy="880778"/>
        </a:xfrm>
        <a:custGeom>
          <a:avLst/>
          <a:gdLst>
            <a:gd name="connsiteX0" fmla="*/ 0 w 1025466"/>
            <a:gd name="connsiteY0" fmla="*/ 883479 h 883479"/>
            <a:gd name="connsiteX1" fmla="*/ 694162 w 1025466"/>
            <a:gd name="connsiteY1" fmla="*/ 544286 h 883479"/>
            <a:gd name="connsiteX2" fmla="*/ 1025466 w 1025466"/>
            <a:gd name="connsiteY2" fmla="*/ 0 h 883479"/>
          </a:gdLst>
          <a:ahLst/>
          <a:cxnLst>
            <a:cxn ang="0">
              <a:pos x="connsiteX0" y="connsiteY0"/>
            </a:cxn>
            <a:cxn ang="0">
              <a:pos x="connsiteX1" y="connsiteY1"/>
            </a:cxn>
            <a:cxn ang="0">
              <a:pos x="connsiteX2" y="connsiteY2"/>
            </a:cxn>
          </a:cxnLst>
          <a:rect l="l" t="t" r="r" b="b"/>
          <a:pathLst>
            <a:path w="1025466" h="883479">
              <a:moveTo>
                <a:pt x="0" y="883479"/>
              </a:moveTo>
              <a:cubicBezTo>
                <a:pt x="261625" y="787505"/>
                <a:pt x="523251" y="691532"/>
                <a:pt x="694162" y="544286"/>
              </a:cubicBezTo>
              <a:cubicBezTo>
                <a:pt x="865073" y="397040"/>
                <a:pt x="945269" y="198520"/>
                <a:pt x="1025466" y="0"/>
              </a:cubicBezTo>
            </a:path>
          </a:pathLst>
        </a:custGeom>
        <a:ln w="38100"/>
      </xdr:spPr>
      <xdr:style>
        <a:lnRef idx="3">
          <a:schemeClr val="accent1"/>
        </a:lnRef>
        <a:fillRef idx="0">
          <a:schemeClr val="accent1"/>
        </a:fillRef>
        <a:effectRef idx="2">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425960</xdr:colOff>
      <xdr:row>519</xdr:row>
      <xdr:rowOff>165653</xdr:rowOff>
    </xdr:from>
    <xdr:to>
      <xdr:col>3</xdr:col>
      <xdr:colOff>244531</xdr:colOff>
      <xdr:row>525</xdr:row>
      <xdr:rowOff>63107</xdr:rowOff>
    </xdr:to>
    <xdr:sp macro="" textlink="">
      <xdr:nvSpPr>
        <xdr:cNvPr id="30" name="Freeform 29">
          <a:extLst>
            <a:ext uri="{FF2B5EF4-FFF2-40B4-BE49-F238E27FC236}">
              <a16:creationId xmlns:a16="http://schemas.microsoft.com/office/drawing/2014/main" id="{E85BEEB4-7ADD-FD4C-9F41-969C080D288A}"/>
            </a:ext>
          </a:extLst>
        </xdr:cNvPr>
        <xdr:cNvSpPr/>
      </xdr:nvSpPr>
      <xdr:spPr>
        <a:xfrm rot="20612314">
          <a:off x="13536520195" y="48669215"/>
          <a:ext cx="644941" cy="1123960"/>
        </a:xfrm>
        <a:custGeom>
          <a:avLst/>
          <a:gdLst>
            <a:gd name="connsiteX0" fmla="*/ 0 w 646832"/>
            <a:gd name="connsiteY0" fmla="*/ 1128013 h 1128013"/>
            <a:gd name="connsiteX1" fmla="*/ 425963 w 646832"/>
            <a:gd name="connsiteY1" fmla="*/ 654721 h 1128013"/>
            <a:gd name="connsiteX2" fmla="*/ 646832 w 646832"/>
            <a:gd name="connsiteY2" fmla="*/ 0 h 1128013"/>
          </a:gdLst>
          <a:ahLst/>
          <a:cxnLst>
            <a:cxn ang="0">
              <a:pos x="connsiteX0" y="connsiteY0"/>
            </a:cxn>
            <a:cxn ang="0">
              <a:pos x="connsiteX1" y="connsiteY1"/>
            </a:cxn>
            <a:cxn ang="0">
              <a:pos x="connsiteX2" y="connsiteY2"/>
            </a:cxn>
          </a:cxnLst>
          <a:rect l="l" t="t" r="r" b="b"/>
          <a:pathLst>
            <a:path w="646832" h="1128013">
              <a:moveTo>
                <a:pt x="0" y="1128013"/>
              </a:moveTo>
              <a:cubicBezTo>
                <a:pt x="159079" y="985368"/>
                <a:pt x="318158" y="842723"/>
                <a:pt x="425963" y="654721"/>
              </a:cubicBezTo>
              <a:cubicBezTo>
                <a:pt x="533768" y="466719"/>
                <a:pt x="590300" y="233359"/>
                <a:pt x="646832" y="0"/>
              </a:cubicBezTo>
            </a:path>
          </a:pathLst>
        </a:custGeom>
        <a:noFill/>
        <a:ln w="38100">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oneCellAnchor>
    <xdr:from>
      <xdr:col>3</xdr:col>
      <xdr:colOff>528510</xdr:colOff>
      <xdr:row>529</xdr:row>
      <xdr:rowOff>162022</xdr:rowOff>
    </xdr:from>
    <xdr:ext cx="1290351" cy="172227"/>
    <mc:AlternateContent xmlns:mc="http://schemas.openxmlformats.org/markup-compatibility/2006" xmlns:a14="http://schemas.microsoft.com/office/drawing/2010/main">
      <mc:Choice Requires="a14">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𝐴𝑉𝐶</m:t>
                        </m:r>
                      </m:e>
                    </m:func>
                  </m:oMath>
                </m:oMathPara>
              </a14:m>
              <a:endParaRPr lang="en-US" sz="1100"/>
            </a:p>
          </xdr:txBody>
        </xdr:sp>
      </mc:Choice>
      <mc:Fallback xmlns="">
        <xdr:sp macro="" textlink="">
          <xdr:nvSpPr>
            <xdr:cNvPr id="32" name="TextBox 31">
              <a:extLst>
                <a:ext uri="{FF2B5EF4-FFF2-40B4-BE49-F238E27FC236}">
                  <a16:creationId xmlns:a16="http://schemas.microsoft.com/office/drawing/2014/main" id="{A5F7B774-0849-8B4D-9447-D00DF1C87A1C}"/>
                </a:ext>
              </a:extLst>
            </xdr:cNvPr>
            <xdr:cNvSpPr txBox="1"/>
          </xdr:nvSpPr>
          <xdr:spPr>
            <a:xfrm>
              <a:off x="13534945865" y="50709762"/>
              <a:ext cx="12903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min⁡𝐴𝑉𝐶</a:t>
              </a:r>
              <a:endParaRPr lang="en-US" sz="1100"/>
            </a:p>
          </xdr:txBody>
        </xdr:sp>
      </mc:Fallback>
    </mc:AlternateContent>
    <xdr:clientData/>
  </xdr:oneCellAnchor>
  <xdr:oneCellAnchor>
    <xdr:from>
      <xdr:col>1</xdr:col>
      <xdr:colOff>773045</xdr:colOff>
      <xdr:row>525</xdr:row>
      <xdr:rowOff>86771</xdr:rowOff>
    </xdr:from>
    <xdr:ext cx="1290351" cy="192262"/>
    <mc:AlternateContent xmlns:mc="http://schemas.openxmlformats.org/markup-compatibility/2006" xmlns:a14="http://schemas.microsoft.com/office/drawing/2010/main">
      <mc:Choice Requires="a14">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func>
                      <m:funcPr>
                        <m:ctrlPr>
                          <a:rPr lang="en-US" sz="1100" b="0" i="1">
                            <a:latin typeface="Cambria Math" panose="02040503050406030204" pitchFamily="18" charset="0"/>
                          </a:rPr>
                        </m:ctrlPr>
                      </m:funcPr>
                      <m:fName>
                        <m:r>
                          <m:rPr>
                            <m:sty m:val="p"/>
                          </m:rPr>
                          <a:rPr lang="en-US" sz="1100" b="0" i="0">
                            <a:latin typeface="Cambria Math" panose="02040503050406030204" pitchFamily="18" charset="0"/>
                          </a:rPr>
                          <m:t>min</m:t>
                        </m:r>
                      </m:fName>
                      <m:e>
                        <m:r>
                          <a:rPr lang="en-US" sz="1100" b="0" i="1">
                            <a:latin typeface="Cambria Math" panose="02040503050406030204" pitchFamily="18" charset="0"/>
                          </a:rPr>
                          <m:t>𝐴𝑇𝐶</m:t>
                        </m:r>
                      </m:e>
                    </m:func>
                  </m:oMath>
                </m:oMathPara>
              </a14:m>
              <a:endParaRPr lang="en-US" sz="1100"/>
            </a:p>
          </xdr:txBody>
        </xdr:sp>
      </mc:Choice>
      <mc:Fallback xmlns="">
        <xdr:sp macro="" textlink="">
          <xdr:nvSpPr>
            <xdr:cNvPr id="33" name="TextBox 32">
              <a:extLst>
                <a:ext uri="{FF2B5EF4-FFF2-40B4-BE49-F238E27FC236}">
                  <a16:creationId xmlns:a16="http://schemas.microsoft.com/office/drawing/2014/main" id="{875F1A4F-E96F-E647-8C9B-DCF94D70B2C8}"/>
                </a:ext>
              </a:extLst>
            </xdr:cNvPr>
            <xdr:cNvSpPr txBox="1"/>
          </xdr:nvSpPr>
          <xdr:spPr>
            <a:xfrm>
              <a:off x="13536354070" y="49816839"/>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en-US" sz="1100" b="0" i="0">
                  <a:latin typeface="Cambria Math" panose="02040503050406030204" pitchFamily="18" charset="0"/>
                </a:rPr>
                <a:t>min⁡𝐴𝑇𝐶</a:t>
              </a:r>
              <a:endParaRPr lang="en-US" sz="1100"/>
            </a:p>
          </xdr:txBody>
        </xdr:sp>
      </mc:Fallback>
    </mc:AlternateContent>
    <xdr:clientData/>
  </xdr:oneCellAnchor>
  <xdr:oneCellAnchor>
    <xdr:from>
      <xdr:col>4</xdr:col>
      <xdr:colOff>709940</xdr:colOff>
      <xdr:row>529</xdr:row>
      <xdr:rowOff>78883</xdr:rowOff>
    </xdr:from>
    <xdr:ext cx="1290351" cy="192262"/>
    <mc:AlternateContent xmlns:mc="http://schemas.openxmlformats.org/markup-compatibility/2006" xmlns:a14="http://schemas.microsoft.com/office/drawing/2010/main">
      <mc:Choice Requires="a14">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24</m:t>
                    </m:r>
                  </m:oMath>
                </m:oMathPara>
              </a14:m>
              <a:endParaRPr lang="en-US" sz="1100"/>
            </a:p>
          </xdr:txBody>
        </xdr:sp>
      </mc:Choice>
      <mc:Fallback xmlns="">
        <xdr:sp macro="" textlink="">
          <xdr:nvSpPr>
            <xdr:cNvPr id="34" name="TextBox 33">
              <a:extLst>
                <a:ext uri="{FF2B5EF4-FFF2-40B4-BE49-F238E27FC236}">
                  <a16:creationId xmlns:a16="http://schemas.microsoft.com/office/drawing/2014/main" id="{9E96A90A-001F-2A42-B87C-35765BD65E79}"/>
                </a:ext>
              </a:extLst>
            </xdr:cNvPr>
            <xdr:cNvSpPr txBox="1"/>
          </xdr:nvSpPr>
          <xdr:spPr>
            <a:xfrm>
              <a:off x="13533938066" y="5062662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24</a:t>
              </a:r>
              <a:endParaRPr lang="en-US" sz="1100"/>
            </a:p>
          </xdr:txBody>
        </xdr:sp>
      </mc:Fallback>
    </mc:AlternateContent>
    <xdr:clientData/>
  </xdr:oneCellAnchor>
  <xdr:oneCellAnchor>
    <xdr:from>
      <xdr:col>4</xdr:col>
      <xdr:colOff>702052</xdr:colOff>
      <xdr:row>525</xdr:row>
      <xdr:rowOff>31553</xdr:rowOff>
    </xdr:from>
    <xdr:ext cx="1290351" cy="192262"/>
    <mc:AlternateContent xmlns:mc="http://schemas.openxmlformats.org/markup-compatibility/2006" xmlns:a14="http://schemas.microsoft.com/office/drawing/2010/main">
      <mc:Choice Requires="a14">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32</m:t>
                    </m:r>
                  </m:oMath>
                </m:oMathPara>
              </a14:m>
              <a:endParaRPr lang="en-US" sz="1100"/>
            </a:p>
          </xdr:txBody>
        </xdr:sp>
      </mc:Choice>
      <mc:Fallback xmlns="">
        <xdr:sp macro="" textlink="">
          <xdr:nvSpPr>
            <xdr:cNvPr id="35" name="TextBox 34">
              <a:extLst>
                <a:ext uri="{FF2B5EF4-FFF2-40B4-BE49-F238E27FC236}">
                  <a16:creationId xmlns:a16="http://schemas.microsoft.com/office/drawing/2014/main" id="{9809EC61-9A2C-6848-B3CC-48B942D27418}"/>
                </a:ext>
              </a:extLst>
            </xdr:cNvPr>
            <xdr:cNvSpPr txBox="1"/>
          </xdr:nvSpPr>
          <xdr:spPr>
            <a:xfrm>
              <a:off x="13533945954" y="49761621"/>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32</a:t>
              </a:r>
              <a:endParaRPr lang="en-US" sz="1100"/>
            </a:p>
          </xdr:txBody>
        </xdr:sp>
      </mc:Fallback>
    </mc:AlternateContent>
    <xdr:clientData/>
  </xdr:oneCellAnchor>
  <xdr:twoCellAnchor>
    <xdr:from>
      <xdr:col>3</xdr:col>
      <xdr:colOff>173540</xdr:colOff>
      <xdr:row>525</xdr:row>
      <xdr:rowOff>126212</xdr:rowOff>
    </xdr:from>
    <xdr:to>
      <xdr:col>5</xdr:col>
      <xdr:colOff>315529</xdr:colOff>
      <xdr:row>525</xdr:row>
      <xdr:rowOff>126212</xdr:rowOff>
    </xdr:to>
    <xdr:cxnSp macro="">
      <xdr:nvCxnSpPr>
        <xdr:cNvPr id="36" name="Straight Connector 35">
          <a:extLst>
            <a:ext uri="{FF2B5EF4-FFF2-40B4-BE49-F238E27FC236}">
              <a16:creationId xmlns:a16="http://schemas.microsoft.com/office/drawing/2014/main" id="{C7FC6301-A252-CB47-8FB7-FBE7D4BDC349}"/>
            </a:ext>
          </a:extLst>
        </xdr:cNvPr>
        <xdr:cNvCxnSpPr/>
      </xdr:nvCxnSpPr>
      <xdr:spPr>
        <a:xfrm>
          <a:off x="13534796458" y="49856280"/>
          <a:ext cx="1794728"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348185</xdr:colOff>
      <xdr:row>529</xdr:row>
      <xdr:rowOff>141988</xdr:rowOff>
    </xdr:from>
    <xdr:to>
      <xdr:col>5</xdr:col>
      <xdr:colOff>283976</xdr:colOff>
      <xdr:row>529</xdr:row>
      <xdr:rowOff>162022</xdr:rowOff>
    </xdr:to>
    <xdr:cxnSp macro="">
      <xdr:nvCxnSpPr>
        <xdr:cNvPr id="37" name="Straight Connector 36">
          <a:extLst>
            <a:ext uri="{FF2B5EF4-FFF2-40B4-BE49-F238E27FC236}">
              <a16:creationId xmlns:a16="http://schemas.microsoft.com/office/drawing/2014/main" id="{56A66DE3-DCD5-C742-826C-4DFBC27754CC}"/>
            </a:ext>
          </a:extLst>
        </xdr:cNvPr>
        <xdr:cNvCxnSpPr>
          <a:endCxn id="32" idx="0"/>
        </xdr:cNvCxnSpPr>
      </xdr:nvCxnSpPr>
      <xdr:spPr>
        <a:xfrm>
          <a:off x="13534828011" y="50689728"/>
          <a:ext cx="762161" cy="20034"/>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469900</xdr:colOff>
      <xdr:row>8</xdr:row>
      <xdr:rowOff>177800</xdr:rowOff>
    </xdr:from>
    <xdr:to>
      <xdr:col>2</xdr:col>
      <xdr:colOff>692150</xdr:colOff>
      <xdr:row>11</xdr:row>
      <xdr:rowOff>82550</xdr:rowOff>
    </xdr:to>
    <xdr:sp macro="" textlink="">
      <xdr:nvSpPr>
        <xdr:cNvPr id="38" name="Left Brace 37">
          <a:extLst>
            <a:ext uri="{FF2B5EF4-FFF2-40B4-BE49-F238E27FC236}">
              <a16:creationId xmlns:a16="http://schemas.microsoft.com/office/drawing/2014/main" id="{8A75304C-DC7B-FEAD-F7E7-E29446130C8D}"/>
            </a:ext>
          </a:extLst>
        </xdr:cNvPr>
        <xdr:cNvSpPr/>
      </xdr:nvSpPr>
      <xdr:spPr>
        <a:xfrm>
          <a:off x="13522648850" y="1841500"/>
          <a:ext cx="222250" cy="514350"/>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255459</xdr:colOff>
      <xdr:row>248</xdr:row>
      <xdr:rowOff>149286</xdr:rowOff>
    </xdr:from>
    <xdr:to>
      <xdr:col>5</xdr:col>
      <xdr:colOff>349665</xdr:colOff>
      <xdr:row>248</xdr:row>
      <xdr:rowOff>149626</xdr:rowOff>
    </xdr:to>
    <xdr:cxnSp macro="">
      <xdr:nvCxnSpPr>
        <xdr:cNvPr id="41" name="Straight Connector 40">
          <a:extLst>
            <a:ext uri="{FF2B5EF4-FFF2-40B4-BE49-F238E27FC236}">
              <a16:creationId xmlns:a16="http://schemas.microsoft.com/office/drawing/2014/main" id="{817E7C9C-050D-BAEB-C210-9A403845D96A}"/>
            </a:ext>
          </a:extLst>
        </xdr:cNvPr>
        <xdr:cNvCxnSpPr/>
      </xdr:nvCxnSpPr>
      <xdr:spPr>
        <a:xfrm>
          <a:off x="13508560047" y="51051470"/>
          <a:ext cx="2568517" cy="34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702641</xdr:colOff>
      <xdr:row>248</xdr:row>
      <xdr:rowOff>42389</xdr:rowOff>
    </xdr:from>
    <xdr:ext cx="1290351" cy="192262"/>
    <mc:AlternateContent xmlns:mc="http://schemas.openxmlformats.org/markup-compatibility/2006" xmlns:a14="http://schemas.microsoft.com/office/drawing/2010/main">
      <mc:Choice Requires="a14">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14:m>
                <m:oMathPara xmlns:m="http://schemas.openxmlformats.org/officeDocument/2006/math">
                  <m:oMathParaPr>
                    <m:jc m:val="centerGroup"/>
                  </m:oMathParaPr>
                  <m:oMath xmlns:m="http://schemas.openxmlformats.org/officeDocument/2006/math">
                    <m:r>
                      <a:rPr lang="he-IL" sz="1100" b="0" i="1">
                        <a:latin typeface="Cambria Math" panose="02040503050406030204" pitchFamily="18" charset="0"/>
                      </a:rPr>
                      <m:t>10</m:t>
                    </m:r>
                  </m:oMath>
                </m:oMathPara>
              </a14:m>
              <a:endParaRPr lang="en-US" sz="1100"/>
            </a:p>
          </xdr:txBody>
        </xdr:sp>
      </mc:Choice>
      <mc:Fallback xmlns="">
        <xdr:sp macro="" textlink="">
          <xdr:nvSpPr>
            <xdr:cNvPr id="42" name="TextBox 41">
              <a:extLst>
                <a:ext uri="{FF2B5EF4-FFF2-40B4-BE49-F238E27FC236}">
                  <a16:creationId xmlns:a16="http://schemas.microsoft.com/office/drawing/2014/main" id="{EE4FF015-FBEF-CDE4-9AE6-6885B793039F}"/>
                </a:ext>
              </a:extLst>
            </xdr:cNvPr>
            <xdr:cNvSpPr txBox="1"/>
          </xdr:nvSpPr>
          <xdr:spPr>
            <a:xfrm>
              <a:off x="13507741491" y="50944573"/>
              <a:ext cx="1290351" cy="1922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noAutofit/>
            </a:bodyPr>
            <a:lstStyle/>
            <a:p>
              <a:pPr algn="r" rtl="1"/>
              <a:r>
                <a:rPr lang="he-IL" sz="1100" b="0" i="0">
                  <a:latin typeface="Cambria Math" panose="02040503050406030204" pitchFamily="18" charset="0"/>
                </a:rPr>
                <a:t>10</a:t>
              </a:r>
              <a:endParaRPr lang="en-US" sz="1100"/>
            </a:p>
          </xdr:txBody>
        </xdr:sp>
      </mc:Fallback>
    </mc:AlternateContent>
    <xdr:clientData/>
  </xdr:oneCellAnchor>
  <xdr:twoCellAnchor editAs="oneCell">
    <xdr:from>
      <xdr:col>4</xdr:col>
      <xdr:colOff>94885</xdr:colOff>
      <xdr:row>245</xdr:row>
      <xdr:rowOff>159813</xdr:rowOff>
    </xdr:from>
    <xdr:to>
      <xdr:col>4</xdr:col>
      <xdr:colOff>329470</xdr:colOff>
      <xdr:row>247</xdr:row>
      <xdr:rowOff>18395</xdr:rowOff>
    </xdr:to>
    <xdr:pic>
      <xdr:nvPicPr>
        <xdr:cNvPr id="43" name="Picture 42">
          <a:extLst>
            <a:ext uri="{FF2B5EF4-FFF2-40B4-BE49-F238E27FC236}">
              <a16:creationId xmlns:a16="http://schemas.microsoft.com/office/drawing/2014/main" id="{07EEB054-9F25-E1FE-447D-68794DC29D4D}"/>
            </a:ext>
          </a:extLst>
        </xdr:cNvPr>
        <xdr:cNvPicPr>
          <a:picLocks noChangeAspect="1"/>
        </xdr:cNvPicPr>
      </xdr:nvPicPr>
      <xdr:blipFill>
        <a:blip xmlns:r="http://schemas.openxmlformats.org/officeDocument/2006/relationships" r:embed="rId1"/>
        <a:stretch>
          <a:fillRect/>
        </a:stretch>
      </xdr:blipFill>
      <xdr:spPr>
        <a:xfrm>
          <a:off x="13509405013" y="50448893"/>
          <a:ext cx="234585" cy="267318"/>
        </a:xfrm>
        <a:prstGeom prst="rect">
          <a:avLst/>
        </a:prstGeom>
      </xdr:spPr>
    </xdr:pic>
    <xdr:clientData/>
  </xdr:twoCellAnchor>
  <xdr:twoCellAnchor editAs="oneCell">
    <xdr:from>
      <xdr:col>3</xdr:col>
      <xdr:colOff>478074</xdr:colOff>
      <xdr:row>244</xdr:row>
      <xdr:rowOff>178060</xdr:rowOff>
    </xdr:from>
    <xdr:to>
      <xdr:col>3</xdr:col>
      <xdr:colOff>712659</xdr:colOff>
      <xdr:row>246</xdr:row>
      <xdr:rowOff>36643</xdr:rowOff>
    </xdr:to>
    <xdr:pic>
      <xdr:nvPicPr>
        <xdr:cNvPr id="44" name="Picture 43">
          <a:extLst>
            <a:ext uri="{FF2B5EF4-FFF2-40B4-BE49-F238E27FC236}">
              <a16:creationId xmlns:a16="http://schemas.microsoft.com/office/drawing/2014/main" id="{F040C0BD-F537-38E9-3C89-93E2764D9E27}"/>
            </a:ext>
          </a:extLst>
        </xdr:cNvPr>
        <xdr:cNvPicPr>
          <a:picLocks noChangeAspect="1"/>
        </xdr:cNvPicPr>
      </xdr:nvPicPr>
      <xdr:blipFill>
        <a:blip xmlns:r="http://schemas.openxmlformats.org/officeDocument/2006/relationships" r:embed="rId1"/>
        <a:stretch>
          <a:fillRect/>
        </a:stretch>
      </xdr:blipFill>
      <xdr:spPr>
        <a:xfrm>
          <a:off x="13509846594" y="50262773"/>
          <a:ext cx="234585" cy="267318"/>
        </a:xfrm>
        <a:prstGeom prst="rect">
          <a:avLst/>
        </a:prstGeom>
      </xdr:spPr>
    </xdr:pic>
    <xdr:clientData/>
  </xdr:twoCellAnchor>
  <xdr:twoCellAnchor editAs="oneCell">
    <xdr:from>
      <xdr:col>3</xdr:col>
      <xdr:colOff>124080</xdr:colOff>
      <xdr:row>243</xdr:row>
      <xdr:rowOff>57629</xdr:rowOff>
    </xdr:from>
    <xdr:to>
      <xdr:col>3</xdr:col>
      <xdr:colOff>358665</xdr:colOff>
      <xdr:row>244</xdr:row>
      <xdr:rowOff>120579</xdr:rowOff>
    </xdr:to>
    <xdr:pic>
      <xdr:nvPicPr>
        <xdr:cNvPr id="45" name="Picture 44">
          <a:extLst>
            <a:ext uri="{FF2B5EF4-FFF2-40B4-BE49-F238E27FC236}">
              <a16:creationId xmlns:a16="http://schemas.microsoft.com/office/drawing/2014/main" id="{D69B863B-9575-97E6-E63F-270AE269CCCB}"/>
            </a:ext>
          </a:extLst>
        </xdr:cNvPr>
        <xdr:cNvPicPr>
          <a:picLocks noChangeAspect="1"/>
        </xdr:cNvPicPr>
      </xdr:nvPicPr>
      <xdr:blipFill>
        <a:blip xmlns:r="http://schemas.openxmlformats.org/officeDocument/2006/relationships" r:embed="rId1"/>
        <a:stretch>
          <a:fillRect/>
        </a:stretch>
      </xdr:blipFill>
      <xdr:spPr>
        <a:xfrm>
          <a:off x="13510200588" y="49937974"/>
          <a:ext cx="234585" cy="267318"/>
        </a:xfrm>
        <a:prstGeom prst="rect">
          <a:avLst/>
        </a:prstGeom>
      </xdr:spPr>
    </xdr:pic>
    <xdr:clientData/>
  </xdr:twoCellAnchor>
  <xdr:twoCellAnchor editAs="oneCell">
    <xdr:from>
      <xdr:col>3</xdr:col>
      <xdr:colOff>722585</xdr:colOff>
      <xdr:row>236</xdr:row>
      <xdr:rowOff>196881</xdr:rowOff>
    </xdr:from>
    <xdr:to>
      <xdr:col>5</xdr:col>
      <xdr:colOff>90358</xdr:colOff>
      <xdr:row>241</xdr:row>
      <xdr:rowOff>21566</xdr:rowOff>
    </xdr:to>
    <xdr:pic>
      <xdr:nvPicPr>
        <xdr:cNvPr id="47" name="Picture 46">
          <a:extLst>
            <a:ext uri="{FF2B5EF4-FFF2-40B4-BE49-F238E27FC236}">
              <a16:creationId xmlns:a16="http://schemas.microsoft.com/office/drawing/2014/main" id="{8CB4614A-C40D-3A47-B8AC-D203BA42EDB2}"/>
            </a:ext>
          </a:extLst>
        </xdr:cNvPr>
        <xdr:cNvPicPr>
          <a:picLocks noChangeAspect="1"/>
        </xdr:cNvPicPr>
      </xdr:nvPicPr>
      <xdr:blipFill>
        <a:blip xmlns:r="http://schemas.openxmlformats.org/officeDocument/2006/relationships" r:embed="rId2"/>
        <a:stretch>
          <a:fillRect/>
        </a:stretch>
      </xdr:blipFill>
      <xdr:spPr>
        <a:xfrm>
          <a:off x="13508819354" y="48646651"/>
          <a:ext cx="1017314" cy="846524"/>
        </a:xfrm>
        <a:prstGeom prst="rect">
          <a:avLst/>
        </a:prstGeom>
      </xdr:spPr>
    </xdr:pic>
    <xdr:clientData/>
  </xdr:twoCellAnchor>
  <xdr:twoCellAnchor editAs="oneCell">
    <xdr:from>
      <xdr:col>4</xdr:col>
      <xdr:colOff>185519</xdr:colOff>
      <xdr:row>239</xdr:row>
      <xdr:rowOff>100840</xdr:rowOff>
    </xdr:from>
    <xdr:to>
      <xdr:col>4</xdr:col>
      <xdr:colOff>668032</xdr:colOff>
      <xdr:row>240</xdr:row>
      <xdr:rowOff>197069</xdr:rowOff>
    </xdr:to>
    <xdr:pic>
      <xdr:nvPicPr>
        <xdr:cNvPr id="48" name="Picture 47">
          <a:extLst>
            <a:ext uri="{FF2B5EF4-FFF2-40B4-BE49-F238E27FC236}">
              <a16:creationId xmlns:a16="http://schemas.microsoft.com/office/drawing/2014/main" id="{3F8E25CD-9350-204B-8580-100952AF2C22}"/>
            </a:ext>
          </a:extLst>
        </xdr:cNvPr>
        <xdr:cNvPicPr>
          <a:picLocks noChangeAspect="1"/>
        </xdr:cNvPicPr>
      </xdr:nvPicPr>
      <xdr:blipFill>
        <a:blip xmlns:r="http://schemas.openxmlformats.org/officeDocument/2006/relationships" r:embed="rId3"/>
        <a:stretch>
          <a:fillRect/>
        </a:stretch>
      </xdr:blipFill>
      <xdr:spPr>
        <a:xfrm>
          <a:off x="13509066451" y="49163714"/>
          <a:ext cx="482513" cy="300596"/>
        </a:xfrm>
        <a:prstGeom prst="rect">
          <a:avLst/>
        </a:prstGeom>
      </xdr:spPr>
    </xdr:pic>
    <xdr:clientData/>
  </xdr:twoCellAnchor>
  <xdr:twoCellAnchor editAs="oneCell">
    <xdr:from>
      <xdr:col>4</xdr:col>
      <xdr:colOff>109482</xdr:colOff>
      <xdr:row>235</xdr:row>
      <xdr:rowOff>182471</xdr:rowOff>
    </xdr:from>
    <xdr:to>
      <xdr:col>4</xdr:col>
      <xdr:colOff>824653</xdr:colOff>
      <xdr:row>237</xdr:row>
      <xdr:rowOff>191478</xdr:rowOff>
    </xdr:to>
    <xdr:pic>
      <xdr:nvPicPr>
        <xdr:cNvPr id="49" name="Picture 48">
          <a:extLst>
            <a:ext uri="{FF2B5EF4-FFF2-40B4-BE49-F238E27FC236}">
              <a16:creationId xmlns:a16="http://schemas.microsoft.com/office/drawing/2014/main" id="{A29DB5C6-804A-2342-81AC-C5C526424255}"/>
            </a:ext>
          </a:extLst>
        </xdr:cNvPr>
        <xdr:cNvPicPr>
          <a:picLocks noChangeAspect="1"/>
        </xdr:cNvPicPr>
      </xdr:nvPicPr>
      <xdr:blipFill>
        <a:blip xmlns:r="http://schemas.openxmlformats.org/officeDocument/2006/relationships" r:embed="rId4"/>
        <a:stretch>
          <a:fillRect/>
        </a:stretch>
      </xdr:blipFill>
      <xdr:spPr>
        <a:xfrm rot="1751079">
          <a:off x="13508909830" y="48427873"/>
          <a:ext cx="715171" cy="41774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368300</xdr:colOff>
      <xdr:row>12</xdr:row>
      <xdr:rowOff>88900</xdr:rowOff>
    </xdr:from>
    <xdr:to>
      <xdr:col>5</xdr:col>
      <xdr:colOff>387350</xdr:colOff>
      <xdr:row>24</xdr:row>
      <xdr:rowOff>184150</xdr:rowOff>
    </xdr:to>
    <xdr:cxnSp macro="">
      <xdr:nvCxnSpPr>
        <xdr:cNvPr id="3" name="Straight Arrow Connector 2">
          <a:extLst>
            <a:ext uri="{FF2B5EF4-FFF2-40B4-BE49-F238E27FC236}">
              <a16:creationId xmlns:a16="http://schemas.microsoft.com/office/drawing/2014/main" id="{B6AB9BC4-CDDB-2642-614E-0929EBE64A91}"/>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22</xdr:row>
      <xdr:rowOff>63500</xdr:rowOff>
    </xdr:from>
    <xdr:to>
      <xdr:col>5</xdr:col>
      <xdr:colOff>711200</xdr:colOff>
      <xdr:row>22</xdr:row>
      <xdr:rowOff>82550</xdr:rowOff>
    </xdr:to>
    <xdr:cxnSp macro="">
      <xdr:nvCxnSpPr>
        <xdr:cNvPr id="4" name="Straight Arrow Connector 3">
          <a:extLst>
            <a:ext uri="{FF2B5EF4-FFF2-40B4-BE49-F238E27FC236}">
              <a16:creationId xmlns:a16="http://schemas.microsoft.com/office/drawing/2014/main" id="{0D922BCD-62AB-8B73-DD0F-AA8F1A90D063}"/>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758825</xdr:colOff>
      <xdr:row>14</xdr:row>
      <xdr:rowOff>69850</xdr:rowOff>
    </xdr:from>
    <xdr:to>
      <xdr:col>4</xdr:col>
      <xdr:colOff>790575</xdr:colOff>
      <xdr:row>20</xdr:row>
      <xdr:rowOff>6350</xdr:rowOff>
    </xdr:to>
    <xdr:sp macro="" textlink="">
      <xdr:nvSpPr>
        <xdr:cNvPr id="7" name="Freeform 6">
          <a:extLst>
            <a:ext uri="{FF2B5EF4-FFF2-40B4-BE49-F238E27FC236}">
              <a16:creationId xmlns:a16="http://schemas.microsoft.com/office/drawing/2014/main" id="{231AB274-661D-E7E7-74BA-A3D9FCF949A7}"/>
            </a:ext>
          </a:extLst>
        </xdr:cNvPr>
        <xdr:cNvSpPr/>
      </xdr:nvSpPr>
      <xdr:spPr>
        <a:xfrm>
          <a:off x="13728925425" y="2940050"/>
          <a:ext cx="17081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368300</xdr:colOff>
      <xdr:row>48</xdr:row>
      <xdr:rowOff>88900</xdr:rowOff>
    </xdr:from>
    <xdr:to>
      <xdr:col>5</xdr:col>
      <xdr:colOff>387350</xdr:colOff>
      <xdr:row>60</xdr:row>
      <xdr:rowOff>184150</xdr:rowOff>
    </xdr:to>
    <xdr:cxnSp macro="">
      <xdr:nvCxnSpPr>
        <xdr:cNvPr id="8" name="Straight Arrow Connector 7">
          <a:extLst>
            <a:ext uri="{FF2B5EF4-FFF2-40B4-BE49-F238E27FC236}">
              <a16:creationId xmlns:a16="http://schemas.microsoft.com/office/drawing/2014/main" id="{30347A95-8E2B-5C4D-B8FE-46DAC401E5AD}"/>
            </a:ext>
          </a:extLst>
        </xdr:cNvPr>
        <xdr:cNvCxnSpPr/>
      </xdr:nvCxnSpPr>
      <xdr:spPr>
        <a:xfrm flipH="1" flipV="1">
          <a:off x="13520477150" y="85471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58</xdr:row>
      <xdr:rowOff>63500</xdr:rowOff>
    </xdr:from>
    <xdr:to>
      <xdr:col>5</xdr:col>
      <xdr:colOff>711200</xdr:colOff>
      <xdr:row>58</xdr:row>
      <xdr:rowOff>82550</xdr:rowOff>
    </xdr:to>
    <xdr:cxnSp macro="">
      <xdr:nvCxnSpPr>
        <xdr:cNvPr id="9" name="Straight Arrow Connector 8">
          <a:extLst>
            <a:ext uri="{FF2B5EF4-FFF2-40B4-BE49-F238E27FC236}">
              <a16:creationId xmlns:a16="http://schemas.microsoft.com/office/drawing/2014/main" id="{765DB331-41D9-4C44-B105-E56F452F0F3A}"/>
            </a:ext>
          </a:extLst>
        </xdr:cNvPr>
        <xdr:cNvCxnSpPr/>
      </xdr:nvCxnSpPr>
      <xdr:spPr>
        <a:xfrm>
          <a:off x="13520153300" y="105537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50</xdr:row>
      <xdr:rowOff>69850</xdr:rowOff>
    </xdr:from>
    <xdr:to>
      <xdr:col>5</xdr:col>
      <xdr:colOff>88900</xdr:colOff>
      <xdr:row>56</xdr:row>
      <xdr:rowOff>6350</xdr:rowOff>
    </xdr:to>
    <xdr:sp macro="" textlink="">
      <xdr:nvSpPr>
        <xdr:cNvPr id="10" name="Freeform 9">
          <a:extLst>
            <a:ext uri="{FF2B5EF4-FFF2-40B4-BE49-F238E27FC236}">
              <a16:creationId xmlns:a16="http://schemas.microsoft.com/office/drawing/2014/main" id="{33B7835F-F65F-D044-8DE0-78B3750C4831}"/>
            </a:ext>
          </a:extLst>
        </xdr:cNvPr>
        <xdr:cNvSpPr/>
      </xdr:nvSpPr>
      <xdr:spPr>
        <a:xfrm>
          <a:off x="13520775600" y="89344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52</xdr:row>
      <xdr:rowOff>82550</xdr:rowOff>
    </xdr:from>
    <xdr:to>
      <xdr:col>4</xdr:col>
      <xdr:colOff>635000</xdr:colOff>
      <xdr:row>52</xdr:row>
      <xdr:rowOff>95250</xdr:rowOff>
    </xdr:to>
    <xdr:cxnSp macro="">
      <xdr:nvCxnSpPr>
        <xdr:cNvPr id="12" name="Straight Arrow Connector 11">
          <a:extLst>
            <a:ext uri="{FF2B5EF4-FFF2-40B4-BE49-F238E27FC236}">
              <a16:creationId xmlns:a16="http://schemas.microsoft.com/office/drawing/2014/main" id="{F42FFC88-1702-C488-5403-E5E6C1E6A522}"/>
            </a:ext>
          </a:extLst>
        </xdr:cNvPr>
        <xdr:cNvCxnSpPr/>
      </xdr:nvCxnSpPr>
      <xdr:spPr>
        <a:xfrm flipV="1">
          <a:off x="13521055000" y="16783050"/>
          <a:ext cx="876300"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48</xdr:row>
      <xdr:rowOff>101600</xdr:rowOff>
    </xdr:from>
    <xdr:to>
      <xdr:col>4</xdr:col>
      <xdr:colOff>101600</xdr:colOff>
      <xdr:row>54</xdr:row>
      <xdr:rowOff>38100</xdr:rowOff>
    </xdr:to>
    <xdr:sp macro="" textlink="">
      <xdr:nvSpPr>
        <xdr:cNvPr id="13" name="Freeform 12">
          <a:extLst>
            <a:ext uri="{FF2B5EF4-FFF2-40B4-BE49-F238E27FC236}">
              <a16:creationId xmlns:a16="http://schemas.microsoft.com/office/drawing/2014/main" id="{DD8D47BF-6D01-AB88-49EC-48020BF70E63}"/>
            </a:ext>
          </a:extLst>
        </xdr:cNvPr>
        <xdr:cNvSpPr/>
      </xdr:nvSpPr>
      <xdr:spPr>
        <a:xfrm>
          <a:off x="13521588400" y="1598930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55</xdr:row>
      <xdr:rowOff>63500</xdr:rowOff>
    </xdr:from>
    <xdr:to>
      <xdr:col>4</xdr:col>
      <xdr:colOff>368300</xdr:colOff>
      <xdr:row>55</xdr:row>
      <xdr:rowOff>69850</xdr:rowOff>
    </xdr:to>
    <xdr:cxnSp macro="">
      <xdr:nvCxnSpPr>
        <xdr:cNvPr id="14" name="Straight Arrow Connector 13">
          <a:extLst>
            <a:ext uri="{FF2B5EF4-FFF2-40B4-BE49-F238E27FC236}">
              <a16:creationId xmlns:a16="http://schemas.microsoft.com/office/drawing/2014/main" id="{13C27783-05CC-397A-3DA3-D9066FED2D21}"/>
            </a:ext>
          </a:extLst>
        </xdr:cNvPr>
        <xdr:cNvCxnSpPr/>
      </xdr:nvCxnSpPr>
      <xdr:spPr>
        <a:xfrm flipH="1" flipV="1">
          <a:off x="13515445259" y="17649771"/>
          <a:ext cx="425091"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51</xdr:row>
      <xdr:rowOff>196850</xdr:rowOff>
    </xdr:from>
    <xdr:to>
      <xdr:col>5</xdr:col>
      <xdr:colOff>374650</xdr:colOff>
      <xdr:row>57</xdr:row>
      <xdr:rowOff>133350</xdr:rowOff>
    </xdr:to>
    <xdr:sp macro="" textlink="">
      <xdr:nvSpPr>
        <xdr:cNvPr id="16" name="Freeform 15">
          <a:extLst>
            <a:ext uri="{FF2B5EF4-FFF2-40B4-BE49-F238E27FC236}">
              <a16:creationId xmlns:a16="http://schemas.microsoft.com/office/drawing/2014/main" id="{564A67B0-A3A7-279C-3DCF-CC37A2E08B93}"/>
            </a:ext>
          </a:extLst>
        </xdr:cNvPr>
        <xdr:cNvSpPr/>
      </xdr:nvSpPr>
      <xdr:spPr>
        <a:xfrm>
          <a:off x="13514613768" y="16965155"/>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55</xdr:row>
      <xdr:rowOff>171450</xdr:rowOff>
    </xdr:from>
    <xdr:ext cx="1209793" cy="172227"/>
    <mc:AlternateContent xmlns:mc="http://schemas.openxmlformats.org/markup-compatibility/2006" xmlns:a14="http://schemas.microsoft.com/office/drawing/2010/main">
      <mc:Choice Requires="a14">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𝑁𝑜𝑟𝑚𝑎𝑙</m:t>
                    </m:r>
                    <m:r>
                      <a:rPr lang="en-US" sz="1100" b="0" i="1">
                        <a:latin typeface="Cambria Math" panose="02040503050406030204" pitchFamily="18" charset="0"/>
                      </a:rPr>
                      <m:t>)</m:t>
                    </m:r>
                  </m:oMath>
                </m:oMathPara>
              </a14:m>
              <a:endParaRPr lang="en-US" sz="1100"/>
            </a:p>
          </xdr:txBody>
        </xdr:sp>
      </mc:Choice>
      <mc:Fallback xmlns="">
        <xdr:sp macro="" textlink="">
          <xdr:nvSpPr>
            <xdr:cNvPr id="17" name="TextBox 16">
              <a:extLst>
                <a:ext uri="{FF2B5EF4-FFF2-40B4-BE49-F238E27FC236}">
                  <a16:creationId xmlns:a16="http://schemas.microsoft.com/office/drawing/2014/main" id="{12123CE1-2341-DC87-6CC3-BE8215F8C2A1}"/>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(𝑁𝑜𝑟𝑚𝑎𝑙)</a:t>
              </a:r>
              <a:endParaRPr lang="en-US" sz="1100"/>
            </a:p>
          </xdr:txBody>
        </xdr:sp>
      </mc:Fallback>
    </mc:AlternateContent>
    <xdr:clientData/>
  </xdr:oneCellAnchor>
  <xdr:oneCellAnchor>
    <xdr:from>
      <xdr:col>0</xdr:col>
      <xdr:colOff>641351</xdr:colOff>
      <xdr:row>53</xdr:row>
      <xdr:rowOff>171450</xdr:rowOff>
    </xdr:from>
    <xdr:ext cx="1209793" cy="172227"/>
    <mc:AlternateContent xmlns:mc="http://schemas.openxmlformats.org/markup-compatibility/2006" xmlns:a14="http://schemas.microsoft.com/office/drawing/2010/main">
      <mc:Choice Requires="a14">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19" name="TextBox 18">
              <a:extLst>
                <a:ext uri="{FF2B5EF4-FFF2-40B4-BE49-F238E27FC236}">
                  <a16:creationId xmlns:a16="http://schemas.microsoft.com/office/drawing/2014/main" id="{898590A0-8B6D-E5E2-BE94-B80633626E39}"/>
                </a:ext>
              </a:extLst>
            </xdr:cNvPr>
            <xdr:cNvSpPr txBox="1"/>
          </xdr:nvSpPr>
          <xdr:spPr>
            <a:xfrm>
              <a:off x="13523140856" y="170751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57</xdr:row>
      <xdr:rowOff>44450</xdr:rowOff>
    </xdr:from>
    <xdr:ext cx="1209793" cy="172227"/>
    <mc:AlternateContent xmlns:mc="http://schemas.openxmlformats.org/markup-compatibility/2006" xmlns:a14="http://schemas.microsoft.com/office/drawing/2010/main">
      <mc:Choice Requires="a14">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𝑁𝑜𝑟𝑚𝑎𝑙</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0" name="TextBox 19">
              <a:extLst>
                <a:ext uri="{FF2B5EF4-FFF2-40B4-BE49-F238E27FC236}">
                  <a16:creationId xmlns:a16="http://schemas.microsoft.com/office/drawing/2014/main" id="{FE191E92-DD35-A37F-6ED3-A526F3B44374}"/>
                </a:ext>
              </a:extLst>
            </xdr:cNvPr>
            <xdr:cNvSpPr txBox="1"/>
          </xdr:nvSpPr>
          <xdr:spPr>
            <a:xfrm>
              <a:off x="13516190548" y="18039704"/>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(𝑁𝑜𝑟𝑚𝑎𝑙),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63</xdr:row>
      <xdr:rowOff>88900</xdr:rowOff>
    </xdr:from>
    <xdr:to>
      <xdr:col>5</xdr:col>
      <xdr:colOff>387350</xdr:colOff>
      <xdr:row>75</xdr:row>
      <xdr:rowOff>184150</xdr:rowOff>
    </xdr:to>
    <xdr:cxnSp macro="">
      <xdr:nvCxnSpPr>
        <xdr:cNvPr id="21" name="Straight Arrow Connector 20">
          <a:extLst>
            <a:ext uri="{FF2B5EF4-FFF2-40B4-BE49-F238E27FC236}">
              <a16:creationId xmlns:a16="http://schemas.microsoft.com/office/drawing/2014/main" id="{BF7B17B9-F1C5-9E41-8BE9-93F3942D7C5C}"/>
            </a:ext>
          </a:extLst>
        </xdr:cNvPr>
        <xdr:cNvCxnSpPr/>
      </xdr:nvCxnSpPr>
      <xdr:spPr>
        <a:xfrm flipH="1" flipV="1">
          <a:off x="13520477150" y="15976600"/>
          <a:ext cx="19050" cy="25336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73</xdr:row>
      <xdr:rowOff>63500</xdr:rowOff>
    </xdr:from>
    <xdr:to>
      <xdr:col>5</xdr:col>
      <xdr:colOff>711200</xdr:colOff>
      <xdr:row>73</xdr:row>
      <xdr:rowOff>82550</xdr:rowOff>
    </xdr:to>
    <xdr:cxnSp macro="">
      <xdr:nvCxnSpPr>
        <xdr:cNvPr id="22" name="Straight Arrow Connector 21">
          <a:extLst>
            <a:ext uri="{FF2B5EF4-FFF2-40B4-BE49-F238E27FC236}">
              <a16:creationId xmlns:a16="http://schemas.microsoft.com/office/drawing/2014/main" id="{C26D0203-0BA0-3946-8A6E-5BEF24E4DAA7}"/>
            </a:ext>
          </a:extLst>
        </xdr:cNvPr>
        <xdr:cNvCxnSpPr/>
      </xdr:nvCxnSpPr>
      <xdr:spPr>
        <a:xfrm>
          <a:off x="13520153300" y="17983200"/>
          <a:ext cx="2914650"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65</xdr:row>
      <xdr:rowOff>69850</xdr:rowOff>
    </xdr:from>
    <xdr:to>
      <xdr:col>5</xdr:col>
      <xdr:colOff>88900</xdr:colOff>
      <xdr:row>71</xdr:row>
      <xdr:rowOff>6350</xdr:rowOff>
    </xdr:to>
    <xdr:sp macro="" textlink="">
      <xdr:nvSpPr>
        <xdr:cNvPr id="23" name="Freeform 22">
          <a:extLst>
            <a:ext uri="{FF2B5EF4-FFF2-40B4-BE49-F238E27FC236}">
              <a16:creationId xmlns:a16="http://schemas.microsoft.com/office/drawing/2014/main" id="{C117BFAB-BAD3-304C-A6EE-77E29235ACF7}"/>
            </a:ext>
          </a:extLst>
        </xdr:cNvPr>
        <xdr:cNvSpPr/>
      </xdr:nvSpPr>
      <xdr:spPr>
        <a:xfrm>
          <a:off x="13520775600" y="163639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584200</xdr:colOff>
      <xdr:row>67</xdr:row>
      <xdr:rowOff>82550</xdr:rowOff>
    </xdr:from>
    <xdr:to>
      <xdr:col>4</xdr:col>
      <xdr:colOff>635000</xdr:colOff>
      <xdr:row>67</xdr:row>
      <xdr:rowOff>95250</xdr:rowOff>
    </xdr:to>
    <xdr:cxnSp macro="">
      <xdr:nvCxnSpPr>
        <xdr:cNvPr id="24" name="Straight Arrow Connector 23">
          <a:extLst>
            <a:ext uri="{FF2B5EF4-FFF2-40B4-BE49-F238E27FC236}">
              <a16:creationId xmlns:a16="http://schemas.microsoft.com/office/drawing/2014/main" id="{46B47D73-D8ED-9341-99C8-284F76F2FFB1}"/>
            </a:ext>
          </a:extLst>
        </xdr:cNvPr>
        <xdr:cNvCxnSpPr/>
      </xdr:nvCxnSpPr>
      <xdr:spPr>
        <a:xfrm flipV="1">
          <a:off x="13515178559" y="20122719"/>
          <a:ext cx="875941" cy="127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69850</xdr:colOff>
      <xdr:row>63</xdr:row>
      <xdr:rowOff>101600</xdr:rowOff>
    </xdr:from>
    <xdr:to>
      <xdr:col>4</xdr:col>
      <xdr:colOff>101600</xdr:colOff>
      <xdr:row>69</xdr:row>
      <xdr:rowOff>38100</xdr:rowOff>
    </xdr:to>
    <xdr:sp macro="" textlink="">
      <xdr:nvSpPr>
        <xdr:cNvPr id="25" name="Freeform 24">
          <a:extLst>
            <a:ext uri="{FF2B5EF4-FFF2-40B4-BE49-F238E27FC236}">
              <a16:creationId xmlns:a16="http://schemas.microsoft.com/office/drawing/2014/main" id="{026A75C5-CEA5-9540-8281-FB73AF29EFE3}"/>
            </a:ext>
          </a:extLst>
        </xdr:cNvPr>
        <xdr:cNvSpPr/>
      </xdr:nvSpPr>
      <xdr:spPr>
        <a:xfrm>
          <a:off x="13515711959" y="19323803"/>
          <a:ext cx="1682033" cy="116345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768350</xdr:colOff>
      <xdr:row>70</xdr:row>
      <xdr:rowOff>63500</xdr:rowOff>
    </xdr:from>
    <xdr:to>
      <xdr:col>4</xdr:col>
      <xdr:colOff>368300</xdr:colOff>
      <xdr:row>70</xdr:row>
      <xdr:rowOff>69850</xdr:rowOff>
    </xdr:to>
    <xdr:cxnSp macro="">
      <xdr:nvCxnSpPr>
        <xdr:cNvPr id="26" name="Straight Arrow Connector 25">
          <a:extLst>
            <a:ext uri="{FF2B5EF4-FFF2-40B4-BE49-F238E27FC236}">
              <a16:creationId xmlns:a16="http://schemas.microsoft.com/office/drawing/2014/main" id="{2F7674EC-6A6B-C848-80B2-15331A697DE4}"/>
            </a:ext>
          </a:extLst>
        </xdr:cNvPr>
        <xdr:cNvCxnSpPr/>
      </xdr:nvCxnSpPr>
      <xdr:spPr>
        <a:xfrm flipH="1" flipV="1">
          <a:off x="13521321700" y="17373600"/>
          <a:ext cx="425450" cy="6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342900</xdr:colOff>
      <xdr:row>66</xdr:row>
      <xdr:rowOff>196850</xdr:rowOff>
    </xdr:from>
    <xdr:to>
      <xdr:col>5</xdr:col>
      <xdr:colOff>374650</xdr:colOff>
      <xdr:row>72</xdr:row>
      <xdr:rowOff>133350</xdr:rowOff>
    </xdr:to>
    <xdr:sp macro="" textlink="">
      <xdr:nvSpPr>
        <xdr:cNvPr id="27" name="Freeform 26">
          <a:extLst>
            <a:ext uri="{FF2B5EF4-FFF2-40B4-BE49-F238E27FC236}">
              <a16:creationId xmlns:a16="http://schemas.microsoft.com/office/drawing/2014/main" id="{015B324F-4031-0F42-A13E-13ECC12625E7}"/>
            </a:ext>
          </a:extLst>
        </xdr:cNvPr>
        <xdr:cNvSpPr/>
      </xdr:nvSpPr>
      <xdr:spPr>
        <a:xfrm>
          <a:off x="13520489850" y="16694150"/>
          <a:ext cx="1682750" cy="1155700"/>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679451</xdr:colOff>
      <xdr:row>70</xdr:row>
      <xdr:rowOff>171450</xdr:rowOff>
    </xdr:from>
    <xdr:ext cx="1209793" cy="172227"/>
    <mc:AlternateContent xmlns:mc="http://schemas.openxmlformats.org/markup-compatibility/2006" xmlns:a14="http://schemas.microsoft.com/office/drawing/2010/main">
      <mc:Choice Requires="a14">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0</m:t>
                        </m:r>
                      </m:sub>
                    </m:sSub>
                    <m:r>
                      <a:rPr lang="en-US" sz="1100" b="0" i="1">
                        <a:latin typeface="Cambria Math" panose="02040503050406030204" pitchFamily="18" charset="0"/>
                      </a:rPr>
                      <m:t>(</m:t>
                    </m:r>
                    <m:r>
                      <a:rPr lang="en-US" sz="1100" b="0" i="1">
                        <a:latin typeface="Cambria Math" panose="02040503050406030204" pitchFamily="18" charset="0"/>
                      </a:rPr>
                      <m:t>𝐼𝑛𝑓𝑒𝑟𝑖𝑜𝑟</m:t>
                    </m:r>
                    <m:r>
                      <a:rPr lang="en-US" sz="1100" b="0" i="1">
                        <a:latin typeface="Cambria Math" panose="02040503050406030204" pitchFamily="18" charset="0"/>
                      </a:rPr>
                      <m:t>)</m:t>
                    </m:r>
                  </m:oMath>
                </m:oMathPara>
              </a14:m>
              <a:endParaRPr lang="en-US" sz="1100"/>
            </a:p>
          </xdr:txBody>
        </xdr:sp>
      </mc:Choice>
      <mc:Fallback xmlns="">
        <xdr:sp macro="" textlink="">
          <xdr:nvSpPr>
            <xdr:cNvPr id="28" name="TextBox 27">
              <a:extLst>
                <a:ext uri="{FF2B5EF4-FFF2-40B4-BE49-F238E27FC236}">
                  <a16:creationId xmlns:a16="http://schemas.microsoft.com/office/drawing/2014/main" id="{4A139D43-2D82-0C4D-87D2-5E7F6CF01732}"/>
                </a:ext>
              </a:extLst>
            </xdr:cNvPr>
            <xdr:cNvSpPr txBox="1"/>
          </xdr:nvSpPr>
          <xdr:spPr>
            <a:xfrm>
              <a:off x="13522277256" y="174815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𝐷_0 (𝐼𝑛𝑓𝑒𝑟𝑖𝑜𝑟)</a:t>
              </a:r>
              <a:endParaRPr lang="en-US" sz="1100"/>
            </a:p>
          </xdr:txBody>
        </xdr:sp>
      </mc:Fallback>
    </mc:AlternateContent>
    <xdr:clientData/>
  </xdr:oneCellAnchor>
  <xdr:oneCellAnchor>
    <xdr:from>
      <xdr:col>0</xdr:col>
      <xdr:colOff>641351</xdr:colOff>
      <xdr:row>68</xdr:row>
      <xdr:rowOff>171450</xdr:rowOff>
    </xdr:from>
    <xdr:ext cx="1209793" cy="172227"/>
    <mc:AlternateContent xmlns:mc="http://schemas.openxmlformats.org/markup-compatibility/2006" xmlns:a14="http://schemas.microsoft.com/office/drawing/2010/main">
      <mc:Choice Requires="a14">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29" name="TextBox 28">
              <a:extLst>
                <a:ext uri="{FF2B5EF4-FFF2-40B4-BE49-F238E27FC236}">
                  <a16:creationId xmlns:a16="http://schemas.microsoft.com/office/drawing/2014/main" id="{C2C33844-EDC5-5E40-BEA4-BD96BB0BC6EC}"/>
                </a:ext>
              </a:extLst>
            </xdr:cNvPr>
            <xdr:cNvSpPr txBox="1"/>
          </xdr:nvSpPr>
          <xdr:spPr>
            <a:xfrm>
              <a:off x="13517262980" y="20416111"/>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oneCellAnchor>
    <xdr:from>
      <xdr:col>2</xdr:col>
      <xdr:colOff>63501</xdr:colOff>
      <xdr:row>72</xdr:row>
      <xdr:rowOff>44450</xdr:rowOff>
    </xdr:from>
    <xdr:ext cx="1209793" cy="172227"/>
    <mc:AlternateContent xmlns:mc="http://schemas.openxmlformats.org/markup-compatibility/2006" xmlns:a14="http://schemas.microsoft.com/office/drawing/2010/main">
      <mc:Choice Requires="a14">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d>
                      <m:dPr>
                        <m:ctrlPr>
                          <a:rPr lang="en-US" sz="1100" b="0" i="1">
                            <a:latin typeface="Cambria Math" panose="02040503050406030204" pitchFamily="18" charset="0"/>
                          </a:rPr>
                        </m:ctrlPr>
                      </m:dPr>
                      <m:e>
                        <m:r>
                          <a:rPr lang="en-US" sz="1100" b="0" i="1">
                            <a:latin typeface="Cambria Math" panose="02040503050406030204" pitchFamily="18" charset="0"/>
                          </a:rPr>
                          <m:t>𝐼𝑛𝑓𝑒𝑟𝑖𝑜𝑟</m:t>
                        </m:r>
                      </m:e>
                    </m:d>
                    <m:r>
                      <a:rPr lang="en-US" sz="1100" b="0" i="0">
                        <a:latin typeface="Cambria Math" panose="02040503050406030204" pitchFamily="18" charset="0"/>
                      </a:rPr>
                      <m:t>, </m:t>
                    </m:r>
                    <m:r>
                      <m:rPr>
                        <m:sty m:val="p"/>
                      </m:rPr>
                      <a:rPr lang="en-US" sz="1100" b="0" i="0">
                        <a:latin typeface="Cambria Math" panose="02040503050406030204" pitchFamily="18" charset="0"/>
                      </a:rPr>
                      <m:t>I</m:t>
                    </m:r>
                    <m:r>
                      <a:rPr lang="en-US" sz="1100" b="0" i="1">
                        <a:latin typeface="Cambria Math" panose="02040503050406030204" pitchFamily="18" charset="0"/>
                        <a:ea typeface="Cambria Math" panose="02040503050406030204" pitchFamily="18" charset="0"/>
                      </a:rPr>
                      <m:t>↑</m:t>
                    </m:r>
                  </m:oMath>
                </m:oMathPara>
              </a14:m>
              <a:endParaRPr lang="en-US" sz="1100"/>
            </a:p>
          </xdr:txBody>
        </xdr:sp>
      </mc:Choice>
      <mc:Fallback xmlns="">
        <xdr:sp macro="" textlink="">
          <xdr:nvSpPr>
            <xdr:cNvPr id="30" name="TextBox 29">
              <a:extLst>
                <a:ext uri="{FF2B5EF4-FFF2-40B4-BE49-F238E27FC236}">
                  <a16:creationId xmlns:a16="http://schemas.microsoft.com/office/drawing/2014/main" id="{BB2DD3A9-9D33-A34D-B2DE-F3F48023FFE8}"/>
                </a:ext>
              </a:extLst>
            </xdr:cNvPr>
            <xdr:cNvSpPr txBox="1"/>
          </xdr:nvSpPr>
          <xdr:spPr>
            <a:xfrm>
              <a:off x="13522067706" y="17760950"/>
              <a:ext cx="120979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 (𝐼𝑛𝑓𝑒𝑟𝑖𝑜𝑟), I</a:t>
              </a:r>
              <a:r>
                <a:rPr lang="en-US" sz="1100" b="0" i="0">
                  <a:latin typeface="Cambria Math" panose="02040503050406030204" pitchFamily="18" charset="0"/>
                  <a:ea typeface="Cambria Math" panose="02040503050406030204" pitchFamily="18" charset="0"/>
                </a:rPr>
                <a:t>↑</a:t>
              </a:r>
              <a:endParaRPr lang="en-US" sz="1100"/>
            </a:p>
          </xdr:txBody>
        </xdr:sp>
      </mc:Fallback>
    </mc:AlternateContent>
    <xdr:clientData/>
  </xdr:oneCellAnchor>
  <xdr:twoCellAnchor>
    <xdr:from>
      <xdr:col>5</xdr:col>
      <xdr:colOff>368300</xdr:colOff>
      <xdr:row>115</xdr:row>
      <xdr:rowOff>88900</xdr:rowOff>
    </xdr:from>
    <xdr:to>
      <xdr:col>5</xdr:col>
      <xdr:colOff>387350</xdr:colOff>
      <xdr:row>127</xdr:row>
      <xdr:rowOff>184150</xdr:rowOff>
    </xdr:to>
    <xdr:cxnSp macro="">
      <xdr:nvCxnSpPr>
        <xdr:cNvPr id="5" name="Straight Arrow Connector 4">
          <a:extLst>
            <a:ext uri="{FF2B5EF4-FFF2-40B4-BE49-F238E27FC236}">
              <a16:creationId xmlns:a16="http://schemas.microsoft.com/office/drawing/2014/main" id="{375C5125-06B8-0C47-8A8C-0BD81067E5E0}"/>
            </a:ext>
          </a:extLst>
        </xdr:cNvPr>
        <xdr:cNvCxnSpPr/>
      </xdr:nvCxnSpPr>
      <xdr:spPr>
        <a:xfrm flipH="1" flipV="1">
          <a:off x="13514601068" y="8785171"/>
          <a:ext cx="19050" cy="2549148"/>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273050</xdr:colOff>
      <xdr:row>125</xdr:row>
      <xdr:rowOff>63500</xdr:rowOff>
    </xdr:from>
    <xdr:to>
      <xdr:col>5</xdr:col>
      <xdr:colOff>711200</xdr:colOff>
      <xdr:row>125</xdr:row>
      <xdr:rowOff>82550</xdr:rowOff>
    </xdr:to>
    <xdr:cxnSp macro="">
      <xdr:nvCxnSpPr>
        <xdr:cNvPr id="6" name="Straight Arrow Connector 5">
          <a:extLst>
            <a:ext uri="{FF2B5EF4-FFF2-40B4-BE49-F238E27FC236}">
              <a16:creationId xmlns:a16="http://schemas.microsoft.com/office/drawing/2014/main" id="{C389910B-0E08-194F-9E1D-D7FDEDB23764}"/>
            </a:ext>
          </a:extLst>
        </xdr:cNvPr>
        <xdr:cNvCxnSpPr/>
      </xdr:nvCxnSpPr>
      <xdr:spPr>
        <a:xfrm>
          <a:off x="13514277218" y="10804686"/>
          <a:ext cx="2913574" cy="19050"/>
        </a:xfrm>
        <a:prstGeom prst="straightConnector1">
          <a:avLst/>
        </a:prstGeom>
        <a:ln w="19050" cap="flat" cmpd="sng" algn="ctr">
          <a:solidFill>
            <a:schemeClr val="dk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57150</xdr:colOff>
      <xdr:row>117</xdr:row>
      <xdr:rowOff>69850</xdr:rowOff>
    </xdr:from>
    <xdr:to>
      <xdr:col>5</xdr:col>
      <xdr:colOff>88900</xdr:colOff>
      <xdr:row>123</xdr:row>
      <xdr:rowOff>6350</xdr:rowOff>
    </xdr:to>
    <xdr:sp macro="" textlink="">
      <xdr:nvSpPr>
        <xdr:cNvPr id="11" name="Freeform 10">
          <a:extLst>
            <a:ext uri="{FF2B5EF4-FFF2-40B4-BE49-F238E27FC236}">
              <a16:creationId xmlns:a16="http://schemas.microsoft.com/office/drawing/2014/main" id="{76C00023-A6BF-964F-890C-813E1D0A7442}"/>
            </a:ext>
          </a:extLst>
        </xdr:cNvPr>
        <xdr:cNvSpPr/>
      </xdr:nvSpPr>
      <xdr:spPr>
        <a:xfrm>
          <a:off x="13514899518" y="9175104"/>
          <a:ext cx="1682032" cy="1163449"/>
        </a:xfrm>
        <a:custGeom>
          <a:avLst/>
          <a:gdLst>
            <a:gd name="connsiteX0" fmla="*/ 0 w 1682750"/>
            <a:gd name="connsiteY0" fmla="*/ 0 h 1155700"/>
            <a:gd name="connsiteX1" fmla="*/ 476250 w 1682750"/>
            <a:gd name="connsiteY1" fmla="*/ 660400 h 1155700"/>
            <a:gd name="connsiteX2" fmla="*/ 1682750 w 1682750"/>
            <a:gd name="connsiteY2" fmla="*/ 1155700 h 1155700"/>
          </a:gdLst>
          <a:ahLst/>
          <a:cxnLst>
            <a:cxn ang="0">
              <a:pos x="connsiteX0" y="connsiteY0"/>
            </a:cxn>
            <a:cxn ang="0">
              <a:pos x="connsiteX1" y="connsiteY1"/>
            </a:cxn>
            <a:cxn ang="0">
              <a:pos x="connsiteX2" y="connsiteY2"/>
            </a:cxn>
          </a:cxnLst>
          <a:rect l="l" t="t" r="r" b="b"/>
          <a:pathLst>
            <a:path w="1682750" h="1155700">
              <a:moveTo>
                <a:pt x="0" y="0"/>
              </a:moveTo>
              <a:cubicBezTo>
                <a:pt x="97896" y="233891"/>
                <a:pt x="195792" y="467783"/>
                <a:pt x="476250" y="660400"/>
              </a:cubicBezTo>
              <a:cubicBezTo>
                <a:pt x="756708" y="853017"/>
                <a:pt x="1219729" y="1004358"/>
                <a:pt x="1682750" y="115570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234236</xdr:colOff>
      <xdr:row>120</xdr:row>
      <xdr:rowOff>117118</xdr:rowOff>
    </xdr:from>
    <xdr:to>
      <xdr:col>4</xdr:col>
      <xdr:colOff>373314</xdr:colOff>
      <xdr:row>121</xdr:row>
      <xdr:rowOff>76859</xdr:rowOff>
    </xdr:to>
    <xdr:sp macro="" textlink="">
      <xdr:nvSpPr>
        <xdr:cNvPr id="15" name="Oval 14">
          <a:extLst>
            <a:ext uri="{FF2B5EF4-FFF2-40B4-BE49-F238E27FC236}">
              <a16:creationId xmlns:a16="http://schemas.microsoft.com/office/drawing/2014/main" id="{03D855E9-EE0E-EECE-2CCC-1E06789D8FCB}"/>
            </a:ext>
          </a:extLst>
        </xdr:cNvPr>
        <xdr:cNvSpPr/>
      </xdr:nvSpPr>
      <xdr:spPr>
        <a:xfrm>
          <a:off x="13548294121" y="31028991"/>
          <a:ext cx="139078" cy="164698"/>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a:t>
          </a:r>
        </a:p>
      </xdr:txBody>
    </xdr:sp>
    <xdr:clientData/>
  </xdr:twoCellAnchor>
  <xdr:twoCellAnchor>
    <xdr:from>
      <xdr:col>4</xdr:col>
      <xdr:colOff>347694</xdr:colOff>
      <xdr:row>118</xdr:row>
      <xdr:rowOff>182997</xdr:rowOff>
    </xdr:from>
    <xdr:to>
      <xdr:col>4</xdr:col>
      <xdr:colOff>651470</xdr:colOff>
      <xdr:row>120</xdr:row>
      <xdr:rowOff>87839</xdr:rowOff>
    </xdr:to>
    <xdr:cxnSp macro="">
      <xdr:nvCxnSpPr>
        <xdr:cNvPr id="31" name="Straight Arrow Connector 30">
          <a:extLst>
            <a:ext uri="{FF2B5EF4-FFF2-40B4-BE49-F238E27FC236}">
              <a16:creationId xmlns:a16="http://schemas.microsoft.com/office/drawing/2014/main" id="{819A355C-69BF-DC89-7CAA-0ECC26EC5C81}"/>
            </a:ext>
          </a:extLst>
        </xdr:cNvPr>
        <xdr:cNvCxnSpPr/>
      </xdr:nvCxnSpPr>
      <xdr:spPr>
        <a:xfrm flipH="1" flipV="1">
          <a:off x="13548015965" y="30684957"/>
          <a:ext cx="303776" cy="31475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618530</xdr:colOff>
      <xdr:row>117</xdr:row>
      <xdr:rowOff>25618</xdr:rowOff>
    </xdr:from>
    <xdr:to>
      <xdr:col>5</xdr:col>
      <xdr:colOff>259856</xdr:colOff>
      <xdr:row>118</xdr:row>
      <xdr:rowOff>186656</xdr:rowOff>
    </xdr:to>
    <xdr:sp macro="" textlink="">
      <xdr:nvSpPr>
        <xdr:cNvPr id="32" name="Oval 31">
          <a:extLst>
            <a:ext uri="{FF2B5EF4-FFF2-40B4-BE49-F238E27FC236}">
              <a16:creationId xmlns:a16="http://schemas.microsoft.com/office/drawing/2014/main" id="{7C679229-B9E0-661A-AB84-36AFDFE6C5CB}"/>
            </a:ext>
          </a:extLst>
        </xdr:cNvPr>
        <xdr:cNvSpPr/>
      </xdr:nvSpPr>
      <xdr:spPr>
        <a:xfrm>
          <a:off x="13547580432" y="30322621"/>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K2</a:t>
          </a:r>
        </a:p>
      </xdr:txBody>
    </xdr:sp>
    <xdr:clientData/>
  </xdr:twoCellAnchor>
  <xdr:twoCellAnchor>
    <xdr:from>
      <xdr:col>3</xdr:col>
      <xdr:colOff>468473</xdr:colOff>
      <xdr:row>121</xdr:row>
      <xdr:rowOff>14640</xdr:rowOff>
    </xdr:from>
    <xdr:to>
      <xdr:col>4</xdr:col>
      <xdr:colOff>153718</xdr:colOff>
      <xdr:row>122</xdr:row>
      <xdr:rowOff>0</xdr:rowOff>
    </xdr:to>
    <xdr:cxnSp macro="">
      <xdr:nvCxnSpPr>
        <xdr:cNvPr id="33" name="Straight Arrow Connector 32">
          <a:extLst>
            <a:ext uri="{FF2B5EF4-FFF2-40B4-BE49-F238E27FC236}">
              <a16:creationId xmlns:a16="http://schemas.microsoft.com/office/drawing/2014/main" id="{95C67DE3-B39E-AAA5-CCAF-896C0A32C0BB}"/>
            </a:ext>
          </a:extLst>
        </xdr:cNvPr>
        <xdr:cNvCxnSpPr/>
      </xdr:nvCxnSpPr>
      <xdr:spPr>
        <a:xfrm>
          <a:off x="13548513717" y="31131470"/>
          <a:ext cx="512392" cy="19031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29279</xdr:colOff>
      <xdr:row>121</xdr:row>
      <xdr:rowOff>150056</xdr:rowOff>
    </xdr:from>
    <xdr:to>
      <xdr:col>3</xdr:col>
      <xdr:colOff>497752</xdr:colOff>
      <xdr:row>123</xdr:row>
      <xdr:rowOff>106137</xdr:rowOff>
    </xdr:to>
    <xdr:sp macro="" textlink="">
      <xdr:nvSpPr>
        <xdr:cNvPr id="35" name="Oval 34">
          <a:extLst>
            <a:ext uri="{FF2B5EF4-FFF2-40B4-BE49-F238E27FC236}">
              <a16:creationId xmlns:a16="http://schemas.microsoft.com/office/drawing/2014/main" id="{BB43D425-B90A-DA88-A700-345428DF4260}"/>
            </a:ext>
          </a:extLst>
        </xdr:cNvPr>
        <xdr:cNvSpPr/>
      </xdr:nvSpPr>
      <xdr:spPr>
        <a:xfrm>
          <a:off x="13548996830" y="31266886"/>
          <a:ext cx="468473" cy="365995"/>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K3</a:t>
          </a:r>
        </a:p>
      </xdr:txBody>
    </xdr:sp>
    <xdr:clientData/>
  </xdr:twoCellAnchor>
  <xdr:twoCellAnchor>
    <xdr:from>
      <xdr:col>6</xdr:col>
      <xdr:colOff>283882</xdr:colOff>
      <xdr:row>98</xdr:row>
      <xdr:rowOff>134471</xdr:rowOff>
    </xdr:from>
    <xdr:to>
      <xdr:col>6</xdr:col>
      <xdr:colOff>287617</xdr:colOff>
      <xdr:row>104</xdr:row>
      <xdr:rowOff>7470</xdr:rowOff>
    </xdr:to>
    <xdr:cxnSp macro="">
      <xdr:nvCxnSpPr>
        <xdr:cNvPr id="38" name="Straight Arrow Connector 37">
          <a:extLst>
            <a:ext uri="{FF2B5EF4-FFF2-40B4-BE49-F238E27FC236}">
              <a16:creationId xmlns:a16="http://schemas.microsoft.com/office/drawing/2014/main" id="{719E829E-4B86-2530-CE7D-D8B1F2B5C2FB}"/>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56029</xdr:colOff>
      <xdr:row>103</xdr:row>
      <xdr:rowOff>97117</xdr:rowOff>
    </xdr:from>
    <xdr:to>
      <xdr:col>6</xdr:col>
      <xdr:colOff>407147</xdr:colOff>
      <xdr:row>103</xdr:row>
      <xdr:rowOff>100853</xdr:rowOff>
    </xdr:to>
    <xdr:cxnSp macro="">
      <xdr:nvCxnSpPr>
        <xdr:cNvPr id="39" name="Straight Arrow Connector 38">
          <a:extLst>
            <a:ext uri="{FF2B5EF4-FFF2-40B4-BE49-F238E27FC236}">
              <a16:creationId xmlns:a16="http://schemas.microsoft.com/office/drawing/2014/main" id="{66449650-BA6D-5D8B-18D1-E65950892E92}"/>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194235</xdr:colOff>
      <xdr:row>100</xdr:row>
      <xdr:rowOff>14941</xdr:rowOff>
    </xdr:from>
    <xdr:to>
      <xdr:col>6</xdr:col>
      <xdr:colOff>134470</xdr:colOff>
      <xdr:row>102</xdr:row>
      <xdr:rowOff>153147</xdr:rowOff>
    </xdr:to>
    <xdr:sp macro="" textlink="">
      <xdr:nvSpPr>
        <xdr:cNvPr id="42" name="Freeform 41">
          <a:extLst>
            <a:ext uri="{FF2B5EF4-FFF2-40B4-BE49-F238E27FC236}">
              <a16:creationId xmlns:a16="http://schemas.microsoft.com/office/drawing/2014/main" id="{0CDC14E7-786B-1CC1-37D9-7907A3EE36DE}"/>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5</xdr:col>
      <xdr:colOff>803792</xdr:colOff>
      <xdr:row>100</xdr:row>
      <xdr:rowOff>74705</xdr:rowOff>
    </xdr:from>
    <xdr:to>
      <xdr:col>6</xdr:col>
      <xdr:colOff>121771</xdr:colOff>
      <xdr:row>101</xdr:row>
      <xdr:rowOff>78440</xdr:rowOff>
    </xdr:to>
    <xdr:pic>
      <xdr:nvPicPr>
        <xdr:cNvPr id="43" name="Picture 42">
          <a:extLst>
            <a:ext uri="{FF2B5EF4-FFF2-40B4-BE49-F238E27FC236}">
              <a16:creationId xmlns:a16="http://schemas.microsoft.com/office/drawing/2014/main" id="{42CAC5BC-2F71-8D8E-696D-F41ADCB10824}"/>
            </a:ext>
          </a:extLst>
        </xdr:cNvPr>
        <xdr:cNvPicPr>
          <a:picLocks noChangeAspect="1"/>
        </xdr:cNvPicPr>
      </xdr:nvPicPr>
      <xdr:blipFill>
        <a:blip xmlns:r="http://schemas.openxmlformats.org/officeDocument/2006/relationships" r:embed="rId1"/>
        <a:stretch>
          <a:fillRect/>
        </a:stretch>
      </xdr:blipFill>
      <xdr:spPr>
        <a:xfrm>
          <a:off x="13703447170" y="20801852"/>
          <a:ext cx="154685" cy="205441"/>
        </a:xfrm>
        <a:prstGeom prst="rect">
          <a:avLst/>
        </a:prstGeom>
      </xdr:spPr>
    </xdr:pic>
    <xdr:clientData/>
  </xdr:twoCellAnchor>
  <xdr:twoCellAnchor editAs="oneCell">
    <xdr:from>
      <xdr:col>5</xdr:col>
      <xdr:colOff>400380</xdr:colOff>
      <xdr:row>101</xdr:row>
      <xdr:rowOff>156881</xdr:rowOff>
    </xdr:from>
    <xdr:to>
      <xdr:col>5</xdr:col>
      <xdr:colOff>555065</xdr:colOff>
      <xdr:row>102</xdr:row>
      <xdr:rowOff>160616</xdr:rowOff>
    </xdr:to>
    <xdr:pic>
      <xdr:nvPicPr>
        <xdr:cNvPr id="44" name="Picture 43">
          <a:extLst>
            <a:ext uri="{FF2B5EF4-FFF2-40B4-BE49-F238E27FC236}">
              <a16:creationId xmlns:a16="http://schemas.microsoft.com/office/drawing/2014/main" id="{A9C19BE8-3987-64AE-CA10-D2E70B659E14}"/>
            </a:ext>
          </a:extLst>
        </xdr:cNvPr>
        <xdr:cNvPicPr>
          <a:picLocks noChangeAspect="1"/>
        </xdr:cNvPicPr>
      </xdr:nvPicPr>
      <xdr:blipFill>
        <a:blip xmlns:r="http://schemas.openxmlformats.org/officeDocument/2006/relationships" r:embed="rId1"/>
        <a:stretch>
          <a:fillRect/>
        </a:stretch>
      </xdr:blipFill>
      <xdr:spPr>
        <a:xfrm>
          <a:off x="13703850582" y="21085734"/>
          <a:ext cx="154685" cy="205441"/>
        </a:xfrm>
        <a:prstGeom prst="rect">
          <a:avLst/>
        </a:prstGeom>
      </xdr:spPr>
    </xdr:pic>
    <xdr:clientData/>
  </xdr:twoCellAnchor>
  <xdr:twoCellAnchor>
    <xdr:from>
      <xdr:col>8</xdr:col>
      <xdr:colOff>283882</xdr:colOff>
      <xdr:row>98</xdr:row>
      <xdr:rowOff>134471</xdr:rowOff>
    </xdr:from>
    <xdr:to>
      <xdr:col>8</xdr:col>
      <xdr:colOff>287617</xdr:colOff>
      <xdr:row>104</xdr:row>
      <xdr:rowOff>7470</xdr:rowOff>
    </xdr:to>
    <xdr:cxnSp macro="">
      <xdr:nvCxnSpPr>
        <xdr:cNvPr id="45" name="Straight Arrow Connector 44">
          <a:extLst>
            <a:ext uri="{FF2B5EF4-FFF2-40B4-BE49-F238E27FC236}">
              <a16:creationId xmlns:a16="http://schemas.microsoft.com/office/drawing/2014/main" id="{A1A01DD0-1B2F-324F-BB05-D3D2E8E71557}"/>
            </a:ext>
          </a:extLst>
        </xdr:cNvPr>
        <xdr:cNvCxnSpPr/>
      </xdr:nvCxnSpPr>
      <xdr:spPr>
        <a:xfrm flipV="1">
          <a:off x="13703281324" y="20458206"/>
          <a:ext cx="3735" cy="108323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56029</xdr:colOff>
      <xdr:row>103</xdr:row>
      <xdr:rowOff>97117</xdr:rowOff>
    </xdr:from>
    <xdr:to>
      <xdr:col>8</xdr:col>
      <xdr:colOff>407147</xdr:colOff>
      <xdr:row>103</xdr:row>
      <xdr:rowOff>100853</xdr:rowOff>
    </xdr:to>
    <xdr:cxnSp macro="">
      <xdr:nvCxnSpPr>
        <xdr:cNvPr id="46" name="Straight Arrow Connector 45">
          <a:extLst>
            <a:ext uri="{FF2B5EF4-FFF2-40B4-BE49-F238E27FC236}">
              <a16:creationId xmlns:a16="http://schemas.microsoft.com/office/drawing/2014/main" id="{E5378C3C-E9F6-9B45-92E2-2A635EB994C5}"/>
            </a:ext>
          </a:extLst>
        </xdr:cNvPr>
        <xdr:cNvCxnSpPr/>
      </xdr:nvCxnSpPr>
      <xdr:spPr>
        <a:xfrm flipV="1">
          <a:off x="13703161794" y="21429382"/>
          <a:ext cx="1187824" cy="373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194235</xdr:colOff>
      <xdr:row>100</xdr:row>
      <xdr:rowOff>14941</xdr:rowOff>
    </xdr:from>
    <xdr:to>
      <xdr:col>8</xdr:col>
      <xdr:colOff>134470</xdr:colOff>
      <xdr:row>102</xdr:row>
      <xdr:rowOff>153147</xdr:rowOff>
    </xdr:to>
    <xdr:sp macro="" textlink="">
      <xdr:nvSpPr>
        <xdr:cNvPr id="47" name="Freeform 46">
          <a:extLst>
            <a:ext uri="{FF2B5EF4-FFF2-40B4-BE49-F238E27FC236}">
              <a16:creationId xmlns:a16="http://schemas.microsoft.com/office/drawing/2014/main" id="{943A5CD4-BE7D-984F-ABDD-8C421E561113}"/>
            </a:ext>
          </a:extLst>
        </xdr:cNvPr>
        <xdr:cNvSpPr/>
      </xdr:nvSpPr>
      <xdr:spPr>
        <a:xfrm>
          <a:off x="13703434471" y="20742088"/>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6</xdr:col>
      <xdr:colOff>672353</xdr:colOff>
      <xdr:row>99</xdr:row>
      <xdr:rowOff>78441</xdr:rowOff>
    </xdr:from>
    <xdr:to>
      <xdr:col>7</xdr:col>
      <xdr:colOff>612588</xdr:colOff>
      <xdr:row>102</xdr:row>
      <xdr:rowOff>14941</xdr:rowOff>
    </xdr:to>
    <xdr:sp macro="" textlink="">
      <xdr:nvSpPr>
        <xdr:cNvPr id="50" name="Freeform 49">
          <a:extLst>
            <a:ext uri="{FF2B5EF4-FFF2-40B4-BE49-F238E27FC236}">
              <a16:creationId xmlns:a16="http://schemas.microsoft.com/office/drawing/2014/main" id="{9192A6FA-6023-2BAE-23A1-98809AB14DE4}"/>
            </a:ext>
          </a:extLst>
        </xdr:cNvPr>
        <xdr:cNvSpPr/>
      </xdr:nvSpPr>
      <xdr:spPr>
        <a:xfrm>
          <a:off x="13702119647" y="20603882"/>
          <a:ext cx="776941" cy="541618"/>
        </a:xfrm>
        <a:custGeom>
          <a:avLst/>
          <a:gdLst>
            <a:gd name="connsiteX0" fmla="*/ 0 w 776941"/>
            <a:gd name="connsiteY0" fmla="*/ 0 h 541618"/>
            <a:gd name="connsiteX1" fmla="*/ 268941 w 776941"/>
            <a:gd name="connsiteY1" fmla="*/ 377265 h 541618"/>
            <a:gd name="connsiteX2" fmla="*/ 776941 w 776941"/>
            <a:gd name="connsiteY2" fmla="*/ 541618 h 541618"/>
          </a:gdLst>
          <a:ahLst/>
          <a:cxnLst>
            <a:cxn ang="0">
              <a:pos x="connsiteX0" y="connsiteY0"/>
            </a:cxn>
            <a:cxn ang="0">
              <a:pos x="connsiteX1" y="connsiteY1"/>
            </a:cxn>
            <a:cxn ang="0">
              <a:pos x="connsiteX2" y="connsiteY2"/>
            </a:cxn>
          </a:cxnLst>
          <a:rect l="l" t="t" r="r" b="b"/>
          <a:pathLst>
            <a:path w="776941" h="541618">
              <a:moveTo>
                <a:pt x="0" y="0"/>
              </a:moveTo>
              <a:cubicBezTo>
                <a:pt x="69725" y="143497"/>
                <a:pt x="139451" y="286995"/>
                <a:pt x="268941" y="377265"/>
              </a:cubicBezTo>
              <a:cubicBezTo>
                <a:pt x="398431" y="467535"/>
                <a:pt x="587686" y="504576"/>
                <a:pt x="776941" y="541618"/>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6</xdr:col>
      <xdr:colOff>401988</xdr:colOff>
      <xdr:row>26</xdr:row>
      <xdr:rowOff>167199</xdr:rowOff>
    </xdr:from>
    <xdr:to>
      <xdr:col>6</xdr:col>
      <xdr:colOff>569187</xdr:colOff>
      <xdr:row>29</xdr:row>
      <xdr:rowOff>71148</xdr:rowOff>
    </xdr:to>
    <xdr:sp macro="" textlink="">
      <xdr:nvSpPr>
        <xdr:cNvPr id="2" name="Left Brace 1">
          <a:extLst>
            <a:ext uri="{FF2B5EF4-FFF2-40B4-BE49-F238E27FC236}">
              <a16:creationId xmlns:a16="http://schemas.microsoft.com/office/drawing/2014/main" id="{FB1DF528-36CD-2B3C-9931-D5D1566A4FD5}"/>
            </a:ext>
          </a:extLst>
        </xdr:cNvPr>
        <xdr:cNvSpPr/>
      </xdr:nvSpPr>
      <xdr:spPr>
        <a:xfrm>
          <a:off x="13516556639" y="25140308"/>
          <a:ext cx="167199" cy="512269"/>
        </a:xfrm>
        <a:prstGeom prst="leftBrace">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42689</xdr:colOff>
      <xdr:row>168</xdr:row>
      <xdr:rowOff>10672</xdr:rowOff>
    </xdr:from>
    <xdr:to>
      <xdr:col>2</xdr:col>
      <xdr:colOff>213446</xdr:colOff>
      <xdr:row>168</xdr:row>
      <xdr:rowOff>202773</xdr:rowOff>
    </xdr:to>
    <xdr:sp macro="" textlink="">
      <xdr:nvSpPr>
        <xdr:cNvPr id="3" name="Rectangle 2">
          <a:extLst>
            <a:ext uri="{FF2B5EF4-FFF2-40B4-BE49-F238E27FC236}">
              <a16:creationId xmlns:a16="http://schemas.microsoft.com/office/drawing/2014/main" id="{DBEF35B8-1C6A-776E-6E19-D335FC884C34}"/>
            </a:ext>
          </a:extLst>
        </xdr:cNvPr>
        <xdr:cNvSpPr/>
      </xdr:nvSpPr>
      <xdr:spPr>
        <a:xfrm>
          <a:off x="13520213669" y="4524330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572745</xdr:colOff>
      <xdr:row>171</xdr:row>
      <xdr:rowOff>7115</xdr:rowOff>
    </xdr:from>
    <xdr:to>
      <xdr:col>3</xdr:col>
      <xdr:colOff>743502</xdr:colOff>
      <xdr:row>171</xdr:row>
      <xdr:rowOff>199216</xdr:rowOff>
    </xdr:to>
    <xdr:sp macro="" textlink="">
      <xdr:nvSpPr>
        <xdr:cNvPr id="4" name="Rectangle 3">
          <a:extLst>
            <a:ext uri="{FF2B5EF4-FFF2-40B4-BE49-F238E27FC236}">
              <a16:creationId xmlns:a16="http://schemas.microsoft.com/office/drawing/2014/main" id="{FB7DA998-4B03-6895-A78C-E7482AF3E686}"/>
            </a:ext>
          </a:extLst>
        </xdr:cNvPr>
        <xdr:cNvSpPr/>
      </xdr:nvSpPr>
      <xdr:spPr>
        <a:xfrm>
          <a:off x="13518858291" y="45862297"/>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668796</xdr:colOff>
      <xdr:row>171</xdr:row>
      <xdr:rowOff>3558</xdr:rowOff>
    </xdr:from>
    <xdr:to>
      <xdr:col>0</xdr:col>
      <xdr:colOff>839553</xdr:colOff>
      <xdr:row>171</xdr:row>
      <xdr:rowOff>195659</xdr:rowOff>
    </xdr:to>
    <xdr:sp macro="" textlink="">
      <xdr:nvSpPr>
        <xdr:cNvPr id="5" name="Rectangle 4">
          <a:extLst>
            <a:ext uri="{FF2B5EF4-FFF2-40B4-BE49-F238E27FC236}">
              <a16:creationId xmlns:a16="http://schemas.microsoft.com/office/drawing/2014/main" id="{ABFA0FE3-3E17-2186-5644-15DC2F46F793}"/>
            </a:ext>
          </a:extLst>
        </xdr:cNvPr>
        <xdr:cNvSpPr/>
      </xdr:nvSpPr>
      <xdr:spPr>
        <a:xfrm>
          <a:off x="13521312912" y="4585874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85379</xdr:colOff>
      <xdr:row>196</xdr:row>
      <xdr:rowOff>14229</xdr:rowOff>
    </xdr:from>
    <xdr:to>
      <xdr:col>2</xdr:col>
      <xdr:colOff>256136</xdr:colOff>
      <xdr:row>196</xdr:row>
      <xdr:rowOff>206330</xdr:rowOff>
    </xdr:to>
    <xdr:sp macro="" textlink="">
      <xdr:nvSpPr>
        <xdr:cNvPr id="9" name="Rectangle 8">
          <a:extLst>
            <a:ext uri="{FF2B5EF4-FFF2-40B4-BE49-F238E27FC236}">
              <a16:creationId xmlns:a16="http://schemas.microsoft.com/office/drawing/2014/main" id="{BDC7055A-254E-5749-81B5-D17C76439C97}"/>
            </a:ext>
          </a:extLst>
        </xdr:cNvPr>
        <xdr:cNvSpPr/>
      </xdr:nvSpPr>
      <xdr:spPr>
        <a:xfrm>
          <a:off x="13520170979" y="51155742"/>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544286</xdr:colOff>
      <xdr:row>201</xdr:row>
      <xdr:rowOff>10672</xdr:rowOff>
    </xdr:from>
    <xdr:to>
      <xdr:col>3</xdr:col>
      <xdr:colOff>715043</xdr:colOff>
      <xdr:row>202</xdr:row>
      <xdr:rowOff>0</xdr:rowOff>
    </xdr:to>
    <xdr:sp macro="" textlink="">
      <xdr:nvSpPr>
        <xdr:cNvPr id="10" name="Rectangle 9">
          <a:extLst>
            <a:ext uri="{FF2B5EF4-FFF2-40B4-BE49-F238E27FC236}">
              <a16:creationId xmlns:a16="http://schemas.microsoft.com/office/drawing/2014/main" id="{A8D6FDA6-04E1-CE46-8D1F-ECA5FB8A11E0}"/>
            </a:ext>
          </a:extLst>
        </xdr:cNvPr>
        <xdr:cNvSpPr/>
      </xdr:nvSpPr>
      <xdr:spPr>
        <a:xfrm>
          <a:off x="13518886750" y="5218028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704371</xdr:colOff>
      <xdr:row>201</xdr:row>
      <xdr:rowOff>10673</xdr:rowOff>
    </xdr:from>
    <xdr:to>
      <xdr:col>0</xdr:col>
      <xdr:colOff>875128</xdr:colOff>
      <xdr:row>202</xdr:row>
      <xdr:rowOff>1</xdr:rowOff>
    </xdr:to>
    <xdr:sp macro="" textlink="">
      <xdr:nvSpPr>
        <xdr:cNvPr id="11" name="Rectangle 10">
          <a:extLst>
            <a:ext uri="{FF2B5EF4-FFF2-40B4-BE49-F238E27FC236}">
              <a16:creationId xmlns:a16="http://schemas.microsoft.com/office/drawing/2014/main" id="{42F29786-5E99-A442-885C-DAE6C3559485}"/>
            </a:ext>
          </a:extLst>
        </xdr:cNvPr>
        <xdr:cNvSpPr/>
      </xdr:nvSpPr>
      <xdr:spPr>
        <a:xfrm>
          <a:off x="13521277337" y="52180281"/>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5</xdr:col>
      <xdr:colOff>571714</xdr:colOff>
      <xdr:row>184</xdr:row>
      <xdr:rowOff>200401</xdr:rowOff>
    </xdr:from>
    <xdr:to>
      <xdr:col>7</xdr:col>
      <xdr:colOff>154180</xdr:colOff>
      <xdr:row>191</xdr:row>
      <xdr:rowOff>74084</xdr:rowOff>
    </xdr:to>
    <xdr:pic>
      <xdr:nvPicPr>
        <xdr:cNvPr id="12" name="Picture 11" descr="Amazon.com: ראש תפוחי אדמה קלאסי, כולל 13 חלקים וחתיכות ליצירת פנים  מצחיקות, מושלם למילוי סלסלת פסחא, צעצועים ומתנות לילדים, בגילאי שנתיים  ומעלה : צעצועים ומשחקים">
          <a:extLst>
            <a:ext uri="{FF2B5EF4-FFF2-40B4-BE49-F238E27FC236}">
              <a16:creationId xmlns:a16="http://schemas.microsoft.com/office/drawing/2014/main" id="{83E0E965-9172-431C-2768-0E73C6B194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519059320" y="39028980"/>
          <a:ext cx="1233466" cy="13007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56919</xdr:colOff>
      <xdr:row>223</xdr:row>
      <xdr:rowOff>10671</xdr:rowOff>
    </xdr:from>
    <xdr:to>
      <xdr:col>4</xdr:col>
      <xdr:colOff>227676</xdr:colOff>
      <xdr:row>223</xdr:row>
      <xdr:rowOff>202772</xdr:rowOff>
    </xdr:to>
    <xdr:sp macro="" textlink="">
      <xdr:nvSpPr>
        <xdr:cNvPr id="13" name="Rectangle 12">
          <a:extLst>
            <a:ext uri="{FF2B5EF4-FFF2-40B4-BE49-F238E27FC236}">
              <a16:creationId xmlns:a16="http://schemas.microsoft.com/office/drawing/2014/main" id="{2B03F64E-06B3-FD42-9D3C-FDBA1BD89CDC}"/>
            </a:ext>
          </a:extLst>
        </xdr:cNvPr>
        <xdr:cNvSpPr/>
      </xdr:nvSpPr>
      <xdr:spPr>
        <a:xfrm>
          <a:off x="13518548795" y="56858290"/>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5</xdr:col>
      <xdr:colOff>586975</xdr:colOff>
      <xdr:row>227</xdr:row>
      <xdr:rowOff>7115</xdr:rowOff>
    </xdr:from>
    <xdr:to>
      <xdr:col>5</xdr:col>
      <xdr:colOff>757732</xdr:colOff>
      <xdr:row>227</xdr:row>
      <xdr:rowOff>199216</xdr:rowOff>
    </xdr:to>
    <xdr:sp macro="" textlink="">
      <xdr:nvSpPr>
        <xdr:cNvPr id="14" name="Rectangle 13">
          <a:extLst>
            <a:ext uri="{FF2B5EF4-FFF2-40B4-BE49-F238E27FC236}">
              <a16:creationId xmlns:a16="http://schemas.microsoft.com/office/drawing/2014/main" id="{A5861B9E-2EB2-634D-8C0F-642446725878}"/>
            </a:ext>
          </a:extLst>
        </xdr:cNvPr>
        <xdr:cNvSpPr/>
      </xdr:nvSpPr>
      <xdr:spPr>
        <a:xfrm>
          <a:off x="13517193416" y="57680056"/>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693699</xdr:colOff>
      <xdr:row>227</xdr:row>
      <xdr:rowOff>7114</xdr:rowOff>
    </xdr:from>
    <xdr:to>
      <xdr:col>0</xdr:col>
      <xdr:colOff>864456</xdr:colOff>
      <xdr:row>227</xdr:row>
      <xdr:rowOff>199215</xdr:rowOff>
    </xdr:to>
    <xdr:sp macro="" textlink="">
      <xdr:nvSpPr>
        <xdr:cNvPr id="15" name="Rectangle 14">
          <a:extLst>
            <a:ext uri="{FF2B5EF4-FFF2-40B4-BE49-F238E27FC236}">
              <a16:creationId xmlns:a16="http://schemas.microsoft.com/office/drawing/2014/main" id="{0A12F23B-F13E-E448-922D-4F836C285EDB}"/>
            </a:ext>
          </a:extLst>
        </xdr:cNvPr>
        <xdr:cNvSpPr/>
      </xdr:nvSpPr>
      <xdr:spPr>
        <a:xfrm>
          <a:off x="13521288009" y="57680055"/>
          <a:ext cx="170757" cy="19210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56854</xdr:colOff>
      <xdr:row>253</xdr:row>
      <xdr:rowOff>5349</xdr:rowOff>
    </xdr:from>
    <xdr:to>
      <xdr:col>2</xdr:col>
      <xdr:colOff>227611</xdr:colOff>
      <xdr:row>253</xdr:row>
      <xdr:rowOff>199413</xdr:rowOff>
    </xdr:to>
    <xdr:sp macro="" textlink="">
      <xdr:nvSpPr>
        <xdr:cNvPr id="16" name="Rectangle 15">
          <a:extLst>
            <a:ext uri="{FF2B5EF4-FFF2-40B4-BE49-F238E27FC236}">
              <a16:creationId xmlns:a16="http://schemas.microsoft.com/office/drawing/2014/main" id="{3974828C-C4E5-BD46-B484-918C12F30014}"/>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146760</xdr:colOff>
      <xdr:row>256</xdr:row>
      <xdr:rowOff>12107</xdr:rowOff>
    </xdr:from>
    <xdr:to>
      <xdr:col>3</xdr:col>
      <xdr:colOff>317517</xdr:colOff>
      <xdr:row>257</xdr:row>
      <xdr:rowOff>1435</xdr:rowOff>
    </xdr:to>
    <xdr:sp macro="" textlink="">
      <xdr:nvSpPr>
        <xdr:cNvPr id="17" name="Rectangle 16">
          <a:extLst>
            <a:ext uri="{FF2B5EF4-FFF2-40B4-BE49-F238E27FC236}">
              <a16:creationId xmlns:a16="http://schemas.microsoft.com/office/drawing/2014/main" id="{2143BC74-D050-C845-9B28-880B78CA5FBA}"/>
            </a:ext>
          </a:extLst>
        </xdr:cNvPr>
        <xdr:cNvSpPr/>
      </xdr:nvSpPr>
      <xdr:spPr>
        <a:xfrm>
          <a:off x="13519577848" y="64295860"/>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646655</xdr:colOff>
      <xdr:row>256</xdr:row>
      <xdr:rowOff>10063</xdr:rowOff>
    </xdr:from>
    <xdr:to>
      <xdr:col>0</xdr:col>
      <xdr:colOff>817412</xdr:colOff>
      <xdr:row>256</xdr:row>
      <xdr:rowOff>204125</xdr:rowOff>
    </xdr:to>
    <xdr:sp macro="" textlink="">
      <xdr:nvSpPr>
        <xdr:cNvPr id="18" name="Rectangle 17">
          <a:extLst>
            <a:ext uri="{FF2B5EF4-FFF2-40B4-BE49-F238E27FC236}">
              <a16:creationId xmlns:a16="http://schemas.microsoft.com/office/drawing/2014/main" id="{D355830B-C1FD-C943-BE19-10F76C3E74C3}"/>
            </a:ext>
          </a:extLst>
        </xdr:cNvPr>
        <xdr:cNvSpPr/>
      </xdr:nvSpPr>
      <xdr:spPr>
        <a:xfrm>
          <a:off x="13521630749" y="64293816"/>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editAs="oneCell">
    <xdr:from>
      <xdr:col>6</xdr:col>
      <xdr:colOff>60781</xdr:colOff>
      <xdr:row>255</xdr:row>
      <xdr:rowOff>139999</xdr:rowOff>
    </xdr:from>
    <xdr:to>
      <xdr:col>7</xdr:col>
      <xdr:colOff>358383</xdr:colOff>
      <xdr:row>260</xdr:row>
      <xdr:rowOff>205406</xdr:rowOff>
    </xdr:to>
    <xdr:pic>
      <xdr:nvPicPr>
        <xdr:cNvPr id="19" name="Picture 18">
          <a:extLst>
            <a:ext uri="{FF2B5EF4-FFF2-40B4-BE49-F238E27FC236}">
              <a16:creationId xmlns:a16="http://schemas.microsoft.com/office/drawing/2014/main" id="{86336403-3072-8D4C-1D16-C99E46A47D7A}"/>
            </a:ext>
          </a:extLst>
        </xdr:cNvPr>
        <xdr:cNvPicPr>
          <a:picLocks noChangeAspect="1"/>
        </xdr:cNvPicPr>
      </xdr:nvPicPr>
      <xdr:blipFill>
        <a:blip xmlns:r="http://schemas.openxmlformats.org/officeDocument/2006/relationships" r:embed="rId2"/>
        <a:stretch>
          <a:fillRect/>
        </a:stretch>
      </xdr:blipFill>
      <xdr:spPr>
        <a:xfrm>
          <a:off x="13516235622" y="64219017"/>
          <a:ext cx="1122942" cy="1089084"/>
        </a:xfrm>
        <a:prstGeom prst="rect">
          <a:avLst/>
        </a:prstGeom>
      </xdr:spPr>
    </xdr:pic>
    <xdr:clientData/>
  </xdr:twoCellAnchor>
  <xdr:twoCellAnchor>
    <xdr:from>
      <xdr:col>2</xdr:col>
      <xdr:colOff>56854</xdr:colOff>
      <xdr:row>285</xdr:row>
      <xdr:rowOff>5349</xdr:rowOff>
    </xdr:from>
    <xdr:to>
      <xdr:col>2</xdr:col>
      <xdr:colOff>227611</xdr:colOff>
      <xdr:row>285</xdr:row>
      <xdr:rowOff>199413</xdr:rowOff>
    </xdr:to>
    <xdr:sp macro="" textlink="">
      <xdr:nvSpPr>
        <xdr:cNvPr id="20" name="Rectangle 19">
          <a:extLst>
            <a:ext uri="{FF2B5EF4-FFF2-40B4-BE49-F238E27FC236}">
              <a16:creationId xmlns:a16="http://schemas.microsoft.com/office/drawing/2014/main" id="{44D740C1-D70D-5443-BB8B-7F85F1EA14CC}"/>
            </a:ext>
          </a:extLst>
        </xdr:cNvPr>
        <xdr:cNvSpPr/>
      </xdr:nvSpPr>
      <xdr:spPr>
        <a:xfrm>
          <a:off x="13520493094" y="6366529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127566</xdr:colOff>
      <xdr:row>288</xdr:row>
      <xdr:rowOff>194449</xdr:rowOff>
    </xdr:from>
    <xdr:to>
      <xdr:col>3</xdr:col>
      <xdr:colOff>298323</xdr:colOff>
      <xdr:row>289</xdr:row>
      <xdr:rowOff>183777</xdr:rowOff>
    </xdr:to>
    <xdr:sp macro="" textlink="">
      <xdr:nvSpPr>
        <xdr:cNvPr id="21" name="Rectangle 20">
          <a:extLst>
            <a:ext uri="{FF2B5EF4-FFF2-40B4-BE49-F238E27FC236}">
              <a16:creationId xmlns:a16="http://schemas.microsoft.com/office/drawing/2014/main" id="{860D31F7-92A7-594F-854B-AADA9BB8A44E}"/>
            </a:ext>
          </a:extLst>
        </xdr:cNvPr>
        <xdr:cNvSpPr/>
      </xdr:nvSpPr>
      <xdr:spPr>
        <a:xfrm>
          <a:off x="13519597042" y="71250469"/>
          <a:ext cx="170757" cy="19406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672247</xdr:colOff>
      <xdr:row>288</xdr:row>
      <xdr:rowOff>202002</xdr:rowOff>
    </xdr:from>
    <xdr:to>
      <xdr:col>0</xdr:col>
      <xdr:colOff>843004</xdr:colOff>
      <xdr:row>289</xdr:row>
      <xdr:rowOff>191328</xdr:rowOff>
    </xdr:to>
    <xdr:sp macro="" textlink="">
      <xdr:nvSpPr>
        <xdr:cNvPr id="22" name="Rectangle 21">
          <a:extLst>
            <a:ext uri="{FF2B5EF4-FFF2-40B4-BE49-F238E27FC236}">
              <a16:creationId xmlns:a16="http://schemas.microsoft.com/office/drawing/2014/main" id="{97BB14DB-1B94-904A-B024-2075FFFE9288}"/>
            </a:ext>
          </a:extLst>
        </xdr:cNvPr>
        <xdr:cNvSpPr/>
      </xdr:nvSpPr>
      <xdr:spPr>
        <a:xfrm>
          <a:off x="13521605157" y="71258022"/>
          <a:ext cx="170757" cy="194062"/>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4</xdr:col>
      <xdr:colOff>642997</xdr:colOff>
      <xdr:row>277</xdr:row>
      <xdr:rowOff>195138</xdr:rowOff>
    </xdr:from>
    <xdr:to>
      <xdr:col>4</xdr:col>
      <xdr:colOff>646196</xdr:colOff>
      <xdr:row>279</xdr:row>
      <xdr:rowOff>67178</xdr:rowOff>
    </xdr:to>
    <xdr:cxnSp macro="">
      <xdr:nvCxnSpPr>
        <xdr:cNvPr id="25" name="Straight Arrow Connector 24">
          <a:extLst>
            <a:ext uri="{FF2B5EF4-FFF2-40B4-BE49-F238E27FC236}">
              <a16:creationId xmlns:a16="http://schemas.microsoft.com/office/drawing/2014/main" id="{2CBE060C-35AA-43D2-EA4F-29C640C35F57}"/>
            </a:ext>
          </a:extLst>
        </xdr:cNvPr>
        <xdr:cNvCxnSpPr/>
      </xdr:nvCxnSpPr>
      <xdr:spPr>
        <a:xfrm flipH="1">
          <a:off x="13518423829" y="68979874"/>
          <a:ext cx="3199" cy="28151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95969</xdr:colOff>
      <xdr:row>277</xdr:row>
      <xdr:rowOff>185541</xdr:rowOff>
    </xdr:from>
    <xdr:to>
      <xdr:col>4</xdr:col>
      <xdr:colOff>179143</xdr:colOff>
      <xdr:row>279</xdr:row>
      <xdr:rowOff>28790</xdr:rowOff>
    </xdr:to>
    <xdr:cxnSp macro="">
      <xdr:nvCxnSpPr>
        <xdr:cNvPr id="26" name="Straight Arrow Connector 25">
          <a:extLst>
            <a:ext uri="{FF2B5EF4-FFF2-40B4-BE49-F238E27FC236}">
              <a16:creationId xmlns:a16="http://schemas.microsoft.com/office/drawing/2014/main" id="{CA5768FD-39DA-2797-A596-BD96A0026DA7}"/>
            </a:ext>
          </a:extLst>
        </xdr:cNvPr>
        <xdr:cNvCxnSpPr/>
      </xdr:nvCxnSpPr>
      <xdr:spPr>
        <a:xfrm>
          <a:off x="13518890882" y="68970277"/>
          <a:ext cx="1733854" cy="25272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49240</xdr:colOff>
      <xdr:row>306</xdr:row>
      <xdr:rowOff>4911</xdr:rowOff>
    </xdr:from>
    <xdr:to>
      <xdr:col>2</xdr:col>
      <xdr:colOff>219997</xdr:colOff>
      <xdr:row>306</xdr:row>
      <xdr:rowOff>198646</xdr:rowOff>
    </xdr:to>
    <xdr:sp macro="" textlink="">
      <xdr:nvSpPr>
        <xdr:cNvPr id="28" name="Rectangle 27">
          <a:extLst>
            <a:ext uri="{FF2B5EF4-FFF2-40B4-BE49-F238E27FC236}">
              <a16:creationId xmlns:a16="http://schemas.microsoft.com/office/drawing/2014/main" id="{7E0D2BB8-19B7-494D-BAA6-D836BBE03F21}"/>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117876</xdr:colOff>
      <xdr:row>309</xdr:row>
      <xdr:rowOff>9076</xdr:rowOff>
    </xdr:from>
    <xdr:to>
      <xdr:col>3</xdr:col>
      <xdr:colOff>288633</xdr:colOff>
      <xdr:row>309</xdr:row>
      <xdr:rowOff>202811</xdr:rowOff>
    </xdr:to>
    <xdr:sp macro="" textlink="">
      <xdr:nvSpPr>
        <xdr:cNvPr id="29" name="Rectangle 28">
          <a:extLst>
            <a:ext uri="{FF2B5EF4-FFF2-40B4-BE49-F238E27FC236}">
              <a16:creationId xmlns:a16="http://schemas.microsoft.com/office/drawing/2014/main" id="{2C0636A3-7CDF-DB42-A2BE-73D86C532970}"/>
            </a:ext>
          </a:extLst>
        </xdr:cNvPr>
        <xdr:cNvSpPr/>
      </xdr:nvSpPr>
      <xdr:spPr>
        <a:xfrm>
          <a:off x="13503014850" y="75465171"/>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699595</xdr:colOff>
      <xdr:row>308</xdr:row>
      <xdr:rowOff>200777</xdr:rowOff>
    </xdr:from>
    <xdr:to>
      <xdr:col>0</xdr:col>
      <xdr:colOff>870352</xdr:colOff>
      <xdr:row>309</xdr:row>
      <xdr:rowOff>190104</xdr:rowOff>
    </xdr:to>
    <xdr:sp macro="" textlink="">
      <xdr:nvSpPr>
        <xdr:cNvPr id="30" name="Rectangle 29">
          <a:extLst>
            <a:ext uri="{FF2B5EF4-FFF2-40B4-BE49-F238E27FC236}">
              <a16:creationId xmlns:a16="http://schemas.microsoft.com/office/drawing/2014/main" id="{49849278-48C1-F040-B06E-E7600E1D9FE6}"/>
            </a:ext>
          </a:extLst>
        </xdr:cNvPr>
        <xdr:cNvSpPr/>
      </xdr:nvSpPr>
      <xdr:spPr>
        <a:xfrm>
          <a:off x="13504983184" y="75452466"/>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2</xdr:col>
      <xdr:colOff>49240</xdr:colOff>
      <xdr:row>358</xdr:row>
      <xdr:rowOff>4911</xdr:rowOff>
    </xdr:from>
    <xdr:to>
      <xdr:col>2</xdr:col>
      <xdr:colOff>219997</xdr:colOff>
      <xdr:row>358</xdr:row>
      <xdr:rowOff>198646</xdr:rowOff>
    </xdr:to>
    <xdr:sp macro="" textlink="">
      <xdr:nvSpPr>
        <xdr:cNvPr id="31" name="Rectangle 30">
          <a:extLst>
            <a:ext uri="{FF2B5EF4-FFF2-40B4-BE49-F238E27FC236}">
              <a16:creationId xmlns:a16="http://schemas.microsoft.com/office/drawing/2014/main" id="{D74B1BCF-F18B-2643-BEEF-966475C48E2A}"/>
            </a:ext>
          </a:extLst>
        </xdr:cNvPr>
        <xdr:cNvSpPr/>
      </xdr:nvSpPr>
      <xdr:spPr>
        <a:xfrm>
          <a:off x="13503907813" y="74837734"/>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1</a:t>
          </a:r>
          <a:endParaRPr lang="en-US" sz="1100"/>
        </a:p>
      </xdr:txBody>
    </xdr:sp>
    <xdr:clientData/>
  </xdr:twoCellAnchor>
  <xdr:twoCellAnchor>
    <xdr:from>
      <xdr:col>3</xdr:col>
      <xdr:colOff>87718</xdr:colOff>
      <xdr:row>363</xdr:row>
      <xdr:rowOff>203429</xdr:rowOff>
    </xdr:from>
    <xdr:to>
      <xdr:col>3</xdr:col>
      <xdr:colOff>258475</xdr:colOff>
      <xdr:row>364</xdr:row>
      <xdr:rowOff>192758</xdr:rowOff>
    </xdr:to>
    <xdr:sp macro="" textlink="">
      <xdr:nvSpPr>
        <xdr:cNvPr id="32" name="Rectangle 31">
          <a:extLst>
            <a:ext uri="{FF2B5EF4-FFF2-40B4-BE49-F238E27FC236}">
              <a16:creationId xmlns:a16="http://schemas.microsoft.com/office/drawing/2014/main" id="{1DA490AC-3D28-CD47-98D7-E74B26F36313}"/>
            </a:ext>
          </a:extLst>
        </xdr:cNvPr>
        <xdr:cNvSpPr/>
      </xdr:nvSpPr>
      <xdr:spPr>
        <a:xfrm>
          <a:off x="13503045008" y="85487783"/>
          <a:ext cx="170757" cy="19373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2</a:t>
          </a:r>
          <a:endParaRPr lang="en-US" sz="1100"/>
        </a:p>
      </xdr:txBody>
    </xdr:sp>
    <xdr:clientData/>
  </xdr:twoCellAnchor>
  <xdr:twoCellAnchor>
    <xdr:from>
      <xdr:col>0</xdr:col>
      <xdr:colOff>836983</xdr:colOff>
      <xdr:row>364</xdr:row>
      <xdr:rowOff>9775</xdr:rowOff>
    </xdr:from>
    <xdr:to>
      <xdr:col>1</xdr:col>
      <xdr:colOff>106342</xdr:colOff>
      <xdr:row>364</xdr:row>
      <xdr:rowOff>203508</xdr:rowOff>
    </xdr:to>
    <xdr:sp macro="" textlink="">
      <xdr:nvSpPr>
        <xdr:cNvPr id="33" name="Rectangle 32">
          <a:extLst>
            <a:ext uri="{FF2B5EF4-FFF2-40B4-BE49-F238E27FC236}">
              <a16:creationId xmlns:a16="http://schemas.microsoft.com/office/drawing/2014/main" id="{F73F86D7-02D7-1E47-9AA2-C618A4193FEE}"/>
            </a:ext>
          </a:extLst>
        </xdr:cNvPr>
        <xdr:cNvSpPr/>
      </xdr:nvSpPr>
      <xdr:spPr>
        <a:xfrm>
          <a:off x="13504845796" y="85498535"/>
          <a:ext cx="170757" cy="19373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3</a:t>
          </a:r>
          <a:endParaRPr lang="en-US" sz="1100"/>
        </a:p>
      </xdr:txBody>
    </xdr:sp>
    <xdr:clientData/>
  </xdr:twoCellAnchor>
  <xdr:twoCellAnchor>
    <xdr:from>
      <xdr:col>5</xdr:col>
      <xdr:colOff>696993</xdr:colOff>
      <xdr:row>352</xdr:row>
      <xdr:rowOff>33510</xdr:rowOff>
    </xdr:from>
    <xdr:to>
      <xdr:col>6</xdr:col>
      <xdr:colOff>452375</xdr:colOff>
      <xdr:row>355</xdr:row>
      <xdr:rowOff>77072</xdr:rowOff>
    </xdr:to>
    <xdr:sp macro="" textlink="">
      <xdr:nvSpPr>
        <xdr:cNvPr id="34" name="Smiley Face 33">
          <a:extLst>
            <a:ext uri="{FF2B5EF4-FFF2-40B4-BE49-F238E27FC236}">
              <a16:creationId xmlns:a16="http://schemas.microsoft.com/office/drawing/2014/main" id="{2B18C37D-63E7-1520-1C5A-B42F926F40AA}"/>
            </a:ext>
          </a:extLst>
        </xdr:cNvPr>
        <xdr:cNvSpPr/>
      </xdr:nvSpPr>
      <xdr:spPr>
        <a:xfrm>
          <a:off x="13500378127" y="83049288"/>
          <a:ext cx="579709" cy="656781"/>
        </a:xfrm>
        <a:prstGeom prst="smileyFace">
          <a:avLst>
            <a:gd name="adj" fmla="val -4653"/>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556254</xdr:colOff>
      <xdr:row>350</xdr:row>
      <xdr:rowOff>180950</xdr:rowOff>
    </xdr:from>
    <xdr:to>
      <xdr:col>7</xdr:col>
      <xdr:colOff>609869</xdr:colOff>
      <xdr:row>355</xdr:row>
      <xdr:rowOff>127335</xdr:rowOff>
    </xdr:to>
    <xdr:sp macro="" textlink="">
      <xdr:nvSpPr>
        <xdr:cNvPr id="35" name="Rounded Rectangular Callout 34">
          <a:extLst>
            <a:ext uri="{FF2B5EF4-FFF2-40B4-BE49-F238E27FC236}">
              <a16:creationId xmlns:a16="http://schemas.microsoft.com/office/drawing/2014/main" id="{FB262638-BA96-4594-A99C-A80E691967D6}"/>
            </a:ext>
          </a:extLst>
        </xdr:cNvPr>
        <xdr:cNvSpPr/>
      </xdr:nvSpPr>
      <xdr:spPr>
        <a:xfrm>
          <a:off x="13499396306" y="82787916"/>
          <a:ext cx="877942" cy="968416"/>
        </a:xfrm>
        <a:prstGeom prst="wedgeRoundRectCallout">
          <a:avLst>
            <a:gd name="adj1" fmla="val 57793"/>
            <a:gd name="adj2" fmla="val 28588"/>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r>
            <a:rPr lang="he-IL" sz="1100"/>
            <a:t>אמות מצמא</a:t>
          </a:r>
        </a:p>
        <a:p>
          <a:pPr algn="r" rtl="1"/>
          <a:r>
            <a:rPr lang="he-IL" sz="1100"/>
            <a:t>ולא אקנה</a:t>
          </a:r>
          <a:r>
            <a:rPr lang="he-IL" sz="1100" baseline="0"/>
            <a:t> מהמכונה</a:t>
          </a:r>
          <a:endParaRPr lang="en-US" sz="1100"/>
        </a:p>
      </xdr:txBody>
    </xdr:sp>
    <xdr:clientData/>
  </xdr:twoCellAnchor>
  <xdr:twoCellAnchor>
    <xdr:from>
      <xdr:col>5</xdr:col>
      <xdr:colOff>656782</xdr:colOff>
      <xdr:row>351</xdr:row>
      <xdr:rowOff>146422</xdr:rowOff>
    </xdr:from>
    <xdr:to>
      <xdr:col>6</xdr:col>
      <xdr:colOff>397524</xdr:colOff>
      <xdr:row>352</xdr:row>
      <xdr:rowOff>191002</xdr:rowOff>
    </xdr:to>
    <xdr:sp macro="" textlink="">
      <xdr:nvSpPr>
        <xdr:cNvPr id="36" name="Freeform 35">
          <a:extLst>
            <a:ext uri="{FF2B5EF4-FFF2-40B4-BE49-F238E27FC236}">
              <a16:creationId xmlns:a16="http://schemas.microsoft.com/office/drawing/2014/main" id="{F97442FF-9155-D533-55B2-CDCB3B83ED2F}"/>
            </a:ext>
          </a:extLst>
        </xdr:cNvPr>
        <xdr:cNvSpPr/>
      </xdr:nvSpPr>
      <xdr:spPr>
        <a:xfrm>
          <a:off x="13500432978" y="82957794"/>
          <a:ext cx="565069" cy="248986"/>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6</xdr:col>
      <xdr:colOff>184301</xdr:colOff>
      <xdr:row>353</xdr:row>
      <xdr:rowOff>117282</xdr:rowOff>
    </xdr:from>
    <xdr:to>
      <xdr:col>6</xdr:col>
      <xdr:colOff>244618</xdr:colOff>
      <xdr:row>353</xdr:row>
      <xdr:rowOff>201055</xdr:rowOff>
    </xdr:to>
    <xdr:cxnSp macro="">
      <xdr:nvCxnSpPr>
        <xdr:cNvPr id="38" name="Straight Connector 37">
          <a:extLst>
            <a:ext uri="{FF2B5EF4-FFF2-40B4-BE49-F238E27FC236}">
              <a16:creationId xmlns:a16="http://schemas.microsoft.com/office/drawing/2014/main" id="{C869D976-F0F7-814B-3295-6248778B1A8B}"/>
            </a:ext>
          </a:extLst>
        </xdr:cNvPr>
        <xdr:cNvCxnSpPr/>
      </xdr:nvCxnSpPr>
      <xdr:spPr>
        <a:xfrm flipH="1">
          <a:off x="13500585884" y="83337467"/>
          <a:ext cx="60317" cy="8377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134038</xdr:colOff>
      <xdr:row>353</xdr:row>
      <xdr:rowOff>191002</xdr:rowOff>
    </xdr:from>
    <xdr:to>
      <xdr:col>6</xdr:col>
      <xdr:colOff>251320</xdr:colOff>
      <xdr:row>353</xdr:row>
      <xdr:rowOff>197704</xdr:rowOff>
    </xdr:to>
    <xdr:cxnSp macro="">
      <xdr:nvCxnSpPr>
        <xdr:cNvPr id="39" name="Straight Connector 38">
          <a:extLst>
            <a:ext uri="{FF2B5EF4-FFF2-40B4-BE49-F238E27FC236}">
              <a16:creationId xmlns:a16="http://schemas.microsoft.com/office/drawing/2014/main" id="{5F0F79DA-DE8E-A523-02F0-DB013D9E2B60}"/>
            </a:ext>
          </a:extLst>
        </xdr:cNvPr>
        <xdr:cNvCxnSpPr/>
      </xdr:nvCxnSpPr>
      <xdr:spPr>
        <a:xfrm flipH="1">
          <a:off x="13500579182" y="83411187"/>
          <a:ext cx="117282" cy="6702"/>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93827</xdr:colOff>
      <xdr:row>352</xdr:row>
      <xdr:rowOff>160845</xdr:rowOff>
    </xdr:from>
    <xdr:to>
      <xdr:col>6</xdr:col>
      <xdr:colOff>187652</xdr:colOff>
      <xdr:row>353</xdr:row>
      <xdr:rowOff>67018</xdr:rowOff>
    </xdr:to>
    <xdr:cxnSp macro="">
      <xdr:nvCxnSpPr>
        <xdr:cNvPr id="43" name="Straight Connector 42">
          <a:extLst>
            <a:ext uri="{FF2B5EF4-FFF2-40B4-BE49-F238E27FC236}">
              <a16:creationId xmlns:a16="http://schemas.microsoft.com/office/drawing/2014/main" id="{E180FCDC-B022-4797-E059-63008495F197}"/>
            </a:ext>
          </a:extLst>
        </xdr:cNvPr>
        <xdr:cNvCxnSpPr/>
      </xdr:nvCxnSpPr>
      <xdr:spPr>
        <a:xfrm flipH="1">
          <a:off x="13500642850" y="83176623"/>
          <a:ext cx="93825" cy="11058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180951</xdr:colOff>
      <xdr:row>352</xdr:row>
      <xdr:rowOff>177599</xdr:rowOff>
    </xdr:from>
    <xdr:to>
      <xdr:col>6</xdr:col>
      <xdr:colOff>261373</xdr:colOff>
      <xdr:row>353</xdr:row>
      <xdr:rowOff>73720</xdr:rowOff>
    </xdr:to>
    <xdr:cxnSp macro="">
      <xdr:nvCxnSpPr>
        <xdr:cNvPr id="44" name="Straight Connector 43">
          <a:extLst>
            <a:ext uri="{FF2B5EF4-FFF2-40B4-BE49-F238E27FC236}">
              <a16:creationId xmlns:a16="http://schemas.microsoft.com/office/drawing/2014/main" id="{60995C87-3058-ABE0-C555-D5CA2E0F6F73}"/>
            </a:ext>
          </a:extLst>
        </xdr:cNvPr>
        <xdr:cNvCxnSpPr/>
      </xdr:nvCxnSpPr>
      <xdr:spPr>
        <a:xfrm>
          <a:off x="13500569129" y="83193377"/>
          <a:ext cx="80422" cy="10052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417891</xdr:colOff>
      <xdr:row>39</xdr:row>
      <xdr:rowOff>16323</xdr:rowOff>
    </xdr:from>
    <xdr:to>
      <xdr:col>4</xdr:col>
      <xdr:colOff>421156</xdr:colOff>
      <xdr:row>47</xdr:row>
      <xdr:rowOff>19588</xdr:rowOff>
    </xdr:to>
    <xdr:cxnSp macro="">
      <xdr:nvCxnSpPr>
        <xdr:cNvPr id="7" name="Straight Arrow Connector 6">
          <a:extLst>
            <a:ext uri="{FF2B5EF4-FFF2-40B4-BE49-F238E27FC236}">
              <a16:creationId xmlns:a16="http://schemas.microsoft.com/office/drawing/2014/main" id="{FA4465F5-B324-1FA9-0BD6-EEFBD683F4CD}"/>
            </a:ext>
          </a:extLst>
        </xdr:cNvPr>
        <xdr:cNvCxnSpPr/>
      </xdr:nvCxnSpPr>
      <xdr:spPr>
        <a:xfrm flipH="1" flipV="1">
          <a:off x="13529290412" y="8129305"/>
          <a:ext cx="3265" cy="1622597"/>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22854</xdr:colOff>
      <xdr:row>45</xdr:row>
      <xdr:rowOff>111002</xdr:rowOff>
    </xdr:from>
    <xdr:to>
      <xdr:col>4</xdr:col>
      <xdr:colOff>555013</xdr:colOff>
      <xdr:row>45</xdr:row>
      <xdr:rowOff>130591</xdr:rowOff>
    </xdr:to>
    <xdr:cxnSp macro="">
      <xdr:nvCxnSpPr>
        <xdr:cNvPr id="8" name="Straight Arrow Connector 7">
          <a:extLst>
            <a:ext uri="{FF2B5EF4-FFF2-40B4-BE49-F238E27FC236}">
              <a16:creationId xmlns:a16="http://schemas.microsoft.com/office/drawing/2014/main" id="{3D758C10-4AA6-F5BC-8BBF-2374BDE51611}"/>
            </a:ext>
          </a:extLst>
        </xdr:cNvPr>
        <xdr:cNvCxnSpPr/>
      </xdr:nvCxnSpPr>
      <xdr:spPr>
        <a:xfrm>
          <a:off x="13529156555" y="9438483"/>
          <a:ext cx="2184139" cy="19589"/>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401569</xdr:colOff>
      <xdr:row>39</xdr:row>
      <xdr:rowOff>192622</xdr:rowOff>
    </xdr:from>
    <xdr:to>
      <xdr:col>4</xdr:col>
      <xdr:colOff>186092</xdr:colOff>
      <xdr:row>44</xdr:row>
      <xdr:rowOff>81620</xdr:rowOff>
    </xdr:to>
    <xdr:sp macro="" textlink="">
      <xdr:nvSpPr>
        <xdr:cNvPr id="27" name="Freeform 26">
          <a:extLst>
            <a:ext uri="{FF2B5EF4-FFF2-40B4-BE49-F238E27FC236}">
              <a16:creationId xmlns:a16="http://schemas.microsoft.com/office/drawing/2014/main" id="{BE0D3317-6683-6F14-4DB0-5EEC1CD9584E}"/>
            </a:ext>
          </a:extLst>
        </xdr:cNvPr>
        <xdr:cNvSpPr/>
      </xdr:nvSpPr>
      <xdr:spPr>
        <a:xfrm>
          <a:off x="13529525476" y="8305604"/>
          <a:ext cx="1436503" cy="901080"/>
        </a:xfrm>
        <a:custGeom>
          <a:avLst/>
          <a:gdLst>
            <a:gd name="connsiteX0" fmla="*/ 0 w 1436503"/>
            <a:gd name="connsiteY0" fmla="*/ 0 h 901080"/>
            <a:gd name="connsiteX1" fmla="*/ 430951 w 1436503"/>
            <a:gd name="connsiteY1" fmla="*/ 600720 h 901080"/>
            <a:gd name="connsiteX2" fmla="*/ 1436503 w 1436503"/>
            <a:gd name="connsiteY2" fmla="*/ 901080 h 901080"/>
          </a:gdLst>
          <a:ahLst/>
          <a:cxnLst>
            <a:cxn ang="0">
              <a:pos x="connsiteX0" y="connsiteY0"/>
            </a:cxn>
            <a:cxn ang="0">
              <a:pos x="connsiteX1" y="connsiteY1"/>
            </a:cxn>
            <a:cxn ang="0">
              <a:pos x="connsiteX2" y="connsiteY2"/>
            </a:cxn>
          </a:cxnLst>
          <a:rect l="l" t="t" r="r" b="b"/>
          <a:pathLst>
            <a:path w="1436503" h="901080">
              <a:moveTo>
                <a:pt x="0" y="0"/>
              </a:moveTo>
              <a:cubicBezTo>
                <a:pt x="95767" y="225270"/>
                <a:pt x="191534" y="450540"/>
                <a:pt x="430951" y="600720"/>
              </a:cubicBezTo>
              <a:cubicBezTo>
                <a:pt x="670368" y="750900"/>
                <a:pt x="1053435" y="825990"/>
                <a:pt x="1436503" y="90108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editAs="oneCell">
    <xdr:from>
      <xdr:col>3</xdr:col>
      <xdr:colOff>767224</xdr:colOff>
      <xdr:row>40</xdr:row>
      <xdr:rowOff>74935</xdr:rowOff>
    </xdr:from>
    <xdr:to>
      <xdr:col>4</xdr:col>
      <xdr:colOff>196572</xdr:colOff>
      <xdr:row>41</xdr:row>
      <xdr:rowOff>130558</xdr:rowOff>
    </xdr:to>
    <xdr:pic>
      <xdr:nvPicPr>
        <xdr:cNvPr id="37" name="Picture 36">
          <a:extLst>
            <a:ext uri="{FF2B5EF4-FFF2-40B4-BE49-F238E27FC236}">
              <a16:creationId xmlns:a16="http://schemas.microsoft.com/office/drawing/2014/main" id="{7DEAD0ED-31FB-521B-CE64-4E1745C32CAB}"/>
            </a:ext>
          </a:extLst>
        </xdr:cNvPr>
        <xdr:cNvPicPr>
          <a:picLocks noChangeAspect="1"/>
        </xdr:cNvPicPr>
      </xdr:nvPicPr>
      <xdr:blipFill>
        <a:blip xmlns:r="http://schemas.openxmlformats.org/officeDocument/2006/relationships" r:embed="rId3"/>
        <a:stretch>
          <a:fillRect/>
        </a:stretch>
      </xdr:blipFill>
      <xdr:spPr>
        <a:xfrm>
          <a:off x="13529514996" y="8390333"/>
          <a:ext cx="255338" cy="258040"/>
        </a:xfrm>
        <a:prstGeom prst="rect">
          <a:avLst/>
        </a:prstGeom>
      </xdr:spPr>
    </xdr:pic>
    <xdr:clientData/>
  </xdr:twoCellAnchor>
  <xdr:twoCellAnchor editAs="oneCell">
    <xdr:from>
      <xdr:col>3</xdr:col>
      <xdr:colOff>447275</xdr:colOff>
      <xdr:row>42</xdr:row>
      <xdr:rowOff>9639</xdr:rowOff>
    </xdr:from>
    <xdr:to>
      <xdr:col>3</xdr:col>
      <xdr:colOff>702613</xdr:colOff>
      <xdr:row>43</xdr:row>
      <xdr:rowOff>65262</xdr:rowOff>
    </xdr:to>
    <xdr:pic>
      <xdr:nvPicPr>
        <xdr:cNvPr id="40" name="Picture 39">
          <a:extLst>
            <a:ext uri="{FF2B5EF4-FFF2-40B4-BE49-F238E27FC236}">
              <a16:creationId xmlns:a16="http://schemas.microsoft.com/office/drawing/2014/main" id="{5A015828-C914-7151-0B89-076FAE917842}"/>
            </a:ext>
          </a:extLst>
        </xdr:cNvPr>
        <xdr:cNvPicPr>
          <a:picLocks noChangeAspect="1"/>
        </xdr:cNvPicPr>
      </xdr:nvPicPr>
      <xdr:blipFill>
        <a:blip xmlns:r="http://schemas.openxmlformats.org/officeDocument/2006/relationships" r:embed="rId3"/>
        <a:stretch>
          <a:fillRect/>
        </a:stretch>
      </xdr:blipFill>
      <xdr:spPr>
        <a:xfrm>
          <a:off x="13529834945" y="8729870"/>
          <a:ext cx="255338" cy="258040"/>
        </a:xfrm>
        <a:prstGeom prst="rect">
          <a:avLst/>
        </a:prstGeom>
      </xdr:spPr>
    </xdr:pic>
    <xdr:clientData/>
  </xdr:twoCellAnchor>
  <xdr:twoCellAnchor editAs="oneCell">
    <xdr:from>
      <xdr:col>2</xdr:col>
      <xdr:colOff>728046</xdr:colOff>
      <xdr:row>43</xdr:row>
      <xdr:rowOff>48816</xdr:rowOff>
    </xdr:from>
    <xdr:to>
      <xdr:col>3</xdr:col>
      <xdr:colOff>157394</xdr:colOff>
      <xdr:row>44</xdr:row>
      <xdr:rowOff>104440</xdr:rowOff>
    </xdr:to>
    <xdr:pic>
      <xdr:nvPicPr>
        <xdr:cNvPr id="41" name="Picture 40">
          <a:extLst>
            <a:ext uri="{FF2B5EF4-FFF2-40B4-BE49-F238E27FC236}">
              <a16:creationId xmlns:a16="http://schemas.microsoft.com/office/drawing/2014/main" id="{17E50472-D2F7-DB03-FCBA-E2EAA1CED922}"/>
            </a:ext>
          </a:extLst>
        </xdr:cNvPr>
        <xdr:cNvPicPr>
          <a:picLocks noChangeAspect="1"/>
        </xdr:cNvPicPr>
      </xdr:nvPicPr>
      <xdr:blipFill>
        <a:blip xmlns:r="http://schemas.openxmlformats.org/officeDocument/2006/relationships" r:embed="rId3"/>
        <a:stretch>
          <a:fillRect/>
        </a:stretch>
      </xdr:blipFill>
      <xdr:spPr>
        <a:xfrm>
          <a:off x="13530380164" y="8971464"/>
          <a:ext cx="255338" cy="258040"/>
        </a:xfrm>
        <a:prstGeom prst="rect">
          <a:avLst/>
        </a:prstGeom>
      </xdr:spPr>
    </xdr:pic>
    <xdr:clientData/>
  </xdr:twoCellAnchor>
  <xdr:twoCellAnchor>
    <xdr:from>
      <xdr:col>4</xdr:col>
      <xdr:colOff>528053</xdr:colOff>
      <xdr:row>147</xdr:row>
      <xdr:rowOff>43447</xdr:rowOff>
    </xdr:from>
    <xdr:to>
      <xdr:col>4</xdr:col>
      <xdr:colOff>711869</xdr:colOff>
      <xdr:row>147</xdr:row>
      <xdr:rowOff>160421</xdr:rowOff>
    </xdr:to>
    <xdr:sp macro="" textlink="">
      <xdr:nvSpPr>
        <xdr:cNvPr id="42" name="Down Arrow 41">
          <a:extLst>
            <a:ext uri="{FF2B5EF4-FFF2-40B4-BE49-F238E27FC236}">
              <a16:creationId xmlns:a16="http://schemas.microsoft.com/office/drawing/2014/main" id="{9B647C1D-3FAB-6F58-36C9-38A0AB0B1101}"/>
            </a:ext>
          </a:extLst>
        </xdr:cNvPr>
        <xdr:cNvSpPr/>
      </xdr:nvSpPr>
      <xdr:spPr>
        <a:xfrm rot="16200000">
          <a:off x="13521011552" y="30874368"/>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528053</xdr:colOff>
      <xdr:row>149</xdr:row>
      <xdr:rowOff>36763</xdr:rowOff>
    </xdr:from>
    <xdr:to>
      <xdr:col>5</xdr:col>
      <xdr:colOff>711869</xdr:colOff>
      <xdr:row>149</xdr:row>
      <xdr:rowOff>153737</xdr:rowOff>
    </xdr:to>
    <xdr:sp macro="" textlink="">
      <xdr:nvSpPr>
        <xdr:cNvPr id="45" name="Down Arrow 44">
          <a:extLst>
            <a:ext uri="{FF2B5EF4-FFF2-40B4-BE49-F238E27FC236}">
              <a16:creationId xmlns:a16="http://schemas.microsoft.com/office/drawing/2014/main" id="{D23B5F3D-E06C-C1C1-2932-7585750C6705}"/>
            </a:ext>
          </a:extLst>
        </xdr:cNvPr>
        <xdr:cNvSpPr/>
      </xdr:nvSpPr>
      <xdr:spPr>
        <a:xfrm rot="16200000">
          <a:off x="13520186052" y="31275421"/>
          <a:ext cx="116974" cy="183816"/>
        </a:xfrm>
        <a:prstGeom prst="down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660125</xdr:colOff>
      <xdr:row>351</xdr:row>
      <xdr:rowOff>79580</xdr:rowOff>
    </xdr:from>
    <xdr:to>
      <xdr:col>6</xdr:col>
      <xdr:colOff>400867</xdr:colOff>
      <xdr:row>352</xdr:row>
      <xdr:rowOff>124160</xdr:rowOff>
    </xdr:to>
    <xdr:sp macro="" textlink="">
      <xdr:nvSpPr>
        <xdr:cNvPr id="46" name="Freeform 45">
          <a:extLst>
            <a:ext uri="{FF2B5EF4-FFF2-40B4-BE49-F238E27FC236}">
              <a16:creationId xmlns:a16="http://schemas.microsoft.com/office/drawing/2014/main" id="{1EBC9FD6-FA5C-0A93-FB48-940447FF4719}"/>
            </a:ext>
          </a:extLst>
        </xdr:cNvPr>
        <xdr:cNvSpPr/>
      </xdr:nvSpPr>
      <xdr:spPr>
        <a:xfrm>
          <a:off x="13519638133" y="74107212"/>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670151</xdr:colOff>
      <xdr:row>351</xdr:row>
      <xdr:rowOff>26107</xdr:rowOff>
    </xdr:from>
    <xdr:to>
      <xdr:col>6</xdr:col>
      <xdr:colOff>410893</xdr:colOff>
      <xdr:row>352</xdr:row>
      <xdr:rowOff>70687</xdr:rowOff>
    </xdr:to>
    <xdr:sp macro="" textlink="">
      <xdr:nvSpPr>
        <xdr:cNvPr id="47" name="Freeform 46">
          <a:extLst>
            <a:ext uri="{FF2B5EF4-FFF2-40B4-BE49-F238E27FC236}">
              <a16:creationId xmlns:a16="http://schemas.microsoft.com/office/drawing/2014/main" id="{551E7953-4864-F569-1AA5-2FB1787D67AC}"/>
            </a:ext>
          </a:extLst>
        </xdr:cNvPr>
        <xdr:cNvSpPr/>
      </xdr:nvSpPr>
      <xdr:spPr>
        <a:xfrm>
          <a:off x="13519628107" y="74053739"/>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xdr:from>
      <xdr:col>5</xdr:col>
      <xdr:colOff>640072</xdr:colOff>
      <xdr:row>351</xdr:row>
      <xdr:rowOff>156449</xdr:rowOff>
    </xdr:from>
    <xdr:to>
      <xdr:col>6</xdr:col>
      <xdr:colOff>380814</xdr:colOff>
      <xdr:row>352</xdr:row>
      <xdr:rowOff>201029</xdr:rowOff>
    </xdr:to>
    <xdr:sp macro="" textlink="">
      <xdr:nvSpPr>
        <xdr:cNvPr id="48" name="Freeform 47">
          <a:extLst>
            <a:ext uri="{FF2B5EF4-FFF2-40B4-BE49-F238E27FC236}">
              <a16:creationId xmlns:a16="http://schemas.microsoft.com/office/drawing/2014/main" id="{F42C2706-73B0-13AB-70C5-C815D76F0C3A}"/>
            </a:ext>
          </a:extLst>
        </xdr:cNvPr>
        <xdr:cNvSpPr/>
      </xdr:nvSpPr>
      <xdr:spPr>
        <a:xfrm>
          <a:off x="13519658186" y="74184081"/>
          <a:ext cx="566242" cy="248448"/>
        </a:xfrm>
        <a:custGeom>
          <a:avLst/>
          <a:gdLst>
            <a:gd name="connsiteX0" fmla="*/ 565069 w 565069"/>
            <a:gd name="connsiteY0" fmla="*/ 205424 h 248986"/>
            <a:gd name="connsiteX1" fmla="*/ 548315 w 565069"/>
            <a:gd name="connsiteY1" fmla="*/ 218828 h 248986"/>
            <a:gd name="connsiteX2" fmla="*/ 508104 w 565069"/>
            <a:gd name="connsiteY2" fmla="*/ 228880 h 248986"/>
            <a:gd name="connsiteX3" fmla="*/ 464542 w 565069"/>
            <a:gd name="connsiteY3" fmla="*/ 218828 h 248986"/>
            <a:gd name="connsiteX4" fmla="*/ 444436 w 565069"/>
            <a:gd name="connsiteY4" fmla="*/ 202073 h 248986"/>
            <a:gd name="connsiteX5" fmla="*/ 434383 w 565069"/>
            <a:gd name="connsiteY5" fmla="*/ 185318 h 248986"/>
            <a:gd name="connsiteX6" fmla="*/ 424331 w 565069"/>
            <a:gd name="connsiteY6" fmla="*/ 151809 h 248986"/>
            <a:gd name="connsiteX7" fmla="*/ 427682 w 565069"/>
            <a:gd name="connsiteY7" fmla="*/ 141756 h 248986"/>
            <a:gd name="connsiteX8" fmla="*/ 444436 w 565069"/>
            <a:gd name="connsiteY8" fmla="*/ 165213 h 248986"/>
            <a:gd name="connsiteX9" fmla="*/ 441085 w 565069"/>
            <a:gd name="connsiteY9" fmla="*/ 185318 h 248986"/>
            <a:gd name="connsiteX10" fmla="*/ 417629 w 565069"/>
            <a:gd name="connsiteY10" fmla="*/ 181968 h 248986"/>
            <a:gd name="connsiteX11" fmla="*/ 410927 w 565069"/>
            <a:gd name="connsiteY11" fmla="*/ 118300 h 248986"/>
            <a:gd name="connsiteX12" fmla="*/ 420980 w 565069"/>
            <a:gd name="connsiteY12" fmla="*/ 114949 h 248986"/>
            <a:gd name="connsiteX13" fmla="*/ 434383 w 565069"/>
            <a:gd name="connsiteY13" fmla="*/ 118300 h 248986"/>
            <a:gd name="connsiteX14" fmla="*/ 414278 w 565069"/>
            <a:gd name="connsiteY14" fmla="*/ 165213 h 248986"/>
            <a:gd name="connsiteX15" fmla="*/ 394172 w 565069"/>
            <a:gd name="connsiteY15" fmla="*/ 158511 h 248986"/>
            <a:gd name="connsiteX16" fmla="*/ 367365 w 565069"/>
            <a:gd name="connsiteY16" fmla="*/ 121651 h 248986"/>
            <a:gd name="connsiteX17" fmla="*/ 357312 w 565069"/>
            <a:gd name="connsiteY17" fmla="*/ 78089 h 248986"/>
            <a:gd name="connsiteX18" fmla="*/ 360663 w 565069"/>
            <a:gd name="connsiteY18" fmla="*/ 51282 h 248986"/>
            <a:gd name="connsiteX19" fmla="*/ 374067 w 565069"/>
            <a:gd name="connsiteY19" fmla="*/ 61334 h 248986"/>
            <a:gd name="connsiteX20" fmla="*/ 380769 w 565069"/>
            <a:gd name="connsiteY20" fmla="*/ 88142 h 248986"/>
            <a:gd name="connsiteX21" fmla="*/ 387471 w 565069"/>
            <a:gd name="connsiteY21" fmla="*/ 118300 h 248986"/>
            <a:gd name="connsiteX22" fmla="*/ 377418 w 565069"/>
            <a:gd name="connsiteY22" fmla="*/ 128353 h 248986"/>
            <a:gd name="connsiteX23" fmla="*/ 340558 w 565069"/>
            <a:gd name="connsiteY23" fmla="*/ 128353 h 248986"/>
            <a:gd name="connsiteX24" fmla="*/ 310399 w 565069"/>
            <a:gd name="connsiteY24" fmla="*/ 114949 h 248986"/>
            <a:gd name="connsiteX25" fmla="*/ 250083 w 565069"/>
            <a:gd name="connsiteY25" fmla="*/ 64685 h 248986"/>
            <a:gd name="connsiteX26" fmla="*/ 233328 w 565069"/>
            <a:gd name="connsiteY26" fmla="*/ 14421 h 248986"/>
            <a:gd name="connsiteX27" fmla="*/ 229977 w 565069"/>
            <a:gd name="connsiteY27" fmla="*/ 1018 h 248986"/>
            <a:gd name="connsiteX28" fmla="*/ 243381 w 565069"/>
            <a:gd name="connsiteY28" fmla="*/ 4369 h 248986"/>
            <a:gd name="connsiteX29" fmla="*/ 256785 w 565069"/>
            <a:gd name="connsiteY29" fmla="*/ 41229 h 248986"/>
            <a:gd name="connsiteX30" fmla="*/ 260135 w 565069"/>
            <a:gd name="connsiteY30" fmla="*/ 61334 h 248986"/>
            <a:gd name="connsiteX31" fmla="*/ 246732 w 565069"/>
            <a:gd name="connsiteY31" fmla="*/ 101545 h 248986"/>
            <a:gd name="connsiteX32" fmla="*/ 236679 w 565069"/>
            <a:gd name="connsiteY32" fmla="*/ 98194 h 248986"/>
            <a:gd name="connsiteX33" fmla="*/ 219924 w 565069"/>
            <a:gd name="connsiteY33" fmla="*/ 51282 h 248986"/>
            <a:gd name="connsiteX34" fmla="*/ 223275 w 565069"/>
            <a:gd name="connsiteY34" fmla="*/ 34527 h 248986"/>
            <a:gd name="connsiteX35" fmla="*/ 256785 w 565069"/>
            <a:gd name="connsiteY35" fmla="*/ 54632 h 248986"/>
            <a:gd name="connsiteX36" fmla="*/ 263486 w 565069"/>
            <a:gd name="connsiteY36" fmla="*/ 74738 h 248986"/>
            <a:gd name="connsiteX37" fmla="*/ 270188 w 565069"/>
            <a:gd name="connsiteY37" fmla="*/ 111598 h 248986"/>
            <a:gd name="connsiteX38" fmla="*/ 263486 w 565069"/>
            <a:gd name="connsiteY38" fmla="*/ 135055 h 248986"/>
            <a:gd name="connsiteX39" fmla="*/ 233328 w 565069"/>
            <a:gd name="connsiteY39" fmla="*/ 148458 h 248986"/>
            <a:gd name="connsiteX40" fmla="*/ 166310 w 565069"/>
            <a:gd name="connsiteY40" fmla="*/ 131704 h 248986"/>
            <a:gd name="connsiteX41" fmla="*/ 149555 w 565069"/>
            <a:gd name="connsiteY41" fmla="*/ 114949 h 248986"/>
            <a:gd name="connsiteX42" fmla="*/ 139502 w 565069"/>
            <a:gd name="connsiteY42" fmla="*/ 94844 h 248986"/>
            <a:gd name="connsiteX43" fmla="*/ 136151 w 565069"/>
            <a:gd name="connsiteY43" fmla="*/ 81440 h 248986"/>
            <a:gd name="connsiteX44" fmla="*/ 156257 w 565069"/>
            <a:gd name="connsiteY44" fmla="*/ 88142 h 248986"/>
            <a:gd name="connsiteX45" fmla="*/ 162959 w 565069"/>
            <a:gd name="connsiteY45" fmla="*/ 108247 h 248986"/>
            <a:gd name="connsiteX46" fmla="*/ 159608 w 565069"/>
            <a:gd name="connsiteY46" fmla="*/ 168564 h 248986"/>
            <a:gd name="connsiteX47" fmla="*/ 149555 w 565069"/>
            <a:gd name="connsiteY47" fmla="*/ 171915 h 248986"/>
            <a:gd name="connsiteX48" fmla="*/ 126099 w 565069"/>
            <a:gd name="connsiteY48" fmla="*/ 168564 h 248986"/>
            <a:gd name="connsiteX49" fmla="*/ 105993 w 565069"/>
            <a:gd name="connsiteY49" fmla="*/ 145107 h 248986"/>
            <a:gd name="connsiteX50" fmla="*/ 99291 w 565069"/>
            <a:gd name="connsiteY50" fmla="*/ 128353 h 248986"/>
            <a:gd name="connsiteX51" fmla="*/ 95940 w 565069"/>
            <a:gd name="connsiteY51" fmla="*/ 111598 h 248986"/>
            <a:gd name="connsiteX52" fmla="*/ 92589 w 565069"/>
            <a:gd name="connsiteY52" fmla="*/ 101545 h 248986"/>
            <a:gd name="connsiteX53" fmla="*/ 102642 w 565069"/>
            <a:gd name="connsiteY53" fmla="*/ 111598 h 248986"/>
            <a:gd name="connsiteX54" fmla="*/ 105993 w 565069"/>
            <a:gd name="connsiteY54" fmla="*/ 128353 h 248986"/>
            <a:gd name="connsiteX55" fmla="*/ 89238 w 565069"/>
            <a:gd name="connsiteY55" fmla="*/ 232231 h 248986"/>
            <a:gd name="connsiteX56" fmla="*/ 79186 w 565069"/>
            <a:gd name="connsiteY56" fmla="*/ 245635 h 248986"/>
            <a:gd name="connsiteX57" fmla="*/ 65782 w 565069"/>
            <a:gd name="connsiteY57" fmla="*/ 248986 h 248986"/>
            <a:gd name="connsiteX58" fmla="*/ 45676 w 565069"/>
            <a:gd name="connsiteY58" fmla="*/ 195371 h 248986"/>
            <a:gd name="connsiteX59" fmla="*/ 42325 w 565069"/>
            <a:gd name="connsiteY59" fmla="*/ 175266 h 248986"/>
            <a:gd name="connsiteX60" fmla="*/ 45676 w 565069"/>
            <a:gd name="connsiteY60" fmla="*/ 151809 h 248986"/>
            <a:gd name="connsiteX61" fmla="*/ 49027 w 565069"/>
            <a:gd name="connsiteY61" fmla="*/ 165213 h 248986"/>
            <a:gd name="connsiteX62" fmla="*/ 52378 w 565069"/>
            <a:gd name="connsiteY62" fmla="*/ 175266 h 248986"/>
            <a:gd name="connsiteX63" fmla="*/ 49027 w 565069"/>
            <a:gd name="connsiteY63" fmla="*/ 205424 h 248986"/>
            <a:gd name="connsiteX64" fmla="*/ 22220 w 565069"/>
            <a:gd name="connsiteY64" fmla="*/ 195371 h 248986"/>
            <a:gd name="connsiteX65" fmla="*/ 8816 w 565069"/>
            <a:gd name="connsiteY65" fmla="*/ 175266 h 248986"/>
            <a:gd name="connsiteX66" fmla="*/ 2114 w 565069"/>
            <a:gd name="connsiteY66" fmla="*/ 155160 h 248986"/>
            <a:gd name="connsiteX67" fmla="*/ 12167 w 565069"/>
            <a:gd name="connsiteY67" fmla="*/ 158511 h 248986"/>
            <a:gd name="connsiteX68" fmla="*/ 18869 w 565069"/>
            <a:gd name="connsiteY68" fmla="*/ 171915 h 248986"/>
            <a:gd name="connsiteX69" fmla="*/ 18869 w 565069"/>
            <a:gd name="connsiteY69" fmla="*/ 238933 h 248986"/>
            <a:gd name="connsiteX70" fmla="*/ 8816 w 565069"/>
            <a:gd name="connsiteY70" fmla="*/ 245635 h 248986"/>
            <a:gd name="connsiteX71" fmla="*/ 5465 w 565069"/>
            <a:gd name="connsiteY71" fmla="*/ 215477 h 248986"/>
            <a:gd name="connsiteX72" fmla="*/ 8816 w 565069"/>
            <a:gd name="connsiteY72" fmla="*/ 225530 h 248986"/>
            <a:gd name="connsiteX73" fmla="*/ 2114 w 565069"/>
            <a:gd name="connsiteY73" fmla="*/ 222179 h 24898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 ang="0">
              <a:pos x="connsiteX29" y="connsiteY29"/>
            </a:cxn>
            <a:cxn ang="0">
              <a:pos x="connsiteX30" y="connsiteY30"/>
            </a:cxn>
            <a:cxn ang="0">
              <a:pos x="connsiteX31" y="connsiteY31"/>
            </a:cxn>
            <a:cxn ang="0">
              <a:pos x="connsiteX32" y="connsiteY32"/>
            </a:cxn>
            <a:cxn ang="0">
              <a:pos x="connsiteX33" y="connsiteY33"/>
            </a:cxn>
            <a:cxn ang="0">
              <a:pos x="connsiteX34" y="connsiteY34"/>
            </a:cxn>
            <a:cxn ang="0">
              <a:pos x="connsiteX35" y="connsiteY35"/>
            </a:cxn>
            <a:cxn ang="0">
              <a:pos x="connsiteX36" y="connsiteY36"/>
            </a:cxn>
            <a:cxn ang="0">
              <a:pos x="connsiteX37" y="connsiteY37"/>
            </a:cxn>
            <a:cxn ang="0">
              <a:pos x="connsiteX38" y="connsiteY38"/>
            </a:cxn>
            <a:cxn ang="0">
              <a:pos x="connsiteX39" y="connsiteY39"/>
            </a:cxn>
            <a:cxn ang="0">
              <a:pos x="connsiteX40" y="connsiteY40"/>
            </a:cxn>
            <a:cxn ang="0">
              <a:pos x="connsiteX41" y="connsiteY41"/>
            </a:cxn>
            <a:cxn ang="0">
              <a:pos x="connsiteX42" y="connsiteY42"/>
            </a:cxn>
            <a:cxn ang="0">
              <a:pos x="connsiteX43" y="connsiteY43"/>
            </a:cxn>
            <a:cxn ang="0">
              <a:pos x="connsiteX44" y="connsiteY44"/>
            </a:cxn>
            <a:cxn ang="0">
              <a:pos x="connsiteX45" y="connsiteY45"/>
            </a:cxn>
            <a:cxn ang="0">
              <a:pos x="connsiteX46" y="connsiteY46"/>
            </a:cxn>
            <a:cxn ang="0">
              <a:pos x="connsiteX47" y="connsiteY47"/>
            </a:cxn>
            <a:cxn ang="0">
              <a:pos x="connsiteX48" y="connsiteY48"/>
            </a:cxn>
            <a:cxn ang="0">
              <a:pos x="connsiteX49" y="connsiteY49"/>
            </a:cxn>
            <a:cxn ang="0">
              <a:pos x="connsiteX50" y="connsiteY50"/>
            </a:cxn>
            <a:cxn ang="0">
              <a:pos x="connsiteX51" y="connsiteY51"/>
            </a:cxn>
            <a:cxn ang="0">
              <a:pos x="connsiteX52" y="connsiteY52"/>
            </a:cxn>
            <a:cxn ang="0">
              <a:pos x="connsiteX53" y="connsiteY53"/>
            </a:cxn>
            <a:cxn ang="0">
              <a:pos x="connsiteX54" y="connsiteY54"/>
            </a:cxn>
            <a:cxn ang="0">
              <a:pos x="connsiteX55" y="connsiteY55"/>
            </a:cxn>
            <a:cxn ang="0">
              <a:pos x="connsiteX56" y="connsiteY56"/>
            </a:cxn>
            <a:cxn ang="0">
              <a:pos x="connsiteX57" y="connsiteY57"/>
            </a:cxn>
            <a:cxn ang="0">
              <a:pos x="connsiteX58" y="connsiteY58"/>
            </a:cxn>
            <a:cxn ang="0">
              <a:pos x="connsiteX59" y="connsiteY59"/>
            </a:cxn>
            <a:cxn ang="0">
              <a:pos x="connsiteX60" y="connsiteY60"/>
            </a:cxn>
            <a:cxn ang="0">
              <a:pos x="connsiteX61" y="connsiteY61"/>
            </a:cxn>
            <a:cxn ang="0">
              <a:pos x="connsiteX62" y="connsiteY62"/>
            </a:cxn>
            <a:cxn ang="0">
              <a:pos x="connsiteX63" y="connsiteY63"/>
            </a:cxn>
            <a:cxn ang="0">
              <a:pos x="connsiteX64" y="connsiteY64"/>
            </a:cxn>
            <a:cxn ang="0">
              <a:pos x="connsiteX65" y="connsiteY65"/>
            </a:cxn>
            <a:cxn ang="0">
              <a:pos x="connsiteX66" y="connsiteY66"/>
            </a:cxn>
            <a:cxn ang="0">
              <a:pos x="connsiteX67" y="connsiteY67"/>
            </a:cxn>
            <a:cxn ang="0">
              <a:pos x="connsiteX68" y="connsiteY68"/>
            </a:cxn>
            <a:cxn ang="0">
              <a:pos x="connsiteX69" y="connsiteY69"/>
            </a:cxn>
            <a:cxn ang="0">
              <a:pos x="connsiteX70" y="connsiteY70"/>
            </a:cxn>
            <a:cxn ang="0">
              <a:pos x="connsiteX71" y="connsiteY71"/>
            </a:cxn>
            <a:cxn ang="0">
              <a:pos x="connsiteX72" y="connsiteY72"/>
            </a:cxn>
            <a:cxn ang="0">
              <a:pos x="connsiteX73" y="connsiteY73"/>
            </a:cxn>
          </a:cxnLst>
          <a:rect l="l" t="t" r="r" b="b"/>
          <a:pathLst>
            <a:path w="565069" h="248986">
              <a:moveTo>
                <a:pt x="565069" y="205424"/>
              </a:moveTo>
              <a:cubicBezTo>
                <a:pt x="559484" y="209892"/>
                <a:pt x="554448" y="215148"/>
                <a:pt x="548315" y="218828"/>
              </a:cubicBezTo>
              <a:cubicBezTo>
                <a:pt x="534765" y="226958"/>
                <a:pt x="523678" y="226656"/>
                <a:pt x="508104" y="228880"/>
              </a:cubicBezTo>
              <a:cubicBezTo>
                <a:pt x="493583" y="225529"/>
                <a:pt x="478276" y="224611"/>
                <a:pt x="464542" y="218828"/>
              </a:cubicBezTo>
              <a:cubicBezTo>
                <a:pt x="456502" y="215443"/>
                <a:pt x="450272" y="208558"/>
                <a:pt x="444436" y="202073"/>
              </a:cubicBezTo>
              <a:cubicBezTo>
                <a:pt x="440079" y="197232"/>
                <a:pt x="437078" y="191247"/>
                <a:pt x="434383" y="185318"/>
              </a:cubicBezTo>
              <a:cubicBezTo>
                <a:pt x="429852" y="175350"/>
                <a:pt x="427031" y="162609"/>
                <a:pt x="424331" y="151809"/>
              </a:cubicBezTo>
              <a:cubicBezTo>
                <a:pt x="425448" y="148458"/>
                <a:pt x="424255" y="142613"/>
                <a:pt x="427682" y="141756"/>
              </a:cubicBezTo>
              <a:cubicBezTo>
                <a:pt x="437719" y="139246"/>
                <a:pt x="443736" y="163462"/>
                <a:pt x="444436" y="165213"/>
              </a:cubicBezTo>
              <a:cubicBezTo>
                <a:pt x="443319" y="171915"/>
                <a:pt x="445034" y="179789"/>
                <a:pt x="441085" y="185318"/>
              </a:cubicBezTo>
              <a:cubicBezTo>
                <a:pt x="433408" y="196067"/>
                <a:pt x="423090" y="185608"/>
                <a:pt x="417629" y="181968"/>
              </a:cubicBezTo>
              <a:cubicBezTo>
                <a:pt x="403425" y="153560"/>
                <a:pt x="396457" y="153028"/>
                <a:pt x="410927" y="118300"/>
              </a:cubicBezTo>
              <a:cubicBezTo>
                <a:pt x="412286" y="115039"/>
                <a:pt x="417629" y="116066"/>
                <a:pt x="420980" y="114949"/>
              </a:cubicBezTo>
              <a:cubicBezTo>
                <a:pt x="425448" y="116066"/>
                <a:pt x="433266" y="113832"/>
                <a:pt x="434383" y="118300"/>
              </a:cubicBezTo>
              <a:cubicBezTo>
                <a:pt x="443292" y="153937"/>
                <a:pt x="434829" y="152882"/>
                <a:pt x="414278" y="165213"/>
              </a:cubicBezTo>
              <a:cubicBezTo>
                <a:pt x="407576" y="162979"/>
                <a:pt x="400230" y="162146"/>
                <a:pt x="394172" y="158511"/>
              </a:cubicBezTo>
              <a:cubicBezTo>
                <a:pt x="381280" y="150775"/>
                <a:pt x="374101" y="133438"/>
                <a:pt x="367365" y="121651"/>
              </a:cubicBezTo>
              <a:cubicBezTo>
                <a:pt x="364408" y="111300"/>
                <a:pt x="357312" y="89807"/>
                <a:pt x="357312" y="78089"/>
              </a:cubicBezTo>
              <a:cubicBezTo>
                <a:pt x="357312" y="69084"/>
                <a:pt x="359546" y="60218"/>
                <a:pt x="360663" y="51282"/>
              </a:cubicBezTo>
              <a:cubicBezTo>
                <a:pt x="365131" y="54633"/>
                <a:pt x="371393" y="56431"/>
                <a:pt x="374067" y="61334"/>
              </a:cubicBezTo>
              <a:cubicBezTo>
                <a:pt x="378478" y="69420"/>
                <a:pt x="378962" y="79110"/>
                <a:pt x="380769" y="88142"/>
              </a:cubicBezTo>
              <a:cubicBezTo>
                <a:pt x="385023" y="109412"/>
                <a:pt x="382739" y="99371"/>
                <a:pt x="387471" y="118300"/>
              </a:cubicBezTo>
              <a:cubicBezTo>
                <a:pt x="384120" y="121651"/>
                <a:pt x="381657" y="126234"/>
                <a:pt x="377418" y="128353"/>
              </a:cubicBezTo>
              <a:cubicBezTo>
                <a:pt x="364538" y="134793"/>
                <a:pt x="353711" y="130545"/>
                <a:pt x="340558" y="128353"/>
              </a:cubicBezTo>
              <a:cubicBezTo>
                <a:pt x="330505" y="123885"/>
                <a:pt x="319920" y="120461"/>
                <a:pt x="310399" y="114949"/>
              </a:cubicBezTo>
              <a:cubicBezTo>
                <a:pt x="279146" y="96855"/>
                <a:pt x="274844" y="89447"/>
                <a:pt x="250083" y="64685"/>
              </a:cubicBezTo>
              <a:cubicBezTo>
                <a:pt x="230881" y="21482"/>
                <a:pt x="240364" y="49600"/>
                <a:pt x="233328" y="14421"/>
              </a:cubicBezTo>
              <a:cubicBezTo>
                <a:pt x="232425" y="9905"/>
                <a:pt x="226720" y="4274"/>
                <a:pt x="229977" y="1018"/>
              </a:cubicBezTo>
              <a:cubicBezTo>
                <a:pt x="233234" y="-2238"/>
                <a:pt x="238913" y="3252"/>
                <a:pt x="243381" y="4369"/>
              </a:cubicBezTo>
              <a:cubicBezTo>
                <a:pt x="247823" y="15473"/>
                <a:pt x="253917" y="29756"/>
                <a:pt x="256785" y="41229"/>
              </a:cubicBezTo>
              <a:cubicBezTo>
                <a:pt x="258433" y="47820"/>
                <a:pt x="259018" y="54632"/>
                <a:pt x="260135" y="61334"/>
              </a:cubicBezTo>
              <a:cubicBezTo>
                <a:pt x="258767" y="76381"/>
                <a:pt x="267830" y="101545"/>
                <a:pt x="246732" y="101545"/>
              </a:cubicBezTo>
              <a:cubicBezTo>
                <a:pt x="243200" y="101545"/>
                <a:pt x="240030" y="99311"/>
                <a:pt x="236679" y="98194"/>
              </a:cubicBezTo>
              <a:cubicBezTo>
                <a:pt x="221565" y="60409"/>
                <a:pt x="226193" y="76356"/>
                <a:pt x="219924" y="51282"/>
              </a:cubicBezTo>
              <a:cubicBezTo>
                <a:pt x="221041" y="45697"/>
                <a:pt x="217942" y="36527"/>
                <a:pt x="223275" y="34527"/>
              </a:cubicBezTo>
              <a:cubicBezTo>
                <a:pt x="240952" y="27898"/>
                <a:pt x="249510" y="44933"/>
                <a:pt x="256785" y="54632"/>
              </a:cubicBezTo>
              <a:cubicBezTo>
                <a:pt x="259019" y="61334"/>
                <a:pt x="261627" y="67922"/>
                <a:pt x="263486" y="74738"/>
              </a:cubicBezTo>
              <a:cubicBezTo>
                <a:pt x="265493" y="82098"/>
                <a:pt x="269093" y="105029"/>
                <a:pt x="270188" y="111598"/>
              </a:cubicBezTo>
              <a:cubicBezTo>
                <a:pt x="269969" y="112474"/>
                <a:pt x="265234" y="132870"/>
                <a:pt x="263486" y="135055"/>
              </a:cubicBezTo>
              <a:cubicBezTo>
                <a:pt x="257694" y="142295"/>
                <a:pt x="239469" y="146411"/>
                <a:pt x="233328" y="148458"/>
              </a:cubicBezTo>
              <a:cubicBezTo>
                <a:pt x="210998" y="145023"/>
                <a:pt x="186108" y="144903"/>
                <a:pt x="166310" y="131704"/>
              </a:cubicBezTo>
              <a:cubicBezTo>
                <a:pt x="159738" y="127323"/>
                <a:pt x="154201" y="121337"/>
                <a:pt x="149555" y="114949"/>
              </a:cubicBezTo>
              <a:cubicBezTo>
                <a:pt x="145148" y="108889"/>
                <a:pt x="142853" y="101546"/>
                <a:pt x="139502" y="94844"/>
              </a:cubicBezTo>
              <a:cubicBezTo>
                <a:pt x="138385" y="90376"/>
                <a:pt x="137416" y="85868"/>
                <a:pt x="136151" y="81440"/>
              </a:cubicBezTo>
              <a:cubicBezTo>
                <a:pt x="130908" y="63090"/>
                <a:pt x="126806" y="67106"/>
                <a:pt x="156257" y="88142"/>
              </a:cubicBezTo>
              <a:cubicBezTo>
                <a:pt x="158491" y="94844"/>
                <a:pt x="161246" y="101394"/>
                <a:pt x="162959" y="108247"/>
              </a:cubicBezTo>
              <a:cubicBezTo>
                <a:pt x="168222" y="129300"/>
                <a:pt x="168070" y="146563"/>
                <a:pt x="159608" y="168564"/>
              </a:cubicBezTo>
              <a:cubicBezTo>
                <a:pt x="158340" y="171861"/>
                <a:pt x="152906" y="170798"/>
                <a:pt x="149555" y="171915"/>
              </a:cubicBezTo>
              <a:cubicBezTo>
                <a:pt x="141736" y="170798"/>
                <a:pt x="133522" y="171263"/>
                <a:pt x="126099" y="168564"/>
              </a:cubicBezTo>
              <a:cubicBezTo>
                <a:pt x="113625" y="164028"/>
                <a:pt x="110786" y="155891"/>
                <a:pt x="105993" y="145107"/>
              </a:cubicBezTo>
              <a:cubicBezTo>
                <a:pt x="103550" y="139611"/>
                <a:pt x="101525" y="133938"/>
                <a:pt x="99291" y="128353"/>
              </a:cubicBezTo>
              <a:cubicBezTo>
                <a:pt x="98174" y="122768"/>
                <a:pt x="97321" y="117124"/>
                <a:pt x="95940" y="111598"/>
              </a:cubicBezTo>
              <a:cubicBezTo>
                <a:pt x="95083" y="108171"/>
                <a:pt x="89057" y="101545"/>
                <a:pt x="92589" y="101545"/>
              </a:cubicBezTo>
              <a:cubicBezTo>
                <a:pt x="97328" y="101545"/>
                <a:pt x="99291" y="108247"/>
                <a:pt x="102642" y="111598"/>
              </a:cubicBezTo>
              <a:cubicBezTo>
                <a:pt x="103759" y="117183"/>
                <a:pt x="106183" y="122661"/>
                <a:pt x="105993" y="128353"/>
              </a:cubicBezTo>
              <a:cubicBezTo>
                <a:pt x="104195" y="182295"/>
                <a:pt x="110348" y="197047"/>
                <a:pt x="89238" y="232231"/>
              </a:cubicBezTo>
              <a:cubicBezTo>
                <a:pt x="86365" y="237020"/>
                <a:pt x="83730" y="242389"/>
                <a:pt x="79186" y="245635"/>
              </a:cubicBezTo>
              <a:cubicBezTo>
                <a:pt x="75438" y="248312"/>
                <a:pt x="70250" y="247869"/>
                <a:pt x="65782" y="248986"/>
              </a:cubicBezTo>
              <a:cubicBezTo>
                <a:pt x="56735" y="230891"/>
                <a:pt x="49422" y="217845"/>
                <a:pt x="45676" y="195371"/>
              </a:cubicBezTo>
              <a:lnTo>
                <a:pt x="42325" y="175266"/>
              </a:lnTo>
              <a:cubicBezTo>
                <a:pt x="43442" y="167447"/>
                <a:pt x="41295" y="158381"/>
                <a:pt x="45676" y="151809"/>
              </a:cubicBezTo>
              <a:cubicBezTo>
                <a:pt x="48231" y="147977"/>
                <a:pt x="47762" y="160785"/>
                <a:pt x="49027" y="165213"/>
              </a:cubicBezTo>
              <a:cubicBezTo>
                <a:pt x="49997" y="168609"/>
                <a:pt x="51261" y="171915"/>
                <a:pt x="52378" y="175266"/>
              </a:cubicBezTo>
              <a:cubicBezTo>
                <a:pt x="51261" y="185319"/>
                <a:pt x="55096" y="197332"/>
                <a:pt x="49027" y="205424"/>
              </a:cubicBezTo>
              <a:cubicBezTo>
                <a:pt x="44196" y="211865"/>
                <a:pt x="25787" y="197749"/>
                <a:pt x="22220" y="195371"/>
              </a:cubicBezTo>
              <a:cubicBezTo>
                <a:pt x="17752" y="188669"/>
                <a:pt x="11363" y="182907"/>
                <a:pt x="8816" y="175266"/>
              </a:cubicBezTo>
              <a:cubicBezTo>
                <a:pt x="6582" y="168564"/>
                <a:pt x="-4588" y="152926"/>
                <a:pt x="2114" y="155160"/>
              </a:cubicBezTo>
              <a:lnTo>
                <a:pt x="12167" y="158511"/>
              </a:lnTo>
              <a:cubicBezTo>
                <a:pt x="14401" y="162979"/>
                <a:pt x="17434" y="167130"/>
                <a:pt x="18869" y="171915"/>
              </a:cubicBezTo>
              <a:cubicBezTo>
                <a:pt x="24687" y="191307"/>
                <a:pt x="22959" y="222572"/>
                <a:pt x="18869" y="238933"/>
              </a:cubicBezTo>
              <a:cubicBezTo>
                <a:pt x="17892" y="242840"/>
                <a:pt x="12167" y="243401"/>
                <a:pt x="8816" y="245635"/>
              </a:cubicBezTo>
              <a:cubicBezTo>
                <a:pt x="4632" y="237266"/>
                <a:pt x="-4640" y="225581"/>
                <a:pt x="5465" y="215477"/>
              </a:cubicBezTo>
              <a:cubicBezTo>
                <a:pt x="7963" y="212979"/>
                <a:pt x="10396" y="222371"/>
                <a:pt x="8816" y="225530"/>
              </a:cubicBezTo>
              <a:cubicBezTo>
                <a:pt x="7699" y="227764"/>
                <a:pt x="4348" y="223296"/>
                <a:pt x="2114" y="222179"/>
              </a:cubicBezTo>
            </a:path>
          </a:pathLst>
        </a:cu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rtl="1"/>
          <a:endParaRPr lang="en-US" sz="1100"/>
        </a:p>
      </xdr:txBody>
    </xdr:sp>
    <xdr:clientData/>
  </xdr:twoCellAnchor>
  <xdr:twoCellAnchor editAs="oneCell">
    <xdr:from>
      <xdr:col>8</xdr:col>
      <xdr:colOff>257342</xdr:colOff>
      <xdr:row>7</xdr:row>
      <xdr:rowOff>102073</xdr:rowOff>
    </xdr:from>
    <xdr:to>
      <xdr:col>15</xdr:col>
      <xdr:colOff>256005</xdr:colOff>
      <xdr:row>18</xdr:row>
      <xdr:rowOff>48071</xdr:rowOff>
    </xdr:to>
    <xdr:pic>
      <xdr:nvPicPr>
        <xdr:cNvPr id="49" name="Picture 48">
          <a:extLst>
            <a:ext uri="{FF2B5EF4-FFF2-40B4-BE49-F238E27FC236}">
              <a16:creationId xmlns:a16="http://schemas.microsoft.com/office/drawing/2014/main" id="{04E2FAC0-57F2-970B-4885-9FDA76AE01D1}"/>
            </a:ext>
          </a:extLst>
        </xdr:cNvPr>
        <xdr:cNvPicPr>
          <a:picLocks noChangeAspect="1"/>
        </xdr:cNvPicPr>
      </xdr:nvPicPr>
      <xdr:blipFill>
        <a:blip xmlns:r="http://schemas.openxmlformats.org/officeDocument/2006/relationships" r:embed="rId4"/>
        <a:stretch>
          <a:fillRect/>
        </a:stretch>
      </xdr:blipFill>
      <xdr:spPr>
        <a:xfrm>
          <a:off x="13512353495" y="1529152"/>
          <a:ext cx="5777163" cy="2201919"/>
        </a:xfrm>
        <a:prstGeom prst="rect">
          <a:avLst/>
        </a:prstGeom>
      </xdr:spPr>
    </xdr:pic>
    <xdr:clientData/>
  </xdr:twoCellAnchor>
  <xdr:twoCellAnchor>
    <xdr:from>
      <xdr:col>5</xdr:col>
      <xdr:colOff>374487</xdr:colOff>
      <xdr:row>463</xdr:row>
      <xdr:rowOff>73270</xdr:rowOff>
    </xdr:from>
    <xdr:to>
      <xdr:col>5</xdr:col>
      <xdr:colOff>390769</xdr:colOff>
      <xdr:row>480</xdr:row>
      <xdr:rowOff>122116</xdr:rowOff>
    </xdr:to>
    <xdr:cxnSp macro="">
      <xdr:nvCxnSpPr>
        <xdr:cNvPr id="50" name="Straight Arrow Connector 49">
          <a:extLst>
            <a:ext uri="{FF2B5EF4-FFF2-40B4-BE49-F238E27FC236}">
              <a16:creationId xmlns:a16="http://schemas.microsoft.com/office/drawing/2014/main" id="{3257BEF5-AA07-4A47-934C-0488EBEC62F6}"/>
            </a:ext>
          </a:extLst>
        </xdr:cNvPr>
        <xdr:cNvCxnSpPr/>
      </xdr:nvCxnSpPr>
      <xdr:spPr>
        <a:xfrm flipH="1" flipV="1">
          <a:off x="13520473731" y="3324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476</xdr:row>
      <xdr:rowOff>122115</xdr:rowOff>
    </xdr:from>
    <xdr:to>
      <xdr:col>6</xdr:col>
      <xdr:colOff>195384</xdr:colOff>
      <xdr:row>476</xdr:row>
      <xdr:rowOff>130256</xdr:rowOff>
    </xdr:to>
    <xdr:cxnSp macro="">
      <xdr:nvCxnSpPr>
        <xdr:cNvPr id="51" name="Straight Arrow Connector 50">
          <a:extLst>
            <a:ext uri="{FF2B5EF4-FFF2-40B4-BE49-F238E27FC236}">
              <a16:creationId xmlns:a16="http://schemas.microsoft.com/office/drawing/2014/main" id="{51310A08-5299-1C4A-A794-BEFD154F3323}"/>
            </a:ext>
          </a:extLst>
        </xdr:cNvPr>
        <xdr:cNvCxnSpPr/>
      </xdr:nvCxnSpPr>
      <xdr:spPr>
        <a:xfrm>
          <a:off x="13519843616" y="6014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712100</xdr:colOff>
      <xdr:row>464</xdr:row>
      <xdr:rowOff>73588</xdr:rowOff>
    </xdr:from>
    <xdr:to>
      <xdr:col>4</xdr:col>
      <xdr:colOff>736523</xdr:colOff>
      <xdr:row>474</xdr:row>
      <xdr:rowOff>163140</xdr:rowOff>
    </xdr:to>
    <xdr:sp macro="" textlink="">
      <xdr:nvSpPr>
        <xdr:cNvPr id="52" name="Freeform 51">
          <a:extLst>
            <a:ext uri="{FF2B5EF4-FFF2-40B4-BE49-F238E27FC236}">
              <a16:creationId xmlns:a16="http://schemas.microsoft.com/office/drawing/2014/main" id="{A7BD91F0-CA21-5B43-88F0-A6DD4AFFBFDB}"/>
            </a:ext>
          </a:extLst>
        </xdr:cNvPr>
        <xdr:cNvSpPr/>
      </xdr:nvSpPr>
      <xdr:spPr>
        <a:xfrm>
          <a:off x="13527751712" y="97236889"/>
          <a:ext cx="2502168" cy="212321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799452</xdr:colOff>
      <xdr:row>464</xdr:row>
      <xdr:rowOff>34977</xdr:rowOff>
    </xdr:from>
    <xdr:to>
      <xdr:col>4</xdr:col>
      <xdr:colOff>208847</xdr:colOff>
      <xdr:row>474</xdr:row>
      <xdr:rowOff>94720</xdr:rowOff>
    </xdr:to>
    <xdr:sp macro="" textlink="">
      <xdr:nvSpPr>
        <xdr:cNvPr id="53" name="Freeform 52">
          <a:extLst>
            <a:ext uri="{FF2B5EF4-FFF2-40B4-BE49-F238E27FC236}">
              <a16:creationId xmlns:a16="http://schemas.microsoft.com/office/drawing/2014/main" id="{90CAF171-6FA9-2D45-A855-9BE3283ADC27}"/>
            </a:ext>
          </a:extLst>
        </xdr:cNvPr>
        <xdr:cNvSpPr/>
      </xdr:nvSpPr>
      <xdr:spPr>
        <a:xfrm rot="4861875">
          <a:off x="13528176256" y="97301410"/>
          <a:ext cx="2093403" cy="188714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471</xdr:row>
      <xdr:rowOff>122116</xdr:rowOff>
    </xdr:from>
    <xdr:to>
      <xdr:col>3</xdr:col>
      <xdr:colOff>154679</xdr:colOff>
      <xdr:row>472</xdr:row>
      <xdr:rowOff>130257</xdr:rowOff>
    </xdr:to>
    <xdr:sp macro="" textlink="">
      <xdr:nvSpPr>
        <xdr:cNvPr id="54" name="Oval 53">
          <a:extLst>
            <a:ext uri="{FF2B5EF4-FFF2-40B4-BE49-F238E27FC236}">
              <a16:creationId xmlns:a16="http://schemas.microsoft.com/office/drawing/2014/main" id="{3B910ACD-FF72-1948-AAA8-BFA2F7EBC4CF}"/>
            </a:ext>
          </a:extLst>
        </xdr:cNvPr>
        <xdr:cNvSpPr/>
      </xdr:nvSpPr>
      <xdr:spPr>
        <a:xfrm>
          <a:off x="13522360821" y="4998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twoCellAnchor>
    <xdr:from>
      <xdr:col>3</xdr:col>
      <xdr:colOff>65127</xdr:colOff>
      <xdr:row>472</xdr:row>
      <xdr:rowOff>130257</xdr:rowOff>
    </xdr:from>
    <xdr:to>
      <xdr:col>3</xdr:col>
      <xdr:colOff>65128</xdr:colOff>
      <xdr:row>476</xdr:row>
      <xdr:rowOff>130256</xdr:rowOff>
    </xdr:to>
    <xdr:cxnSp macro="">
      <xdr:nvCxnSpPr>
        <xdr:cNvPr id="55" name="Straight Connector 54">
          <a:extLst>
            <a:ext uri="{FF2B5EF4-FFF2-40B4-BE49-F238E27FC236}">
              <a16:creationId xmlns:a16="http://schemas.microsoft.com/office/drawing/2014/main" id="{FB97EF7B-781D-2548-828E-064B80E81FDD}"/>
            </a:ext>
          </a:extLst>
        </xdr:cNvPr>
        <xdr:cNvCxnSpPr>
          <a:stCxn id="54" idx="4"/>
        </xdr:cNvCxnSpPr>
      </xdr:nvCxnSpPr>
      <xdr:spPr>
        <a:xfrm flipH="1">
          <a:off x="13522450372" y="5210257"/>
          <a:ext cx="1" cy="812799"/>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3</xdr:col>
      <xdr:colOff>154679</xdr:colOff>
      <xdr:row>472</xdr:row>
      <xdr:rowOff>8141</xdr:rowOff>
    </xdr:from>
    <xdr:to>
      <xdr:col>5</xdr:col>
      <xdr:colOff>366346</xdr:colOff>
      <xdr:row>472</xdr:row>
      <xdr:rowOff>24424</xdr:rowOff>
    </xdr:to>
    <xdr:cxnSp macro="">
      <xdr:nvCxnSpPr>
        <xdr:cNvPr id="56" name="Straight Connector 55">
          <a:extLst>
            <a:ext uri="{FF2B5EF4-FFF2-40B4-BE49-F238E27FC236}">
              <a16:creationId xmlns:a16="http://schemas.microsoft.com/office/drawing/2014/main" id="{738EB93A-F4C4-4442-AD20-888315B850DF}"/>
            </a:ext>
          </a:extLst>
        </xdr:cNvPr>
        <xdr:cNvCxnSpPr>
          <a:stCxn id="54" idx="2"/>
        </xdr:cNvCxnSpPr>
      </xdr:nvCxnSpPr>
      <xdr:spPr>
        <a:xfrm flipH="1" flipV="1">
          <a:off x="13520498154" y="5088141"/>
          <a:ext cx="1862667" cy="16283"/>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561731</xdr:colOff>
      <xdr:row>471</xdr:row>
      <xdr:rowOff>120813</xdr:rowOff>
    </xdr:from>
    <xdr:ext cx="1552938" cy="172264"/>
    <mc:AlternateContent xmlns:mc="http://schemas.openxmlformats.org/markup-compatibility/2006" xmlns:a14="http://schemas.microsoft.com/office/drawing/2010/main">
      <mc:Choice Requires="a14">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57" name="TextBox 56">
              <a:extLst>
                <a:ext uri="{FF2B5EF4-FFF2-40B4-BE49-F238E27FC236}">
                  <a16:creationId xmlns:a16="http://schemas.microsoft.com/office/drawing/2014/main" id="{891F9D73-1F9D-4049-9297-C272390259C3}"/>
                </a:ext>
              </a:extLst>
            </xdr:cNvPr>
            <xdr:cNvSpPr txBox="1"/>
          </xdr:nvSpPr>
          <xdr:spPr>
            <a:xfrm>
              <a:off x="13519575331" y="4997613"/>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477</xdr:row>
      <xdr:rowOff>6838</xdr:rowOff>
    </xdr:from>
    <xdr:ext cx="1552938" cy="172264"/>
    <mc:AlternateContent xmlns:mc="http://schemas.openxmlformats.org/markup-compatibility/2006" xmlns:a14="http://schemas.microsoft.com/office/drawing/2010/main">
      <mc:Choice Requires="a14">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58" name="TextBox 57">
              <a:extLst>
                <a:ext uri="{FF2B5EF4-FFF2-40B4-BE49-F238E27FC236}">
                  <a16:creationId xmlns:a16="http://schemas.microsoft.com/office/drawing/2014/main" id="{DB076C4E-E6DA-804E-8382-76703BD3CF7D}"/>
                </a:ext>
              </a:extLst>
            </xdr:cNvPr>
            <xdr:cNvSpPr txBox="1"/>
          </xdr:nvSpPr>
          <xdr:spPr>
            <a:xfrm>
              <a:off x="13521771780" y="6102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twoCellAnchor>
    <xdr:from>
      <xdr:col>5</xdr:col>
      <xdr:colOff>374487</xdr:colOff>
      <xdr:row>493</xdr:row>
      <xdr:rowOff>73270</xdr:rowOff>
    </xdr:from>
    <xdr:to>
      <xdr:col>5</xdr:col>
      <xdr:colOff>390769</xdr:colOff>
      <xdr:row>510</xdr:row>
      <xdr:rowOff>122116</xdr:rowOff>
    </xdr:to>
    <xdr:cxnSp macro="">
      <xdr:nvCxnSpPr>
        <xdr:cNvPr id="59" name="Straight Arrow Connector 58">
          <a:extLst>
            <a:ext uri="{FF2B5EF4-FFF2-40B4-BE49-F238E27FC236}">
              <a16:creationId xmlns:a16="http://schemas.microsoft.com/office/drawing/2014/main" id="{7D10EDE6-6A30-BE41-921D-893262051EBB}"/>
            </a:ext>
          </a:extLst>
        </xdr:cNvPr>
        <xdr:cNvCxnSpPr/>
      </xdr:nvCxnSpPr>
      <xdr:spPr>
        <a:xfrm flipH="1" flipV="1">
          <a:off x="13520473731" y="94204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506</xdr:row>
      <xdr:rowOff>122115</xdr:rowOff>
    </xdr:from>
    <xdr:to>
      <xdr:col>6</xdr:col>
      <xdr:colOff>195384</xdr:colOff>
      <xdr:row>506</xdr:row>
      <xdr:rowOff>130256</xdr:rowOff>
    </xdr:to>
    <xdr:cxnSp macro="">
      <xdr:nvCxnSpPr>
        <xdr:cNvPr id="60" name="Straight Arrow Connector 59">
          <a:extLst>
            <a:ext uri="{FF2B5EF4-FFF2-40B4-BE49-F238E27FC236}">
              <a16:creationId xmlns:a16="http://schemas.microsoft.com/office/drawing/2014/main" id="{4F5325EE-3B79-EF41-9748-FED8CDA4A81B}"/>
            </a:ext>
          </a:extLst>
        </xdr:cNvPr>
        <xdr:cNvCxnSpPr/>
      </xdr:nvCxnSpPr>
      <xdr:spPr>
        <a:xfrm>
          <a:off x="13519843616" y="1211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494</xdr:row>
      <xdr:rowOff>56987</xdr:rowOff>
    </xdr:from>
    <xdr:to>
      <xdr:col>4</xdr:col>
      <xdr:colOff>748974</xdr:colOff>
      <xdr:row>504</xdr:row>
      <xdr:rowOff>146539</xdr:rowOff>
    </xdr:to>
    <xdr:sp macro="" textlink="">
      <xdr:nvSpPr>
        <xdr:cNvPr id="61" name="Freeform 60">
          <a:extLst>
            <a:ext uri="{FF2B5EF4-FFF2-40B4-BE49-F238E27FC236}">
              <a16:creationId xmlns:a16="http://schemas.microsoft.com/office/drawing/2014/main" id="{ACA891D0-19DB-D848-8AE5-333602647731}"/>
            </a:ext>
          </a:extLst>
        </xdr:cNvPr>
        <xdr:cNvSpPr/>
      </xdr:nvSpPr>
      <xdr:spPr>
        <a:xfrm>
          <a:off x="13520941026" y="960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711751</xdr:colOff>
      <xdr:row>493</xdr:row>
      <xdr:rowOff>191588</xdr:rowOff>
    </xdr:from>
    <xdr:to>
      <xdr:col>4</xdr:col>
      <xdr:colOff>173640</xdr:colOff>
      <xdr:row>505</xdr:row>
      <xdr:rowOff>34043</xdr:rowOff>
    </xdr:to>
    <xdr:sp macro="" textlink="">
      <xdr:nvSpPr>
        <xdr:cNvPr id="62" name="Freeform 61">
          <a:extLst>
            <a:ext uri="{FF2B5EF4-FFF2-40B4-BE49-F238E27FC236}">
              <a16:creationId xmlns:a16="http://schemas.microsoft.com/office/drawing/2014/main" id="{06B696C2-102D-7D44-AE25-1186639E9F8E}"/>
            </a:ext>
          </a:extLst>
        </xdr:cNvPr>
        <xdr:cNvSpPr/>
      </xdr:nvSpPr>
      <xdr:spPr>
        <a:xfrm rot="4861875">
          <a:off x="13521345127" y="9710021"/>
          <a:ext cx="2280855" cy="19383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65128</xdr:colOff>
      <xdr:row>501</xdr:row>
      <xdr:rowOff>162821</xdr:rowOff>
    </xdr:from>
    <xdr:to>
      <xdr:col>3</xdr:col>
      <xdr:colOff>244231</xdr:colOff>
      <xdr:row>502</xdr:row>
      <xdr:rowOff>170962</xdr:rowOff>
    </xdr:to>
    <xdr:sp macro="" textlink="">
      <xdr:nvSpPr>
        <xdr:cNvPr id="63" name="Oval 62">
          <a:extLst>
            <a:ext uri="{FF2B5EF4-FFF2-40B4-BE49-F238E27FC236}">
              <a16:creationId xmlns:a16="http://schemas.microsoft.com/office/drawing/2014/main" id="{151B25B7-3F64-9147-8911-1E0090C2BCBC}"/>
            </a:ext>
          </a:extLst>
        </xdr:cNvPr>
        <xdr:cNvSpPr/>
      </xdr:nvSpPr>
      <xdr:spPr>
        <a:xfrm>
          <a:off x="13522271269" y="11135621"/>
          <a:ext cx="179103"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a:t>
          </a:r>
          <a:endParaRPr lang="en-US" sz="1100"/>
        </a:p>
      </xdr:txBody>
    </xdr:sp>
    <xdr:clientData/>
  </xdr:twoCellAnchor>
  <xdr:oneCellAnchor>
    <xdr:from>
      <xdr:col>4</xdr:col>
      <xdr:colOff>561731</xdr:colOff>
      <xdr:row>501</xdr:row>
      <xdr:rowOff>169659</xdr:rowOff>
    </xdr:from>
    <xdr:ext cx="1552938" cy="172264"/>
    <mc:AlternateContent xmlns:mc="http://schemas.openxmlformats.org/markup-compatibility/2006" xmlns:a14="http://schemas.microsoft.com/office/drawing/2010/main">
      <mc:Choice Requires="a14">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4" name="TextBox 63">
              <a:extLst>
                <a:ext uri="{FF2B5EF4-FFF2-40B4-BE49-F238E27FC236}">
                  <a16:creationId xmlns:a16="http://schemas.microsoft.com/office/drawing/2014/main" id="{05471820-8215-6542-8218-D865044BB92F}"/>
                </a:ext>
              </a:extLst>
            </xdr:cNvPr>
            <xdr:cNvSpPr txBox="1"/>
          </xdr:nvSpPr>
          <xdr:spPr>
            <a:xfrm>
              <a:off x="13519575331" y="11142459"/>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a:t>
              </a:r>
              <a:endParaRPr lang="en-US" sz="1100"/>
            </a:p>
          </xdr:txBody>
        </xdr:sp>
      </mc:Fallback>
    </mc:AlternateContent>
    <xdr:clientData/>
  </xdr:oneCellAnchor>
  <xdr:oneCellAnchor>
    <xdr:from>
      <xdr:col>2</xdr:col>
      <xdr:colOff>16282</xdr:colOff>
      <xdr:row>507</xdr:row>
      <xdr:rowOff>6838</xdr:rowOff>
    </xdr:from>
    <xdr:ext cx="1552938" cy="172264"/>
    <mc:AlternateContent xmlns:mc="http://schemas.openxmlformats.org/markup-compatibility/2006" xmlns:a14="http://schemas.microsoft.com/office/drawing/2010/main">
      <mc:Choice Requires="a14">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𝑄</m:t>
                    </m:r>
                    <m:r>
                      <a:rPr lang="en-US" sz="1100" b="0" i="1">
                        <a:latin typeface="Cambria Math" panose="02040503050406030204" pitchFamily="18" charset="0"/>
                      </a:rPr>
                      <m:t>∗</m:t>
                    </m:r>
                  </m:oMath>
                </m:oMathPara>
              </a14:m>
              <a:endParaRPr lang="en-US" sz="1100"/>
            </a:p>
          </xdr:txBody>
        </xdr:sp>
      </mc:Choice>
      <mc:Fallback xmlns="">
        <xdr:sp macro="" textlink="">
          <xdr:nvSpPr>
            <xdr:cNvPr id="65" name="TextBox 64">
              <a:extLst>
                <a:ext uri="{FF2B5EF4-FFF2-40B4-BE49-F238E27FC236}">
                  <a16:creationId xmlns:a16="http://schemas.microsoft.com/office/drawing/2014/main" id="{93E6349B-04AE-E943-8DAD-1F3E6D71A939}"/>
                </a:ext>
              </a:extLst>
            </xdr:cNvPr>
            <xdr:cNvSpPr txBox="1"/>
          </xdr:nvSpPr>
          <xdr:spPr>
            <a:xfrm>
              <a:off x="13521771780" y="12198838"/>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𝑄∗</a:t>
              </a:r>
              <a:endParaRPr lang="en-US" sz="1100"/>
            </a:p>
          </xdr:txBody>
        </xdr:sp>
      </mc:Fallback>
    </mc:AlternateContent>
    <xdr:clientData/>
  </xdr:oneCellAnchor>
  <xdr:oneCellAnchor>
    <xdr:from>
      <xdr:col>4</xdr:col>
      <xdr:colOff>716410</xdr:colOff>
      <xdr:row>503</xdr:row>
      <xdr:rowOff>145236</xdr:rowOff>
    </xdr:from>
    <xdr:ext cx="1552938" cy="172264"/>
    <mc:AlternateContent xmlns:mc="http://schemas.openxmlformats.org/markup-compatibility/2006" xmlns:a14="http://schemas.microsoft.com/office/drawing/2010/main">
      <mc:Choice Requires="a14">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&lt;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66" name="TextBox 65">
              <a:extLst>
                <a:ext uri="{FF2B5EF4-FFF2-40B4-BE49-F238E27FC236}">
                  <a16:creationId xmlns:a16="http://schemas.microsoft.com/office/drawing/2014/main" id="{A9860263-2190-B24A-9D76-7900D5C826DC}"/>
                </a:ext>
              </a:extLst>
            </xdr:cNvPr>
            <xdr:cNvSpPr txBox="1"/>
          </xdr:nvSpPr>
          <xdr:spPr>
            <a:xfrm>
              <a:off x="13519420652" y="11524436"/>
              <a:ext cx="1552938" cy="1722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𝑃&lt;𝑃∗</a:t>
              </a:r>
              <a:endParaRPr lang="en-US" sz="1100"/>
            </a:p>
          </xdr:txBody>
        </xdr:sp>
      </mc:Fallback>
    </mc:AlternateContent>
    <xdr:clientData/>
  </xdr:oneCellAnchor>
  <xdr:twoCellAnchor>
    <xdr:from>
      <xdr:col>1</xdr:col>
      <xdr:colOff>732692</xdr:colOff>
      <xdr:row>504</xdr:row>
      <xdr:rowOff>73270</xdr:rowOff>
    </xdr:from>
    <xdr:to>
      <xdr:col>4</xdr:col>
      <xdr:colOff>374487</xdr:colOff>
      <xdr:row>504</xdr:row>
      <xdr:rowOff>97692</xdr:rowOff>
    </xdr:to>
    <xdr:cxnSp macro="">
      <xdr:nvCxnSpPr>
        <xdr:cNvPr id="67" name="Straight Connector 66">
          <a:extLst>
            <a:ext uri="{FF2B5EF4-FFF2-40B4-BE49-F238E27FC236}">
              <a16:creationId xmlns:a16="http://schemas.microsoft.com/office/drawing/2014/main" id="{B262E0A7-7CE4-A44E-AC82-3673E54131EB}"/>
            </a:ext>
          </a:extLst>
        </xdr:cNvPr>
        <xdr:cNvCxnSpPr/>
      </xdr:nvCxnSpPr>
      <xdr:spPr>
        <a:xfrm flipH="1" flipV="1">
          <a:off x="13521315513" y="11655670"/>
          <a:ext cx="2118295" cy="2442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1</xdr:col>
      <xdr:colOff>683845</xdr:colOff>
      <xdr:row>504</xdr:row>
      <xdr:rowOff>65126</xdr:rowOff>
    </xdr:from>
    <xdr:to>
      <xdr:col>4</xdr:col>
      <xdr:colOff>333782</xdr:colOff>
      <xdr:row>505</xdr:row>
      <xdr:rowOff>65128</xdr:rowOff>
    </xdr:to>
    <xdr:sp macro="" textlink="">
      <xdr:nvSpPr>
        <xdr:cNvPr id="68" name="Left Brace 67">
          <a:extLst>
            <a:ext uri="{FF2B5EF4-FFF2-40B4-BE49-F238E27FC236}">
              <a16:creationId xmlns:a16="http://schemas.microsoft.com/office/drawing/2014/main" id="{609F5189-498F-9346-81B5-42FE39FF308E}"/>
            </a:ext>
          </a:extLst>
        </xdr:cNvPr>
        <xdr:cNvSpPr/>
      </xdr:nvSpPr>
      <xdr:spPr>
        <a:xfrm rot="16200000">
          <a:off x="13522317836" y="10685908"/>
          <a:ext cx="203202" cy="2126437"/>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162820</xdr:colOff>
      <xdr:row>497</xdr:row>
      <xdr:rowOff>56987</xdr:rowOff>
    </xdr:from>
    <xdr:to>
      <xdr:col>4</xdr:col>
      <xdr:colOff>97692</xdr:colOff>
      <xdr:row>497</xdr:row>
      <xdr:rowOff>65129</xdr:rowOff>
    </xdr:to>
    <xdr:cxnSp macro="">
      <xdr:nvCxnSpPr>
        <xdr:cNvPr id="69" name="Straight Connector 68">
          <a:extLst>
            <a:ext uri="{FF2B5EF4-FFF2-40B4-BE49-F238E27FC236}">
              <a16:creationId xmlns:a16="http://schemas.microsoft.com/office/drawing/2014/main" id="{42D4FC10-A208-3245-9005-F39E0F63B13E}"/>
            </a:ext>
          </a:extLst>
        </xdr:cNvPr>
        <xdr:cNvCxnSpPr/>
      </xdr:nvCxnSpPr>
      <xdr:spPr>
        <a:xfrm flipH="1" flipV="1">
          <a:off x="13521592308" y="10216987"/>
          <a:ext cx="1585872" cy="8142"/>
        </a:xfrm>
        <a:prstGeom prst="line">
          <a:avLst/>
        </a:prstGeom>
        <a:ln w="19050" cap="flat" cmpd="sng" algn="ctr">
          <a:solidFill>
            <a:schemeClr val="accent1"/>
          </a:solidFill>
          <a:prstDash val="dash"/>
          <a:round/>
          <a:headEnd type="none" w="med" len="med"/>
          <a:tailEnd type="none" w="med" len="med"/>
        </a:ln>
      </xdr:spPr>
      <xdr:style>
        <a:lnRef idx="0">
          <a:scrgbClr r="0" g="0" b="0"/>
        </a:lnRef>
        <a:fillRef idx="0">
          <a:scrgbClr r="0" g="0" b="0"/>
        </a:fillRef>
        <a:effectRef idx="0">
          <a:scrgbClr r="0" g="0" b="0"/>
        </a:effectRef>
        <a:fontRef idx="minor">
          <a:schemeClr val="tx1"/>
        </a:fontRef>
      </xdr:style>
    </xdr:cxnSp>
    <xdr:clientData/>
  </xdr:twoCellAnchor>
  <xdr:oneCellAnchor>
    <xdr:from>
      <xdr:col>4</xdr:col>
      <xdr:colOff>553591</xdr:colOff>
      <xdr:row>496</xdr:row>
      <xdr:rowOff>161517</xdr:rowOff>
    </xdr:from>
    <xdr:ext cx="1813451" cy="172227"/>
    <mc:AlternateContent xmlns:mc="http://schemas.openxmlformats.org/markup-compatibility/2006" xmlns:a14="http://schemas.microsoft.com/office/drawing/2010/main">
      <mc:Choice Requires="a14">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𝑃</m:t>
                    </m:r>
                    <m:r>
                      <a:rPr lang="en-US" sz="1100" b="0" i="1">
                        <a:latin typeface="Cambria Math" panose="02040503050406030204" pitchFamily="18" charset="0"/>
                      </a:rPr>
                      <m:t>&gt;</m:t>
                    </m:r>
                    <m:r>
                      <a:rPr lang="en-US" sz="1100" b="0" i="1">
                        <a:latin typeface="Cambria Math" panose="02040503050406030204" pitchFamily="18" charset="0"/>
                      </a:rPr>
                      <m:t>𝑃</m:t>
                    </m:r>
                    <m:r>
                      <a:rPr lang="en-US" sz="1100" b="0" i="1">
                        <a:latin typeface="Cambria Math" panose="02040503050406030204" pitchFamily="18" charset="0"/>
                      </a:rPr>
                      <m:t>∗</m:t>
                    </m:r>
                  </m:oMath>
                </m:oMathPara>
              </a14:m>
              <a:endParaRPr lang="en-US" sz="1100"/>
            </a:p>
          </xdr:txBody>
        </xdr:sp>
      </mc:Choice>
      <mc:Fallback xmlns="">
        <xdr:sp macro="" textlink="">
          <xdr:nvSpPr>
            <xdr:cNvPr id="70" name="TextBox 69">
              <a:extLst>
                <a:ext uri="{FF2B5EF4-FFF2-40B4-BE49-F238E27FC236}">
                  <a16:creationId xmlns:a16="http://schemas.microsoft.com/office/drawing/2014/main" id="{DDC89418-88BF-9F44-9AA6-8233D621154D}"/>
                </a:ext>
              </a:extLst>
            </xdr:cNvPr>
            <xdr:cNvSpPr txBox="1"/>
          </xdr:nvSpPr>
          <xdr:spPr>
            <a:xfrm>
              <a:off x="13519322958" y="10118317"/>
              <a:ext cx="1813451"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𝑃&gt;𝑃∗</a:t>
              </a:r>
              <a:endParaRPr lang="en-US" sz="1100"/>
            </a:p>
          </xdr:txBody>
        </xdr:sp>
      </mc:Fallback>
    </mc:AlternateContent>
    <xdr:clientData/>
  </xdr:oneCellAnchor>
  <xdr:twoCellAnchor>
    <xdr:from>
      <xdr:col>2</xdr:col>
      <xdr:colOff>56988</xdr:colOff>
      <xdr:row>496</xdr:row>
      <xdr:rowOff>16282</xdr:rowOff>
    </xdr:from>
    <xdr:to>
      <xdr:col>4</xdr:col>
      <xdr:colOff>113976</xdr:colOff>
      <xdr:row>496</xdr:row>
      <xdr:rowOff>154680</xdr:rowOff>
    </xdr:to>
    <xdr:sp macro="" textlink="">
      <xdr:nvSpPr>
        <xdr:cNvPr id="71" name="Left Brace 70">
          <a:extLst>
            <a:ext uri="{FF2B5EF4-FFF2-40B4-BE49-F238E27FC236}">
              <a16:creationId xmlns:a16="http://schemas.microsoft.com/office/drawing/2014/main" id="{4815ABE1-3DF4-7242-93EB-2070B22B6B76}"/>
            </a:ext>
          </a:extLst>
        </xdr:cNvPr>
        <xdr:cNvSpPr/>
      </xdr:nvSpPr>
      <xdr:spPr>
        <a:xfrm rot="5400000">
          <a:off x="13522360819" y="9188287"/>
          <a:ext cx="138398" cy="1707988"/>
        </a:xfrm>
        <a:prstGeom prst="leftBrace">
          <a:avLst>
            <a:gd name="adj1" fmla="val 8333"/>
            <a:gd name="adj2" fmla="val 26744"/>
          </a:avLst>
        </a:prstGeom>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740833</xdr:colOff>
      <xdr:row>502</xdr:row>
      <xdr:rowOff>179102</xdr:rowOff>
    </xdr:from>
    <xdr:to>
      <xdr:col>2</xdr:col>
      <xdr:colOff>553590</xdr:colOff>
      <xdr:row>503</xdr:row>
      <xdr:rowOff>138398</xdr:rowOff>
    </xdr:to>
    <xdr:cxnSp macro="">
      <xdr:nvCxnSpPr>
        <xdr:cNvPr id="72" name="Straight Arrow Connector 71">
          <a:extLst>
            <a:ext uri="{FF2B5EF4-FFF2-40B4-BE49-F238E27FC236}">
              <a16:creationId xmlns:a16="http://schemas.microsoft.com/office/drawing/2014/main" id="{11E89D22-303F-CF4D-AED5-B7D272CA0FFA}"/>
            </a:ext>
          </a:extLst>
        </xdr:cNvPr>
        <xdr:cNvCxnSpPr/>
      </xdr:nvCxnSpPr>
      <xdr:spPr>
        <a:xfrm flipH="1" flipV="1">
          <a:off x="13522787410" y="11355102"/>
          <a:ext cx="638257" cy="16249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545448</xdr:colOff>
      <xdr:row>502</xdr:row>
      <xdr:rowOff>130255</xdr:rowOff>
    </xdr:from>
    <xdr:to>
      <xdr:col>4</xdr:col>
      <xdr:colOff>170962</xdr:colOff>
      <xdr:row>503</xdr:row>
      <xdr:rowOff>105834</xdr:rowOff>
    </xdr:to>
    <xdr:cxnSp macro="">
      <xdr:nvCxnSpPr>
        <xdr:cNvPr id="73" name="Straight Arrow Connector 72">
          <a:extLst>
            <a:ext uri="{FF2B5EF4-FFF2-40B4-BE49-F238E27FC236}">
              <a16:creationId xmlns:a16="http://schemas.microsoft.com/office/drawing/2014/main" id="{F9D86D21-0861-7A4B-B11D-CBD1B41AD8DB}"/>
            </a:ext>
          </a:extLst>
        </xdr:cNvPr>
        <xdr:cNvCxnSpPr/>
      </xdr:nvCxnSpPr>
      <xdr:spPr>
        <a:xfrm flipV="1">
          <a:off x="13521519038" y="11306255"/>
          <a:ext cx="451014" cy="17877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154680</xdr:colOff>
      <xdr:row>498</xdr:row>
      <xdr:rowOff>179103</xdr:rowOff>
    </xdr:from>
    <xdr:to>
      <xdr:col>2</xdr:col>
      <xdr:colOff>464038</xdr:colOff>
      <xdr:row>501</xdr:row>
      <xdr:rowOff>48845</xdr:rowOff>
    </xdr:to>
    <xdr:cxnSp macro="">
      <xdr:nvCxnSpPr>
        <xdr:cNvPr id="74" name="Straight Arrow Connector 73">
          <a:extLst>
            <a:ext uri="{FF2B5EF4-FFF2-40B4-BE49-F238E27FC236}">
              <a16:creationId xmlns:a16="http://schemas.microsoft.com/office/drawing/2014/main" id="{E5641A63-9293-7245-978B-35A30B56196A}"/>
            </a:ext>
          </a:extLst>
        </xdr:cNvPr>
        <xdr:cNvCxnSpPr/>
      </xdr:nvCxnSpPr>
      <xdr:spPr>
        <a:xfrm flipH="1">
          <a:off x="13522876962" y="10542303"/>
          <a:ext cx="309358" cy="47934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569871</xdr:colOff>
      <xdr:row>498</xdr:row>
      <xdr:rowOff>130257</xdr:rowOff>
    </xdr:from>
    <xdr:to>
      <xdr:col>4</xdr:col>
      <xdr:colOff>97693</xdr:colOff>
      <xdr:row>501</xdr:row>
      <xdr:rowOff>40705</xdr:rowOff>
    </xdr:to>
    <xdr:cxnSp macro="">
      <xdr:nvCxnSpPr>
        <xdr:cNvPr id="75" name="Straight Arrow Connector 74">
          <a:extLst>
            <a:ext uri="{FF2B5EF4-FFF2-40B4-BE49-F238E27FC236}">
              <a16:creationId xmlns:a16="http://schemas.microsoft.com/office/drawing/2014/main" id="{AED7DC15-10D7-B747-B084-B21E991A6F93}"/>
            </a:ext>
          </a:extLst>
        </xdr:cNvPr>
        <xdr:cNvCxnSpPr/>
      </xdr:nvCxnSpPr>
      <xdr:spPr>
        <a:xfrm>
          <a:off x="13521592307" y="10493457"/>
          <a:ext cx="353322" cy="52004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374487</xdr:colOff>
      <xdr:row>580</xdr:row>
      <xdr:rowOff>73270</xdr:rowOff>
    </xdr:from>
    <xdr:to>
      <xdr:col>5</xdr:col>
      <xdr:colOff>390769</xdr:colOff>
      <xdr:row>597</xdr:row>
      <xdr:rowOff>122116</xdr:rowOff>
    </xdr:to>
    <xdr:cxnSp macro="">
      <xdr:nvCxnSpPr>
        <xdr:cNvPr id="76" name="Straight Arrow Connector 75">
          <a:extLst>
            <a:ext uri="{FF2B5EF4-FFF2-40B4-BE49-F238E27FC236}">
              <a16:creationId xmlns:a16="http://schemas.microsoft.com/office/drawing/2014/main" id="{34D8E372-8C0A-B14C-8266-8BC11F516077}"/>
            </a:ext>
          </a:extLst>
        </xdr:cNvPr>
        <xdr:cNvCxnSpPr/>
      </xdr:nvCxnSpPr>
      <xdr:spPr>
        <a:xfrm flipH="1" flipV="1">
          <a:off x="13520473731" y="270988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593</xdr:row>
      <xdr:rowOff>122115</xdr:rowOff>
    </xdr:from>
    <xdr:to>
      <xdr:col>6</xdr:col>
      <xdr:colOff>195384</xdr:colOff>
      <xdr:row>593</xdr:row>
      <xdr:rowOff>130256</xdr:rowOff>
    </xdr:to>
    <xdr:cxnSp macro="">
      <xdr:nvCxnSpPr>
        <xdr:cNvPr id="77" name="Straight Arrow Connector 76">
          <a:extLst>
            <a:ext uri="{FF2B5EF4-FFF2-40B4-BE49-F238E27FC236}">
              <a16:creationId xmlns:a16="http://schemas.microsoft.com/office/drawing/2014/main" id="{2C0E2F93-9205-9A4A-AB15-BECC88D17A92}"/>
            </a:ext>
          </a:extLst>
        </xdr:cNvPr>
        <xdr:cNvCxnSpPr/>
      </xdr:nvCxnSpPr>
      <xdr:spPr>
        <a:xfrm>
          <a:off x="13519843616" y="297893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581</xdr:row>
      <xdr:rowOff>56987</xdr:rowOff>
    </xdr:from>
    <xdr:to>
      <xdr:col>4</xdr:col>
      <xdr:colOff>748974</xdr:colOff>
      <xdr:row>591</xdr:row>
      <xdr:rowOff>146539</xdr:rowOff>
    </xdr:to>
    <xdr:sp macro="" textlink="">
      <xdr:nvSpPr>
        <xdr:cNvPr id="78" name="Freeform 77">
          <a:extLst>
            <a:ext uri="{FF2B5EF4-FFF2-40B4-BE49-F238E27FC236}">
              <a16:creationId xmlns:a16="http://schemas.microsoft.com/office/drawing/2014/main" id="{16C3E9F7-FD36-8043-BF55-545CB6775B8B}"/>
            </a:ext>
          </a:extLst>
        </xdr:cNvPr>
        <xdr:cNvSpPr/>
      </xdr:nvSpPr>
      <xdr:spPr>
        <a:xfrm>
          <a:off x="13520941026" y="272857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580</xdr:row>
      <xdr:rowOff>196839</xdr:rowOff>
    </xdr:from>
    <xdr:to>
      <xdr:col>4</xdr:col>
      <xdr:colOff>188097</xdr:colOff>
      <xdr:row>591</xdr:row>
      <xdr:rowOff>53216</xdr:rowOff>
    </xdr:to>
    <xdr:sp macro="" textlink="">
      <xdr:nvSpPr>
        <xdr:cNvPr id="79" name="Freeform 78">
          <a:extLst>
            <a:ext uri="{FF2B5EF4-FFF2-40B4-BE49-F238E27FC236}">
              <a16:creationId xmlns:a16="http://schemas.microsoft.com/office/drawing/2014/main" id="{36E76EA4-ABFB-AD43-96CD-B1A0131095C8}"/>
            </a:ext>
          </a:extLst>
        </xdr:cNvPr>
        <xdr:cNvSpPr/>
      </xdr:nvSpPr>
      <xdr:spPr>
        <a:xfrm rot="4861875">
          <a:off x="13521399062" y="273252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588</xdr:row>
      <xdr:rowOff>122116</xdr:rowOff>
    </xdr:from>
    <xdr:to>
      <xdr:col>3</xdr:col>
      <xdr:colOff>154679</xdr:colOff>
      <xdr:row>589</xdr:row>
      <xdr:rowOff>130257</xdr:rowOff>
    </xdr:to>
    <xdr:sp macro="" textlink="">
      <xdr:nvSpPr>
        <xdr:cNvPr id="80" name="Oval 79">
          <a:extLst>
            <a:ext uri="{FF2B5EF4-FFF2-40B4-BE49-F238E27FC236}">
              <a16:creationId xmlns:a16="http://schemas.microsoft.com/office/drawing/2014/main" id="{E9AEB730-DED1-1446-8ABD-B1AFCE357226}"/>
            </a:ext>
          </a:extLst>
        </xdr:cNvPr>
        <xdr:cNvSpPr/>
      </xdr:nvSpPr>
      <xdr:spPr>
        <a:xfrm>
          <a:off x="13522360821" y="287733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282669</xdr:colOff>
      <xdr:row>578</xdr:row>
      <xdr:rowOff>151471</xdr:rowOff>
    </xdr:from>
    <xdr:to>
      <xdr:col>4</xdr:col>
      <xdr:colOff>765887</xdr:colOff>
      <xdr:row>588</xdr:row>
      <xdr:rowOff>86345</xdr:rowOff>
    </xdr:to>
    <xdr:sp macro="" textlink="">
      <xdr:nvSpPr>
        <xdr:cNvPr id="81" name="Freeform 80">
          <a:extLst>
            <a:ext uri="{FF2B5EF4-FFF2-40B4-BE49-F238E27FC236}">
              <a16:creationId xmlns:a16="http://schemas.microsoft.com/office/drawing/2014/main" id="{0D5D2E71-DFCB-194B-8953-807F711AB7FD}"/>
            </a:ext>
          </a:extLst>
        </xdr:cNvPr>
        <xdr:cNvSpPr/>
      </xdr:nvSpPr>
      <xdr:spPr>
        <a:xfrm>
          <a:off x="13515047672" y="121178166"/>
          <a:ext cx="2133501" cy="1979789"/>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527135</xdr:colOff>
      <xdr:row>586</xdr:row>
      <xdr:rowOff>39931</xdr:rowOff>
    </xdr:from>
    <xdr:to>
      <xdr:col>3</xdr:col>
      <xdr:colOff>706238</xdr:colOff>
      <xdr:row>587</xdr:row>
      <xdr:rowOff>46593</xdr:rowOff>
    </xdr:to>
    <xdr:sp macro="" textlink="">
      <xdr:nvSpPr>
        <xdr:cNvPr id="82" name="Oval 81">
          <a:extLst>
            <a:ext uri="{FF2B5EF4-FFF2-40B4-BE49-F238E27FC236}">
              <a16:creationId xmlns:a16="http://schemas.microsoft.com/office/drawing/2014/main" id="{18A72F6F-4142-8642-92A7-A999485DAAF1}"/>
            </a:ext>
          </a:extLst>
        </xdr:cNvPr>
        <xdr:cNvSpPr/>
      </xdr:nvSpPr>
      <xdr:spPr>
        <a:xfrm>
          <a:off x="13515932462" y="122702558"/>
          <a:ext cx="179103" cy="211154"/>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5</xdr:col>
      <xdr:colOff>374487</xdr:colOff>
      <xdr:row>616</xdr:row>
      <xdr:rowOff>73270</xdr:rowOff>
    </xdr:from>
    <xdr:to>
      <xdr:col>5</xdr:col>
      <xdr:colOff>390769</xdr:colOff>
      <xdr:row>633</xdr:row>
      <xdr:rowOff>122116</xdr:rowOff>
    </xdr:to>
    <xdr:cxnSp macro="">
      <xdr:nvCxnSpPr>
        <xdr:cNvPr id="83" name="Straight Arrow Connector 82">
          <a:extLst>
            <a:ext uri="{FF2B5EF4-FFF2-40B4-BE49-F238E27FC236}">
              <a16:creationId xmlns:a16="http://schemas.microsoft.com/office/drawing/2014/main" id="{2B91E2BF-7ED1-FF41-979A-70CBBF8C87B7}"/>
            </a:ext>
          </a:extLst>
        </xdr:cNvPr>
        <xdr:cNvCxnSpPr/>
      </xdr:nvCxnSpPr>
      <xdr:spPr>
        <a:xfrm flipH="1" flipV="1">
          <a:off x="13520473731" y="34414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629</xdr:row>
      <xdr:rowOff>122115</xdr:rowOff>
    </xdr:from>
    <xdr:to>
      <xdr:col>6</xdr:col>
      <xdr:colOff>195384</xdr:colOff>
      <xdr:row>629</xdr:row>
      <xdr:rowOff>130256</xdr:rowOff>
    </xdr:to>
    <xdr:cxnSp macro="">
      <xdr:nvCxnSpPr>
        <xdr:cNvPr id="84" name="Straight Arrow Connector 83">
          <a:extLst>
            <a:ext uri="{FF2B5EF4-FFF2-40B4-BE49-F238E27FC236}">
              <a16:creationId xmlns:a16="http://schemas.microsoft.com/office/drawing/2014/main" id="{72A4A187-968A-494C-83D3-5B179B98E904}"/>
            </a:ext>
          </a:extLst>
        </xdr:cNvPr>
        <xdr:cNvCxnSpPr/>
      </xdr:nvCxnSpPr>
      <xdr:spPr>
        <a:xfrm>
          <a:off x="13519843616" y="37104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617</xdr:row>
      <xdr:rowOff>56987</xdr:rowOff>
    </xdr:from>
    <xdr:to>
      <xdr:col>4</xdr:col>
      <xdr:colOff>748974</xdr:colOff>
      <xdr:row>627</xdr:row>
      <xdr:rowOff>146539</xdr:rowOff>
    </xdr:to>
    <xdr:sp macro="" textlink="">
      <xdr:nvSpPr>
        <xdr:cNvPr id="85" name="Freeform 84">
          <a:extLst>
            <a:ext uri="{FF2B5EF4-FFF2-40B4-BE49-F238E27FC236}">
              <a16:creationId xmlns:a16="http://schemas.microsoft.com/office/drawing/2014/main" id="{A7E548FA-C473-0B4C-BDFE-0B9508EF04AB}"/>
            </a:ext>
          </a:extLst>
        </xdr:cNvPr>
        <xdr:cNvSpPr/>
      </xdr:nvSpPr>
      <xdr:spPr>
        <a:xfrm>
          <a:off x="13533472713" y="128024788"/>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616</xdr:row>
      <xdr:rowOff>196839</xdr:rowOff>
    </xdr:from>
    <xdr:to>
      <xdr:col>4</xdr:col>
      <xdr:colOff>188097</xdr:colOff>
      <xdr:row>627</xdr:row>
      <xdr:rowOff>53216</xdr:rowOff>
    </xdr:to>
    <xdr:sp macro="" textlink="">
      <xdr:nvSpPr>
        <xdr:cNvPr id="86" name="Freeform 85">
          <a:extLst>
            <a:ext uri="{FF2B5EF4-FFF2-40B4-BE49-F238E27FC236}">
              <a16:creationId xmlns:a16="http://schemas.microsoft.com/office/drawing/2014/main" id="{732C80DB-FD4D-2640-9EEB-2280D79FAA49}"/>
            </a:ext>
          </a:extLst>
        </xdr:cNvPr>
        <xdr:cNvSpPr/>
      </xdr:nvSpPr>
      <xdr:spPr>
        <a:xfrm rot="4861875">
          <a:off x="13521399062" y="34640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624</xdr:row>
      <xdr:rowOff>122116</xdr:rowOff>
    </xdr:from>
    <xdr:to>
      <xdr:col>3</xdr:col>
      <xdr:colOff>154679</xdr:colOff>
      <xdr:row>625</xdr:row>
      <xdr:rowOff>130257</xdr:rowOff>
    </xdr:to>
    <xdr:sp macro="" textlink="">
      <xdr:nvSpPr>
        <xdr:cNvPr id="87" name="Oval 86">
          <a:extLst>
            <a:ext uri="{FF2B5EF4-FFF2-40B4-BE49-F238E27FC236}">
              <a16:creationId xmlns:a16="http://schemas.microsoft.com/office/drawing/2014/main" id="{0D512A35-49B4-9C43-B71E-A13E1186C054}"/>
            </a:ext>
          </a:extLst>
        </xdr:cNvPr>
        <xdr:cNvSpPr/>
      </xdr:nvSpPr>
      <xdr:spPr>
        <a:xfrm>
          <a:off x="13534893273" y="129509104"/>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1</xdr:col>
      <xdr:colOff>139511</xdr:colOff>
      <xdr:row>619</xdr:row>
      <xdr:rowOff>59181</xdr:rowOff>
    </xdr:from>
    <xdr:to>
      <xdr:col>3</xdr:col>
      <xdr:colOff>619832</xdr:colOff>
      <xdr:row>628</xdr:row>
      <xdr:rowOff>196794</xdr:rowOff>
    </xdr:to>
    <xdr:sp macro="" textlink="">
      <xdr:nvSpPr>
        <xdr:cNvPr id="88" name="Freeform 87">
          <a:extLst>
            <a:ext uri="{FF2B5EF4-FFF2-40B4-BE49-F238E27FC236}">
              <a16:creationId xmlns:a16="http://schemas.microsoft.com/office/drawing/2014/main" id="{54C0240E-A956-D34B-B4AC-FAA481A7F506}"/>
            </a:ext>
          </a:extLst>
        </xdr:cNvPr>
        <xdr:cNvSpPr/>
      </xdr:nvSpPr>
      <xdr:spPr>
        <a:xfrm>
          <a:off x="13534428120" y="128432464"/>
          <a:ext cx="2132851" cy="196228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374487</xdr:colOff>
      <xdr:row>651</xdr:row>
      <xdr:rowOff>73270</xdr:rowOff>
    </xdr:from>
    <xdr:to>
      <xdr:col>5</xdr:col>
      <xdr:colOff>390769</xdr:colOff>
      <xdr:row>668</xdr:row>
      <xdr:rowOff>122116</xdr:rowOff>
    </xdr:to>
    <xdr:cxnSp macro="">
      <xdr:nvCxnSpPr>
        <xdr:cNvPr id="89" name="Straight Arrow Connector 88">
          <a:extLst>
            <a:ext uri="{FF2B5EF4-FFF2-40B4-BE49-F238E27FC236}">
              <a16:creationId xmlns:a16="http://schemas.microsoft.com/office/drawing/2014/main" id="{0EE53ACD-F617-C646-8D6C-F78CF8C9736C}"/>
            </a:ext>
          </a:extLst>
        </xdr:cNvPr>
        <xdr:cNvCxnSpPr/>
      </xdr:nvCxnSpPr>
      <xdr:spPr>
        <a:xfrm flipH="1" flipV="1">
          <a:off x="13520473731" y="41526070"/>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97692</xdr:colOff>
      <xdr:row>664</xdr:row>
      <xdr:rowOff>122115</xdr:rowOff>
    </xdr:from>
    <xdr:to>
      <xdr:col>6</xdr:col>
      <xdr:colOff>195384</xdr:colOff>
      <xdr:row>664</xdr:row>
      <xdr:rowOff>130256</xdr:rowOff>
    </xdr:to>
    <xdr:cxnSp macro="">
      <xdr:nvCxnSpPr>
        <xdr:cNvPr id="90" name="Straight Arrow Connector 89">
          <a:extLst>
            <a:ext uri="{FF2B5EF4-FFF2-40B4-BE49-F238E27FC236}">
              <a16:creationId xmlns:a16="http://schemas.microsoft.com/office/drawing/2014/main" id="{A5560F9A-0C9A-8A4C-BEE3-122B3FD15446}"/>
            </a:ext>
          </a:extLst>
        </xdr:cNvPr>
        <xdr:cNvCxnSpPr/>
      </xdr:nvCxnSpPr>
      <xdr:spPr>
        <a:xfrm>
          <a:off x="13519843616" y="442165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652</xdr:row>
      <xdr:rowOff>56987</xdr:rowOff>
    </xdr:from>
    <xdr:to>
      <xdr:col>4</xdr:col>
      <xdr:colOff>748974</xdr:colOff>
      <xdr:row>662</xdr:row>
      <xdr:rowOff>146539</xdr:rowOff>
    </xdr:to>
    <xdr:sp macro="" textlink="">
      <xdr:nvSpPr>
        <xdr:cNvPr id="91" name="Freeform 90">
          <a:extLst>
            <a:ext uri="{FF2B5EF4-FFF2-40B4-BE49-F238E27FC236}">
              <a16:creationId xmlns:a16="http://schemas.microsoft.com/office/drawing/2014/main" id="{0A10AB54-273F-AA42-9E9A-2BE0659B2F38}"/>
            </a:ext>
          </a:extLst>
        </xdr:cNvPr>
        <xdr:cNvSpPr/>
      </xdr:nvSpPr>
      <xdr:spPr>
        <a:xfrm>
          <a:off x="13520941026" y="417129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651</xdr:row>
      <xdr:rowOff>196839</xdr:rowOff>
    </xdr:from>
    <xdr:to>
      <xdr:col>4</xdr:col>
      <xdr:colOff>188097</xdr:colOff>
      <xdr:row>662</xdr:row>
      <xdr:rowOff>53216</xdr:rowOff>
    </xdr:to>
    <xdr:sp macro="" textlink="">
      <xdr:nvSpPr>
        <xdr:cNvPr id="92" name="Freeform 91">
          <a:extLst>
            <a:ext uri="{FF2B5EF4-FFF2-40B4-BE49-F238E27FC236}">
              <a16:creationId xmlns:a16="http://schemas.microsoft.com/office/drawing/2014/main" id="{48274E53-1EB0-6042-9C1C-B6FA30425B64}"/>
            </a:ext>
          </a:extLst>
        </xdr:cNvPr>
        <xdr:cNvSpPr/>
      </xdr:nvSpPr>
      <xdr:spPr>
        <a:xfrm rot="4861875">
          <a:off x="13521399062" y="41752480"/>
          <a:ext cx="2091577" cy="1885895"/>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659</xdr:row>
      <xdr:rowOff>122116</xdr:rowOff>
    </xdr:from>
    <xdr:to>
      <xdr:col>3</xdr:col>
      <xdr:colOff>154679</xdr:colOff>
      <xdr:row>660</xdr:row>
      <xdr:rowOff>130257</xdr:rowOff>
    </xdr:to>
    <xdr:sp macro="" textlink="">
      <xdr:nvSpPr>
        <xdr:cNvPr id="93" name="Oval 92">
          <a:extLst>
            <a:ext uri="{FF2B5EF4-FFF2-40B4-BE49-F238E27FC236}">
              <a16:creationId xmlns:a16="http://schemas.microsoft.com/office/drawing/2014/main" id="{76F1E721-7F29-0742-8258-74386AC6F669}"/>
            </a:ext>
          </a:extLst>
        </xdr:cNvPr>
        <xdr:cNvSpPr/>
      </xdr:nvSpPr>
      <xdr:spPr>
        <a:xfrm>
          <a:off x="13522360821" y="432005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0</xdr:colOff>
      <xdr:row>659</xdr:row>
      <xdr:rowOff>46178</xdr:rowOff>
    </xdr:from>
    <xdr:ext cx="1235438" cy="172227"/>
    <mc:AlternateContent xmlns:mc="http://schemas.openxmlformats.org/markup-compatibility/2006" xmlns:a14="http://schemas.microsoft.com/office/drawing/2010/main">
      <mc:Choice Requires="a14">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4" name="TextBox 93">
              <a:extLst>
                <a:ext uri="{FF2B5EF4-FFF2-40B4-BE49-F238E27FC236}">
                  <a16:creationId xmlns:a16="http://schemas.microsoft.com/office/drawing/2014/main" id="{E5998CFC-84DA-7144-8B3B-81C44D020F12}"/>
                </a:ext>
              </a:extLst>
            </xdr:cNvPr>
            <xdr:cNvSpPr txBox="1"/>
          </xdr:nvSpPr>
          <xdr:spPr>
            <a:xfrm>
              <a:off x="13536367815" y="13652910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oneCellAnchor>
    <xdr:from>
      <xdr:col>1</xdr:col>
      <xdr:colOff>425594</xdr:colOff>
      <xdr:row>577</xdr:row>
      <xdr:rowOff>195617</xdr:rowOff>
    </xdr:from>
    <xdr:ext cx="1235438" cy="172227"/>
    <mc:AlternateContent xmlns:mc="http://schemas.openxmlformats.org/markup-compatibility/2006" xmlns:a14="http://schemas.microsoft.com/office/drawing/2010/main">
      <mc:Choice Requires="a14">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95" name="TextBox 94">
              <a:extLst>
                <a:ext uri="{FF2B5EF4-FFF2-40B4-BE49-F238E27FC236}">
                  <a16:creationId xmlns:a16="http://schemas.microsoft.com/office/drawing/2014/main" id="{A059319B-84E6-0E47-8670-F0E4A45CDA8C}"/>
                </a:ext>
              </a:extLst>
            </xdr:cNvPr>
            <xdr:cNvSpPr txBox="1"/>
          </xdr:nvSpPr>
          <xdr:spPr>
            <a:xfrm>
              <a:off x="13516627951" y="12101782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696205</xdr:colOff>
      <xdr:row>618</xdr:row>
      <xdr:rowOff>170524</xdr:rowOff>
    </xdr:from>
    <xdr:to>
      <xdr:col>1</xdr:col>
      <xdr:colOff>715625</xdr:colOff>
      <xdr:row>624</xdr:row>
      <xdr:rowOff>133885</xdr:rowOff>
    </xdr:to>
    <xdr:cxnSp macro="">
      <xdr:nvCxnSpPr>
        <xdr:cNvPr id="96" name="Straight Arrow Connector 95">
          <a:extLst>
            <a:ext uri="{FF2B5EF4-FFF2-40B4-BE49-F238E27FC236}">
              <a16:creationId xmlns:a16="http://schemas.microsoft.com/office/drawing/2014/main" id="{80EA63CC-B99B-5D4C-880A-26DC89F6DA61}"/>
            </a:ext>
          </a:extLst>
        </xdr:cNvPr>
        <xdr:cNvCxnSpPr/>
      </xdr:nvCxnSpPr>
      <xdr:spPr>
        <a:xfrm>
          <a:off x="13535984857" y="128341066"/>
          <a:ext cx="19420" cy="11798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97692</xdr:colOff>
      <xdr:row>531</xdr:row>
      <xdr:rowOff>122115</xdr:rowOff>
    </xdr:from>
    <xdr:to>
      <xdr:col>6</xdr:col>
      <xdr:colOff>195384</xdr:colOff>
      <xdr:row>531</xdr:row>
      <xdr:rowOff>130256</xdr:rowOff>
    </xdr:to>
    <xdr:cxnSp macro="">
      <xdr:nvCxnSpPr>
        <xdr:cNvPr id="97" name="Straight Arrow Connector 96">
          <a:extLst>
            <a:ext uri="{FF2B5EF4-FFF2-40B4-BE49-F238E27FC236}">
              <a16:creationId xmlns:a16="http://schemas.microsoft.com/office/drawing/2014/main" id="{C28B8ED9-2CB0-524F-B64C-19F4E1F1EB0C}"/>
            </a:ext>
          </a:extLst>
        </xdr:cNvPr>
        <xdr:cNvCxnSpPr/>
      </xdr:nvCxnSpPr>
      <xdr:spPr>
        <a:xfrm>
          <a:off x="13519843616" y="171909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519</xdr:row>
      <xdr:rowOff>56987</xdr:rowOff>
    </xdr:from>
    <xdr:to>
      <xdr:col>4</xdr:col>
      <xdr:colOff>748974</xdr:colOff>
      <xdr:row>529</xdr:row>
      <xdr:rowOff>146539</xdr:rowOff>
    </xdr:to>
    <xdr:sp macro="" textlink="">
      <xdr:nvSpPr>
        <xdr:cNvPr id="98" name="Freeform 97">
          <a:extLst>
            <a:ext uri="{FF2B5EF4-FFF2-40B4-BE49-F238E27FC236}">
              <a16:creationId xmlns:a16="http://schemas.microsoft.com/office/drawing/2014/main" id="{F8E1EFC8-BE16-5644-837B-32EC1B264151}"/>
            </a:ext>
          </a:extLst>
        </xdr:cNvPr>
        <xdr:cNvSpPr/>
      </xdr:nvSpPr>
      <xdr:spPr>
        <a:xfrm>
          <a:off x="13520941026" y="146873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526</xdr:row>
      <xdr:rowOff>122116</xdr:rowOff>
    </xdr:from>
    <xdr:to>
      <xdr:col>3</xdr:col>
      <xdr:colOff>154679</xdr:colOff>
      <xdr:row>527</xdr:row>
      <xdr:rowOff>130257</xdr:rowOff>
    </xdr:to>
    <xdr:sp macro="" textlink="">
      <xdr:nvSpPr>
        <xdr:cNvPr id="99" name="Oval 98">
          <a:extLst>
            <a:ext uri="{FF2B5EF4-FFF2-40B4-BE49-F238E27FC236}">
              <a16:creationId xmlns:a16="http://schemas.microsoft.com/office/drawing/2014/main" id="{B6ECB79A-6FEE-FF41-AE53-3B20F4BC7938}"/>
            </a:ext>
          </a:extLst>
        </xdr:cNvPr>
        <xdr:cNvSpPr/>
      </xdr:nvSpPr>
      <xdr:spPr>
        <a:xfrm>
          <a:off x="13522360821" y="16174916"/>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518</xdr:row>
      <xdr:rowOff>105834</xdr:rowOff>
    </xdr:from>
    <xdr:to>
      <xdr:col>5</xdr:col>
      <xdr:colOff>439615</xdr:colOff>
      <xdr:row>535</xdr:row>
      <xdr:rowOff>154680</xdr:rowOff>
    </xdr:to>
    <xdr:cxnSp macro="">
      <xdr:nvCxnSpPr>
        <xdr:cNvPr id="100" name="Straight Arrow Connector 99">
          <a:extLst>
            <a:ext uri="{FF2B5EF4-FFF2-40B4-BE49-F238E27FC236}">
              <a16:creationId xmlns:a16="http://schemas.microsoft.com/office/drawing/2014/main" id="{8783425D-52EE-BE45-BD46-870A0307F1A6}"/>
            </a:ext>
          </a:extLst>
        </xdr:cNvPr>
        <xdr:cNvCxnSpPr/>
      </xdr:nvCxnSpPr>
      <xdr:spPr>
        <a:xfrm flipH="1" flipV="1">
          <a:off x="13520424885" y="145330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65128</xdr:colOff>
      <xdr:row>517</xdr:row>
      <xdr:rowOff>170962</xdr:rowOff>
    </xdr:from>
    <xdr:to>
      <xdr:col>3</xdr:col>
      <xdr:colOff>89551</xdr:colOff>
      <xdr:row>531</xdr:row>
      <xdr:rowOff>162821</xdr:rowOff>
    </xdr:to>
    <xdr:cxnSp macro="">
      <xdr:nvCxnSpPr>
        <xdr:cNvPr id="101" name="Straight Connector 100">
          <a:extLst>
            <a:ext uri="{FF2B5EF4-FFF2-40B4-BE49-F238E27FC236}">
              <a16:creationId xmlns:a16="http://schemas.microsoft.com/office/drawing/2014/main" id="{04809216-9AE6-1C45-A690-21B9F4B4FB86}"/>
            </a:ext>
          </a:extLst>
        </xdr:cNvPr>
        <xdr:cNvCxnSpPr/>
      </xdr:nvCxnSpPr>
      <xdr:spPr>
        <a:xfrm>
          <a:off x="13522425949" y="14394962"/>
          <a:ext cx="24423" cy="2836659"/>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2</xdr:col>
      <xdr:colOff>309358</xdr:colOff>
      <xdr:row>516</xdr:row>
      <xdr:rowOff>153377</xdr:rowOff>
    </xdr:from>
    <xdr:ext cx="1235438" cy="172227"/>
    <mc:AlternateContent xmlns:mc="http://schemas.openxmlformats.org/markup-compatibility/2006" xmlns:a14="http://schemas.microsoft.com/office/drawing/2010/main">
      <mc:Choice Requires="a14">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2" name="TextBox 101">
              <a:extLst>
                <a:ext uri="{FF2B5EF4-FFF2-40B4-BE49-F238E27FC236}">
                  <a16:creationId xmlns:a16="http://schemas.microsoft.com/office/drawing/2014/main" id="{C10891E0-5B25-BD48-BC8C-6882E8085B32}"/>
                </a:ext>
              </a:extLst>
            </xdr:cNvPr>
            <xdr:cNvSpPr txBox="1"/>
          </xdr:nvSpPr>
          <xdr:spPr>
            <a:xfrm>
              <a:off x="13521796204" y="14174177"/>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twoCellAnchor>
    <xdr:from>
      <xdr:col>1</xdr:col>
      <xdr:colOff>97692</xdr:colOff>
      <xdr:row>557</xdr:row>
      <xdr:rowOff>122115</xdr:rowOff>
    </xdr:from>
    <xdr:to>
      <xdr:col>6</xdr:col>
      <xdr:colOff>195384</xdr:colOff>
      <xdr:row>557</xdr:row>
      <xdr:rowOff>130256</xdr:rowOff>
    </xdr:to>
    <xdr:cxnSp macro="">
      <xdr:nvCxnSpPr>
        <xdr:cNvPr id="103" name="Straight Arrow Connector 102">
          <a:extLst>
            <a:ext uri="{FF2B5EF4-FFF2-40B4-BE49-F238E27FC236}">
              <a16:creationId xmlns:a16="http://schemas.microsoft.com/office/drawing/2014/main" id="{F5F2CA58-D889-4A4F-990D-17DA3F43E47A}"/>
            </a:ext>
          </a:extLst>
        </xdr:cNvPr>
        <xdr:cNvCxnSpPr/>
      </xdr:nvCxnSpPr>
      <xdr:spPr>
        <a:xfrm>
          <a:off x="13519843616" y="22474115"/>
          <a:ext cx="4225192"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545</xdr:row>
      <xdr:rowOff>56987</xdr:rowOff>
    </xdr:from>
    <xdr:to>
      <xdr:col>4</xdr:col>
      <xdr:colOff>748974</xdr:colOff>
      <xdr:row>555</xdr:row>
      <xdr:rowOff>146539</xdr:rowOff>
    </xdr:to>
    <xdr:sp macro="" textlink="">
      <xdr:nvSpPr>
        <xdr:cNvPr id="104" name="Freeform 103">
          <a:extLst>
            <a:ext uri="{FF2B5EF4-FFF2-40B4-BE49-F238E27FC236}">
              <a16:creationId xmlns:a16="http://schemas.microsoft.com/office/drawing/2014/main" id="{369CB6B1-641F-4B4A-9216-7DA194B0A758}"/>
            </a:ext>
          </a:extLst>
        </xdr:cNvPr>
        <xdr:cNvSpPr/>
      </xdr:nvSpPr>
      <xdr:spPr>
        <a:xfrm>
          <a:off x="13520941026" y="19970587"/>
          <a:ext cx="2500923" cy="212155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671964</xdr:colOff>
      <xdr:row>552</xdr:row>
      <xdr:rowOff>30584</xdr:rowOff>
    </xdr:from>
    <xdr:to>
      <xdr:col>3</xdr:col>
      <xdr:colOff>28823</xdr:colOff>
      <xdr:row>553</xdr:row>
      <xdr:rowOff>38725</xdr:rowOff>
    </xdr:to>
    <xdr:sp macro="" textlink="">
      <xdr:nvSpPr>
        <xdr:cNvPr id="105" name="Oval 104">
          <a:extLst>
            <a:ext uri="{FF2B5EF4-FFF2-40B4-BE49-F238E27FC236}">
              <a16:creationId xmlns:a16="http://schemas.microsoft.com/office/drawing/2014/main" id="{8666F87C-9C89-8945-9692-843132D7EC4D}"/>
            </a:ext>
          </a:extLst>
        </xdr:cNvPr>
        <xdr:cNvSpPr/>
      </xdr:nvSpPr>
      <xdr:spPr>
        <a:xfrm>
          <a:off x="13522486677" y="21366584"/>
          <a:ext cx="182359" cy="211341"/>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5</xdr:col>
      <xdr:colOff>423333</xdr:colOff>
      <xdr:row>544</xdr:row>
      <xdr:rowOff>105834</xdr:rowOff>
    </xdr:from>
    <xdr:to>
      <xdr:col>5</xdr:col>
      <xdr:colOff>439615</xdr:colOff>
      <xdr:row>561</xdr:row>
      <xdr:rowOff>154680</xdr:rowOff>
    </xdr:to>
    <xdr:cxnSp macro="">
      <xdr:nvCxnSpPr>
        <xdr:cNvPr id="106" name="Straight Arrow Connector 105">
          <a:extLst>
            <a:ext uri="{FF2B5EF4-FFF2-40B4-BE49-F238E27FC236}">
              <a16:creationId xmlns:a16="http://schemas.microsoft.com/office/drawing/2014/main" id="{E596FCB7-2B9B-D342-9BDA-B46E1F96D25B}"/>
            </a:ext>
          </a:extLst>
        </xdr:cNvPr>
        <xdr:cNvCxnSpPr/>
      </xdr:nvCxnSpPr>
      <xdr:spPr>
        <a:xfrm flipH="1" flipV="1">
          <a:off x="13520424885" y="19816234"/>
          <a:ext cx="16282" cy="3503246"/>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377568</xdr:colOff>
      <xdr:row>552</xdr:row>
      <xdr:rowOff>148739</xdr:rowOff>
    </xdr:from>
    <xdr:to>
      <xdr:col>5</xdr:col>
      <xdr:colOff>400451</xdr:colOff>
      <xdr:row>552</xdr:row>
      <xdr:rowOff>171622</xdr:rowOff>
    </xdr:to>
    <xdr:cxnSp macro="">
      <xdr:nvCxnSpPr>
        <xdr:cNvPr id="107" name="Straight Connector 106">
          <a:extLst>
            <a:ext uri="{FF2B5EF4-FFF2-40B4-BE49-F238E27FC236}">
              <a16:creationId xmlns:a16="http://schemas.microsoft.com/office/drawing/2014/main" id="{21CB70C6-57ED-5147-9B00-EDA474F7980B}"/>
            </a:ext>
          </a:extLst>
        </xdr:cNvPr>
        <xdr:cNvCxnSpPr/>
      </xdr:nvCxnSpPr>
      <xdr:spPr>
        <a:xfrm>
          <a:off x="13520464049" y="21484739"/>
          <a:ext cx="4150383" cy="22883"/>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oneCellAnchor>
    <xdr:from>
      <xdr:col>0</xdr:col>
      <xdr:colOff>0</xdr:colOff>
      <xdr:row>553</xdr:row>
      <xdr:rowOff>16081</xdr:rowOff>
    </xdr:from>
    <xdr:ext cx="1235438" cy="172227"/>
    <mc:AlternateContent xmlns:mc="http://schemas.openxmlformats.org/markup-compatibility/2006" xmlns:a14="http://schemas.microsoft.com/office/drawing/2010/main">
      <mc:Choice Requires="a14">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r>
                      <a:rPr lang="en-US" sz="1100" b="0" i="1">
                        <a:latin typeface="Cambria Math" panose="02040503050406030204" pitchFamily="18" charset="0"/>
                      </a:rPr>
                      <m:t>𝐷</m:t>
                    </m:r>
                  </m:oMath>
                </m:oMathPara>
              </a14:m>
              <a:endParaRPr lang="en-US" sz="1100"/>
            </a:p>
          </xdr:txBody>
        </xdr:sp>
      </mc:Choice>
      <mc:Fallback xmlns="">
        <xdr:sp macro="" textlink="">
          <xdr:nvSpPr>
            <xdr:cNvPr id="108" name="TextBox 107">
              <a:extLst>
                <a:ext uri="{FF2B5EF4-FFF2-40B4-BE49-F238E27FC236}">
                  <a16:creationId xmlns:a16="http://schemas.microsoft.com/office/drawing/2014/main" id="{152A3A5B-64C8-0F42-BC43-A7E838F8A282}"/>
                </a:ext>
              </a:extLst>
            </xdr:cNvPr>
            <xdr:cNvSpPr txBox="1"/>
          </xdr:nvSpPr>
          <xdr:spPr>
            <a:xfrm>
              <a:off x="13523756562" y="21555281"/>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a:t>
              </a:r>
              <a:endParaRPr lang="en-US" sz="1100"/>
            </a:p>
          </xdr:txBody>
        </xdr:sp>
      </mc:Fallback>
    </mc:AlternateContent>
    <xdr:clientData/>
  </xdr:oneCellAnchor>
  <xdr:oneCellAnchor>
    <xdr:from>
      <xdr:col>0</xdr:col>
      <xdr:colOff>285968</xdr:colOff>
      <xdr:row>618</xdr:row>
      <xdr:rowOff>125228</xdr:rowOff>
    </xdr:from>
    <xdr:ext cx="1235438" cy="172227"/>
    <mc:AlternateContent xmlns:mc="http://schemas.openxmlformats.org/markup-compatibility/2006" xmlns:a14="http://schemas.microsoft.com/office/drawing/2010/main">
      <mc:Choice Requires="a14">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09" name="TextBox 108">
              <a:extLst>
                <a:ext uri="{FF2B5EF4-FFF2-40B4-BE49-F238E27FC236}">
                  <a16:creationId xmlns:a16="http://schemas.microsoft.com/office/drawing/2014/main" id="{7BA64264-E497-9642-85E3-324C0C546F00}"/>
                </a:ext>
              </a:extLst>
            </xdr:cNvPr>
            <xdr:cNvSpPr txBox="1"/>
          </xdr:nvSpPr>
          <xdr:spPr>
            <a:xfrm>
              <a:off x="13536081847" y="1282957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1</xdr:col>
      <xdr:colOff>803143</xdr:colOff>
      <xdr:row>625</xdr:row>
      <xdr:rowOff>118156</xdr:rowOff>
    </xdr:from>
    <xdr:to>
      <xdr:col>2</xdr:col>
      <xdr:colOff>160002</xdr:colOff>
      <xdr:row>626</xdr:row>
      <xdr:rowOff>126297</xdr:rowOff>
    </xdr:to>
    <xdr:sp macro="" textlink="">
      <xdr:nvSpPr>
        <xdr:cNvPr id="110" name="Oval 109">
          <a:extLst>
            <a:ext uri="{FF2B5EF4-FFF2-40B4-BE49-F238E27FC236}">
              <a16:creationId xmlns:a16="http://schemas.microsoft.com/office/drawing/2014/main" id="{839BF2D3-9653-454F-9C4D-248949424A5B}"/>
            </a:ext>
          </a:extLst>
        </xdr:cNvPr>
        <xdr:cNvSpPr/>
      </xdr:nvSpPr>
      <xdr:spPr>
        <a:xfrm>
          <a:off x="13535714215" y="129707885"/>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0</xdr:col>
      <xdr:colOff>893355</xdr:colOff>
      <xdr:row>650</xdr:row>
      <xdr:rowOff>66060</xdr:rowOff>
    </xdr:from>
    <xdr:to>
      <xdr:col>3</xdr:col>
      <xdr:colOff>299050</xdr:colOff>
      <xdr:row>660</xdr:row>
      <xdr:rowOff>124436</xdr:rowOff>
    </xdr:to>
    <xdr:sp macro="" textlink="">
      <xdr:nvSpPr>
        <xdr:cNvPr id="111" name="Freeform 110">
          <a:extLst>
            <a:ext uri="{FF2B5EF4-FFF2-40B4-BE49-F238E27FC236}">
              <a16:creationId xmlns:a16="http://schemas.microsoft.com/office/drawing/2014/main" id="{29D8DC48-879D-0848-AADE-746EE7AE7CF5}"/>
            </a:ext>
          </a:extLst>
        </xdr:cNvPr>
        <xdr:cNvSpPr/>
      </xdr:nvSpPr>
      <xdr:spPr>
        <a:xfrm rot="4861875">
          <a:off x="13534686507" y="134786708"/>
          <a:ext cx="2085786" cy="1960996"/>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3</xdr:col>
      <xdr:colOff>118585</xdr:colOff>
      <xdr:row>655</xdr:row>
      <xdr:rowOff>0</xdr:rowOff>
    </xdr:from>
    <xdr:to>
      <xdr:col>4</xdr:col>
      <xdr:colOff>34044</xdr:colOff>
      <xdr:row>655</xdr:row>
      <xdr:rowOff>15419</xdr:rowOff>
    </xdr:to>
    <xdr:cxnSp macro="">
      <xdr:nvCxnSpPr>
        <xdr:cNvPr id="112" name="Straight Arrow Connector 111">
          <a:extLst>
            <a:ext uri="{FF2B5EF4-FFF2-40B4-BE49-F238E27FC236}">
              <a16:creationId xmlns:a16="http://schemas.microsoft.com/office/drawing/2014/main" id="{CD672727-C3C5-FA44-B224-7AE20249467D}"/>
            </a:ext>
          </a:extLst>
        </xdr:cNvPr>
        <xdr:cNvCxnSpPr/>
      </xdr:nvCxnSpPr>
      <xdr:spPr>
        <a:xfrm flipV="1">
          <a:off x="13534187643" y="135671958"/>
          <a:ext cx="741724" cy="15419"/>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296435</xdr:colOff>
      <xdr:row>657</xdr:row>
      <xdr:rowOff>53892</xdr:rowOff>
    </xdr:from>
    <xdr:to>
      <xdr:col>2</xdr:col>
      <xdr:colOff>475538</xdr:colOff>
      <xdr:row>658</xdr:row>
      <xdr:rowOff>62033</xdr:rowOff>
    </xdr:to>
    <xdr:sp macro="" textlink="">
      <xdr:nvSpPr>
        <xdr:cNvPr id="113" name="Oval 112">
          <a:extLst>
            <a:ext uri="{FF2B5EF4-FFF2-40B4-BE49-F238E27FC236}">
              <a16:creationId xmlns:a16="http://schemas.microsoft.com/office/drawing/2014/main" id="{800B8DCC-E207-7943-B8F7-0D0B59357BA0}"/>
            </a:ext>
          </a:extLst>
        </xdr:cNvPr>
        <xdr:cNvSpPr/>
      </xdr:nvSpPr>
      <xdr:spPr>
        <a:xfrm>
          <a:off x="13535398679" y="136131332"/>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editAs="oneCell">
    <xdr:from>
      <xdr:col>2</xdr:col>
      <xdr:colOff>695158</xdr:colOff>
      <xdr:row>471</xdr:row>
      <xdr:rowOff>73996</xdr:rowOff>
    </xdr:from>
    <xdr:to>
      <xdr:col>3</xdr:col>
      <xdr:colOff>268705</xdr:colOff>
      <xdr:row>472</xdr:row>
      <xdr:rowOff>199856</xdr:rowOff>
    </xdr:to>
    <xdr:pic>
      <xdr:nvPicPr>
        <xdr:cNvPr id="114" name="Picture 113">
          <a:extLst>
            <a:ext uri="{FF2B5EF4-FFF2-40B4-BE49-F238E27FC236}">
              <a16:creationId xmlns:a16="http://schemas.microsoft.com/office/drawing/2014/main" id="{9B2866FE-18F7-6F75-4181-0576DC77089B}"/>
            </a:ext>
          </a:extLst>
        </xdr:cNvPr>
        <xdr:cNvPicPr>
          <a:picLocks noChangeAspect="1"/>
        </xdr:cNvPicPr>
      </xdr:nvPicPr>
      <xdr:blipFill>
        <a:blip xmlns:r="http://schemas.openxmlformats.org/officeDocument/2006/relationships" r:embed="rId5"/>
        <a:stretch>
          <a:fillRect/>
        </a:stretch>
      </xdr:blipFill>
      <xdr:spPr>
        <a:xfrm>
          <a:off x="13522246795" y="98923443"/>
          <a:ext cx="399047" cy="329729"/>
        </a:xfrm>
        <a:prstGeom prst="rect">
          <a:avLst/>
        </a:prstGeom>
      </xdr:spPr>
    </xdr:pic>
    <xdr:clientData/>
  </xdr:twoCellAnchor>
  <xdr:twoCellAnchor>
    <xdr:from>
      <xdr:col>2</xdr:col>
      <xdr:colOff>362345</xdr:colOff>
      <xdr:row>582</xdr:row>
      <xdr:rowOff>179378</xdr:rowOff>
    </xdr:from>
    <xdr:to>
      <xdr:col>2</xdr:col>
      <xdr:colOff>380283</xdr:colOff>
      <xdr:row>586</xdr:row>
      <xdr:rowOff>86102</xdr:rowOff>
    </xdr:to>
    <xdr:cxnSp macro="">
      <xdr:nvCxnSpPr>
        <xdr:cNvPr id="121" name="Straight Arrow Connector 120">
          <a:extLst>
            <a:ext uri="{FF2B5EF4-FFF2-40B4-BE49-F238E27FC236}">
              <a16:creationId xmlns:a16="http://schemas.microsoft.com/office/drawing/2014/main" id="{6F3CCB3F-C176-52EA-A9F1-63AD3B5003C2}"/>
            </a:ext>
          </a:extLst>
        </xdr:cNvPr>
        <xdr:cNvCxnSpPr/>
      </xdr:nvCxnSpPr>
      <xdr:spPr>
        <a:xfrm flipH="1" flipV="1">
          <a:off x="13517083559" y="122024039"/>
          <a:ext cx="17938" cy="72469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156838</xdr:colOff>
      <xdr:row>645</xdr:row>
      <xdr:rowOff>93307</xdr:rowOff>
    </xdr:from>
    <xdr:to>
      <xdr:col>9</xdr:col>
      <xdr:colOff>554058</xdr:colOff>
      <xdr:row>652</xdr:row>
      <xdr:rowOff>160195</xdr:rowOff>
    </xdr:to>
    <xdr:pic>
      <xdr:nvPicPr>
        <xdr:cNvPr id="126" name="Picture 125">
          <a:extLst>
            <a:ext uri="{FF2B5EF4-FFF2-40B4-BE49-F238E27FC236}">
              <a16:creationId xmlns:a16="http://schemas.microsoft.com/office/drawing/2014/main" id="{232922EA-20B9-35CF-9135-B6DBCC1FF731}"/>
            </a:ext>
          </a:extLst>
        </xdr:cNvPr>
        <xdr:cNvPicPr>
          <a:picLocks noChangeAspect="1"/>
        </xdr:cNvPicPr>
      </xdr:nvPicPr>
      <xdr:blipFill>
        <a:blip xmlns:r="http://schemas.openxmlformats.org/officeDocument/2006/relationships" r:embed="rId6"/>
        <a:stretch>
          <a:fillRect/>
        </a:stretch>
      </xdr:blipFill>
      <xdr:spPr>
        <a:xfrm>
          <a:off x="13529536303" y="133737855"/>
          <a:ext cx="2876016" cy="1486075"/>
        </a:xfrm>
        <a:prstGeom prst="rect">
          <a:avLst/>
        </a:prstGeom>
      </xdr:spPr>
    </xdr:pic>
    <xdr:clientData/>
  </xdr:twoCellAnchor>
  <xdr:twoCellAnchor>
    <xdr:from>
      <xdr:col>1</xdr:col>
      <xdr:colOff>97692</xdr:colOff>
      <xdr:row>699</xdr:row>
      <xdr:rowOff>122115</xdr:rowOff>
    </xdr:from>
    <xdr:to>
      <xdr:col>6</xdr:col>
      <xdr:colOff>195384</xdr:colOff>
      <xdr:row>699</xdr:row>
      <xdr:rowOff>130256</xdr:rowOff>
    </xdr:to>
    <xdr:cxnSp macro="">
      <xdr:nvCxnSpPr>
        <xdr:cNvPr id="127" name="Straight Arrow Connector 126">
          <a:extLst>
            <a:ext uri="{FF2B5EF4-FFF2-40B4-BE49-F238E27FC236}">
              <a16:creationId xmlns:a16="http://schemas.microsoft.com/office/drawing/2014/main" id="{05DD5056-ACC3-634F-98C0-E2BEB418F1EE}"/>
            </a:ext>
          </a:extLst>
        </xdr:cNvPr>
        <xdr:cNvCxnSpPr/>
      </xdr:nvCxnSpPr>
      <xdr:spPr>
        <a:xfrm>
          <a:off x="13532373773" y="137618742"/>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687</xdr:row>
      <xdr:rowOff>56987</xdr:rowOff>
    </xdr:from>
    <xdr:to>
      <xdr:col>4</xdr:col>
      <xdr:colOff>748974</xdr:colOff>
      <xdr:row>697</xdr:row>
      <xdr:rowOff>146539</xdr:rowOff>
    </xdr:to>
    <xdr:sp macro="" textlink="">
      <xdr:nvSpPr>
        <xdr:cNvPr id="128" name="Freeform 127">
          <a:extLst>
            <a:ext uri="{FF2B5EF4-FFF2-40B4-BE49-F238E27FC236}">
              <a16:creationId xmlns:a16="http://schemas.microsoft.com/office/drawing/2014/main" id="{EFFA5DFF-21C3-E74A-9CD9-AD67F61FFA6F}"/>
            </a:ext>
          </a:extLst>
        </xdr:cNvPr>
        <xdr:cNvSpPr/>
      </xdr:nvSpPr>
      <xdr:spPr>
        <a:xfrm>
          <a:off x="13533472713" y="135120722"/>
          <a:ext cx="2503218" cy="2116962"/>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686</xdr:row>
      <xdr:rowOff>196839</xdr:rowOff>
    </xdr:from>
    <xdr:to>
      <xdr:col>4</xdr:col>
      <xdr:colOff>188097</xdr:colOff>
      <xdr:row>697</xdr:row>
      <xdr:rowOff>53216</xdr:rowOff>
    </xdr:to>
    <xdr:sp macro="" textlink="">
      <xdr:nvSpPr>
        <xdr:cNvPr id="129" name="Freeform 128">
          <a:extLst>
            <a:ext uri="{FF2B5EF4-FFF2-40B4-BE49-F238E27FC236}">
              <a16:creationId xmlns:a16="http://schemas.microsoft.com/office/drawing/2014/main" id="{B4FD25F1-3FEF-3C45-81E6-F1361BB5EEC6}"/>
            </a:ext>
          </a:extLst>
        </xdr:cNvPr>
        <xdr:cNvSpPr/>
      </xdr:nvSpPr>
      <xdr:spPr>
        <a:xfrm rot="4861875">
          <a:off x="13533934421" y="135157002"/>
          <a:ext cx="2086528"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694</xdr:row>
      <xdr:rowOff>122116</xdr:rowOff>
    </xdr:from>
    <xdr:to>
      <xdr:col>3</xdr:col>
      <xdr:colOff>154679</xdr:colOff>
      <xdr:row>695</xdr:row>
      <xdr:rowOff>130257</xdr:rowOff>
    </xdr:to>
    <xdr:sp macro="" textlink="">
      <xdr:nvSpPr>
        <xdr:cNvPr id="130" name="Oval 129">
          <a:extLst>
            <a:ext uri="{FF2B5EF4-FFF2-40B4-BE49-F238E27FC236}">
              <a16:creationId xmlns:a16="http://schemas.microsoft.com/office/drawing/2014/main" id="{3E243222-7687-5B48-9B3A-367BE74ADEEC}"/>
            </a:ext>
          </a:extLst>
        </xdr:cNvPr>
        <xdr:cNvSpPr/>
      </xdr:nvSpPr>
      <xdr:spPr>
        <a:xfrm>
          <a:off x="13534893273" y="136605038"/>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0</xdr:col>
      <xdr:colOff>65031</xdr:colOff>
      <xdr:row>694</xdr:row>
      <xdr:rowOff>115034</xdr:rowOff>
    </xdr:from>
    <xdr:ext cx="1235438" cy="172227"/>
    <mc:AlternateContent xmlns:mc="http://schemas.openxmlformats.org/markup-compatibility/2006" xmlns:a14="http://schemas.microsoft.com/office/drawing/2010/main">
      <mc:Choice Requires="a14">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31" name="TextBox 130">
              <a:extLst>
                <a:ext uri="{FF2B5EF4-FFF2-40B4-BE49-F238E27FC236}">
                  <a16:creationId xmlns:a16="http://schemas.microsoft.com/office/drawing/2014/main" id="{1F7AB012-FB19-9848-B2B2-504B3389D271}"/>
                </a:ext>
              </a:extLst>
            </xdr:cNvPr>
            <xdr:cNvSpPr txBox="1"/>
          </xdr:nvSpPr>
          <xdr:spPr>
            <a:xfrm>
              <a:off x="13536302784" y="143693889"/>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2</xdr:col>
      <xdr:colOff>772711</xdr:colOff>
      <xdr:row>690</xdr:row>
      <xdr:rowOff>80331</xdr:rowOff>
    </xdr:from>
    <xdr:to>
      <xdr:col>4</xdr:col>
      <xdr:colOff>38253</xdr:colOff>
      <xdr:row>690</xdr:row>
      <xdr:rowOff>91807</xdr:rowOff>
    </xdr:to>
    <xdr:cxnSp macro="">
      <xdr:nvCxnSpPr>
        <xdr:cNvPr id="133" name="Straight Arrow Connector 132">
          <a:extLst>
            <a:ext uri="{FF2B5EF4-FFF2-40B4-BE49-F238E27FC236}">
              <a16:creationId xmlns:a16="http://schemas.microsoft.com/office/drawing/2014/main" id="{23A8F2CE-B9FA-CA42-93C2-4950068B5750}"/>
            </a:ext>
          </a:extLst>
        </xdr:cNvPr>
        <xdr:cNvCxnSpPr/>
      </xdr:nvCxnSpPr>
      <xdr:spPr>
        <a:xfrm>
          <a:off x="13534183434" y="142848223"/>
          <a:ext cx="918072" cy="11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382530</xdr:colOff>
      <xdr:row>686</xdr:row>
      <xdr:rowOff>72680</xdr:rowOff>
    </xdr:from>
    <xdr:to>
      <xdr:col>5</xdr:col>
      <xdr:colOff>428434</xdr:colOff>
      <xdr:row>701</xdr:row>
      <xdr:rowOff>198916</xdr:rowOff>
    </xdr:to>
    <xdr:cxnSp macro="">
      <xdr:nvCxnSpPr>
        <xdr:cNvPr id="136" name="Straight Arrow Connector 135">
          <a:extLst>
            <a:ext uri="{FF2B5EF4-FFF2-40B4-BE49-F238E27FC236}">
              <a16:creationId xmlns:a16="http://schemas.microsoft.com/office/drawing/2014/main" id="{2B5C528B-CB60-74BB-24E1-4C5A78D945EB}"/>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790177</xdr:colOff>
      <xdr:row>685</xdr:row>
      <xdr:rowOff>9399</xdr:rowOff>
    </xdr:from>
    <xdr:to>
      <xdr:col>3</xdr:col>
      <xdr:colOff>123066</xdr:colOff>
      <xdr:row>695</xdr:row>
      <xdr:rowOff>68517</xdr:rowOff>
    </xdr:to>
    <xdr:sp macro="" textlink="">
      <xdr:nvSpPr>
        <xdr:cNvPr id="140" name="Freeform 139">
          <a:extLst>
            <a:ext uri="{FF2B5EF4-FFF2-40B4-BE49-F238E27FC236}">
              <a16:creationId xmlns:a16="http://schemas.microsoft.com/office/drawing/2014/main" id="{96C6C27D-2268-4734-3415-7BF8A47E7D28}"/>
            </a:ext>
          </a:extLst>
        </xdr:cNvPr>
        <xdr:cNvSpPr/>
      </xdr:nvSpPr>
      <xdr:spPr>
        <a:xfrm rot="4861875">
          <a:off x="13534825717" y="141862755"/>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239056</xdr:colOff>
      <xdr:row>691</xdr:row>
      <xdr:rowOff>122746</xdr:rowOff>
    </xdr:from>
    <xdr:to>
      <xdr:col>2</xdr:col>
      <xdr:colOff>418159</xdr:colOff>
      <xdr:row>692</xdr:row>
      <xdr:rowOff>130888</xdr:rowOff>
    </xdr:to>
    <xdr:sp macro="" textlink="">
      <xdr:nvSpPr>
        <xdr:cNvPr id="134" name="Oval 133">
          <a:extLst>
            <a:ext uri="{FF2B5EF4-FFF2-40B4-BE49-F238E27FC236}">
              <a16:creationId xmlns:a16="http://schemas.microsoft.com/office/drawing/2014/main" id="{930CEAC0-5E09-364E-8BCB-959B9C9D40CE}"/>
            </a:ext>
          </a:extLst>
        </xdr:cNvPr>
        <xdr:cNvSpPr/>
      </xdr:nvSpPr>
      <xdr:spPr>
        <a:xfrm>
          <a:off x="13535456058" y="143093379"/>
          <a:ext cx="179103"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1</xdr:col>
      <xdr:colOff>97692</xdr:colOff>
      <xdr:row>726</xdr:row>
      <xdr:rowOff>122115</xdr:rowOff>
    </xdr:from>
    <xdr:to>
      <xdr:col>6</xdr:col>
      <xdr:colOff>195384</xdr:colOff>
      <xdr:row>726</xdr:row>
      <xdr:rowOff>130256</xdr:rowOff>
    </xdr:to>
    <xdr:cxnSp macro="">
      <xdr:nvCxnSpPr>
        <xdr:cNvPr id="143" name="Straight Arrow Connector 142">
          <a:extLst>
            <a:ext uri="{FF2B5EF4-FFF2-40B4-BE49-F238E27FC236}">
              <a16:creationId xmlns:a16="http://schemas.microsoft.com/office/drawing/2014/main" id="{040F6B52-4797-2F47-B71F-0075C31594C3}"/>
            </a:ext>
          </a:extLst>
        </xdr:cNvPr>
        <xdr:cNvCxnSpPr/>
      </xdr:nvCxnSpPr>
      <xdr:spPr>
        <a:xfrm>
          <a:off x="13532373773" y="144714675"/>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714</xdr:row>
      <xdr:rowOff>56987</xdr:rowOff>
    </xdr:from>
    <xdr:to>
      <xdr:col>4</xdr:col>
      <xdr:colOff>748974</xdr:colOff>
      <xdr:row>724</xdr:row>
      <xdr:rowOff>146539</xdr:rowOff>
    </xdr:to>
    <xdr:sp macro="" textlink="">
      <xdr:nvSpPr>
        <xdr:cNvPr id="144" name="Freeform 143">
          <a:extLst>
            <a:ext uri="{FF2B5EF4-FFF2-40B4-BE49-F238E27FC236}">
              <a16:creationId xmlns:a16="http://schemas.microsoft.com/office/drawing/2014/main" id="{8D67037D-5BBD-094A-9319-A7732951BD48}"/>
            </a:ext>
          </a:extLst>
        </xdr:cNvPr>
        <xdr:cNvSpPr/>
      </xdr:nvSpPr>
      <xdr:spPr>
        <a:xfrm>
          <a:off x="13533472713" y="142216656"/>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1</xdr:col>
      <xdr:colOff>778702</xdr:colOff>
      <xdr:row>713</xdr:row>
      <xdr:rowOff>196839</xdr:rowOff>
    </xdr:from>
    <xdr:to>
      <xdr:col>4</xdr:col>
      <xdr:colOff>188097</xdr:colOff>
      <xdr:row>724</xdr:row>
      <xdr:rowOff>53216</xdr:rowOff>
    </xdr:to>
    <xdr:sp macro="" textlink="">
      <xdr:nvSpPr>
        <xdr:cNvPr id="145" name="Freeform 144">
          <a:extLst>
            <a:ext uri="{FF2B5EF4-FFF2-40B4-BE49-F238E27FC236}">
              <a16:creationId xmlns:a16="http://schemas.microsoft.com/office/drawing/2014/main" id="{B34656AF-8E60-9847-BC56-A96B82FF7373}"/>
            </a:ext>
          </a:extLst>
        </xdr:cNvPr>
        <xdr:cNvSpPr/>
      </xdr:nvSpPr>
      <xdr:spPr>
        <a:xfrm rot="4861875">
          <a:off x="13533934421" y="142252936"/>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2</xdr:col>
      <xdr:colOff>797820</xdr:colOff>
      <xdr:row>721</xdr:row>
      <xdr:rowOff>122116</xdr:rowOff>
    </xdr:from>
    <xdr:to>
      <xdr:col>3</xdr:col>
      <xdr:colOff>154679</xdr:colOff>
      <xdr:row>722</xdr:row>
      <xdr:rowOff>130257</xdr:rowOff>
    </xdr:to>
    <xdr:sp macro="" textlink="">
      <xdr:nvSpPr>
        <xdr:cNvPr id="146" name="Oval 145">
          <a:extLst>
            <a:ext uri="{FF2B5EF4-FFF2-40B4-BE49-F238E27FC236}">
              <a16:creationId xmlns:a16="http://schemas.microsoft.com/office/drawing/2014/main" id="{90D846B2-86F4-0645-8EC7-BC03DB8C1829}"/>
            </a:ext>
          </a:extLst>
        </xdr:cNvPr>
        <xdr:cNvSpPr/>
      </xdr:nvSpPr>
      <xdr:spPr>
        <a:xfrm>
          <a:off x="13534893273" y="143700971"/>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oneCellAnchor>
    <xdr:from>
      <xdr:col>1</xdr:col>
      <xdr:colOff>696206</xdr:colOff>
      <xdr:row>724</xdr:row>
      <xdr:rowOff>53829</xdr:rowOff>
    </xdr:from>
    <xdr:ext cx="1235438" cy="172227"/>
    <mc:AlternateContent xmlns:mc="http://schemas.openxmlformats.org/markup-compatibility/2006" xmlns:a14="http://schemas.microsoft.com/office/drawing/2010/main">
      <mc:Choice Requires="a14">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𝐷</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47" name="TextBox 146">
              <a:extLst>
                <a:ext uri="{FF2B5EF4-FFF2-40B4-BE49-F238E27FC236}">
                  <a16:creationId xmlns:a16="http://schemas.microsoft.com/office/drawing/2014/main" id="{9DE200F4-B5A7-5B4E-BF9F-ACDA5695DB73}"/>
                </a:ext>
              </a:extLst>
            </xdr:cNvPr>
            <xdr:cNvSpPr txBox="1"/>
          </xdr:nvSpPr>
          <xdr:spPr>
            <a:xfrm>
              <a:off x="13534768838" y="149714913"/>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𝐷_1</a:t>
              </a:r>
              <a:endParaRPr lang="en-US" sz="1100"/>
            </a:p>
          </xdr:txBody>
        </xdr:sp>
      </mc:Fallback>
    </mc:AlternateContent>
    <xdr:clientData/>
  </xdr:oneCellAnchor>
  <xdr:twoCellAnchor>
    <xdr:from>
      <xdr:col>5</xdr:col>
      <xdr:colOff>382530</xdr:colOff>
      <xdr:row>713</xdr:row>
      <xdr:rowOff>72680</xdr:rowOff>
    </xdr:from>
    <xdr:to>
      <xdr:col>5</xdr:col>
      <xdr:colOff>428434</xdr:colOff>
      <xdr:row>728</xdr:row>
      <xdr:rowOff>198916</xdr:rowOff>
    </xdr:to>
    <xdr:cxnSp macro="">
      <xdr:nvCxnSpPr>
        <xdr:cNvPr id="149" name="Straight Arrow Connector 148">
          <a:extLst>
            <a:ext uri="{FF2B5EF4-FFF2-40B4-BE49-F238E27FC236}">
              <a16:creationId xmlns:a16="http://schemas.microsoft.com/office/drawing/2014/main" id="{C8823476-7F48-1A41-A820-1DC322CB19D1}"/>
            </a:ext>
          </a:extLst>
        </xdr:cNvPr>
        <xdr:cNvCxnSpPr/>
      </xdr:nvCxnSpPr>
      <xdr:spPr>
        <a:xfrm flipH="1" flipV="1">
          <a:off x="13532966988" y="142029608"/>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736624</xdr:colOff>
      <xdr:row>715</xdr:row>
      <xdr:rowOff>51478</xdr:rowOff>
    </xdr:from>
    <xdr:to>
      <xdr:col>5</xdr:col>
      <xdr:colOff>146019</xdr:colOff>
      <xdr:row>725</xdr:row>
      <xdr:rowOff>110596</xdr:rowOff>
    </xdr:to>
    <xdr:sp macro="" textlink="">
      <xdr:nvSpPr>
        <xdr:cNvPr id="152" name="Freeform 151">
          <a:extLst>
            <a:ext uri="{FF2B5EF4-FFF2-40B4-BE49-F238E27FC236}">
              <a16:creationId xmlns:a16="http://schemas.microsoft.com/office/drawing/2014/main" id="{16FC74BB-EE53-9B4F-6FE2-9C8DB3738BF2}"/>
            </a:ext>
          </a:extLst>
        </xdr:cNvPr>
        <xdr:cNvSpPr/>
      </xdr:nvSpPr>
      <xdr:spPr>
        <a:xfrm rot="4861875">
          <a:off x="13533150234" y="147987063"/>
          <a:ext cx="2086527" cy="1888190"/>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76200"/>
      </xdr:spPr>
      <xdr:style>
        <a:lnRef idx="3">
          <a:schemeClr val="accent6"/>
        </a:lnRef>
        <a:fillRef idx="0">
          <a:schemeClr val="accent6"/>
        </a:fillRef>
        <a:effectRef idx="2">
          <a:schemeClr val="accent6"/>
        </a:effectRef>
        <a:fontRef idx="minor">
          <a:schemeClr val="tx1"/>
        </a:fontRef>
      </xdr:style>
      <xdr:txBody>
        <a:bodyPr vertOverflow="clip" horzOverflow="clip" rtlCol="0" anchor="t"/>
        <a:lstStyle/>
        <a:p>
          <a:pPr algn="r" rtl="1"/>
          <a:endParaRPr lang="en-US" sz="1100"/>
        </a:p>
      </xdr:txBody>
    </xdr:sp>
    <xdr:clientData/>
  </xdr:twoCellAnchor>
  <xdr:twoCellAnchor>
    <xdr:from>
      <xdr:col>4</xdr:col>
      <xdr:colOff>91808</xdr:colOff>
      <xdr:row>719</xdr:row>
      <xdr:rowOff>11476</xdr:rowOff>
    </xdr:from>
    <xdr:to>
      <xdr:col>4</xdr:col>
      <xdr:colOff>742109</xdr:colOff>
      <xdr:row>719</xdr:row>
      <xdr:rowOff>22952</xdr:rowOff>
    </xdr:to>
    <xdr:cxnSp macro="">
      <xdr:nvCxnSpPr>
        <xdr:cNvPr id="153" name="Straight Arrow Connector 152">
          <a:extLst>
            <a:ext uri="{FF2B5EF4-FFF2-40B4-BE49-F238E27FC236}">
              <a16:creationId xmlns:a16="http://schemas.microsoft.com/office/drawing/2014/main" id="{C86533DB-D71B-95B6-2CA1-1CA418A27D81}"/>
            </a:ext>
          </a:extLst>
        </xdr:cNvPr>
        <xdr:cNvCxnSpPr/>
      </xdr:nvCxnSpPr>
      <xdr:spPr>
        <a:xfrm flipH="1">
          <a:off x="13533479578" y="148658856"/>
          <a:ext cx="650301" cy="11476"/>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4</xdr:col>
      <xdr:colOff>218043</xdr:colOff>
      <xdr:row>717</xdr:row>
      <xdr:rowOff>126235</xdr:rowOff>
    </xdr:from>
    <xdr:to>
      <xdr:col>4</xdr:col>
      <xdr:colOff>612049</xdr:colOff>
      <xdr:row>718</xdr:row>
      <xdr:rowOff>149187</xdr:rowOff>
    </xdr:to>
    <xdr:sp macro="" textlink="">
      <xdr:nvSpPr>
        <xdr:cNvPr id="155" name="Rectangle 154">
          <a:extLst>
            <a:ext uri="{FF2B5EF4-FFF2-40B4-BE49-F238E27FC236}">
              <a16:creationId xmlns:a16="http://schemas.microsoft.com/office/drawing/2014/main" id="{21ECBAC4-7D8D-545B-1D0A-640164C11B92}"/>
            </a:ext>
          </a:extLst>
        </xdr:cNvPr>
        <xdr:cNvSpPr/>
      </xdr:nvSpPr>
      <xdr:spPr>
        <a:xfrm>
          <a:off x="13533609638" y="148368133"/>
          <a:ext cx="394006" cy="225693"/>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1100"/>
            <a:t>קיא</a:t>
          </a:r>
          <a:endParaRPr lang="en-US" sz="1100"/>
        </a:p>
      </xdr:txBody>
    </xdr:sp>
    <xdr:clientData/>
  </xdr:twoCellAnchor>
  <xdr:twoCellAnchor>
    <xdr:from>
      <xdr:col>3</xdr:col>
      <xdr:colOff>663665</xdr:colOff>
      <xdr:row>723</xdr:row>
      <xdr:rowOff>4163</xdr:rowOff>
    </xdr:from>
    <xdr:to>
      <xdr:col>4</xdr:col>
      <xdr:colOff>16503</xdr:colOff>
      <xdr:row>724</xdr:row>
      <xdr:rowOff>12305</xdr:rowOff>
    </xdr:to>
    <xdr:sp macro="" textlink="">
      <xdr:nvSpPr>
        <xdr:cNvPr id="151" name="Oval 150">
          <a:extLst>
            <a:ext uri="{FF2B5EF4-FFF2-40B4-BE49-F238E27FC236}">
              <a16:creationId xmlns:a16="http://schemas.microsoft.com/office/drawing/2014/main" id="{3830AC40-93C8-4D40-A6B5-A0148A2EF22C}"/>
            </a:ext>
          </a:extLst>
        </xdr:cNvPr>
        <xdr:cNvSpPr/>
      </xdr:nvSpPr>
      <xdr:spPr>
        <a:xfrm>
          <a:off x="13534205184" y="149462506"/>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twoCellAnchor>
    <xdr:from>
      <xdr:col>2</xdr:col>
      <xdr:colOff>244819</xdr:colOff>
      <xdr:row>714</xdr:row>
      <xdr:rowOff>42078</xdr:rowOff>
    </xdr:from>
    <xdr:to>
      <xdr:col>2</xdr:col>
      <xdr:colOff>248645</xdr:colOff>
      <xdr:row>717</xdr:row>
      <xdr:rowOff>103284</xdr:rowOff>
    </xdr:to>
    <xdr:cxnSp macro="">
      <xdr:nvCxnSpPr>
        <xdr:cNvPr id="156" name="Straight Arrow Connector 155">
          <a:extLst>
            <a:ext uri="{FF2B5EF4-FFF2-40B4-BE49-F238E27FC236}">
              <a16:creationId xmlns:a16="http://schemas.microsoft.com/office/drawing/2014/main" id="{5F940CCD-D30B-F37C-574A-DA4A17DAFAD6}"/>
            </a:ext>
          </a:extLst>
        </xdr:cNvPr>
        <xdr:cNvCxnSpPr/>
      </xdr:nvCxnSpPr>
      <xdr:spPr>
        <a:xfrm flipV="1">
          <a:off x="13535625572" y="147675753"/>
          <a:ext cx="3826" cy="669429"/>
        </a:xfrm>
        <a:prstGeom prst="straightConnector1">
          <a:avLst/>
        </a:prstGeom>
        <a:ln w="19050" cap="flat" cmpd="sng" algn="ctr">
          <a:solidFill>
            <a:schemeClr val="accent1"/>
          </a:solidFill>
          <a:prstDash val="solid"/>
          <a:round/>
          <a:headEnd type="none" w="med" len="med"/>
          <a:tailEnd type="arrow" w="med" len="med"/>
        </a:ln>
      </xdr:spPr>
      <xdr:style>
        <a:lnRef idx="0">
          <a:scrgbClr r="0" g="0" b="0"/>
        </a:lnRef>
        <a:fillRef idx="0">
          <a:scrgbClr r="0" g="0" b="0"/>
        </a:fillRef>
        <a:effectRef idx="0">
          <a:scrgbClr r="0" g="0" b="0"/>
        </a:effectRef>
        <a:fontRef idx="minor">
          <a:schemeClr val="tx1"/>
        </a:fontRef>
      </xdr:style>
    </xdr:cxnSp>
    <xdr:clientData/>
  </xdr:twoCellAnchor>
  <xdr:twoCellAnchor>
    <xdr:from>
      <xdr:col>2</xdr:col>
      <xdr:colOff>418527</xdr:colOff>
      <xdr:row>711</xdr:row>
      <xdr:rowOff>72289</xdr:rowOff>
    </xdr:from>
    <xdr:to>
      <xdr:col>5</xdr:col>
      <xdr:colOff>442950</xdr:colOff>
      <xdr:row>721</xdr:row>
      <xdr:rowOff>161841</xdr:rowOff>
    </xdr:to>
    <xdr:sp macro="" textlink="">
      <xdr:nvSpPr>
        <xdr:cNvPr id="160" name="Freeform 159">
          <a:extLst>
            <a:ext uri="{FF2B5EF4-FFF2-40B4-BE49-F238E27FC236}">
              <a16:creationId xmlns:a16="http://schemas.microsoft.com/office/drawing/2014/main" id="{AFD47C76-C291-9EE4-EB25-5EE8B8EB2AAC}"/>
            </a:ext>
          </a:extLst>
        </xdr:cNvPr>
        <xdr:cNvSpPr/>
      </xdr:nvSpPr>
      <xdr:spPr>
        <a:xfrm>
          <a:off x="13532952472" y="147097741"/>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a:ln w="57150"/>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439911</xdr:colOff>
      <xdr:row>710</xdr:row>
      <xdr:rowOff>134159</xdr:rowOff>
    </xdr:from>
    <xdr:ext cx="1235438" cy="172227"/>
    <mc:AlternateContent xmlns:mc="http://schemas.openxmlformats.org/markup-compatibility/2006" xmlns:a14="http://schemas.microsoft.com/office/drawing/2010/main">
      <mc:Choice Requires="a14">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61" name="TextBox 160">
              <a:extLst>
                <a:ext uri="{FF2B5EF4-FFF2-40B4-BE49-F238E27FC236}">
                  <a16:creationId xmlns:a16="http://schemas.microsoft.com/office/drawing/2014/main" id="{3C3AC335-E7EA-9E9D-DE08-140C68B22462}"/>
                </a:ext>
              </a:extLst>
            </xdr:cNvPr>
            <xdr:cNvSpPr txBox="1"/>
          </xdr:nvSpPr>
          <xdr:spPr>
            <a:xfrm>
              <a:off x="13535025133" y="146956870"/>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275422</xdr:colOff>
      <xdr:row>715</xdr:row>
      <xdr:rowOff>141537</xdr:rowOff>
    </xdr:from>
    <xdr:to>
      <xdr:col>2</xdr:col>
      <xdr:colOff>669428</xdr:colOff>
      <xdr:row>717</xdr:row>
      <xdr:rowOff>15300</xdr:rowOff>
    </xdr:to>
    <xdr:sp macro="" textlink="">
      <xdr:nvSpPr>
        <xdr:cNvPr id="162" name="Rectangle 161">
          <a:extLst>
            <a:ext uri="{FF2B5EF4-FFF2-40B4-BE49-F238E27FC236}">
              <a16:creationId xmlns:a16="http://schemas.microsoft.com/office/drawing/2014/main" id="{9BC7251B-51B6-D25A-5DD4-DEDA9137EA4E}"/>
            </a:ext>
          </a:extLst>
        </xdr:cNvPr>
        <xdr:cNvSpPr/>
      </xdr:nvSpPr>
      <xdr:spPr>
        <a:xfrm>
          <a:off x="13535204789" y="147977953"/>
          <a:ext cx="394006" cy="279245"/>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he-IL" sz="500"/>
            <a:t>פופיק</a:t>
          </a:r>
          <a:r>
            <a:rPr lang="he-IL" sz="500" baseline="0"/>
            <a:t> התייקר</a:t>
          </a:r>
          <a:endParaRPr lang="en-US" sz="500"/>
        </a:p>
      </xdr:txBody>
    </xdr:sp>
    <xdr:clientData/>
  </xdr:twoCellAnchor>
  <xdr:twoCellAnchor>
    <xdr:from>
      <xdr:col>4</xdr:col>
      <xdr:colOff>491527</xdr:colOff>
      <xdr:row>720</xdr:row>
      <xdr:rowOff>88320</xdr:rowOff>
    </xdr:from>
    <xdr:to>
      <xdr:col>4</xdr:col>
      <xdr:colOff>670630</xdr:colOff>
      <xdr:row>721</xdr:row>
      <xdr:rowOff>96462</xdr:rowOff>
    </xdr:to>
    <xdr:sp macro="" textlink="">
      <xdr:nvSpPr>
        <xdr:cNvPr id="163" name="Oval 162">
          <a:extLst>
            <a:ext uri="{FF2B5EF4-FFF2-40B4-BE49-F238E27FC236}">
              <a16:creationId xmlns:a16="http://schemas.microsoft.com/office/drawing/2014/main" id="{B89EFA36-F5BA-3A77-D64B-6D89BAAFF49B}"/>
            </a:ext>
          </a:extLst>
        </xdr:cNvPr>
        <xdr:cNvSpPr/>
      </xdr:nvSpPr>
      <xdr:spPr>
        <a:xfrm>
          <a:off x="13533551057" y="148938440"/>
          <a:ext cx="179103" cy="210883"/>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C</a:t>
          </a:r>
        </a:p>
      </xdr:txBody>
    </xdr:sp>
    <xdr:clientData/>
  </xdr:twoCellAnchor>
  <xdr:twoCellAnchor>
    <xdr:from>
      <xdr:col>1</xdr:col>
      <xdr:colOff>97692</xdr:colOff>
      <xdr:row>759</xdr:row>
      <xdr:rowOff>122115</xdr:rowOff>
    </xdr:from>
    <xdr:to>
      <xdr:col>6</xdr:col>
      <xdr:colOff>195384</xdr:colOff>
      <xdr:row>759</xdr:row>
      <xdr:rowOff>130256</xdr:rowOff>
    </xdr:to>
    <xdr:cxnSp macro="">
      <xdr:nvCxnSpPr>
        <xdr:cNvPr id="165" name="Straight Arrow Connector 164">
          <a:extLst>
            <a:ext uri="{FF2B5EF4-FFF2-40B4-BE49-F238E27FC236}">
              <a16:creationId xmlns:a16="http://schemas.microsoft.com/office/drawing/2014/main" id="{53484030-4A0F-BF40-A7DD-2DA66C137F33}"/>
            </a:ext>
          </a:extLst>
        </xdr:cNvPr>
        <xdr:cNvCxnSpPr/>
      </xdr:nvCxnSpPr>
      <xdr:spPr>
        <a:xfrm>
          <a:off x="13532373773" y="150188681"/>
          <a:ext cx="4229017" cy="8141"/>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1</xdr:col>
      <xdr:colOff>724551</xdr:colOff>
      <xdr:row>747</xdr:row>
      <xdr:rowOff>56987</xdr:rowOff>
    </xdr:from>
    <xdr:to>
      <xdr:col>4</xdr:col>
      <xdr:colOff>748974</xdr:colOff>
      <xdr:row>757</xdr:row>
      <xdr:rowOff>146539</xdr:rowOff>
    </xdr:to>
    <xdr:sp macro="" textlink="">
      <xdr:nvSpPr>
        <xdr:cNvPr id="166" name="Freeform 165">
          <a:extLst>
            <a:ext uri="{FF2B5EF4-FFF2-40B4-BE49-F238E27FC236}">
              <a16:creationId xmlns:a16="http://schemas.microsoft.com/office/drawing/2014/main" id="{C275765F-4915-4148-8425-7369CDC495B2}"/>
            </a:ext>
          </a:extLst>
        </xdr:cNvPr>
        <xdr:cNvSpPr/>
      </xdr:nvSpPr>
      <xdr:spPr>
        <a:xfrm>
          <a:off x="13533472713" y="147690662"/>
          <a:ext cx="2503218" cy="2116961"/>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twoCellAnchor>
    <xdr:from>
      <xdr:col>5</xdr:col>
      <xdr:colOff>382530</xdr:colOff>
      <xdr:row>746</xdr:row>
      <xdr:rowOff>72680</xdr:rowOff>
    </xdr:from>
    <xdr:to>
      <xdr:col>5</xdr:col>
      <xdr:colOff>428434</xdr:colOff>
      <xdr:row>761</xdr:row>
      <xdr:rowOff>198916</xdr:rowOff>
    </xdr:to>
    <xdr:cxnSp macro="">
      <xdr:nvCxnSpPr>
        <xdr:cNvPr id="170" name="Straight Arrow Connector 169">
          <a:extLst>
            <a:ext uri="{FF2B5EF4-FFF2-40B4-BE49-F238E27FC236}">
              <a16:creationId xmlns:a16="http://schemas.microsoft.com/office/drawing/2014/main" id="{D7E64F41-FA7A-4640-AE1E-2FEDBE696F3F}"/>
            </a:ext>
          </a:extLst>
        </xdr:cNvPr>
        <xdr:cNvCxnSpPr/>
      </xdr:nvCxnSpPr>
      <xdr:spPr>
        <a:xfrm flipH="1" flipV="1">
          <a:off x="13532966988" y="147503614"/>
          <a:ext cx="45904" cy="3167350"/>
        </a:xfrm>
        <a:prstGeom prst="straightConnector1">
          <a:avLst/>
        </a:prstGeom>
        <a:ln>
          <a:tailEnd type="triangle"/>
        </a:ln>
      </xdr:spPr>
      <xdr:style>
        <a:lnRef idx="3">
          <a:schemeClr val="dk1"/>
        </a:lnRef>
        <a:fillRef idx="0">
          <a:schemeClr val="dk1"/>
        </a:fillRef>
        <a:effectRef idx="2">
          <a:schemeClr val="dk1"/>
        </a:effectRef>
        <a:fontRef idx="minor">
          <a:schemeClr val="tx1"/>
        </a:fontRef>
      </xdr:style>
    </xdr:cxnSp>
    <xdr:clientData/>
  </xdr:twoCellAnchor>
  <xdr:twoCellAnchor>
    <xdr:from>
      <xdr:col>3</xdr:col>
      <xdr:colOff>46258</xdr:colOff>
      <xdr:row>746</xdr:row>
      <xdr:rowOff>197649</xdr:rowOff>
    </xdr:from>
    <xdr:to>
      <xdr:col>3</xdr:col>
      <xdr:colOff>79900</xdr:colOff>
      <xdr:row>759</xdr:row>
      <xdr:rowOff>126159</xdr:rowOff>
    </xdr:to>
    <xdr:cxnSp macro="">
      <xdr:nvCxnSpPr>
        <xdr:cNvPr id="180" name="Straight Connector 179">
          <a:extLst>
            <a:ext uri="{FF2B5EF4-FFF2-40B4-BE49-F238E27FC236}">
              <a16:creationId xmlns:a16="http://schemas.microsoft.com/office/drawing/2014/main" id="{5DEA0C42-BC0D-EAB4-9D84-D81D9D99814B}"/>
            </a:ext>
          </a:extLst>
        </xdr:cNvPr>
        <xdr:cNvCxnSpPr/>
      </xdr:nvCxnSpPr>
      <xdr:spPr>
        <a:xfrm flipH="1" flipV="1">
          <a:off x="13501769504" y="153531225"/>
          <a:ext cx="33642" cy="2552616"/>
        </a:xfrm>
        <a:prstGeom prst="line">
          <a:avLst/>
        </a:prstGeom>
      </xdr:spPr>
      <xdr:style>
        <a:lnRef idx="3">
          <a:schemeClr val="accent6"/>
        </a:lnRef>
        <a:fillRef idx="0">
          <a:schemeClr val="accent6"/>
        </a:fillRef>
        <a:effectRef idx="2">
          <a:schemeClr val="accent6"/>
        </a:effectRef>
        <a:fontRef idx="minor">
          <a:schemeClr val="tx1"/>
        </a:fontRef>
      </xdr:style>
    </xdr:cxnSp>
    <xdr:clientData/>
  </xdr:twoCellAnchor>
  <xdr:twoCellAnchor>
    <xdr:from>
      <xdr:col>2</xdr:col>
      <xdr:colOff>797820</xdr:colOff>
      <xdr:row>754</xdr:row>
      <xdr:rowOff>122116</xdr:rowOff>
    </xdr:from>
    <xdr:to>
      <xdr:col>3</xdr:col>
      <xdr:colOff>154679</xdr:colOff>
      <xdr:row>755</xdr:row>
      <xdr:rowOff>130257</xdr:rowOff>
    </xdr:to>
    <xdr:sp macro="" textlink="">
      <xdr:nvSpPr>
        <xdr:cNvPr id="168" name="Oval 167">
          <a:extLst>
            <a:ext uri="{FF2B5EF4-FFF2-40B4-BE49-F238E27FC236}">
              <a16:creationId xmlns:a16="http://schemas.microsoft.com/office/drawing/2014/main" id="{7EFEBD43-0C59-9E42-B900-693262AEAE0A}"/>
            </a:ext>
          </a:extLst>
        </xdr:cNvPr>
        <xdr:cNvSpPr/>
      </xdr:nvSpPr>
      <xdr:spPr>
        <a:xfrm>
          <a:off x="13534893273" y="149174977"/>
          <a:ext cx="183124" cy="210882"/>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A</a:t>
          </a:r>
        </a:p>
      </xdr:txBody>
    </xdr:sp>
    <xdr:clientData/>
  </xdr:twoCellAnchor>
  <xdr:twoCellAnchor>
    <xdr:from>
      <xdr:col>2</xdr:col>
      <xdr:colOff>164007</xdr:colOff>
      <xdr:row>744</xdr:row>
      <xdr:rowOff>151390</xdr:rowOff>
    </xdr:from>
    <xdr:to>
      <xdr:col>5</xdr:col>
      <xdr:colOff>101358</xdr:colOff>
      <xdr:row>754</xdr:row>
      <xdr:rowOff>87664</xdr:rowOff>
    </xdr:to>
    <xdr:sp macro="" textlink="">
      <xdr:nvSpPr>
        <xdr:cNvPr id="183" name="Freeform 182">
          <a:extLst>
            <a:ext uri="{FF2B5EF4-FFF2-40B4-BE49-F238E27FC236}">
              <a16:creationId xmlns:a16="http://schemas.microsoft.com/office/drawing/2014/main" id="{D5A2C509-0E0C-31EB-F2B8-90FE65663141}"/>
            </a:ext>
          </a:extLst>
        </xdr:cNvPr>
        <xdr:cNvSpPr/>
      </xdr:nvSpPr>
      <xdr:spPr>
        <a:xfrm>
          <a:off x="13500099570" y="153283112"/>
          <a:ext cx="2410066" cy="1954817"/>
        </a:xfrm>
        <a:custGeom>
          <a:avLst/>
          <a:gdLst>
            <a:gd name="connsiteX0" fmla="*/ 0 w 2491153"/>
            <a:gd name="connsiteY0" fmla="*/ 2124808 h 2124808"/>
            <a:gd name="connsiteX1" fmla="*/ 1709615 w 2491153"/>
            <a:gd name="connsiteY1" fmla="*/ 1432821 h 2124808"/>
            <a:gd name="connsiteX2" fmla="*/ 2491153 w 2491153"/>
            <a:gd name="connsiteY2" fmla="*/ 0 h 2124808"/>
          </a:gdLst>
          <a:ahLst/>
          <a:cxnLst>
            <a:cxn ang="0">
              <a:pos x="connsiteX0" y="connsiteY0"/>
            </a:cxn>
            <a:cxn ang="0">
              <a:pos x="connsiteX1" y="connsiteY1"/>
            </a:cxn>
            <a:cxn ang="0">
              <a:pos x="connsiteX2" y="connsiteY2"/>
            </a:cxn>
          </a:cxnLst>
          <a:rect l="l" t="t" r="r" b="b"/>
          <a:pathLst>
            <a:path w="2491153" h="2124808">
              <a:moveTo>
                <a:pt x="0" y="2124808"/>
              </a:moveTo>
              <a:cubicBezTo>
                <a:pt x="647211" y="1955882"/>
                <a:pt x="1294423" y="1786956"/>
                <a:pt x="1709615" y="1432821"/>
              </a:cubicBezTo>
              <a:cubicBezTo>
                <a:pt x="2124807" y="1078686"/>
                <a:pt x="2307980" y="539343"/>
                <a:pt x="2491153" y="0"/>
              </a:cubicBezTo>
            </a:path>
          </a:pathLst>
        </a:custGeom>
      </xdr:spPr>
      <xdr:style>
        <a:lnRef idx="3">
          <a:schemeClr val="accent2"/>
        </a:lnRef>
        <a:fillRef idx="0">
          <a:schemeClr val="accent2"/>
        </a:fillRef>
        <a:effectRef idx="2">
          <a:schemeClr val="accent2"/>
        </a:effectRef>
        <a:fontRef idx="minor">
          <a:schemeClr val="tx1"/>
        </a:fontRef>
      </xdr:style>
      <xdr:txBody>
        <a:bodyPr vertOverflow="clip" horzOverflow="clip" rtlCol="0" anchor="t"/>
        <a:lstStyle/>
        <a:p>
          <a:pPr algn="r" rtl="1"/>
          <a:endParaRPr lang="en-US" sz="1100"/>
        </a:p>
      </xdr:txBody>
    </xdr:sp>
    <xdr:clientData/>
  </xdr:twoCellAnchor>
  <xdr:oneCellAnchor>
    <xdr:from>
      <xdr:col>1</xdr:col>
      <xdr:colOff>279882</xdr:colOff>
      <xdr:row>743</xdr:row>
      <xdr:rowOff>201014</xdr:rowOff>
    </xdr:from>
    <xdr:ext cx="1235438" cy="172227"/>
    <mc:AlternateContent xmlns:mc="http://schemas.openxmlformats.org/markup-compatibility/2006" xmlns:a14="http://schemas.microsoft.com/office/drawing/2010/main">
      <mc:Choice Requires="a14">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14:m>
                <m:oMathPara xmlns:m="http://schemas.openxmlformats.org/officeDocument/2006/math">
                  <m:oMathParaPr>
                    <m:jc m:val="centerGroup"/>
                  </m:oMathParaPr>
                  <m:oMath xmlns:m="http://schemas.openxmlformats.org/officeDocument/2006/math">
                    <m:sSub>
                      <m:sSubPr>
                        <m:ctrlPr>
                          <a:rPr lang="en-US" sz="1100" b="0" i="1">
                            <a:latin typeface="Cambria Math" panose="02040503050406030204" pitchFamily="18" charset="0"/>
                          </a:rPr>
                        </m:ctrlPr>
                      </m:sSubPr>
                      <m:e>
                        <m:r>
                          <a:rPr lang="en-US" sz="1100" b="0" i="1">
                            <a:latin typeface="Cambria Math" panose="02040503050406030204" pitchFamily="18" charset="0"/>
                          </a:rPr>
                          <m:t>𝑆</m:t>
                        </m:r>
                      </m:e>
                      <m:sub>
                        <m:r>
                          <a:rPr lang="en-US" sz="1100" b="0" i="1">
                            <a:latin typeface="Cambria Math" panose="02040503050406030204" pitchFamily="18" charset="0"/>
                          </a:rPr>
                          <m:t>1</m:t>
                        </m:r>
                      </m:sub>
                    </m:sSub>
                  </m:oMath>
                </m:oMathPara>
              </a14:m>
              <a:endParaRPr lang="en-US" sz="1100"/>
            </a:p>
          </xdr:txBody>
        </xdr:sp>
      </mc:Choice>
      <mc:Fallback xmlns="">
        <xdr:sp macro="" textlink="">
          <xdr:nvSpPr>
            <xdr:cNvPr id="184" name="TextBox 183">
              <a:extLst>
                <a:ext uri="{FF2B5EF4-FFF2-40B4-BE49-F238E27FC236}">
                  <a16:creationId xmlns:a16="http://schemas.microsoft.com/office/drawing/2014/main" id="{79446867-0AF0-7DBD-DAD8-9A057375C744}"/>
                </a:ext>
              </a:extLst>
            </xdr:cNvPr>
            <xdr:cNvSpPr txBox="1"/>
          </xdr:nvSpPr>
          <xdr:spPr>
            <a:xfrm>
              <a:off x="13501982561" y="153130882"/>
              <a:ext cx="1235438"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lgn="r" rtl="1"/>
              <a:r>
                <a:rPr lang="en-US" sz="1100" b="0" i="0">
                  <a:latin typeface="Cambria Math" panose="02040503050406030204" pitchFamily="18" charset="0"/>
                </a:rPr>
                <a:t>𝑆_1</a:t>
              </a:r>
              <a:endParaRPr lang="en-US" sz="1100"/>
            </a:p>
          </xdr:txBody>
        </xdr:sp>
      </mc:Fallback>
    </mc:AlternateContent>
    <xdr:clientData/>
  </xdr:oneCellAnchor>
  <xdr:twoCellAnchor>
    <xdr:from>
      <xdr:col>2</xdr:col>
      <xdr:colOff>802441</xdr:colOff>
      <xdr:row>750</xdr:row>
      <xdr:rowOff>130321</xdr:rowOff>
    </xdr:from>
    <xdr:to>
      <xdr:col>3</xdr:col>
      <xdr:colOff>155278</xdr:colOff>
      <xdr:row>751</xdr:row>
      <xdr:rowOff>138464</xdr:rowOff>
    </xdr:to>
    <xdr:sp macro="" textlink="">
      <xdr:nvSpPr>
        <xdr:cNvPr id="174" name="Oval 173">
          <a:extLst>
            <a:ext uri="{FF2B5EF4-FFF2-40B4-BE49-F238E27FC236}">
              <a16:creationId xmlns:a16="http://schemas.microsoft.com/office/drawing/2014/main" id="{800E73EF-F9D6-7344-A00D-BBB3371B7314}"/>
            </a:ext>
          </a:extLst>
        </xdr:cNvPr>
        <xdr:cNvSpPr/>
      </xdr:nvSpPr>
      <xdr:spPr>
        <a:xfrm>
          <a:off x="13501694126" y="154473169"/>
          <a:ext cx="177076" cy="209997"/>
        </a:xfrm>
        <a:prstGeom prst="ellipse">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rtl="1"/>
          <a:r>
            <a:rPr lang="en-US" sz="1100"/>
            <a:t>B</a:t>
          </a:r>
        </a:p>
      </xdr:txBody>
    </xdr: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0">
    <wetp:webextensionref xmlns:r="http://schemas.openxmlformats.org/officeDocument/2006/relationships" r:id="rId1"/>
  </wetp:taskpane>
</wetp:taskpanes>
</file>

<file path=xl/webextensions/webextension1.xml><?xml version="1.0" encoding="utf-8"?>
<we:webextension xmlns:we="http://schemas.microsoft.com/office/webextensions/webextension/2010/11" id="{85BAF26A-C223-0F41-9689-B5B5EABB9498}">
  <we:reference id="wa200005502" version="1.0.0.11" store="en-US" storeType="OMEX"/>
  <we:alternateReferences>
    <we:reference id="wa200005502" version="1.0.0.11" store="wa200005502" storeType="OMEX"/>
  </we:alternateReferences>
  <we:properties>
    <we:property name="docId" value="&quot;N_bYGzjXDirsFjKc3eoGL&quot;"/>
  </we:properties>
  <we:bindings/>
  <we:snapshot xmlns:r="http://schemas.openxmlformats.org/officeDocument/2006/relationships"/>
  <we:extLst>
    <a:ext xmlns:a="http://schemas.openxmlformats.org/drawingml/2006/main" uri="{D87F86FE-615C-45B5-9D79-34F1136793EB}">
      <we:containsCustomFunctions/>
    </a:ext>
    <a:ext xmlns:a="http://schemas.openxmlformats.org/drawingml/2006/main" uri="{7C84B067-C214-45C3-A712-C9D94CD141B2}">
      <we:customFunctionIdList>
        <we:customFunctionIds>_xldudf_GPT</we:customFunctionIds>
        <we:customFunctionIds>_xldudf_GPT_LIST</we:customFunctionIds>
        <we:customFunctionIds>_xldudf_GPT_HLIST</we:customFunctionIds>
        <we:customFunctionIds>_xldudf_GPT_CLASSIFY</we:customFunctionIds>
        <we:customFunctionIds>_xldudf_GPT_TRANSLATE</we:customFunctionIds>
        <we:customFunctionIds>_xldudf_GPT_EXTRACT</we:customFunctionIds>
        <we:customFunctionIds>_xldudf_GPT_TAG</we:customFunctionIds>
        <we:customFunctionIds>_xldudf_GPT_CONVERT</we:customFunctionIds>
        <we:customFunctionIds>_xldudf_GPT_FORMAT</we:customFunctionIds>
        <we:customFunctionIds>_xldudf_GPT_SUMMARIZE</we:customFunctionIds>
        <we:customFunctionIds>_xldudf_GPT_TABLE</we:customFunctionIds>
        <we:customFunctionIds>_xldudf_GPT_FILL</we:customFunctionIds>
        <we:customFunctionIds>_xldudf_GPT_SPLIT</we:customFunctionIds>
        <we:customFunctionIds>_xldudf_GPT_HSPLIT</we:customFunctionIds>
        <we:customFunctionIds>_xldudf_GPT_EDIT</we:customFunctionIds>
        <we:customFunctionIds>_xldudf_GPT_MATCH</we:customFunctionIds>
        <we:customFunctionIds>_xldudf_GPT_VISION</we:customFunctionIds>
        <we:customFunctionIds>_xldudf_GPT_WEB</we:customFunctionIds>
      </we:customFunctionIdList>
    </a:ext>
  </we:extLst>
</we:webextension>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7183DC-9F90-8143-BD43-8D4AA28C24DA}">
  <dimension ref="A1:O35"/>
  <sheetViews>
    <sheetView rightToLeft="1" zoomScale="227" workbookViewId="0">
      <selection activeCell="C28" sqref="C28"/>
    </sheetView>
  </sheetViews>
  <sheetFormatPr baseColWidth="10" defaultColWidth="10.83203125" defaultRowHeight="16" x14ac:dyDescent="0.2"/>
  <cols>
    <col min="1" max="16384" width="10.83203125" style="1"/>
  </cols>
  <sheetData>
    <row r="1" spans="1:7" x14ac:dyDescent="0.2">
      <c r="A1" s="347" t="s">
        <v>1869</v>
      </c>
      <c r="B1" s="347"/>
      <c r="C1" s="347"/>
      <c r="D1" s="347"/>
      <c r="E1" s="347"/>
      <c r="F1" s="347"/>
      <c r="G1" s="347"/>
    </row>
    <row r="2" spans="1:7" x14ac:dyDescent="0.2">
      <c r="A2" s="347" t="s">
        <v>0</v>
      </c>
      <c r="B2" s="347"/>
      <c r="C2" s="347"/>
      <c r="D2" s="347"/>
      <c r="E2" s="347"/>
      <c r="F2" s="347"/>
      <c r="G2" s="347"/>
    </row>
    <row r="3" spans="1:7" x14ac:dyDescent="0.2">
      <c r="A3" s="348" t="s">
        <v>1870</v>
      </c>
      <c r="B3" s="348"/>
      <c r="C3" s="348"/>
      <c r="D3" s="348"/>
      <c r="E3" s="348"/>
      <c r="F3" s="348"/>
      <c r="G3" s="348"/>
    </row>
    <row r="4" spans="1:7" ht="17" thickBot="1" x14ac:dyDescent="0.25"/>
    <row r="5" spans="1:7" x14ac:dyDescent="0.2">
      <c r="A5" s="5" t="s">
        <v>1</v>
      </c>
      <c r="B5" s="6"/>
      <c r="C5" s="6"/>
      <c r="D5" s="6"/>
      <c r="E5" s="6"/>
      <c r="F5" s="6"/>
      <c r="G5" s="7" t="s">
        <v>2</v>
      </c>
    </row>
    <row r="6" spans="1:7" x14ac:dyDescent="0.2">
      <c r="A6" s="8" t="s">
        <v>3</v>
      </c>
      <c r="G6" s="9"/>
    </row>
    <row r="7" spans="1:7" x14ac:dyDescent="0.2">
      <c r="A7" s="8" t="s">
        <v>4</v>
      </c>
      <c r="G7" s="9" t="s">
        <v>5</v>
      </c>
    </row>
    <row r="8" spans="1:7" x14ac:dyDescent="0.2">
      <c r="A8" s="8" t="s">
        <v>6</v>
      </c>
      <c r="G8" s="9" t="s">
        <v>7</v>
      </c>
    </row>
    <row r="9" spans="1:7" x14ac:dyDescent="0.2">
      <c r="A9" s="8"/>
      <c r="G9" s="9" t="s">
        <v>8</v>
      </c>
    </row>
    <row r="10" spans="1:7" ht="17" thickBot="1" x14ac:dyDescent="0.25">
      <c r="A10" s="10" t="s">
        <v>9</v>
      </c>
      <c r="B10" s="11"/>
      <c r="C10" s="11"/>
      <c r="D10" s="11"/>
      <c r="E10" s="11"/>
      <c r="F10" s="11"/>
      <c r="G10" s="13"/>
    </row>
    <row r="11" spans="1:7" ht="17" thickBot="1" x14ac:dyDescent="0.25"/>
    <row r="12" spans="1:7" x14ac:dyDescent="0.2">
      <c r="A12" s="12" t="s">
        <v>1871</v>
      </c>
      <c r="B12" s="6"/>
      <c r="C12" s="6"/>
      <c r="D12" s="6"/>
      <c r="E12" s="6"/>
      <c r="F12" s="6"/>
      <c r="G12" s="7"/>
    </row>
    <row r="13" spans="1:7" x14ac:dyDescent="0.2">
      <c r="A13" s="8" t="s">
        <v>1872</v>
      </c>
      <c r="G13" s="9"/>
    </row>
    <row r="14" spans="1:7" x14ac:dyDescent="0.2">
      <c r="A14" s="8" t="s">
        <v>1873</v>
      </c>
      <c r="G14" s="9"/>
    </row>
    <row r="15" spans="1:7" ht="17" thickBot="1" x14ac:dyDescent="0.25"/>
    <row r="16" spans="1:7" x14ac:dyDescent="0.2">
      <c r="A16" s="12" t="s">
        <v>10</v>
      </c>
      <c r="B16" s="6"/>
      <c r="C16" s="6"/>
      <c r="D16" s="6"/>
      <c r="E16" s="6"/>
      <c r="F16" s="6"/>
      <c r="G16" s="7"/>
    </row>
    <row r="17" spans="1:15" x14ac:dyDescent="0.2">
      <c r="A17" s="8" t="s">
        <v>11</v>
      </c>
      <c r="G17" s="9"/>
    </row>
    <row r="18" spans="1:15" x14ac:dyDescent="0.2">
      <c r="A18" s="8" t="s">
        <v>12</v>
      </c>
      <c r="G18" s="9"/>
    </row>
    <row r="19" spans="1:15" x14ac:dyDescent="0.2">
      <c r="A19" s="8" t="s">
        <v>13</v>
      </c>
      <c r="G19" s="9"/>
    </row>
    <row r="20" spans="1:15" ht="17" thickBot="1" x14ac:dyDescent="0.25">
      <c r="A20" s="10" t="s">
        <v>14</v>
      </c>
      <c r="B20" s="11"/>
      <c r="C20" s="11"/>
      <c r="D20" s="11"/>
      <c r="E20" s="11"/>
      <c r="F20" s="11"/>
      <c r="G20" s="13"/>
    </row>
    <row r="22" spans="1:15" x14ac:dyDescent="0.2">
      <c r="A22" s="23" t="s">
        <v>15</v>
      </c>
      <c r="B22" s="23" t="s">
        <v>16</v>
      </c>
      <c r="C22" s="23" t="s">
        <v>17</v>
      </c>
      <c r="D22" s="23"/>
      <c r="E22" s="23"/>
      <c r="F22" s="23"/>
      <c r="G22" s="23" t="s">
        <v>2135</v>
      </c>
      <c r="H22" s="23"/>
      <c r="I22" s="23"/>
      <c r="J22" s="23"/>
      <c r="K22" s="23"/>
      <c r="L22" s="23"/>
      <c r="M22" s="23"/>
      <c r="N22" s="23"/>
      <c r="O22" s="23"/>
    </row>
    <row r="23" spans="1:15" x14ac:dyDescent="0.2">
      <c r="A23" s="1">
        <v>1</v>
      </c>
      <c r="B23" s="22">
        <v>45601</v>
      </c>
      <c r="C23" s="1" t="s">
        <v>1897</v>
      </c>
      <c r="G23" s="1" t="s">
        <v>1898</v>
      </c>
    </row>
    <row r="24" spans="1:15" x14ac:dyDescent="0.2">
      <c r="A24" s="1">
        <v>2</v>
      </c>
      <c r="B24" s="22">
        <v>45608</v>
      </c>
      <c r="C24" s="1" t="s">
        <v>1974</v>
      </c>
      <c r="G24" s="1" t="s">
        <v>1975</v>
      </c>
    </row>
    <row r="25" spans="1:15" x14ac:dyDescent="0.2">
      <c r="A25" s="1">
        <v>3</v>
      </c>
      <c r="B25" s="22">
        <v>45615</v>
      </c>
      <c r="C25" s="1" t="s">
        <v>2044</v>
      </c>
      <c r="G25" s="275" t="s">
        <v>2136</v>
      </c>
      <c r="H25" s="275"/>
      <c r="I25" s="275"/>
    </row>
    <row r="26" spans="1:15" x14ac:dyDescent="0.2">
      <c r="A26" s="1">
        <v>4</v>
      </c>
      <c r="B26" s="22">
        <v>45652</v>
      </c>
      <c r="C26" s="1" t="s">
        <v>2133</v>
      </c>
      <c r="G26" s="275" t="s">
        <v>2134</v>
      </c>
      <c r="H26" s="275"/>
      <c r="I26" s="275"/>
    </row>
    <row r="27" spans="1:15" x14ac:dyDescent="0.2">
      <c r="A27" s="1">
        <v>5</v>
      </c>
      <c r="B27" s="22">
        <v>45628</v>
      </c>
      <c r="C27" s="1" t="s">
        <v>18</v>
      </c>
      <c r="G27" s="1" t="s">
        <v>2347</v>
      </c>
    </row>
    <row r="28" spans="1:15" x14ac:dyDescent="0.2">
      <c r="A28" s="1">
        <v>6</v>
      </c>
      <c r="B28" s="22">
        <v>45635</v>
      </c>
    </row>
    <row r="29" spans="1:15" x14ac:dyDescent="0.2">
      <c r="A29" s="1">
        <v>7</v>
      </c>
      <c r="B29" s="22"/>
    </row>
    <row r="30" spans="1:15" x14ac:dyDescent="0.2">
      <c r="A30" s="1">
        <v>8</v>
      </c>
      <c r="B30" s="22"/>
    </row>
    <row r="31" spans="1:15" x14ac:dyDescent="0.2">
      <c r="A31" s="1">
        <v>9</v>
      </c>
      <c r="B31" s="22"/>
    </row>
    <row r="32" spans="1:15" x14ac:dyDescent="0.2">
      <c r="A32" s="1">
        <v>10</v>
      </c>
      <c r="B32" s="22"/>
    </row>
    <row r="33" spans="1:2" x14ac:dyDescent="0.2">
      <c r="A33" s="1">
        <v>11</v>
      </c>
      <c r="B33" s="22"/>
    </row>
    <row r="35" spans="1:2" x14ac:dyDescent="0.2">
      <c r="A35" s="1" t="s">
        <v>20</v>
      </c>
      <c r="B35" s="22"/>
    </row>
  </sheetData>
  <mergeCells count="3">
    <mergeCell ref="A1:G1"/>
    <mergeCell ref="A2:G2"/>
    <mergeCell ref="A3:G3"/>
  </mergeCells>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6302A-6B3A-F243-A927-3A97EB3A3FA8}">
  <dimension ref="A1:J761"/>
  <sheetViews>
    <sheetView rightToLeft="1" topLeftCell="A759" zoomScale="302" zoomScaleNormal="380" workbookViewId="0">
      <selection activeCell="D445" sqref="D445"/>
    </sheetView>
  </sheetViews>
  <sheetFormatPr baseColWidth="10" defaultColWidth="10.83203125" defaultRowHeight="16" x14ac:dyDescent="0.2"/>
  <cols>
    <col min="1" max="1" width="11.83203125" style="1" customWidth="1"/>
    <col min="2" max="16384" width="10.83203125" style="1"/>
  </cols>
  <sheetData>
    <row r="1" spans="1:10" x14ac:dyDescent="0.2">
      <c r="A1" s="4" t="s">
        <v>2483</v>
      </c>
      <c r="B1" s="4"/>
      <c r="C1" s="4"/>
      <c r="D1" s="4"/>
      <c r="E1" s="4"/>
      <c r="F1" s="4"/>
      <c r="G1" s="14"/>
      <c r="H1" s="141">
        <v>45657</v>
      </c>
    </row>
    <row r="3" spans="1:10" x14ac:dyDescent="0.2">
      <c r="A3" s="1" t="s">
        <v>2481</v>
      </c>
    </row>
    <row r="4" spans="1:10" x14ac:dyDescent="0.2">
      <c r="A4" s="1" t="s">
        <v>2482</v>
      </c>
    </row>
    <row r="7" spans="1:10" x14ac:dyDescent="0.2">
      <c r="A7" s="2" t="s">
        <v>1423</v>
      </c>
      <c r="B7" s="2"/>
      <c r="C7" s="2"/>
      <c r="D7" s="2"/>
      <c r="E7" s="2"/>
      <c r="F7" s="2"/>
      <c r="G7" s="2"/>
      <c r="H7" s="2"/>
      <c r="J7" s="4" t="s">
        <v>2547</v>
      </c>
    </row>
    <row r="8" spans="1:10" x14ac:dyDescent="0.2">
      <c r="A8" s="1" t="s">
        <v>1581</v>
      </c>
    </row>
    <row r="9" spans="1:10" x14ac:dyDescent="0.2">
      <c r="A9" s="1" t="s">
        <v>1582</v>
      </c>
    </row>
    <row r="10" spans="1:10" x14ac:dyDescent="0.2">
      <c r="A10" s="1" t="s">
        <v>1583</v>
      </c>
    </row>
    <row r="11" spans="1:10" x14ac:dyDescent="0.2">
      <c r="A11" s="1" t="s">
        <v>1584</v>
      </c>
    </row>
    <row r="12" spans="1:10" x14ac:dyDescent="0.2">
      <c r="A12" s="1" t="s">
        <v>1585</v>
      </c>
    </row>
    <row r="13" spans="1:10" x14ac:dyDescent="0.2">
      <c r="A13" s="1" t="s">
        <v>1586</v>
      </c>
    </row>
    <row r="14" spans="1:10" x14ac:dyDescent="0.2">
      <c r="A14" s="1" t="s">
        <v>1587</v>
      </c>
    </row>
    <row r="15" spans="1:10" x14ac:dyDescent="0.2">
      <c r="A15" s="1" t="s">
        <v>1588</v>
      </c>
    </row>
    <row r="17" spans="1:8" ht="17" thickBot="1" x14ac:dyDescent="0.25">
      <c r="A17" s="4" t="s">
        <v>353</v>
      </c>
    </row>
    <row r="18" spans="1:8" x14ac:dyDescent="0.2">
      <c r="C18" s="373" t="s">
        <v>1526</v>
      </c>
      <c r="D18" s="374"/>
      <c r="E18" s="373" t="s">
        <v>1527</v>
      </c>
      <c r="F18" s="374"/>
    </row>
    <row r="19" spans="1:8" ht="17" thickBot="1" x14ac:dyDescent="0.25">
      <c r="C19" s="138" t="s">
        <v>1528</v>
      </c>
      <c r="D19" s="139" t="s">
        <v>1529</v>
      </c>
      <c r="E19" s="53" t="s">
        <v>1528</v>
      </c>
      <c r="F19" s="86" t="s">
        <v>1529</v>
      </c>
    </row>
    <row r="20" spans="1:8" x14ac:dyDescent="0.2">
      <c r="A20" s="193" t="s">
        <v>1530</v>
      </c>
      <c r="B20" s="192" t="s">
        <v>1531</v>
      </c>
      <c r="C20" s="220" t="s">
        <v>1532</v>
      </c>
      <c r="D20" s="221" t="s">
        <v>1533</v>
      </c>
      <c r="E20" s="222" t="s">
        <v>1534</v>
      </c>
      <c r="F20" s="223" t="s">
        <v>1533</v>
      </c>
    </row>
    <row r="21" spans="1:8" x14ac:dyDescent="0.2">
      <c r="A21" s="194" t="s">
        <v>1535</v>
      </c>
      <c r="B21" s="15" t="s">
        <v>1536</v>
      </c>
      <c r="C21" s="189" t="s">
        <v>1537</v>
      </c>
      <c r="D21" s="195" t="s">
        <v>1538</v>
      </c>
      <c r="E21" s="190" t="s">
        <v>1539</v>
      </c>
      <c r="F21" s="190" t="s">
        <v>1540</v>
      </c>
    </row>
    <row r="22" spans="1:8" x14ac:dyDescent="0.2">
      <c r="A22" s="194" t="s">
        <v>1541</v>
      </c>
      <c r="B22" s="15" t="s">
        <v>1542</v>
      </c>
      <c r="C22" s="189" t="s">
        <v>1537</v>
      </c>
      <c r="D22" s="190" t="s">
        <v>1540</v>
      </c>
      <c r="E22" s="190" t="s">
        <v>1539</v>
      </c>
      <c r="F22" s="190" t="s">
        <v>1538</v>
      </c>
    </row>
    <row r="23" spans="1:8" x14ac:dyDescent="0.2">
      <c r="A23" s="194" t="s">
        <v>1543</v>
      </c>
      <c r="B23" s="15">
        <v>1</v>
      </c>
      <c r="C23" s="189" t="s">
        <v>1537</v>
      </c>
      <c r="D23" s="15" t="s">
        <v>1544</v>
      </c>
      <c r="E23" s="190" t="s">
        <v>1539</v>
      </c>
      <c r="F23" s="15" t="s">
        <v>1544</v>
      </c>
    </row>
    <row r="24" spans="1:8" x14ac:dyDescent="0.2">
      <c r="A24" s="194" t="s">
        <v>1545</v>
      </c>
      <c r="B24" s="15" t="s">
        <v>1546</v>
      </c>
      <c r="C24" s="189" t="s">
        <v>1547</v>
      </c>
      <c r="D24" s="15">
        <v>0</v>
      </c>
      <c r="E24" s="199" t="s">
        <v>1548</v>
      </c>
      <c r="F24" s="15" t="s">
        <v>1549</v>
      </c>
    </row>
    <row r="25" spans="1:8" ht="31" x14ac:dyDescent="0.2">
      <c r="A25" s="194" t="s">
        <v>1550</v>
      </c>
      <c r="B25" s="15" t="s">
        <v>1551</v>
      </c>
      <c r="C25" s="191" t="s">
        <v>1552</v>
      </c>
      <c r="D25" s="190" t="s">
        <v>1540</v>
      </c>
      <c r="E25" s="191" t="s">
        <v>1552</v>
      </c>
      <c r="F25" s="190" t="s">
        <v>1538</v>
      </c>
    </row>
    <row r="27" spans="1:8" x14ac:dyDescent="0.2">
      <c r="A27" s="1" t="s">
        <v>1589</v>
      </c>
    </row>
    <row r="28" spans="1:8" x14ac:dyDescent="0.2">
      <c r="A28" s="1" t="s">
        <v>1590</v>
      </c>
      <c r="H28" s="29" t="s">
        <v>1535</v>
      </c>
    </row>
    <row r="29" spans="1:8" x14ac:dyDescent="0.2">
      <c r="A29" s="1" t="s">
        <v>1591</v>
      </c>
      <c r="H29" s="29" t="s">
        <v>1592</v>
      </c>
    </row>
    <row r="31" spans="1:8" x14ac:dyDescent="0.2">
      <c r="A31" s="2" t="s">
        <v>1593</v>
      </c>
      <c r="B31" s="2"/>
      <c r="C31" s="2"/>
      <c r="D31" s="2"/>
      <c r="E31" s="2"/>
      <c r="F31" s="2"/>
      <c r="G31" s="2"/>
      <c r="H31" s="2"/>
    </row>
    <row r="32" spans="1:8" x14ac:dyDescent="0.2">
      <c r="A32" s="112" t="s">
        <v>1594</v>
      </c>
    </row>
    <row r="33" spans="1:5" x14ac:dyDescent="0.2">
      <c r="A33" s="1" t="s">
        <v>1595</v>
      </c>
    </row>
    <row r="34" spans="1:5" x14ac:dyDescent="0.2">
      <c r="A34" s="1" t="s">
        <v>1596</v>
      </c>
    </row>
    <row r="35" spans="1:5" x14ac:dyDescent="0.2">
      <c r="A35" s="1" t="s">
        <v>1597</v>
      </c>
    </row>
    <row r="36" spans="1:5" x14ac:dyDescent="0.2">
      <c r="A36" s="1" t="s">
        <v>1598</v>
      </c>
    </row>
    <row r="37" spans="1:5" x14ac:dyDescent="0.2">
      <c r="A37" s="1" t="s">
        <v>1599</v>
      </c>
    </row>
    <row r="38" spans="1:5" x14ac:dyDescent="0.2">
      <c r="E38" s="3" t="s">
        <v>2423</v>
      </c>
    </row>
    <row r="39" spans="1:5" x14ac:dyDescent="0.2">
      <c r="A39" s="1" t="s">
        <v>353</v>
      </c>
      <c r="E39" s="3" t="s">
        <v>1113</v>
      </c>
    </row>
    <row r="41" spans="1:5" x14ac:dyDescent="0.2">
      <c r="A41" s="1" t="s">
        <v>2521</v>
      </c>
    </row>
    <row r="42" spans="1:5" x14ac:dyDescent="0.2">
      <c r="A42" s="1" t="s">
        <v>2522</v>
      </c>
    </row>
    <row r="43" spans="1:5" x14ac:dyDescent="0.2">
      <c r="A43" s="1" t="s">
        <v>2524</v>
      </c>
    </row>
    <row r="44" spans="1:5" x14ac:dyDescent="0.2">
      <c r="A44" s="1" t="s">
        <v>2523</v>
      </c>
    </row>
    <row r="45" spans="1:5" x14ac:dyDescent="0.2">
      <c r="A45" s="4" t="s">
        <v>2525</v>
      </c>
      <c r="C45" s="3" t="s">
        <v>116</v>
      </c>
    </row>
    <row r="46" spans="1:5" x14ac:dyDescent="0.2">
      <c r="A46" s="4" t="s">
        <v>2526</v>
      </c>
      <c r="B46" s="3" t="s">
        <v>1105</v>
      </c>
    </row>
    <row r="47" spans="1:5" x14ac:dyDescent="0.2">
      <c r="A47" s="4" t="s">
        <v>2527</v>
      </c>
      <c r="B47" s="3" t="s">
        <v>1130</v>
      </c>
    </row>
    <row r="48" spans="1:5" x14ac:dyDescent="0.2">
      <c r="A48" s="1" t="s">
        <v>2528</v>
      </c>
    </row>
    <row r="49" spans="1:8" ht="17" thickBot="1" x14ac:dyDescent="0.25"/>
    <row r="50" spans="1:8" x14ac:dyDescent="0.2">
      <c r="C50" s="373" t="s">
        <v>1526</v>
      </c>
      <c r="D50" s="374"/>
      <c r="E50" s="373" t="s">
        <v>1527</v>
      </c>
      <c r="F50" s="374"/>
    </row>
    <row r="51" spans="1:8" ht="17" thickBot="1" x14ac:dyDescent="0.25">
      <c r="C51" s="138" t="s">
        <v>1528</v>
      </c>
      <c r="D51" s="139" t="s">
        <v>1529</v>
      </c>
      <c r="E51" s="53" t="s">
        <v>1528</v>
      </c>
      <c r="F51" s="86" t="s">
        <v>1529</v>
      </c>
    </row>
    <row r="52" spans="1:8" x14ac:dyDescent="0.2">
      <c r="A52" s="193" t="s">
        <v>1530</v>
      </c>
      <c r="B52" s="192" t="s">
        <v>1531</v>
      </c>
      <c r="C52" s="220" t="s">
        <v>1532</v>
      </c>
      <c r="D52" s="221" t="s">
        <v>1533</v>
      </c>
      <c r="E52" s="222" t="s">
        <v>1534</v>
      </c>
      <c r="F52" s="223" t="s">
        <v>1533</v>
      </c>
    </row>
    <row r="53" spans="1:8" x14ac:dyDescent="0.2">
      <c r="A53" s="194" t="s">
        <v>1535</v>
      </c>
      <c r="B53" s="15" t="s">
        <v>1536</v>
      </c>
      <c r="C53" s="189" t="s">
        <v>1537</v>
      </c>
      <c r="D53" s="195" t="s">
        <v>1538</v>
      </c>
      <c r="E53" s="190" t="s">
        <v>1539</v>
      </c>
      <c r="F53" s="190" t="s">
        <v>1540</v>
      </c>
    </row>
    <row r="54" spans="1:8" x14ac:dyDescent="0.2">
      <c r="A54" s="198" t="s">
        <v>1541</v>
      </c>
      <c r="B54" s="15" t="s">
        <v>1542</v>
      </c>
      <c r="C54" s="189" t="s">
        <v>1537</v>
      </c>
      <c r="D54" s="200" t="s">
        <v>1540</v>
      </c>
      <c r="E54" s="190" t="s">
        <v>1539</v>
      </c>
      <c r="F54" s="190" t="s">
        <v>1538</v>
      </c>
    </row>
    <row r="55" spans="1:8" x14ac:dyDescent="0.2">
      <c r="A55" s="194" t="s">
        <v>1543</v>
      </c>
      <c r="B55" s="15">
        <v>1</v>
      </c>
      <c r="C55" s="189" t="s">
        <v>1537</v>
      </c>
      <c r="D55" s="15" t="s">
        <v>1544</v>
      </c>
      <c r="E55" s="190" t="s">
        <v>1539</v>
      </c>
      <c r="F55" s="15" t="s">
        <v>1544</v>
      </c>
    </row>
    <row r="56" spans="1:8" x14ac:dyDescent="0.2">
      <c r="A56" s="194" t="s">
        <v>1545</v>
      </c>
      <c r="B56" s="15" t="s">
        <v>1546</v>
      </c>
      <c r="C56" s="189" t="s">
        <v>1547</v>
      </c>
      <c r="D56" s="15">
        <v>0</v>
      </c>
      <c r="E56" s="189" t="s">
        <v>1548</v>
      </c>
      <c r="F56" s="15" t="s">
        <v>1549</v>
      </c>
    </row>
    <row r="57" spans="1:8" ht="31" x14ac:dyDescent="0.2">
      <c r="A57" s="194" t="s">
        <v>1550</v>
      </c>
      <c r="B57" s="15" t="s">
        <v>1551</v>
      </c>
      <c r="C57" s="191" t="s">
        <v>1552</v>
      </c>
      <c r="D57" s="190" t="s">
        <v>1540</v>
      </c>
      <c r="E57" s="191" t="s">
        <v>1552</v>
      </c>
      <c r="F57" s="190" t="s">
        <v>1538</v>
      </c>
    </row>
    <row r="59" spans="1:8" x14ac:dyDescent="0.2">
      <c r="A59" s="1" t="s">
        <v>1600</v>
      </c>
    </row>
    <row r="60" spans="1:8" x14ac:dyDescent="0.2">
      <c r="A60" s="1" t="s">
        <v>1601</v>
      </c>
    </row>
    <row r="61" spans="1:8" x14ac:dyDescent="0.2">
      <c r="A61" s="1" t="s">
        <v>1602</v>
      </c>
    </row>
    <row r="63" spans="1:8" x14ac:dyDescent="0.2">
      <c r="A63" s="2" t="s">
        <v>1603</v>
      </c>
      <c r="B63" s="2"/>
      <c r="C63" s="2"/>
      <c r="D63" s="2"/>
      <c r="E63" s="2"/>
      <c r="F63" s="2"/>
      <c r="G63" s="2"/>
      <c r="H63" s="2"/>
    </row>
    <row r="64" spans="1:8" x14ac:dyDescent="0.2">
      <c r="A64" s="1" t="s">
        <v>1604</v>
      </c>
    </row>
    <row r="65" spans="1:6" x14ac:dyDescent="0.2">
      <c r="A65" s="1" t="s">
        <v>1605</v>
      </c>
    </row>
    <row r="66" spans="1:6" x14ac:dyDescent="0.2">
      <c r="A66" s="1" t="s">
        <v>1606</v>
      </c>
    </row>
    <row r="67" spans="1:6" x14ac:dyDescent="0.2">
      <c r="A67" s="1" t="s">
        <v>1607</v>
      </c>
    </row>
    <row r="68" spans="1:6" x14ac:dyDescent="0.2">
      <c r="A68" s="1" t="s">
        <v>1608</v>
      </c>
    </row>
    <row r="69" spans="1:6" x14ac:dyDescent="0.2">
      <c r="A69" s="1" t="s">
        <v>1609</v>
      </c>
    </row>
    <row r="70" spans="1:6" x14ac:dyDescent="0.2">
      <c r="A70" s="1" t="s">
        <v>1559</v>
      </c>
    </row>
    <row r="71" spans="1:6" x14ac:dyDescent="0.2">
      <c r="A71" s="1" t="s">
        <v>1560</v>
      </c>
    </row>
    <row r="73" spans="1:6" x14ac:dyDescent="0.2">
      <c r="A73" s="1" t="s">
        <v>353</v>
      </c>
    </row>
    <row r="75" spans="1:6" x14ac:dyDescent="0.2">
      <c r="A75" s="1" t="s">
        <v>1610</v>
      </c>
    </row>
    <row r="76" spans="1:6" x14ac:dyDescent="0.2">
      <c r="A76" s="1" t="s">
        <v>1611</v>
      </c>
    </row>
    <row r="77" spans="1:6" x14ac:dyDescent="0.2">
      <c r="B77" s="3"/>
      <c r="C77" s="3" t="s">
        <v>1612</v>
      </c>
      <c r="D77" s="3" t="s">
        <v>1613</v>
      </c>
      <c r="F77" s="1" t="s">
        <v>1614</v>
      </c>
    </row>
    <row r="78" spans="1:6" x14ac:dyDescent="0.2">
      <c r="B78" s="3" t="s">
        <v>1615</v>
      </c>
      <c r="C78" s="3">
        <v>10</v>
      </c>
      <c r="D78" s="3">
        <v>8</v>
      </c>
      <c r="F78" s="1" t="s">
        <v>1616</v>
      </c>
    </row>
    <row r="79" spans="1:6" x14ac:dyDescent="0.2">
      <c r="B79" s="3" t="s">
        <v>1617</v>
      </c>
      <c r="C79" s="3">
        <v>100</v>
      </c>
      <c r="D79" s="3">
        <v>150</v>
      </c>
      <c r="F79" s="1" t="s">
        <v>1618</v>
      </c>
    </row>
    <row r="80" spans="1:6" x14ac:dyDescent="0.2">
      <c r="B80" s="3" t="s">
        <v>1529</v>
      </c>
      <c r="C80" s="3">
        <f>C78*C79</f>
        <v>1000</v>
      </c>
      <c r="D80" s="3">
        <f>D78*D79</f>
        <v>1200</v>
      </c>
      <c r="F80" s="1" t="s">
        <v>1619</v>
      </c>
    </row>
    <row r="81" spans="1:8" ht="17" thickBot="1" x14ac:dyDescent="0.25">
      <c r="F81" s="1" t="s">
        <v>1620</v>
      </c>
    </row>
    <row r="82" spans="1:8" x14ac:dyDescent="0.2">
      <c r="C82" s="373" t="s">
        <v>1526</v>
      </c>
      <c r="D82" s="374"/>
      <c r="E82" s="373" t="s">
        <v>1527</v>
      </c>
      <c r="F82" s="374"/>
    </row>
    <row r="83" spans="1:8" ht="17" thickBot="1" x14ac:dyDescent="0.25">
      <c r="C83" s="138" t="s">
        <v>1528</v>
      </c>
      <c r="D83" s="139" t="s">
        <v>1529</v>
      </c>
      <c r="E83" s="53" t="s">
        <v>1528</v>
      </c>
      <c r="F83" s="86" t="s">
        <v>1529</v>
      </c>
    </row>
    <row r="84" spans="1:8" x14ac:dyDescent="0.2">
      <c r="A84" s="193" t="s">
        <v>1530</v>
      </c>
      <c r="B84" s="192" t="s">
        <v>1531</v>
      </c>
      <c r="C84" s="220" t="s">
        <v>1532</v>
      </c>
      <c r="D84" s="221" t="s">
        <v>1533</v>
      </c>
      <c r="E84" s="222" t="s">
        <v>1534</v>
      </c>
      <c r="F84" s="223" t="s">
        <v>1533</v>
      </c>
    </row>
    <row r="85" spans="1:8" x14ac:dyDescent="0.2">
      <c r="A85" s="198" t="s">
        <v>1535</v>
      </c>
      <c r="B85" s="15" t="s">
        <v>1536</v>
      </c>
      <c r="C85" s="189" t="s">
        <v>1537</v>
      </c>
      <c r="D85" s="195" t="s">
        <v>1538</v>
      </c>
      <c r="E85" s="190" t="s">
        <v>1539</v>
      </c>
      <c r="F85" s="200" t="s">
        <v>1540</v>
      </c>
    </row>
    <row r="86" spans="1:8" x14ac:dyDescent="0.2">
      <c r="A86" s="194" t="s">
        <v>1541</v>
      </c>
      <c r="B86" s="15" t="s">
        <v>1542</v>
      </c>
      <c r="C86" s="189" t="s">
        <v>1537</v>
      </c>
      <c r="D86" s="190" t="s">
        <v>1540</v>
      </c>
      <c r="E86" s="190" t="s">
        <v>1539</v>
      </c>
      <c r="F86" s="190" t="s">
        <v>1538</v>
      </c>
    </row>
    <row r="87" spans="1:8" x14ac:dyDescent="0.2">
      <c r="A87" s="194" t="s">
        <v>1543</v>
      </c>
      <c r="B87" s="15">
        <v>1</v>
      </c>
      <c r="C87" s="189" t="s">
        <v>1537</v>
      </c>
      <c r="D87" s="15" t="s">
        <v>1544</v>
      </c>
      <c r="E87" s="190" t="s">
        <v>1539</v>
      </c>
      <c r="F87" s="15" t="s">
        <v>1544</v>
      </c>
    </row>
    <row r="88" spans="1:8" x14ac:dyDescent="0.2">
      <c r="A88" s="194" t="s">
        <v>1545</v>
      </c>
      <c r="B88" s="15" t="s">
        <v>1546</v>
      </c>
      <c r="C88" s="189" t="s">
        <v>1547</v>
      </c>
      <c r="D88" s="15">
        <v>0</v>
      </c>
      <c r="E88" s="189" t="s">
        <v>1548</v>
      </c>
      <c r="F88" s="15" t="s">
        <v>1549</v>
      </c>
    </row>
    <row r="89" spans="1:8" ht="31" x14ac:dyDescent="0.2">
      <c r="A89" s="194" t="s">
        <v>1550</v>
      </c>
      <c r="B89" s="15" t="s">
        <v>1551</v>
      </c>
      <c r="C89" s="191" t="s">
        <v>1552</v>
      </c>
      <c r="D89" s="190" t="s">
        <v>1540</v>
      </c>
      <c r="E89" s="191" t="s">
        <v>1552</v>
      </c>
      <c r="F89" s="190" t="s">
        <v>1538</v>
      </c>
    </row>
    <row r="91" spans="1:8" x14ac:dyDescent="0.2">
      <c r="A91" s="1" t="s">
        <v>1621</v>
      </c>
    </row>
    <row r="93" spans="1:8" x14ac:dyDescent="0.2">
      <c r="A93" s="2" t="s">
        <v>1622</v>
      </c>
      <c r="B93" s="2"/>
      <c r="C93" s="2"/>
      <c r="D93" s="2"/>
      <c r="E93" s="2"/>
      <c r="F93" s="2"/>
      <c r="G93" s="2"/>
      <c r="H93" s="2"/>
    </row>
    <row r="94" spans="1:8" x14ac:dyDescent="0.2">
      <c r="A94" s="1" t="s">
        <v>1623</v>
      </c>
    </row>
    <row r="95" spans="1:8" x14ac:dyDescent="0.2">
      <c r="A95" s="1" t="s">
        <v>1624</v>
      </c>
    </row>
    <row r="96" spans="1:8" x14ac:dyDescent="0.2">
      <c r="A96" s="1" t="s">
        <v>1625</v>
      </c>
    </row>
    <row r="97" spans="1:6" x14ac:dyDescent="0.2">
      <c r="A97" s="1" t="s">
        <v>1626</v>
      </c>
    </row>
    <row r="98" spans="1:6" x14ac:dyDescent="0.2">
      <c r="A98" s="1" t="s">
        <v>1627</v>
      </c>
    </row>
    <row r="99" spans="1:6" x14ac:dyDescent="0.2">
      <c r="A99" s="1" t="s">
        <v>1628</v>
      </c>
    </row>
    <row r="100" spans="1:6" x14ac:dyDescent="0.2">
      <c r="A100" s="1" t="s">
        <v>1629</v>
      </c>
    </row>
    <row r="101" spans="1:6" x14ac:dyDescent="0.2">
      <c r="A101" s="1" t="s">
        <v>1630</v>
      </c>
    </row>
    <row r="103" spans="1:6" x14ac:dyDescent="0.2">
      <c r="A103" s="1" t="s">
        <v>353</v>
      </c>
    </row>
    <row r="104" spans="1:6" x14ac:dyDescent="0.2">
      <c r="C104" s="3"/>
      <c r="D104" s="3" t="s">
        <v>1612</v>
      </c>
      <c r="E104" s="3" t="s">
        <v>1613</v>
      </c>
    </row>
    <row r="105" spans="1:6" x14ac:dyDescent="0.2">
      <c r="C105" s="3" t="s">
        <v>1615</v>
      </c>
      <c r="D105" s="3">
        <v>35</v>
      </c>
      <c r="E105" s="3">
        <v>40</v>
      </c>
    </row>
    <row r="106" spans="1:6" x14ac:dyDescent="0.2">
      <c r="C106" s="3" t="s">
        <v>1617</v>
      </c>
      <c r="D106" s="3">
        <v>310</v>
      </c>
      <c r="E106" s="3">
        <v>275</v>
      </c>
    </row>
    <row r="107" spans="1:6" ht="17" thickBot="1" x14ac:dyDescent="0.25">
      <c r="C107" s="3" t="s">
        <v>1529</v>
      </c>
      <c r="D107" s="3">
        <f>D105*D106</f>
        <v>10850</v>
      </c>
      <c r="E107" s="3">
        <f>E105*E106</f>
        <v>11000</v>
      </c>
    </row>
    <row r="108" spans="1:6" x14ac:dyDescent="0.2">
      <c r="C108" s="373" t="s">
        <v>1526</v>
      </c>
      <c r="D108" s="374"/>
      <c r="E108" s="373" t="s">
        <v>1527</v>
      </c>
      <c r="F108" s="374"/>
    </row>
    <row r="109" spans="1:6" ht="17" thickBot="1" x14ac:dyDescent="0.25">
      <c r="C109" s="138" t="s">
        <v>1528</v>
      </c>
      <c r="D109" s="139" t="s">
        <v>1529</v>
      </c>
      <c r="E109" s="53" t="s">
        <v>1528</v>
      </c>
      <c r="F109" s="86" t="s">
        <v>1529</v>
      </c>
    </row>
    <row r="110" spans="1:6" x14ac:dyDescent="0.2">
      <c r="A110" s="193" t="s">
        <v>1530</v>
      </c>
      <c r="B110" s="192" t="s">
        <v>1531</v>
      </c>
      <c r="C110" s="220" t="s">
        <v>1532</v>
      </c>
      <c r="D110" s="221" t="s">
        <v>1533</v>
      </c>
      <c r="E110" s="222" t="s">
        <v>1534</v>
      </c>
      <c r="F110" s="223" t="s">
        <v>1533</v>
      </c>
    </row>
    <row r="111" spans="1:6" x14ac:dyDescent="0.2">
      <c r="A111" s="194" t="s">
        <v>1535</v>
      </c>
      <c r="B111" s="15" t="s">
        <v>1536</v>
      </c>
      <c r="C111" s="189" t="s">
        <v>1537</v>
      </c>
      <c r="D111" s="195" t="s">
        <v>1538</v>
      </c>
      <c r="E111" s="190" t="s">
        <v>1539</v>
      </c>
      <c r="F111" s="190" t="s">
        <v>1540</v>
      </c>
    </row>
    <row r="112" spans="1:6" x14ac:dyDescent="0.2">
      <c r="A112" s="198" t="s">
        <v>1541</v>
      </c>
      <c r="B112" s="15" t="s">
        <v>1542</v>
      </c>
      <c r="C112" s="189" t="s">
        <v>1537</v>
      </c>
      <c r="D112" s="200" t="s">
        <v>1540</v>
      </c>
      <c r="E112" s="190" t="s">
        <v>1539</v>
      </c>
      <c r="F112" s="190" t="s">
        <v>1538</v>
      </c>
    </row>
    <row r="113" spans="1:8" x14ac:dyDescent="0.2">
      <c r="A113" s="194" t="s">
        <v>1543</v>
      </c>
      <c r="B113" s="15">
        <v>1</v>
      </c>
      <c r="C113" s="189" t="s">
        <v>1537</v>
      </c>
      <c r="D113" s="15" t="s">
        <v>1544</v>
      </c>
      <c r="E113" s="190" t="s">
        <v>1539</v>
      </c>
      <c r="F113" s="15" t="s">
        <v>1544</v>
      </c>
    </row>
    <row r="114" spans="1:8" x14ac:dyDescent="0.2">
      <c r="A114" s="194" t="s">
        <v>1545</v>
      </c>
      <c r="B114" s="15" t="s">
        <v>1546</v>
      </c>
      <c r="C114" s="189" t="s">
        <v>1547</v>
      </c>
      <c r="D114" s="15">
        <v>0</v>
      </c>
      <c r="E114" s="189" t="s">
        <v>1548</v>
      </c>
      <c r="F114" s="15" t="s">
        <v>1549</v>
      </c>
    </row>
    <row r="115" spans="1:8" ht="31" x14ac:dyDescent="0.2">
      <c r="A115" s="194" t="s">
        <v>1550</v>
      </c>
      <c r="B115" s="15" t="s">
        <v>1551</v>
      </c>
      <c r="C115" s="191" t="s">
        <v>1552</v>
      </c>
      <c r="D115" s="190" t="s">
        <v>1540</v>
      </c>
      <c r="E115" s="191" t="s">
        <v>1552</v>
      </c>
      <c r="F115" s="190" t="s">
        <v>1538</v>
      </c>
    </row>
    <row r="117" spans="1:8" x14ac:dyDescent="0.2">
      <c r="A117" s="1" t="s">
        <v>2529</v>
      </c>
    </row>
    <row r="118" spans="1:8" x14ac:dyDescent="0.2">
      <c r="A118" s="1" t="s">
        <v>1631</v>
      </c>
    </row>
    <row r="120" spans="1:8" x14ac:dyDescent="0.2">
      <c r="A120" s="2" t="s">
        <v>2530</v>
      </c>
      <c r="B120" s="2"/>
      <c r="C120" s="2"/>
      <c r="D120" s="2"/>
      <c r="E120" s="2"/>
      <c r="F120" s="2"/>
      <c r="G120" s="2"/>
      <c r="H120" s="2"/>
    </row>
    <row r="121" spans="1:8" x14ac:dyDescent="0.2">
      <c r="A121" s="1" t="s">
        <v>2531</v>
      </c>
    </row>
    <row r="122" spans="1:8" x14ac:dyDescent="0.2">
      <c r="A122" s="1" t="s">
        <v>2532</v>
      </c>
    </row>
    <row r="123" spans="1:8" x14ac:dyDescent="0.2">
      <c r="A123" s="1" t="s">
        <v>1625</v>
      </c>
    </row>
    <row r="124" spans="1:8" x14ac:dyDescent="0.2">
      <c r="A124" s="1" t="s">
        <v>1626</v>
      </c>
    </row>
    <row r="125" spans="1:8" x14ac:dyDescent="0.2">
      <c r="A125" s="1" t="s">
        <v>1627</v>
      </c>
    </row>
    <row r="126" spans="1:8" x14ac:dyDescent="0.2">
      <c r="A126" s="1" t="s">
        <v>1628</v>
      </c>
    </row>
    <row r="127" spans="1:8" x14ac:dyDescent="0.2">
      <c r="A127" s="1" t="s">
        <v>1629</v>
      </c>
    </row>
    <row r="128" spans="1:8" x14ac:dyDescent="0.2">
      <c r="A128" s="1" t="s">
        <v>1630</v>
      </c>
    </row>
    <row r="130" spans="1:7" x14ac:dyDescent="0.2">
      <c r="A130" s="1" t="s">
        <v>353</v>
      </c>
    </row>
    <row r="131" spans="1:7" x14ac:dyDescent="0.2">
      <c r="B131" s="1" t="s">
        <v>2533</v>
      </c>
    </row>
    <row r="132" spans="1:7" x14ac:dyDescent="0.2">
      <c r="D132" s="1" t="s">
        <v>2534</v>
      </c>
    </row>
    <row r="133" spans="1:7" x14ac:dyDescent="0.2">
      <c r="D133" s="1" t="s">
        <v>2535</v>
      </c>
    </row>
    <row r="135" spans="1:7" x14ac:dyDescent="0.2">
      <c r="B135" s="1" t="s">
        <v>2536</v>
      </c>
    </row>
    <row r="136" spans="1:7" x14ac:dyDescent="0.2">
      <c r="D136" s="1" t="s">
        <v>2537</v>
      </c>
    </row>
    <row r="137" spans="1:7" x14ac:dyDescent="0.2">
      <c r="D137" s="1" t="s">
        <v>2538</v>
      </c>
    </row>
    <row r="139" spans="1:7" x14ac:dyDescent="0.2">
      <c r="B139" s="1" t="s">
        <v>2539</v>
      </c>
    </row>
    <row r="140" spans="1:7" x14ac:dyDescent="0.2">
      <c r="B140" s="1" t="s">
        <v>2540</v>
      </c>
      <c r="E140" s="1">
        <f>40*275</f>
        <v>11000</v>
      </c>
      <c r="G140" s="1" t="s">
        <v>2541</v>
      </c>
    </row>
    <row r="141" spans="1:7" x14ac:dyDescent="0.2">
      <c r="B141" s="1" t="s">
        <v>2542</v>
      </c>
      <c r="E141" s="1">
        <f>35*310</f>
        <v>10850</v>
      </c>
      <c r="G141" s="1" t="s">
        <v>2543</v>
      </c>
    </row>
    <row r="143" spans="1:7" x14ac:dyDescent="0.2">
      <c r="B143" s="1" t="s">
        <v>2544</v>
      </c>
    </row>
    <row r="144" spans="1:7" x14ac:dyDescent="0.2">
      <c r="B144" s="1" t="s">
        <v>2545</v>
      </c>
      <c r="G144" s="1" t="s">
        <v>1541</v>
      </c>
    </row>
    <row r="145" spans="1:8" ht="17" thickBot="1" x14ac:dyDescent="0.25"/>
    <row r="146" spans="1:8" x14ac:dyDescent="0.2">
      <c r="C146" s="373" t="s">
        <v>1526</v>
      </c>
      <c r="D146" s="374"/>
      <c r="E146" s="373" t="s">
        <v>1527</v>
      </c>
      <c r="F146" s="374"/>
    </row>
    <row r="147" spans="1:8" ht="17" thickBot="1" x14ac:dyDescent="0.25">
      <c r="C147" s="138" t="s">
        <v>1528</v>
      </c>
      <c r="D147" s="139" t="s">
        <v>1529</v>
      </c>
      <c r="E147" s="53" t="s">
        <v>1528</v>
      </c>
      <c r="F147" s="86" t="s">
        <v>1529</v>
      </c>
    </row>
    <row r="148" spans="1:8" x14ac:dyDescent="0.2">
      <c r="A148" s="193" t="s">
        <v>1530</v>
      </c>
      <c r="B148" s="192" t="s">
        <v>1531</v>
      </c>
      <c r="C148" s="220" t="s">
        <v>1532</v>
      </c>
      <c r="D148" s="221" t="s">
        <v>1533</v>
      </c>
      <c r="E148" s="222" t="s">
        <v>1534</v>
      </c>
      <c r="F148" s="223" t="s">
        <v>1533</v>
      </c>
    </row>
    <row r="149" spans="1:8" x14ac:dyDescent="0.2">
      <c r="A149" s="194" t="s">
        <v>1535</v>
      </c>
      <c r="B149" s="15" t="s">
        <v>1536</v>
      </c>
      <c r="C149" s="189" t="s">
        <v>1537</v>
      </c>
      <c r="D149" s="195" t="s">
        <v>1538</v>
      </c>
      <c r="E149" s="190" t="s">
        <v>1539</v>
      </c>
      <c r="F149" s="190" t="s">
        <v>1540</v>
      </c>
    </row>
    <row r="150" spans="1:8" x14ac:dyDescent="0.2">
      <c r="A150" s="198" t="s">
        <v>1541</v>
      </c>
      <c r="B150" s="15" t="s">
        <v>1542</v>
      </c>
      <c r="C150" s="189" t="s">
        <v>1537</v>
      </c>
      <c r="D150" s="190" t="s">
        <v>1540</v>
      </c>
      <c r="E150" s="190" t="s">
        <v>1539</v>
      </c>
      <c r="F150" s="335" t="s">
        <v>1538</v>
      </c>
    </row>
    <row r="151" spans="1:8" x14ac:dyDescent="0.2">
      <c r="A151" s="194" t="s">
        <v>1543</v>
      </c>
      <c r="B151" s="15">
        <v>1</v>
      </c>
      <c r="C151" s="189" t="s">
        <v>1537</v>
      </c>
      <c r="D151" s="15" t="s">
        <v>1544</v>
      </c>
      <c r="E151" s="190" t="s">
        <v>1539</v>
      </c>
      <c r="F151" s="15" t="s">
        <v>1544</v>
      </c>
    </row>
    <row r="152" spans="1:8" x14ac:dyDescent="0.2">
      <c r="A152" s="194" t="s">
        <v>1545</v>
      </c>
      <c r="B152" s="15" t="s">
        <v>1546</v>
      </c>
      <c r="C152" s="189" t="s">
        <v>1547</v>
      </c>
      <c r="D152" s="15">
        <v>0</v>
      </c>
      <c r="E152" s="189" t="s">
        <v>1548</v>
      </c>
      <c r="F152" s="15" t="s">
        <v>1549</v>
      </c>
    </row>
    <row r="153" spans="1:8" ht="31" x14ac:dyDescent="0.2">
      <c r="A153" s="194" t="s">
        <v>1550</v>
      </c>
      <c r="B153" s="15" t="s">
        <v>1551</v>
      </c>
      <c r="C153" s="191" t="s">
        <v>1552</v>
      </c>
      <c r="D153" s="190" t="s">
        <v>1540</v>
      </c>
      <c r="E153" s="191" t="s">
        <v>1552</v>
      </c>
      <c r="F153" s="190" t="s">
        <v>1538</v>
      </c>
    </row>
    <row r="155" spans="1:8" x14ac:dyDescent="0.2">
      <c r="A155" s="2" t="s">
        <v>1632</v>
      </c>
      <c r="B155" s="2"/>
      <c r="C155" s="2"/>
      <c r="D155" s="2"/>
      <c r="E155" s="2"/>
      <c r="F155" s="2"/>
      <c r="G155" s="2"/>
      <c r="H155" s="2"/>
    </row>
    <row r="156" spans="1:8" x14ac:dyDescent="0.2">
      <c r="A156" s="1" t="s">
        <v>1633</v>
      </c>
    </row>
    <row r="157" spans="1:8" x14ac:dyDescent="0.2">
      <c r="A157" s="1" t="s">
        <v>1634</v>
      </c>
    </row>
    <row r="158" spans="1:8" x14ac:dyDescent="0.2">
      <c r="A158" s="1" t="s">
        <v>1635</v>
      </c>
    </row>
    <row r="159" spans="1:8" x14ac:dyDescent="0.2">
      <c r="A159" s="1" t="s">
        <v>1584</v>
      </c>
    </row>
    <row r="160" spans="1:8" x14ac:dyDescent="0.2">
      <c r="A160" s="1" t="s">
        <v>1585</v>
      </c>
    </row>
    <row r="161" spans="1:6" x14ac:dyDescent="0.2">
      <c r="A161" s="1" t="s">
        <v>1628</v>
      </c>
    </row>
    <row r="162" spans="1:6" x14ac:dyDescent="0.2">
      <c r="A162" s="1" t="s">
        <v>1629</v>
      </c>
    </row>
    <row r="163" spans="1:6" x14ac:dyDescent="0.2">
      <c r="A163" s="1" t="s">
        <v>1636</v>
      </c>
    </row>
    <row r="165" spans="1:6" x14ac:dyDescent="0.2">
      <c r="A165" s="1" t="s">
        <v>353</v>
      </c>
    </row>
    <row r="166" spans="1:6" x14ac:dyDescent="0.2">
      <c r="B166" s="1" t="s">
        <v>1637</v>
      </c>
      <c r="E166" s="1">
        <f>35*9</f>
        <v>315</v>
      </c>
      <c r="F166" s="1" t="s">
        <v>1638</v>
      </c>
    </row>
    <row r="167" spans="1:6" x14ac:dyDescent="0.2">
      <c r="B167" s="1" t="s">
        <v>1639</v>
      </c>
      <c r="E167" s="1">
        <f>40*7</f>
        <v>280</v>
      </c>
      <c r="F167" s="1" t="s">
        <v>1640</v>
      </c>
    </row>
    <row r="168" spans="1:6" ht="17" thickBot="1" x14ac:dyDescent="0.25"/>
    <row r="169" spans="1:6" ht="17" thickBot="1" x14ac:dyDescent="0.25">
      <c r="C169" s="375" t="s">
        <v>1641</v>
      </c>
      <c r="D169" s="376"/>
      <c r="E169" s="375" t="s">
        <v>1642</v>
      </c>
      <c r="F169" s="376"/>
    </row>
    <row r="170" spans="1:6" x14ac:dyDescent="0.2">
      <c r="C170" s="8"/>
      <c r="D170" s="202" t="s">
        <v>1643</v>
      </c>
      <c r="E170" s="209"/>
      <c r="F170" s="202" t="s">
        <v>1643</v>
      </c>
    </row>
    <row r="171" spans="1:6" x14ac:dyDescent="0.2">
      <c r="A171" s="193" t="s">
        <v>1530</v>
      </c>
      <c r="B171" s="201" t="s">
        <v>1531</v>
      </c>
      <c r="C171" s="213" t="s">
        <v>1532</v>
      </c>
      <c r="D171" s="214" t="s">
        <v>1533</v>
      </c>
      <c r="E171" s="211" t="s">
        <v>1534</v>
      </c>
      <c r="F171" s="212" t="s">
        <v>1533</v>
      </c>
    </row>
    <row r="172" spans="1:6" x14ac:dyDescent="0.2">
      <c r="A172" s="196" t="s">
        <v>1535</v>
      </c>
      <c r="B172" s="151" t="s">
        <v>1536</v>
      </c>
      <c r="C172" s="203" t="s">
        <v>1537</v>
      </c>
      <c r="D172" s="216" t="s">
        <v>1538</v>
      </c>
      <c r="E172" s="210" t="s">
        <v>1539</v>
      </c>
      <c r="F172" s="208" t="s">
        <v>1540</v>
      </c>
    </row>
    <row r="173" spans="1:6" x14ac:dyDescent="0.2">
      <c r="A173" s="194" t="s">
        <v>1541</v>
      </c>
      <c r="B173" s="151" t="s">
        <v>1542</v>
      </c>
      <c r="C173" s="203" t="s">
        <v>1537</v>
      </c>
      <c r="D173" s="208" t="s">
        <v>1540</v>
      </c>
      <c r="E173" s="210" t="s">
        <v>1539</v>
      </c>
      <c r="F173" s="208" t="s">
        <v>1538</v>
      </c>
    </row>
    <row r="174" spans="1:6" x14ac:dyDescent="0.2">
      <c r="A174" s="194" t="s">
        <v>1543</v>
      </c>
      <c r="B174" s="151">
        <v>1</v>
      </c>
      <c r="C174" s="203" t="s">
        <v>1537</v>
      </c>
      <c r="D174" s="205" t="s">
        <v>1544</v>
      </c>
      <c r="E174" s="210" t="s">
        <v>1539</v>
      </c>
      <c r="F174" s="205" t="s">
        <v>1544</v>
      </c>
    </row>
    <row r="175" spans="1:6" x14ac:dyDescent="0.2">
      <c r="A175" s="194" t="s">
        <v>1545</v>
      </c>
      <c r="B175" s="151" t="s">
        <v>1546</v>
      </c>
      <c r="C175" s="203" t="s">
        <v>1547</v>
      </c>
      <c r="D175" s="205">
        <v>0</v>
      </c>
      <c r="E175" s="203" t="s">
        <v>1548</v>
      </c>
      <c r="F175" s="205" t="s">
        <v>1549</v>
      </c>
    </row>
    <row r="176" spans="1:6" ht="32" thickBot="1" x14ac:dyDescent="0.25">
      <c r="A176" s="194" t="s">
        <v>1550</v>
      </c>
      <c r="B176" s="151" t="s">
        <v>1551</v>
      </c>
      <c r="C176" s="206" t="s">
        <v>1552</v>
      </c>
      <c r="D176" s="207" t="s">
        <v>1540</v>
      </c>
      <c r="E176" s="206" t="s">
        <v>1552</v>
      </c>
      <c r="F176" s="207" t="s">
        <v>1538</v>
      </c>
    </row>
    <row r="178" spans="1:8" x14ac:dyDescent="0.2">
      <c r="A178" s="1" t="s">
        <v>1644</v>
      </c>
    </row>
    <row r="179" spans="1:8" x14ac:dyDescent="0.2">
      <c r="A179" s="1" t="s">
        <v>1645</v>
      </c>
    </row>
    <row r="181" spans="1:8" x14ac:dyDescent="0.2">
      <c r="A181" s="2" t="s">
        <v>1646</v>
      </c>
      <c r="B181" s="2"/>
      <c r="C181" s="2"/>
      <c r="D181" s="2"/>
      <c r="E181" s="2"/>
      <c r="F181" s="2"/>
      <c r="G181" s="2"/>
      <c r="H181" s="2"/>
    </row>
    <row r="182" spans="1:8" x14ac:dyDescent="0.2">
      <c r="A182" s="1" t="s">
        <v>1647</v>
      </c>
    </row>
    <row r="183" spans="1:8" x14ac:dyDescent="0.2">
      <c r="A183" s="1" t="s">
        <v>1648</v>
      </c>
    </row>
    <row r="184" spans="1:8" x14ac:dyDescent="0.2">
      <c r="A184" s="1" t="s">
        <v>1649</v>
      </c>
    </row>
    <row r="185" spans="1:8" x14ac:dyDescent="0.2">
      <c r="A185" s="1" t="s">
        <v>1650</v>
      </c>
    </row>
    <row r="186" spans="1:8" x14ac:dyDescent="0.2">
      <c r="A186" s="1" t="s">
        <v>1651</v>
      </c>
    </row>
    <row r="187" spans="1:8" x14ac:dyDescent="0.2">
      <c r="A187" s="1" t="s">
        <v>1585</v>
      </c>
      <c r="E187"/>
    </row>
    <row r="188" spans="1:8" x14ac:dyDescent="0.2">
      <c r="A188" s="1" t="s">
        <v>1652</v>
      </c>
    </row>
    <row r="189" spans="1:8" x14ac:dyDescent="0.2">
      <c r="A189" s="1" t="s">
        <v>1629</v>
      </c>
    </row>
    <row r="190" spans="1:8" x14ac:dyDescent="0.2">
      <c r="A190" s="1" t="s">
        <v>1630</v>
      </c>
    </row>
    <row r="192" spans="1:8" x14ac:dyDescent="0.2">
      <c r="A192" s="1" t="s">
        <v>353</v>
      </c>
    </row>
    <row r="194" spans="1:8" x14ac:dyDescent="0.2">
      <c r="B194" s="1" t="s">
        <v>1637</v>
      </c>
      <c r="D194" s="1">
        <f>5*75</f>
        <v>375</v>
      </c>
      <c r="F194" s="1" t="s">
        <v>1653</v>
      </c>
    </row>
    <row r="195" spans="1:8" x14ac:dyDescent="0.2">
      <c r="B195" s="1" t="s">
        <v>1639</v>
      </c>
      <c r="D195" s="1">
        <f>4*93.75</f>
        <v>375</v>
      </c>
      <c r="F195" s="1" t="s">
        <v>1654</v>
      </c>
    </row>
    <row r="196" spans="1:8" ht="17" thickBot="1" x14ac:dyDescent="0.25"/>
    <row r="197" spans="1:8" ht="17" thickBot="1" x14ac:dyDescent="0.25">
      <c r="C197" s="375" t="s">
        <v>1641</v>
      </c>
      <c r="D197" s="376"/>
      <c r="E197" s="375" t="s">
        <v>1642</v>
      </c>
      <c r="F197" s="376"/>
    </row>
    <row r="198" spans="1:8" x14ac:dyDescent="0.2">
      <c r="C198" s="8"/>
      <c r="D198" s="202" t="s">
        <v>1643</v>
      </c>
      <c r="E198" s="209"/>
      <c r="F198" s="202" t="s">
        <v>1643</v>
      </c>
    </row>
    <row r="199" spans="1:8" x14ac:dyDescent="0.2">
      <c r="A199" s="193" t="s">
        <v>1530</v>
      </c>
      <c r="B199" s="201" t="s">
        <v>1531</v>
      </c>
      <c r="C199" s="213" t="s">
        <v>1532</v>
      </c>
      <c r="D199" s="214" t="s">
        <v>1533</v>
      </c>
      <c r="E199" s="211" t="s">
        <v>1534</v>
      </c>
      <c r="F199" s="212" t="s">
        <v>1533</v>
      </c>
    </row>
    <row r="200" spans="1:8" x14ac:dyDescent="0.2">
      <c r="A200" s="194" t="s">
        <v>1535</v>
      </c>
      <c r="B200" s="151" t="s">
        <v>1536</v>
      </c>
      <c r="C200" s="203" t="s">
        <v>1537</v>
      </c>
      <c r="D200" s="217" t="s">
        <v>1538</v>
      </c>
      <c r="E200" s="210" t="s">
        <v>1539</v>
      </c>
      <c r="F200" s="208" t="s">
        <v>1540</v>
      </c>
    </row>
    <row r="201" spans="1:8" x14ac:dyDescent="0.2">
      <c r="A201" s="194" t="s">
        <v>1541</v>
      </c>
      <c r="B201" s="151" t="s">
        <v>1542</v>
      </c>
      <c r="C201" s="203" t="s">
        <v>1537</v>
      </c>
      <c r="D201" s="208" t="s">
        <v>1540</v>
      </c>
      <c r="E201" s="210" t="s">
        <v>1539</v>
      </c>
      <c r="F201" s="208" t="s">
        <v>1538</v>
      </c>
    </row>
    <row r="202" spans="1:8" x14ac:dyDescent="0.2">
      <c r="A202" s="194" t="s">
        <v>1543</v>
      </c>
      <c r="B202" s="151">
        <v>1</v>
      </c>
      <c r="C202" s="203" t="s">
        <v>1537</v>
      </c>
      <c r="D202" s="218" t="s">
        <v>1544</v>
      </c>
      <c r="E202" s="210" t="s">
        <v>1539</v>
      </c>
      <c r="F202" s="205" t="s">
        <v>1544</v>
      </c>
    </row>
    <row r="203" spans="1:8" x14ac:dyDescent="0.2">
      <c r="A203" s="194" t="s">
        <v>1545</v>
      </c>
      <c r="B203" s="151" t="s">
        <v>1546</v>
      </c>
      <c r="C203" s="203" t="s">
        <v>1547</v>
      </c>
      <c r="D203" s="205">
        <v>0</v>
      </c>
      <c r="E203" s="203" t="s">
        <v>1548</v>
      </c>
      <c r="F203" s="205" t="s">
        <v>1549</v>
      </c>
    </row>
    <row r="204" spans="1:8" ht="32" thickBot="1" x14ac:dyDescent="0.25">
      <c r="A204" s="194" t="s">
        <v>1550</v>
      </c>
      <c r="B204" s="151" t="s">
        <v>1551</v>
      </c>
      <c r="C204" s="206" t="s">
        <v>1552</v>
      </c>
      <c r="D204" s="207" t="s">
        <v>1540</v>
      </c>
      <c r="E204" s="206" t="s">
        <v>1552</v>
      </c>
      <c r="F204" s="207" t="s">
        <v>1538</v>
      </c>
    </row>
    <row r="206" spans="1:8" x14ac:dyDescent="0.2">
      <c r="A206" s="1" t="s">
        <v>1644</v>
      </c>
    </row>
    <row r="208" spans="1:8" x14ac:dyDescent="0.2">
      <c r="A208" s="2" t="s">
        <v>1494</v>
      </c>
      <c r="B208" s="2"/>
      <c r="C208" s="2"/>
      <c r="D208" s="2"/>
      <c r="E208" s="2"/>
      <c r="F208" s="2"/>
      <c r="G208" s="2"/>
      <c r="H208" s="2"/>
    </row>
    <row r="209" spans="1:8" x14ac:dyDescent="0.2">
      <c r="A209" s="1" t="s">
        <v>1655</v>
      </c>
    </row>
    <row r="210" spans="1:8" x14ac:dyDescent="0.2">
      <c r="A210" s="1" t="s">
        <v>1656</v>
      </c>
      <c r="H210" s="1">
        <f>10*3</f>
        <v>30</v>
      </c>
    </row>
    <row r="211" spans="1:8" x14ac:dyDescent="0.2">
      <c r="A211" s="1" t="s">
        <v>1657</v>
      </c>
      <c r="H211" s="1">
        <f>2*11</f>
        <v>22</v>
      </c>
    </row>
    <row r="212" spans="1:8" x14ac:dyDescent="0.2">
      <c r="A212" s="1" t="s">
        <v>1658</v>
      </c>
    </row>
    <row r="213" spans="1:8" x14ac:dyDescent="0.2">
      <c r="A213" s="1" t="s">
        <v>1651</v>
      </c>
    </row>
    <row r="214" spans="1:8" x14ac:dyDescent="0.2">
      <c r="A214" s="1" t="s">
        <v>1585</v>
      </c>
    </row>
    <row r="215" spans="1:8" x14ac:dyDescent="0.2">
      <c r="A215" s="1" t="s">
        <v>1652</v>
      </c>
    </row>
    <row r="216" spans="1:8" x14ac:dyDescent="0.2">
      <c r="A216" s="1" t="s">
        <v>1587</v>
      </c>
    </row>
    <row r="217" spans="1:8" x14ac:dyDescent="0.2">
      <c r="A217" s="1" t="s">
        <v>1659</v>
      </c>
    </row>
    <row r="219" spans="1:8" x14ac:dyDescent="0.2">
      <c r="A219" s="1" t="s">
        <v>353</v>
      </c>
    </row>
    <row r="221" spans="1:8" x14ac:dyDescent="0.2">
      <c r="B221" s="1" t="s">
        <v>1637</v>
      </c>
      <c r="D221" s="1">
        <v>30</v>
      </c>
      <c r="E221" s="1" t="s">
        <v>1660</v>
      </c>
    </row>
    <row r="222" spans="1:8" x14ac:dyDescent="0.2">
      <c r="B222" s="1" t="s">
        <v>1639</v>
      </c>
      <c r="D222" s="1">
        <v>22</v>
      </c>
      <c r="E222" s="1" t="s">
        <v>1661</v>
      </c>
    </row>
    <row r="223" spans="1:8" ht="17" thickBot="1" x14ac:dyDescent="0.25"/>
    <row r="224" spans="1:8" ht="17" thickBot="1" x14ac:dyDescent="0.25">
      <c r="C224" s="375" t="s">
        <v>1641</v>
      </c>
      <c r="D224" s="376"/>
      <c r="E224" s="375" t="s">
        <v>1642</v>
      </c>
      <c r="F224" s="376"/>
    </row>
    <row r="225" spans="1:8" x14ac:dyDescent="0.2">
      <c r="C225" s="8"/>
      <c r="D225" s="202" t="s">
        <v>1643</v>
      </c>
      <c r="E225" s="209"/>
      <c r="F225" s="202" t="s">
        <v>1643</v>
      </c>
    </row>
    <row r="226" spans="1:8" x14ac:dyDescent="0.2">
      <c r="A226" s="193" t="s">
        <v>1530</v>
      </c>
      <c r="B226" s="201" t="s">
        <v>1531</v>
      </c>
      <c r="C226" s="213" t="s">
        <v>1532</v>
      </c>
      <c r="D226" s="214" t="s">
        <v>1533</v>
      </c>
      <c r="E226" s="211" t="s">
        <v>1534</v>
      </c>
      <c r="F226" s="212" t="s">
        <v>1533</v>
      </c>
    </row>
    <row r="227" spans="1:8" x14ac:dyDescent="0.2">
      <c r="A227" s="194" t="s">
        <v>1535</v>
      </c>
      <c r="B227" s="151" t="s">
        <v>1536</v>
      </c>
      <c r="C227" s="203" t="s">
        <v>1537</v>
      </c>
      <c r="D227" s="217" t="s">
        <v>1538</v>
      </c>
      <c r="E227" s="210" t="s">
        <v>1539</v>
      </c>
      <c r="F227" s="208" t="s">
        <v>1540</v>
      </c>
    </row>
    <row r="228" spans="1:8" x14ac:dyDescent="0.2">
      <c r="A228" s="196" t="s">
        <v>1541</v>
      </c>
      <c r="B228" s="151" t="s">
        <v>1542</v>
      </c>
      <c r="C228" s="203" t="s">
        <v>1537</v>
      </c>
      <c r="D228" s="208" t="s">
        <v>1540</v>
      </c>
      <c r="E228" s="210" t="s">
        <v>1539</v>
      </c>
      <c r="F228" s="219" t="s">
        <v>1538</v>
      </c>
    </row>
    <row r="229" spans="1:8" x14ac:dyDescent="0.2">
      <c r="A229" s="194" t="s">
        <v>1543</v>
      </c>
      <c r="B229" s="151">
        <v>1</v>
      </c>
      <c r="C229" s="203" t="s">
        <v>1537</v>
      </c>
      <c r="D229" s="205" t="s">
        <v>1544</v>
      </c>
      <c r="E229" s="210" t="s">
        <v>1539</v>
      </c>
      <c r="F229" s="205" t="s">
        <v>1544</v>
      </c>
    </row>
    <row r="230" spans="1:8" x14ac:dyDescent="0.2">
      <c r="A230" s="194" t="s">
        <v>1545</v>
      </c>
      <c r="B230" s="151" t="s">
        <v>1546</v>
      </c>
      <c r="C230" s="203" t="s">
        <v>1547</v>
      </c>
      <c r="D230" s="205">
        <v>0</v>
      </c>
      <c r="E230" s="203" t="s">
        <v>1548</v>
      </c>
      <c r="F230" s="205" t="s">
        <v>1549</v>
      </c>
    </row>
    <row r="231" spans="1:8" ht="32" thickBot="1" x14ac:dyDescent="0.25">
      <c r="A231" s="194" t="s">
        <v>1550</v>
      </c>
      <c r="B231" s="151" t="s">
        <v>1551</v>
      </c>
      <c r="C231" s="206" t="s">
        <v>1552</v>
      </c>
      <c r="D231" s="207" t="s">
        <v>1540</v>
      </c>
      <c r="E231" s="206" t="s">
        <v>1552</v>
      </c>
      <c r="F231" s="207" t="s">
        <v>1538</v>
      </c>
    </row>
    <row r="233" spans="1:8" x14ac:dyDescent="0.2">
      <c r="A233" s="1" t="s">
        <v>1662</v>
      </c>
    </row>
    <row r="234" spans="1:8" x14ac:dyDescent="0.2">
      <c r="A234" s="1" t="s">
        <v>1663</v>
      </c>
    </row>
    <row r="236" spans="1:8" x14ac:dyDescent="0.2">
      <c r="A236" s="2" t="s">
        <v>1499</v>
      </c>
      <c r="B236" s="2"/>
      <c r="C236" s="2"/>
      <c r="D236" s="2"/>
      <c r="E236" s="2"/>
      <c r="F236" s="2"/>
      <c r="G236" s="2"/>
      <c r="H236" s="2"/>
    </row>
    <row r="237" spans="1:8" x14ac:dyDescent="0.2">
      <c r="A237" s="1" t="s">
        <v>1664</v>
      </c>
    </row>
    <row r="238" spans="1:8" x14ac:dyDescent="0.2">
      <c r="A238" s="1" t="s">
        <v>1665</v>
      </c>
      <c r="H238" s="1">
        <f>30*85</f>
        <v>2550</v>
      </c>
    </row>
    <row r="239" spans="1:8" x14ac:dyDescent="0.2">
      <c r="A239" s="1" t="s">
        <v>1666</v>
      </c>
      <c r="H239" s="1">
        <f>27*93</f>
        <v>2511</v>
      </c>
    </row>
    <row r="240" spans="1:8" x14ac:dyDescent="0.2">
      <c r="A240" s="1" t="s">
        <v>1667</v>
      </c>
    </row>
    <row r="241" spans="1:6" x14ac:dyDescent="0.2">
      <c r="A241" s="1" t="s">
        <v>1668</v>
      </c>
    </row>
    <row r="243" spans="1:6" x14ac:dyDescent="0.2">
      <c r="A243" s="1" t="s">
        <v>1651</v>
      </c>
    </row>
    <row r="244" spans="1:6" x14ac:dyDescent="0.2">
      <c r="A244" s="1" t="s">
        <v>1585</v>
      </c>
    </row>
    <row r="245" spans="1:6" x14ac:dyDescent="0.2">
      <c r="A245" s="1" t="s">
        <v>1652</v>
      </c>
    </row>
    <row r="246" spans="1:6" x14ac:dyDescent="0.2">
      <c r="A246" s="1" t="s">
        <v>1587</v>
      </c>
    </row>
    <row r="247" spans="1:6" x14ac:dyDescent="0.2">
      <c r="A247" s="1" t="s">
        <v>1659</v>
      </c>
    </row>
    <row r="249" spans="1:6" x14ac:dyDescent="0.2">
      <c r="A249" s="4" t="s">
        <v>353</v>
      </c>
    </row>
    <row r="251" spans="1:6" x14ac:dyDescent="0.2">
      <c r="B251" s="1" t="s">
        <v>1637</v>
      </c>
      <c r="D251" s="1">
        <f>85*30</f>
        <v>2550</v>
      </c>
      <c r="E251" s="1" t="s">
        <v>1669</v>
      </c>
    </row>
    <row r="252" spans="1:6" x14ac:dyDescent="0.2">
      <c r="B252" s="1" t="s">
        <v>1639</v>
      </c>
      <c r="D252" s="1">
        <f>93*27</f>
        <v>2511</v>
      </c>
      <c r="E252" s="1" t="s">
        <v>1670</v>
      </c>
    </row>
    <row r="253" spans="1:6" ht="17" thickBot="1" x14ac:dyDescent="0.25"/>
    <row r="254" spans="1:6" ht="17" thickBot="1" x14ac:dyDescent="0.25">
      <c r="C254" s="375" t="s">
        <v>1641</v>
      </c>
      <c r="D254" s="376"/>
      <c r="E254" s="375" t="s">
        <v>1642</v>
      </c>
      <c r="F254" s="376"/>
    </row>
    <row r="255" spans="1:6" x14ac:dyDescent="0.2">
      <c r="C255" s="8"/>
      <c r="D255" s="202" t="s">
        <v>1643</v>
      </c>
      <c r="E255" s="209"/>
      <c r="F255" s="202" t="s">
        <v>1643</v>
      </c>
    </row>
    <row r="256" spans="1:6" x14ac:dyDescent="0.2">
      <c r="A256" s="193" t="s">
        <v>1530</v>
      </c>
      <c r="B256" s="201" t="s">
        <v>1531</v>
      </c>
      <c r="C256" s="213" t="s">
        <v>1532</v>
      </c>
      <c r="D256" s="214" t="s">
        <v>1533</v>
      </c>
      <c r="E256" s="211" t="s">
        <v>1534</v>
      </c>
      <c r="F256" s="212" t="s">
        <v>1533</v>
      </c>
    </row>
    <row r="257" spans="1:8" x14ac:dyDescent="0.2">
      <c r="A257" s="196" t="s">
        <v>1535</v>
      </c>
      <c r="B257" s="151" t="s">
        <v>1536</v>
      </c>
      <c r="C257" s="203" t="s">
        <v>1537</v>
      </c>
      <c r="D257" s="215" t="s">
        <v>1538</v>
      </c>
      <c r="E257" s="210" t="s">
        <v>1539</v>
      </c>
      <c r="F257" s="208" t="s">
        <v>1540</v>
      </c>
    </row>
    <row r="258" spans="1:8" x14ac:dyDescent="0.2">
      <c r="A258" s="194" t="s">
        <v>1541</v>
      </c>
      <c r="B258" s="151" t="s">
        <v>1542</v>
      </c>
      <c r="C258" s="203" t="s">
        <v>1537</v>
      </c>
      <c r="D258" s="208" t="s">
        <v>1540</v>
      </c>
      <c r="E258" s="210" t="s">
        <v>1539</v>
      </c>
      <c r="F258" s="208" t="s">
        <v>1538</v>
      </c>
    </row>
    <row r="259" spans="1:8" x14ac:dyDescent="0.2">
      <c r="A259" s="194" t="s">
        <v>1543</v>
      </c>
      <c r="B259" s="151">
        <v>1</v>
      </c>
      <c r="C259" s="203" t="s">
        <v>1537</v>
      </c>
      <c r="D259" s="205" t="s">
        <v>1544</v>
      </c>
      <c r="E259" s="210" t="s">
        <v>1539</v>
      </c>
      <c r="F259" s="205" t="s">
        <v>1544</v>
      </c>
    </row>
    <row r="260" spans="1:8" x14ac:dyDescent="0.2">
      <c r="A260" s="194" t="s">
        <v>1545</v>
      </c>
      <c r="B260" s="151" t="s">
        <v>1546</v>
      </c>
      <c r="C260" s="203" t="s">
        <v>1547</v>
      </c>
      <c r="D260" s="205">
        <v>0</v>
      </c>
      <c r="E260" s="203" t="s">
        <v>1548</v>
      </c>
      <c r="F260" s="205" t="s">
        <v>1549</v>
      </c>
    </row>
    <row r="261" spans="1:8" ht="32" thickBot="1" x14ac:dyDescent="0.25">
      <c r="A261" s="194" t="s">
        <v>1550</v>
      </c>
      <c r="B261" s="151" t="s">
        <v>1551</v>
      </c>
      <c r="C261" s="206" t="s">
        <v>1552</v>
      </c>
      <c r="D261" s="207" t="s">
        <v>1540</v>
      </c>
      <c r="E261" s="206" t="s">
        <v>1552</v>
      </c>
      <c r="F261" s="207" t="s">
        <v>1538</v>
      </c>
    </row>
    <row r="263" spans="1:8" x14ac:dyDescent="0.2">
      <c r="A263" s="1" t="s">
        <v>1671</v>
      </c>
    </row>
    <row r="265" spans="1:8" x14ac:dyDescent="0.2">
      <c r="A265" s="2" t="s">
        <v>1502</v>
      </c>
      <c r="B265" s="2"/>
      <c r="C265" s="2"/>
      <c r="D265" s="2"/>
      <c r="E265" s="2"/>
      <c r="F265" s="2"/>
      <c r="G265" s="2"/>
      <c r="H265" s="2"/>
    </row>
    <row r="266" spans="1:8" x14ac:dyDescent="0.2">
      <c r="A266" s="1" t="s">
        <v>1672</v>
      </c>
    </row>
    <row r="267" spans="1:8" x14ac:dyDescent="0.2">
      <c r="A267" s="1" t="s">
        <v>1673</v>
      </c>
    </row>
    <row r="268" spans="1:8" x14ac:dyDescent="0.2">
      <c r="A268" s="1" t="s">
        <v>1674</v>
      </c>
    </row>
    <row r="269" spans="1:8" x14ac:dyDescent="0.2">
      <c r="A269" s="1" t="s">
        <v>1651</v>
      </c>
    </row>
    <row r="270" spans="1:8" x14ac:dyDescent="0.2">
      <c r="A270" s="1" t="s">
        <v>1585</v>
      </c>
    </row>
    <row r="271" spans="1:8" x14ac:dyDescent="0.2">
      <c r="A271" s="1" t="s">
        <v>1652</v>
      </c>
    </row>
    <row r="272" spans="1:8" x14ac:dyDescent="0.2">
      <c r="A272" s="1" t="s">
        <v>1587</v>
      </c>
    </row>
    <row r="273" spans="1:7" x14ac:dyDescent="0.2">
      <c r="A273" s="1" t="s">
        <v>1659</v>
      </c>
    </row>
    <row r="275" spans="1:7" x14ac:dyDescent="0.2">
      <c r="A275" s="1" t="s">
        <v>353</v>
      </c>
    </row>
    <row r="277" spans="1:7" x14ac:dyDescent="0.2">
      <c r="A277" s="1" t="s">
        <v>1637</v>
      </c>
      <c r="E277" s="1" t="s">
        <v>1675</v>
      </c>
    </row>
    <row r="278" spans="1:7" x14ac:dyDescent="0.2">
      <c r="A278" s="1" t="s">
        <v>1639</v>
      </c>
      <c r="C278" s="3" t="s">
        <v>1676</v>
      </c>
      <c r="E278" s="1" t="s">
        <v>1677</v>
      </c>
    </row>
    <row r="280" spans="1:7" x14ac:dyDescent="0.2">
      <c r="B280" s="1" t="s">
        <v>1678</v>
      </c>
      <c r="E280" s="1" t="s">
        <v>1679</v>
      </c>
    </row>
    <row r="281" spans="1:7" x14ac:dyDescent="0.2">
      <c r="D281" s="1" t="s">
        <v>1680</v>
      </c>
      <c r="G281" s="1" t="s">
        <v>1681</v>
      </c>
    </row>
    <row r="283" spans="1:7" x14ac:dyDescent="0.2">
      <c r="A283" s="1" t="s">
        <v>1682</v>
      </c>
    </row>
    <row r="284" spans="1:7" x14ac:dyDescent="0.2">
      <c r="A284" s="1" t="s">
        <v>1683</v>
      </c>
    </row>
    <row r="285" spans="1:7" ht="17" thickBot="1" x14ac:dyDescent="0.25"/>
    <row r="286" spans="1:7" ht="17" thickBot="1" x14ac:dyDescent="0.25">
      <c r="C286" s="375" t="s">
        <v>1641</v>
      </c>
      <c r="D286" s="376"/>
      <c r="E286" s="375" t="s">
        <v>1642</v>
      </c>
      <c r="F286" s="376"/>
    </row>
    <row r="287" spans="1:7" x14ac:dyDescent="0.2">
      <c r="C287" s="8"/>
      <c r="D287" s="202" t="s">
        <v>1643</v>
      </c>
      <c r="E287" s="209"/>
      <c r="F287" s="202" t="s">
        <v>1643</v>
      </c>
    </row>
    <row r="288" spans="1:7" x14ac:dyDescent="0.2">
      <c r="A288" s="193" t="s">
        <v>1530</v>
      </c>
      <c r="B288" s="201" t="s">
        <v>1531</v>
      </c>
      <c r="C288" s="213" t="s">
        <v>1532</v>
      </c>
      <c r="D288" s="214" t="s">
        <v>1533</v>
      </c>
      <c r="E288" s="211" t="s">
        <v>1534</v>
      </c>
      <c r="F288" s="212" t="s">
        <v>1533</v>
      </c>
    </row>
    <row r="289" spans="1:8" x14ac:dyDescent="0.2">
      <c r="A289" s="194" t="s">
        <v>1535</v>
      </c>
      <c r="B289" s="151" t="s">
        <v>1536</v>
      </c>
      <c r="C289" s="203" t="s">
        <v>1537</v>
      </c>
      <c r="D289" s="204" t="s">
        <v>1538</v>
      </c>
      <c r="E289" s="210" t="s">
        <v>1539</v>
      </c>
      <c r="F289" s="208" t="s">
        <v>1540</v>
      </c>
    </row>
    <row r="290" spans="1:8" x14ac:dyDescent="0.2">
      <c r="A290" s="196" t="s">
        <v>1541</v>
      </c>
      <c r="B290" s="151" t="s">
        <v>1542</v>
      </c>
      <c r="C290" s="203" t="s">
        <v>1537</v>
      </c>
      <c r="D290" s="219" t="s">
        <v>1540</v>
      </c>
      <c r="E290" s="210" t="s">
        <v>1539</v>
      </c>
      <c r="F290" s="208" t="s">
        <v>1538</v>
      </c>
    </row>
    <row r="291" spans="1:8" x14ac:dyDescent="0.2">
      <c r="A291" s="194" t="s">
        <v>1543</v>
      </c>
      <c r="B291" s="151">
        <v>1</v>
      </c>
      <c r="C291" s="203" t="s">
        <v>1537</v>
      </c>
      <c r="D291" s="205" t="s">
        <v>1544</v>
      </c>
      <c r="E291" s="210" t="s">
        <v>1539</v>
      </c>
      <c r="F291" s="205" t="s">
        <v>1544</v>
      </c>
    </row>
    <row r="292" spans="1:8" x14ac:dyDescent="0.2">
      <c r="A292" s="194" t="s">
        <v>1545</v>
      </c>
      <c r="B292" s="151" t="s">
        <v>1546</v>
      </c>
      <c r="C292" s="203" t="s">
        <v>1547</v>
      </c>
      <c r="D292" s="205">
        <v>0</v>
      </c>
      <c r="E292" s="203" t="s">
        <v>1548</v>
      </c>
      <c r="F292" s="205" t="s">
        <v>1549</v>
      </c>
    </row>
    <row r="293" spans="1:8" ht="32" thickBot="1" x14ac:dyDescent="0.25">
      <c r="A293" s="194" t="s">
        <v>1550</v>
      </c>
      <c r="B293" s="151" t="s">
        <v>1551</v>
      </c>
      <c r="C293" s="206" t="s">
        <v>1552</v>
      </c>
      <c r="D293" s="207" t="s">
        <v>1540</v>
      </c>
      <c r="E293" s="206" t="s">
        <v>1552</v>
      </c>
      <c r="F293" s="207" t="s">
        <v>1538</v>
      </c>
    </row>
    <row r="295" spans="1:8" x14ac:dyDescent="0.2">
      <c r="A295" s="1" t="s">
        <v>1245</v>
      </c>
    </row>
    <row r="297" spans="1:8" x14ac:dyDescent="0.2">
      <c r="A297" s="2" t="s">
        <v>1504</v>
      </c>
      <c r="B297" s="2"/>
      <c r="C297" s="2"/>
      <c r="D297" s="2"/>
      <c r="E297" s="2"/>
      <c r="F297" s="2"/>
      <c r="G297" s="2"/>
      <c r="H297" s="2"/>
    </row>
    <row r="298" spans="1:8" x14ac:dyDescent="0.2">
      <c r="A298" s="1" t="s">
        <v>1684</v>
      </c>
    </row>
    <row r="299" spans="1:8" x14ac:dyDescent="0.2">
      <c r="A299" s="1" t="s">
        <v>1685</v>
      </c>
    </row>
    <row r="300" spans="1:8" x14ac:dyDescent="0.2">
      <c r="A300" s="1" t="s">
        <v>1686</v>
      </c>
    </row>
    <row r="301" spans="1:8" x14ac:dyDescent="0.2">
      <c r="A301" s="1" t="s">
        <v>1651</v>
      </c>
    </row>
    <row r="302" spans="1:8" x14ac:dyDescent="0.2">
      <c r="A302" s="1" t="s">
        <v>1585</v>
      </c>
    </row>
    <row r="303" spans="1:8" x14ac:dyDescent="0.2">
      <c r="A303" s="1" t="s">
        <v>1652</v>
      </c>
    </row>
    <row r="304" spans="1:8" x14ac:dyDescent="0.2">
      <c r="A304" s="1" t="s">
        <v>1587</v>
      </c>
    </row>
    <row r="305" spans="1:6" x14ac:dyDescent="0.2">
      <c r="A305" s="1" t="s">
        <v>1659</v>
      </c>
    </row>
    <row r="306" spans="1:6" ht="17" thickBot="1" x14ac:dyDescent="0.25"/>
    <row r="307" spans="1:6" ht="17" thickBot="1" x14ac:dyDescent="0.25">
      <c r="C307" s="375" t="s">
        <v>1641</v>
      </c>
      <c r="D307" s="376"/>
      <c r="E307" s="375" t="s">
        <v>1642</v>
      </c>
      <c r="F307" s="376"/>
    </row>
    <row r="308" spans="1:6" x14ac:dyDescent="0.2">
      <c r="C308" s="8"/>
      <c r="D308" s="202" t="s">
        <v>1643</v>
      </c>
      <c r="E308" s="209"/>
      <c r="F308" s="202" t="s">
        <v>1643</v>
      </c>
    </row>
    <row r="309" spans="1:6" x14ac:dyDescent="0.2">
      <c r="A309" s="193" t="s">
        <v>1530</v>
      </c>
      <c r="B309" s="201" t="s">
        <v>1531</v>
      </c>
      <c r="C309" s="213" t="s">
        <v>1532</v>
      </c>
      <c r="D309" s="214" t="s">
        <v>1533</v>
      </c>
      <c r="E309" s="211" t="s">
        <v>1534</v>
      </c>
      <c r="F309" s="212" t="s">
        <v>1533</v>
      </c>
    </row>
    <row r="310" spans="1:6" x14ac:dyDescent="0.2">
      <c r="A310" s="194" t="s">
        <v>1535</v>
      </c>
      <c r="B310" s="151" t="s">
        <v>1536</v>
      </c>
      <c r="C310" s="203" t="s">
        <v>1537</v>
      </c>
      <c r="D310" s="204" t="s">
        <v>1538</v>
      </c>
      <c r="E310" s="210" t="s">
        <v>1539</v>
      </c>
      <c r="F310" s="208" t="s">
        <v>1540</v>
      </c>
    </row>
    <row r="311" spans="1:6" x14ac:dyDescent="0.2">
      <c r="A311" s="194" t="s">
        <v>1541</v>
      </c>
      <c r="B311" s="151" t="s">
        <v>1542</v>
      </c>
      <c r="C311" s="203" t="s">
        <v>1537</v>
      </c>
      <c r="D311" s="208" t="s">
        <v>1540</v>
      </c>
      <c r="E311" s="210" t="s">
        <v>1539</v>
      </c>
      <c r="F311" s="208" t="s">
        <v>1538</v>
      </c>
    </row>
    <row r="312" spans="1:6" x14ac:dyDescent="0.2">
      <c r="A312" s="194" t="s">
        <v>1543</v>
      </c>
      <c r="B312" s="151">
        <v>1</v>
      </c>
      <c r="C312" s="203" t="s">
        <v>1537</v>
      </c>
      <c r="D312" s="205" t="s">
        <v>1544</v>
      </c>
      <c r="E312" s="210" t="s">
        <v>1539</v>
      </c>
      <c r="F312" s="205" t="s">
        <v>1544</v>
      </c>
    </row>
    <row r="313" spans="1:6" x14ac:dyDescent="0.2">
      <c r="A313" s="194" t="s">
        <v>1545</v>
      </c>
      <c r="B313" s="151" t="s">
        <v>1546</v>
      </c>
      <c r="C313" s="203" t="s">
        <v>1547</v>
      </c>
      <c r="D313" s="205">
        <v>0</v>
      </c>
      <c r="E313" s="203" t="s">
        <v>1548</v>
      </c>
      <c r="F313" s="205" t="s">
        <v>1549</v>
      </c>
    </row>
    <row r="314" spans="1:6" ht="32" thickBot="1" x14ac:dyDescent="0.25">
      <c r="A314" s="194" t="s">
        <v>1550</v>
      </c>
      <c r="B314" s="151" t="s">
        <v>1551</v>
      </c>
      <c r="C314" s="206" t="s">
        <v>1552</v>
      </c>
      <c r="D314" s="207" t="s">
        <v>1540</v>
      </c>
      <c r="E314" s="206" t="s">
        <v>1552</v>
      </c>
      <c r="F314" s="207" t="s">
        <v>1538</v>
      </c>
    </row>
    <row r="316" spans="1:6" x14ac:dyDescent="0.2">
      <c r="A316" s="1" t="s">
        <v>1564</v>
      </c>
    </row>
    <row r="327" spans="1:8" x14ac:dyDescent="0.2">
      <c r="A327" s="2" t="s">
        <v>1687</v>
      </c>
      <c r="B327" s="2" t="s">
        <v>2546</v>
      </c>
      <c r="C327" s="2"/>
      <c r="D327" s="2"/>
      <c r="E327" s="2"/>
      <c r="F327" s="2"/>
      <c r="G327" s="2"/>
      <c r="H327" s="2"/>
    </row>
    <row r="328" spans="1:8" x14ac:dyDescent="0.2">
      <c r="A328" s="1" t="s">
        <v>1688</v>
      </c>
    </row>
    <row r="329" spans="1:8" x14ac:dyDescent="0.2">
      <c r="A329" s="1" t="s">
        <v>1689</v>
      </c>
    </row>
    <row r="330" spans="1:8" x14ac:dyDescent="0.2">
      <c r="A330" s="1" t="s">
        <v>1690</v>
      </c>
    </row>
    <row r="331" spans="1:8" x14ac:dyDescent="0.2">
      <c r="A331" s="1" t="s">
        <v>1651</v>
      </c>
    </row>
    <row r="332" spans="1:8" x14ac:dyDescent="0.2">
      <c r="A332" s="1" t="s">
        <v>1585</v>
      </c>
    </row>
    <row r="333" spans="1:8" x14ac:dyDescent="0.2">
      <c r="A333" s="1" t="s">
        <v>1652</v>
      </c>
    </row>
    <row r="334" spans="1:8" x14ac:dyDescent="0.2">
      <c r="A334" s="1" t="s">
        <v>1587</v>
      </c>
    </row>
    <row r="335" spans="1:8" x14ac:dyDescent="0.2">
      <c r="A335" s="1" t="s">
        <v>1659</v>
      </c>
    </row>
    <row r="337" spans="1:8" x14ac:dyDescent="0.2">
      <c r="A337" s="1" t="s">
        <v>353</v>
      </c>
    </row>
    <row r="339" spans="1:8" x14ac:dyDescent="0.2">
      <c r="A339" s="1" t="s">
        <v>1637</v>
      </c>
      <c r="C339" s="1">
        <f>23*25</f>
        <v>575</v>
      </c>
    </row>
    <row r="340" spans="1:8" x14ac:dyDescent="0.2">
      <c r="A340" s="1" t="s">
        <v>1639</v>
      </c>
      <c r="C340" s="1">
        <f>28.75*20</f>
        <v>575</v>
      </c>
    </row>
    <row r="342" spans="1:8" x14ac:dyDescent="0.2">
      <c r="A342" s="1" t="s">
        <v>1691</v>
      </c>
    </row>
    <row r="343" spans="1:8" x14ac:dyDescent="0.2">
      <c r="A343" s="1" t="s">
        <v>1692</v>
      </c>
    </row>
    <row r="348" spans="1:8" x14ac:dyDescent="0.2">
      <c r="A348" s="2" t="s">
        <v>1693</v>
      </c>
      <c r="B348" s="2"/>
      <c r="C348" s="2"/>
      <c r="D348" s="2"/>
      <c r="E348" s="2"/>
      <c r="F348" s="2"/>
      <c r="G348" s="2"/>
      <c r="H348" s="2"/>
    </row>
    <row r="349" spans="1:8" x14ac:dyDescent="0.2">
      <c r="A349" s="1" t="s">
        <v>1694</v>
      </c>
    </row>
    <row r="350" spans="1:8" x14ac:dyDescent="0.2">
      <c r="A350" s="1" t="s">
        <v>1695</v>
      </c>
    </row>
    <row r="351" spans="1:8" x14ac:dyDescent="0.2">
      <c r="A351" s="1" t="s">
        <v>1696</v>
      </c>
    </row>
    <row r="352" spans="1:8" x14ac:dyDescent="0.2">
      <c r="A352" s="1" t="s">
        <v>1651</v>
      </c>
    </row>
    <row r="353" spans="1:6" x14ac:dyDescent="0.2">
      <c r="A353" s="1" t="s">
        <v>1585</v>
      </c>
    </row>
    <row r="354" spans="1:6" x14ac:dyDescent="0.2">
      <c r="A354" s="1" t="s">
        <v>1652</v>
      </c>
    </row>
    <row r="355" spans="1:6" x14ac:dyDescent="0.2">
      <c r="A355" s="1" t="s">
        <v>1587</v>
      </c>
    </row>
    <row r="356" spans="1:6" x14ac:dyDescent="0.2">
      <c r="A356" s="1" t="s">
        <v>1659</v>
      </c>
    </row>
    <row r="358" spans="1:6" ht="17" thickBot="1" x14ac:dyDescent="0.25"/>
    <row r="359" spans="1:6" ht="17" thickBot="1" x14ac:dyDescent="0.25">
      <c r="C359" s="375" t="s">
        <v>1641</v>
      </c>
      <c r="D359" s="376"/>
      <c r="E359" s="375" t="s">
        <v>1642</v>
      </c>
      <c r="F359" s="376"/>
    </row>
    <row r="360" spans="1:6" x14ac:dyDescent="0.2">
      <c r="C360" s="8"/>
      <c r="D360" s="202" t="s">
        <v>1643</v>
      </c>
      <c r="E360" s="209"/>
      <c r="F360" s="202" t="s">
        <v>1643</v>
      </c>
    </row>
    <row r="361" spans="1:6" x14ac:dyDescent="0.2">
      <c r="A361" s="193" t="s">
        <v>1530</v>
      </c>
      <c r="B361" s="201" t="s">
        <v>1531</v>
      </c>
      <c r="C361" s="213" t="s">
        <v>1532</v>
      </c>
      <c r="D361" s="214" t="s">
        <v>1533</v>
      </c>
      <c r="E361" s="211" t="s">
        <v>1534</v>
      </c>
      <c r="F361" s="212" t="s">
        <v>1533</v>
      </c>
    </row>
    <row r="362" spans="1:6" x14ac:dyDescent="0.2">
      <c r="A362" s="194" t="s">
        <v>1535</v>
      </c>
      <c r="B362" s="151" t="s">
        <v>1536</v>
      </c>
      <c r="C362" s="203" t="s">
        <v>1537</v>
      </c>
      <c r="D362" s="204" t="s">
        <v>1538</v>
      </c>
      <c r="E362" s="210" t="s">
        <v>1539</v>
      </c>
      <c r="F362" s="208" t="s">
        <v>1540</v>
      </c>
    </row>
    <row r="363" spans="1:6" x14ac:dyDescent="0.2">
      <c r="A363" s="194" t="s">
        <v>1541</v>
      </c>
      <c r="B363" s="151" t="s">
        <v>1542</v>
      </c>
      <c r="C363" s="203" t="s">
        <v>1537</v>
      </c>
      <c r="D363" s="208" t="s">
        <v>1540</v>
      </c>
      <c r="E363" s="210" t="s">
        <v>1539</v>
      </c>
      <c r="F363" s="208" t="s">
        <v>1538</v>
      </c>
    </row>
    <row r="364" spans="1:6" x14ac:dyDescent="0.2">
      <c r="A364" s="194" t="s">
        <v>1543</v>
      </c>
      <c r="B364" s="151">
        <v>1</v>
      </c>
      <c r="C364" s="203" t="s">
        <v>1537</v>
      </c>
      <c r="D364" s="205" t="s">
        <v>1544</v>
      </c>
      <c r="E364" s="210" t="s">
        <v>1539</v>
      </c>
      <c r="F364" s="205" t="s">
        <v>1544</v>
      </c>
    </row>
    <row r="365" spans="1:6" x14ac:dyDescent="0.2">
      <c r="A365" s="194" t="s">
        <v>1545</v>
      </c>
      <c r="B365" s="151" t="s">
        <v>1546</v>
      </c>
      <c r="C365" s="203" t="s">
        <v>1547</v>
      </c>
      <c r="D365" s="205">
        <v>0</v>
      </c>
      <c r="E365" s="203" t="s">
        <v>1548</v>
      </c>
      <c r="F365" s="205" t="s">
        <v>1549</v>
      </c>
    </row>
    <row r="366" spans="1:6" ht="32" thickBot="1" x14ac:dyDescent="0.25">
      <c r="A366" s="194" t="s">
        <v>1550</v>
      </c>
      <c r="B366" s="151" t="s">
        <v>1551</v>
      </c>
      <c r="C366" s="206" t="s">
        <v>1552</v>
      </c>
      <c r="D366" s="207" t="s">
        <v>1540</v>
      </c>
      <c r="E366" s="206" t="s">
        <v>1552</v>
      </c>
      <c r="F366" s="207" t="s">
        <v>1538</v>
      </c>
    </row>
    <row r="368" spans="1:6" x14ac:dyDescent="0.2">
      <c r="A368" s="1" t="s">
        <v>1697</v>
      </c>
    </row>
    <row r="374" spans="1:8" x14ac:dyDescent="0.2">
      <c r="A374" s="2" t="s">
        <v>2500</v>
      </c>
      <c r="B374" s="2"/>
      <c r="C374" s="2"/>
      <c r="D374" s="2"/>
      <c r="E374" s="2"/>
      <c r="F374" s="2"/>
      <c r="G374" s="2"/>
      <c r="H374" s="2"/>
    </row>
    <row r="375" spans="1:8" x14ac:dyDescent="0.2">
      <c r="A375" s="1" t="s">
        <v>2484</v>
      </c>
    </row>
    <row r="376" spans="1:8" x14ac:dyDescent="0.2">
      <c r="A376" s="1" t="s">
        <v>2485</v>
      </c>
    </row>
    <row r="377" spans="1:8" x14ac:dyDescent="0.2">
      <c r="A377" s="1" t="s">
        <v>2486</v>
      </c>
    </row>
    <row r="378" spans="1:8" x14ac:dyDescent="0.2">
      <c r="A378" s="1" t="s">
        <v>2487</v>
      </c>
    </row>
    <row r="379" spans="1:8" x14ac:dyDescent="0.2">
      <c r="A379" s="1" t="s">
        <v>2488</v>
      </c>
    </row>
    <row r="380" spans="1:8" x14ac:dyDescent="0.2">
      <c r="A380" s="1" t="s">
        <v>2489</v>
      </c>
    </row>
    <row r="381" spans="1:8" x14ac:dyDescent="0.2">
      <c r="A381" s="1" t="s">
        <v>2490</v>
      </c>
    </row>
    <row r="382" spans="1:8" x14ac:dyDescent="0.2">
      <c r="A382" s="1" t="s">
        <v>2491</v>
      </c>
    </row>
    <row r="386" spans="1:8" x14ac:dyDescent="0.2">
      <c r="A386" s="2" t="s">
        <v>2501</v>
      </c>
      <c r="B386" s="2"/>
      <c r="C386" s="2"/>
      <c r="D386" s="2"/>
      <c r="E386" s="2"/>
      <c r="F386" s="2"/>
      <c r="G386" s="2"/>
      <c r="H386" s="2"/>
    </row>
    <row r="387" spans="1:8" x14ac:dyDescent="0.2">
      <c r="A387" s="1" t="s">
        <v>2493</v>
      </c>
    </row>
    <row r="388" spans="1:8" x14ac:dyDescent="0.2">
      <c r="A388" s="1" t="s">
        <v>2487</v>
      </c>
    </row>
    <row r="389" spans="1:8" x14ac:dyDescent="0.2">
      <c r="A389" s="1" t="s">
        <v>2494</v>
      </c>
    </row>
    <row r="390" spans="1:8" x14ac:dyDescent="0.2">
      <c r="A390" s="1" t="s">
        <v>2495</v>
      </c>
    </row>
    <row r="391" spans="1:8" x14ac:dyDescent="0.2">
      <c r="A391" s="1" t="s">
        <v>2496</v>
      </c>
    </row>
    <row r="392" spans="1:8" x14ac:dyDescent="0.2">
      <c r="A392" s="1" t="s">
        <v>2497</v>
      </c>
    </row>
    <row r="393" spans="1:8" x14ac:dyDescent="0.2">
      <c r="A393" s="1" t="s">
        <v>2498</v>
      </c>
    </row>
    <row r="395" spans="1:8" x14ac:dyDescent="0.2">
      <c r="A395" s="16" t="s">
        <v>2510</v>
      </c>
      <c r="B395" s="16"/>
      <c r="C395" s="16"/>
      <c r="D395" s="16"/>
      <c r="E395" s="16"/>
      <c r="F395" s="16"/>
      <c r="G395" s="16"/>
      <c r="H395" s="16"/>
    </row>
    <row r="396" spans="1:8" x14ac:dyDescent="0.2">
      <c r="A396" s="1" t="s">
        <v>2502</v>
      </c>
    </row>
    <row r="397" spans="1:8" x14ac:dyDescent="0.2">
      <c r="A397" s="1" t="s">
        <v>2503</v>
      </c>
    </row>
    <row r="398" spans="1:8" x14ac:dyDescent="0.2">
      <c r="A398" s="1" t="s">
        <v>2504</v>
      </c>
    </row>
    <row r="399" spans="1:8" x14ac:dyDescent="0.2">
      <c r="A399" s="1" t="s">
        <v>2505</v>
      </c>
    </row>
    <row r="400" spans="1:8" x14ac:dyDescent="0.2">
      <c r="A400" s="1" t="s">
        <v>1626</v>
      </c>
    </row>
    <row r="401" spans="1:8" x14ac:dyDescent="0.2">
      <c r="A401" s="1" t="s">
        <v>1627</v>
      </c>
    </row>
    <row r="402" spans="1:8" x14ac:dyDescent="0.2">
      <c r="A402" s="1" t="s">
        <v>1628</v>
      </c>
    </row>
    <row r="403" spans="1:8" x14ac:dyDescent="0.2">
      <c r="A403" s="1" t="s">
        <v>1629</v>
      </c>
    </row>
    <row r="404" spans="1:8" x14ac:dyDescent="0.2">
      <c r="A404" s="1" t="s">
        <v>1510</v>
      </c>
    </row>
    <row r="406" spans="1:8" x14ac:dyDescent="0.2">
      <c r="A406" s="16" t="s">
        <v>2518</v>
      </c>
      <c r="B406" s="16"/>
      <c r="C406" s="16"/>
      <c r="D406" s="16"/>
      <c r="E406" s="16"/>
      <c r="F406" s="16"/>
      <c r="G406" s="16"/>
      <c r="H406" s="16"/>
    </row>
    <row r="407" spans="1:8" x14ac:dyDescent="0.2">
      <c r="A407" s="1" t="s">
        <v>2502</v>
      </c>
    </row>
    <row r="408" spans="1:8" x14ac:dyDescent="0.2">
      <c r="A408" s="1" t="s">
        <v>2507</v>
      </c>
    </row>
    <row r="409" spans="1:8" x14ac:dyDescent="0.2">
      <c r="A409" s="1" t="s">
        <v>2508</v>
      </c>
    </row>
    <row r="410" spans="1:8" x14ac:dyDescent="0.2">
      <c r="A410" s="1" t="s">
        <v>2505</v>
      </c>
    </row>
    <row r="411" spans="1:8" x14ac:dyDescent="0.2">
      <c r="A411" s="1" t="s">
        <v>1626</v>
      </c>
    </row>
    <row r="412" spans="1:8" x14ac:dyDescent="0.2">
      <c r="A412" s="1" t="s">
        <v>1627</v>
      </c>
    </row>
    <row r="413" spans="1:8" x14ac:dyDescent="0.2">
      <c r="A413" s="1" t="s">
        <v>1628</v>
      </c>
    </row>
    <row r="414" spans="1:8" x14ac:dyDescent="0.2">
      <c r="A414" s="1" t="s">
        <v>1629</v>
      </c>
    </row>
    <row r="415" spans="1:8" x14ac:dyDescent="0.2">
      <c r="A415" s="1" t="s">
        <v>1510</v>
      </c>
    </row>
    <row r="417" spans="1:8" x14ac:dyDescent="0.2">
      <c r="A417" s="16" t="s">
        <v>2519</v>
      </c>
      <c r="B417" s="16"/>
      <c r="C417" s="16"/>
      <c r="D417" s="16"/>
      <c r="E417" s="16"/>
      <c r="F417" s="16"/>
      <c r="G417" s="16"/>
      <c r="H417" s="16"/>
    </row>
    <row r="418" spans="1:8" x14ac:dyDescent="0.2">
      <c r="A418" s="1" t="s">
        <v>2511</v>
      </c>
    </row>
    <row r="419" spans="1:8" x14ac:dyDescent="0.2">
      <c r="A419" s="1" t="s">
        <v>2512</v>
      </c>
    </row>
    <row r="420" spans="1:8" x14ac:dyDescent="0.2">
      <c r="A420" s="1" t="s">
        <v>1476</v>
      </c>
    </row>
    <row r="421" spans="1:8" x14ac:dyDescent="0.2">
      <c r="A421" s="1" t="s">
        <v>1627</v>
      </c>
    </row>
    <row r="422" spans="1:8" x14ac:dyDescent="0.2">
      <c r="A422" s="1" t="s">
        <v>1628</v>
      </c>
    </row>
    <row r="423" spans="1:8" x14ac:dyDescent="0.2">
      <c r="A423" s="1" t="s">
        <v>2513</v>
      </c>
    </row>
    <row r="424" spans="1:8" x14ac:dyDescent="0.2">
      <c r="A424" s="1" t="s">
        <v>1510</v>
      </c>
    </row>
    <row r="426" spans="1:8" x14ac:dyDescent="0.2">
      <c r="A426" s="16" t="s">
        <v>2520</v>
      </c>
      <c r="B426" s="16"/>
      <c r="C426" s="16"/>
      <c r="D426" s="16"/>
      <c r="E426" s="16"/>
      <c r="F426" s="16"/>
      <c r="G426" s="16"/>
      <c r="H426" s="16"/>
    </row>
    <row r="427" spans="1:8" x14ac:dyDescent="0.2">
      <c r="A427" s="1" t="s">
        <v>2515</v>
      </c>
    </row>
    <row r="428" spans="1:8" x14ac:dyDescent="0.2">
      <c r="A428" s="1" t="s">
        <v>2516</v>
      </c>
    </row>
    <row r="429" spans="1:8" x14ac:dyDescent="0.2">
      <c r="A429" s="1" t="s">
        <v>1651</v>
      </c>
    </row>
    <row r="430" spans="1:8" x14ac:dyDescent="0.2">
      <c r="A430" s="1" t="s">
        <v>1585</v>
      </c>
    </row>
    <row r="431" spans="1:8" x14ac:dyDescent="0.2">
      <c r="A431" s="1" t="s">
        <v>1652</v>
      </c>
    </row>
    <row r="432" spans="1:8" x14ac:dyDescent="0.2">
      <c r="A432" s="1" t="s">
        <v>2473</v>
      </c>
    </row>
    <row r="433" spans="1:2" x14ac:dyDescent="0.2">
      <c r="A433" s="1" t="s">
        <v>1510</v>
      </c>
    </row>
    <row r="439" spans="1:2" x14ac:dyDescent="0.2">
      <c r="A439" s="1" t="s">
        <v>1906</v>
      </c>
      <c r="B439" s="1" t="s">
        <v>1907</v>
      </c>
    </row>
    <row r="440" spans="1:2" x14ac:dyDescent="0.2">
      <c r="A440" s="1" t="s">
        <v>2492</v>
      </c>
      <c r="B440" s="1" t="s">
        <v>225</v>
      </c>
    </row>
    <row r="441" spans="1:2" x14ac:dyDescent="0.2">
      <c r="A441" s="1" t="s">
        <v>2499</v>
      </c>
      <c r="B441" s="1" t="s">
        <v>226</v>
      </c>
    </row>
    <row r="442" spans="1:2" x14ac:dyDescent="0.2">
      <c r="A442" s="1" t="s">
        <v>2506</v>
      </c>
      <c r="B442" s="1" t="s">
        <v>225</v>
      </c>
    </row>
    <row r="443" spans="1:2" x14ac:dyDescent="0.2">
      <c r="A443" s="1" t="s">
        <v>2509</v>
      </c>
      <c r="B443" s="1" t="s">
        <v>226</v>
      </c>
    </row>
    <row r="444" spans="1:2" x14ac:dyDescent="0.2">
      <c r="A444" s="1" t="s">
        <v>2514</v>
      </c>
      <c r="B444" s="1" t="s">
        <v>226</v>
      </c>
    </row>
    <row r="445" spans="1:2" x14ac:dyDescent="0.2">
      <c r="A445" s="1" t="s">
        <v>2517</v>
      </c>
      <c r="B445" s="1" t="s">
        <v>225</v>
      </c>
    </row>
    <row r="448" spans="1:2" ht="23" x14ac:dyDescent="0.25">
      <c r="A448" s="336" t="s">
        <v>2548</v>
      </c>
    </row>
    <row r="449" spans="1:8" ht="17" thickBot="1" x14ac:dyDescent="0.25"/>
    <row r="450" spans="1:8" x14ac:dyDescent="0.2">
      <c r="A450" s="12" t="s">
        <v>1698</v>
      </c>
      <c r="B450" s="6"/>
      <c r="C450" s="6"/>
      <c r="D450" s="6"/>
      <c r="E450" s="6"/>
      <c r="F450" s="6"/>
      <c r="G450" s="6"/>
      <c r="H450" s="7"/>
    </row>
    <row r="451" spans="1:8" x14ac:dyDescent="0.2">
      <c r="A451" s="8" t="s">
        <v>1699</v>
      </c>
      <c r="H451" s="9"/>
    </row>
    <row r="452" spans="1:8" x14ac:dyDescent="0.2">
      <c r="A452" s="8" t="s">
        <v>1700</v>
      </c>
      <c r="H452" s="9"/>
    </row>
    <row r="453" spans="1:8" x14ac:dyDescent="0.2">
      <c r="A453" s="8"/>
      <c r="H453" s="9"/>
    </row>
    <row r="454" spans="1:8" x14ac:dyDescent="0.2">
      <c r="A454" s="8" t="s">
        <v>1701</v>
      </c>
      <c r="H454" s="9"/>
    </row>
    <row r="455" spans="1:8" x14ac:dyDescent="0.2">
      <c r="A455" s="8" t="s">
        <v>1702</v>
      </c>
      <c r="H455" s="9"/>
    </row>
    <row r="456" spans="1:8" x14ac:dyDescent="0.2">
      <c r="A456" s="8"/>
      <c r="H456" s="9"/>
    </row>
    <row r="457" spans="1:8" x14ac:dyDescent="0.2">
      <c r="A457" s="8" t="s">
        <v>1703</v>
      </c>
      <c r="H457" s="9"/>
    </row>
    <row r="458" spans="1:8" ht="17" thickBot="1" x14ac:dyDescent="0.25">
      <c r="A458" s="10" t="s">
        <v>1704</v>
      </c>
      <c r="B458" s="11"/>
      <c r="C458" s="11"/>
      <c r="D458" s="11"/>
      <c r="E458" s="11"/>
      <c r="F458" s="11"/>
      <c r="G458" s="11"/>
      <c r="H458" s="13"/>
    </row>
    <row r="459" spans="1:8" ht="17" thickBot="1" x14ac:dyDescent="0.25"/>
    <row r="460" spans="1:8" x14ac:dyDescent="0.2">
      <c r="A460" s="12" t="s">
        <v>1705</v>
      </c>
      <c r="B460" s="83"/>
      <c r="C460" s="83"/>
      <c r="D460" s="83"/>
      <c r="E460" s="83"/>
      <c r="F460" s="83"/>
      <c r="G460" s="83"/>
      <c r="H460" s="84"/>
    </row>
    <row r="461" spans="1:8" x14ac:dyDescent="0.2">
      <c r="A461" s="8"/>
      <c r="H461" s="9"/>
    </row>
    <row r="462" spans="1:8" x14ac:dyDescent="0.2">
      <c r="A462" s="8"/>
      <c r="H462" s="9"/>
    </row>
    <row r="463" spans="1:8" x14ac:dyDescent="0.2">
      <c r="A463" s="8"/>
      <c r="F463" s="3" t="s">
        <v>1113</v>
      </c>
      <c r="H463" s="9"/>
    </row>
    <row r="464" spans="1:8" x14ac:dyDescent="0.2">
      <c r="A464" s="8"/>
      <c r="H464" s="9"/>
    </row>
    <row r="465" spans="1:8" x14ac:dyDescent="0.2">
      <c r="A465" s="8"/>
      <c r="B465" s="3" t="s">
        <v>1706</v>
      </c>
      <c r="H465" s="9"/>
    </row>
    <row r="466" spans="1:8" x14ac:dyDescent="0.2">
      <c r="A466" s="8"/>
      <c r="B466" s="3" t="s">
        <v>1707</v>
      </c>
      <c r="H466" s="9"/>
    </row>
    <row r="467" spans="1:8" x14ac:dyDescent="0.2">
      <c r="A467" s="8"/>
      <c r="H467" s="9"/>
    </row>
    <row r="468" spans="1:8" x14ac:dyDescent="0.2">
      <c r="A468" s="8"/>
      <c r="H468" s="9"/>
    </row>
    <row r="469" spans="1:8" x14ac:dyDescent="0.2">
      <c r="A469" s="8"/>
      <c r="H469" s="9"/>
    </row>
    <row r="470" spans="1:8" x14ac:dyDescent="0.2">
      <c r="A470" s="8"/>
      <c r="H470" s="9"/>
    </row>
    <row r="471" spans="1:8" x14ac:dyDescent="0.2">
      <c r="A471" s="8"/>
      <c r="H471" s="9"/>
    </row>
    <row r="472" spans="1:8" x14ac:dyDescent="0.2">
      <c r="A472" s="8"/>
      <c r="H472" s="9"/>
    </row>
    <row r="473" spans="1:8" x14ac:dyDescent="0.2">
      <c r="A473" s="8"/>
      <c r="H473" s="9"/>
    </row>
    <row r="474" spans="1:8" x14ac:dyDescent="0.2">
      <c r="A474" s="8"/>
      <c r="B474" s="3" t="s">
        <v>116</v>
      </c>
      <c r="H474" s="9"/>
    </row>
    <row r="475" spans="1:8" x14ac:dyDescent="0.2">
      <c r="A475" s="8"/>
      <c r="B475" s="3" t="s">
        <v>19</v>
      </c>
      <c r="H475" s="9"/>
    </row>
    <row r="476" spans="1:8" x14ac:dyDescent="0.2">
      <c r="A476" s="8"/>
      <c r="H476" s="9"/>
    </row>
    <row r="477" spans="1:8" x14ac:dyDescent="0.2">
      <c r="A477" s="8" t="s">
        <v>1105</v>
      </c>
      <c r="H477" s="9"/>
    </row>
    <row r="478" spans="1:8" x14ac:dyDescent="0.2">
      <c r="A478" s="8"/>
      <c r="H478" s="9"/>
    </row>
    <row r="479" spans="1:8" x14ac:dyDescent="0.2">
      <c r="A479" s="8"/>
      <c r="H479" s="9"/>
    </row>
    <row r="480" spans="1:8" x14ac:dyDescent="0.2">
      <c r="A480" s="8"/>
      <c r="H480" s="9"/>
    </row>
    <row r="481" spans="1:8" x14ac:dyDescent="0.2">
      <c r="A481" s="8"/>
      <c r="H481" s="9"/>
    </row>
    <row r="482" spans="1:8" x14ac:dyDescent="0.2">
      <c r="A482" s="8"/>
      <c r="B482" s="1" t="s">
        <v>1708</v>
      </c>
      <c r="H482" s="9"/>
    </row>
    <row r="483" spans="1:8" x14ac:dyDescent="0.2">
      <c r="A483" s="8"/>
      <c r="B483" s="1" t="s">
        <v>1709</v>
      </c>
      <c r="C483" s="1" t="s">
        <v>1710</v>
      </c>
      <c r="H483" s="9"/>
    </row>
    <row r="484" spans="1:8" ht="17" thickBot="1" x14ac:dyDescent="0.25">
      <c r="A484" s="10"/>
      <c r="B484" s="11" t="s">
        <v>1711</v>
      </c>
      <c r="C484" s="11" t="s">
        <v>1712</v>
      </c>
      <c r="D484" s="11"/>
      <c r="E484" s="11"/>
      <c r="F484" s="11"/>
      <c r="G484" s="11"/>
      <c r="H484" s="13"/>
    </row>
    <row r="485" spans="1:8" ht="17" thickBot="1" x14ac:dyDescent="0.25"/>
    <row r="486" spans="1:8" x14ac:dyDescent="0.2">
      <c r="A486" s="12" t="s">
        <v>1713</v>
      </c>
      <c r="B486" s="6"/>
      <c r="C486" s="6"/>
      <c r="D486" s="6"/>
      <c r="E486" s="6"/>
      <c r="F486" s="6"/>
      <c r="G486" s="6"/>
      <c r="H486" s="7"/>
    </row>
    <row r="487" spans="1:8" x14ac:dyDescent="0.2">
      <c r="A487" s="8" t="s">
        <v>1714</v>
      </c>
      <c r="H487" s="9"/>
    </row>
    <row r="488" spans="1:8" x14ac:dyDescent="0.2">
      <c r="A488" s="8" t="s">
        <v>1715</v>
      </c>
      <c r="H488" s="9"/>
    </row>
    <row r="489" spans="1:8" x14ac:dyDescent="0.2">
      <c r="A489" s="8" t="s">
        <v>1716</v>
      </c>
      <c r="H489" s="9"/>
    </row>
    <row r="490" spans="1:8" x14ac:dyDescent="0.2">
      <c r="A490" s="8"/>
      <c r="H490" s="9"/>
    </row>
    <row r="491" spans="1:8" x14ac:dyDescent="0.2">
      <c r="A491" s="8"/>
      <c r="H491" s="9"/>
    </row>
    <row r="492" spans="1:8" x14ac:dyDescent="0.2">
      <c r="A492" s="8"/>
      <c r="H492" s="9"/>
    </row>
    <row r="493" spans="1:8" x14ac:dyDescent="0.2">
      <c r="A493" s="8"/>
      <c r="F493" s="3" t="s">
        <v>1113</v>
      </c>
      <c r="H493" s="9"/>
    </row>
    <row r="494" spans="1:8" x14ac:dyDescent="0.2">
      <c r="A494" s="8"/>
      <c r="H494" s="9"/>
    </row>
    <row r="495" spans="1:8" x14ac:dyDescent="0.2">
      <c r="A495" s="8"/>
      <c r="B495" s="3" t="s">
        <v>1706</v>
      </c>
      <c r="C495" s="1" t="s">
        <v>1717</v>
      </c>
      <c r="H495" s="9"/>
    </row>
    <row r="496" spans="1:8" x14ac:dyDescent="0.2">
      <c r="A496" s="8"/>
      <c r="B496" s="3" t="s">
        <v>1707</v>
      </c>
      <c r="H496" s="9"/>
    </row>
    <row r="497" spans="1:8" x14ac:dyDescent="0.2">
      <c r="A497" s="8"/>
      <c r="H497" s="9"/>
    </row>
    <row r="498" spans="1:8" x14ac:dyDescent="0.2">
      <c r="A498" s="8"/>
      <c r="H498" s="9"/>
    </row>
    <row r="499" spans="1:8" x14ac:dyDescent="0.2">
      <c r="A499" s="8"/>
      <c r="H499" s="9"/>
    </row>
    <row r="500" spans="1:8" x14ac:dyDescent="0.2">
      <c r="A500" s="8"/>
      <c r="H500" s="9"/>
    </row>
    <row r="501" spans="1:8" x14ac:dyDescent="0.2">
      <c r="A501" s="8"/>
      <c r="H501" s="9"/>
    </row>
    <row r="502" spans="1:8" x14ac:dyDescent="0.2">
      <c r="A502" s="8"/>
      <c r="H502" s="9"/>
    </row>
    <row r="503" spans="1:8" x14ac:dyDescent="0.2">
      <c r="A503" s="8"/>
      <c r="H503" s="9"/>
    </row>
    <row r="504" spans="1:8" x14ac:dyDescent="0.2">
      <c r="A504" s="8"/>
      <c r="B504" s="3" t="s">
        <v>116</v>
      </c>
      <c r="H504" s="9"/>
    </row>
    <row r="505" spans="1:8" x14ac:dyDescent="0.2">
      <c r="A505" s="8"/>
      <c r="B505" s="3" t="s">
        <v>19</v>
      </c>
      <c r="H505" s="9"/>
    </row>
    <row r="506" spans="1:8" x14ac:dyDescent="0.2">
      <c r="A506" s="8"/>
      <c r="D506" s="1" t="s">
        <v>1718</v>
      </c>
      <c r="H506" s="9"/>
    </row>
    <row r="507" spans="1:8" x14ac:dyDescent="0.2">
      <c r="A507" s="8" t="s">
        <v>1105</v>
      </c>
      <c r="H507" s="9"/>
    </row>
    <row r="508" spans="1:8" x14ac:dyDescent="0.2">
      <c r="A508" s="8"/>
      <c r="H508" s="9"/>
    </row>
    <row r="509" spans="1:8" x14ac:dyDescent="0.2">
      <c r="A509" s="8"/>
      <c r="H509" s="9"/>
    </row>
    <row r="510" spans="1:8" x14ac:dyDescent="0.2">
      <c r="A510" s="8"/>
      <c r="H510" s="9"/>
    </row>
    <row r="511" spans="1:8" x14ac:dyDescent="0.2">
      <c r="A511" s="8"/>
      <c r="H511" s="9"/>
    </row>
    <row r="512" spans="1:8" ht="17" thickBot="1" x14ac:dyDescent="0.25">
      <c r="A512" s="10"/>
      <c r="B512" s="11"/>
      <c r="C512" s="11"/>
      <c r="D512" s="11"/>
      <c r="E512" s="11"/>
      <c r="F512" s="11"/>
      <c r="G512" s="11"/>
      <c r="H512" s="13"/>
    </row>
    <row r="513" spans="1:8" ht="17" thickBot="1" x14ac:dyDescent="0.25"/>
    <row r="514" spans="1:8" x14ac:dyDescent="0.2">
      <c r="A514" s="12" t="s">
        <v>1719</v>
      </c>
      <c r="B514" s="6"/>
      <c r="C514" s="6"/>
      <c r="D514" s="6"/>
      <c r="E514" s="6"/>
      <c r="F514" s="6"/>
      <c r="G514" s="6"/>
      <c r="H514" s="7"/>
    </row>
    <row r="515" spans="1:8" x14ac:dyDescent="0.2">
      <c r="A515" s="138" t="s">
        <v>1720</v>
      </c>
      <c r="H515" s="9"/>
    </row>
    <row r="516" spans="1:8" x14ac:dyDescent="0.2">
      <c r="A516" s="8"/>
      <c r="H516" s="9"/>
    </row>
    <row r="517" spans="1:8" x14ac:dyDescent="0.2">
      <c r="A517" s="8"/>
      <c r="H517" s="9"/>
    </row>
    <row r="518" spans="1:8" x14ac:dyDescent="0.2">
      <c r="A518" s="8"/>
      <c r="C518" s="3"/>
      <c r="F518" s="3" t="s">
        <v>1113</v>
      </c>
      <c r="H518" s="9"/>
    </row>
    <row r="519" spans="1:8" x14ac:dyDescent="0.2">
      <c r="A519" s="8"/>
      <c r="H519" s="9"/>
    </row>
    <row r="520" spans="1:8" x14ac:dyDescent="0.2">
      <c r="A520" s="8"/>
      <c r="B520" s="3" t="s">
        <v>1706</v>
      </c>
      <c r="H520" s="9"/>
    </row>
    <row r="521" spans="1:8" x14ac:dyDescent="0.2">
      <c r="A521" s="8"/>
      <c r="B521" s="3" t="s">
        <v>1707</v>
      </c>
      <c r="H521" s="9"/>
    </row>
    <row r="522" spans="1:8" x14ac:dyDescent="0.2">
      <c r="A522" s="8"/>
      <c r="H522" s="9"/>
    </row>
    <row r="523" spans="1:8" x14ac:dyDescent="0.2">
      <c r="A523" s="8"/>
      <c r="H523" s="9"/>
    </row>
    <row r="524" spans="1:8" x14ac:dyDescent="0.2">
      <c r="A524" s="8"/>
      <c r="H524" s="9"/>
    </row>
    <row r="525" spans="1:8" x14ac:dyDescent="0.2">
      <c r="A525" s="8"/>
      <c r="H525" s="9"/>
    </row>
    <row r="526" spans="1:8" x14ac:dyDescent="0.2">
      <c r="A526" s="8"/>
      <c r="H526" s="9"/>
    </row>
    <row r="527" spans="1:8" x14ac:dyDescent="0.2">
      <c r="A527" s="8"/>
      <c r="H527" s="9"/>
    </row>
    <row r="528" spans="1:8" x14ac:dyDescent="0.2">
      <c r="A528" s="8"/>
      <c r="H528" s="9"/>
    </row>
    <row r="529" spans="1:8" x14ac:dyDescent="0.2">
      <c r="A529" s="8"/>
      <c r="B529" s="3"/>
      <c r="H529" s="9"/>
    </row>
    <row r="530" spans="1:8" x14ac:dyDescent="0.2">
      <c r="A530" s="8"/>
      <c r="B530" s="3"/>
      <c r="H530" s="9"/>
    </row>
    <row r="531" spans="1:8" x14ac:dyDescent="0.2">
      <c r="A531" s="8"/>
      <c r="H531" s="9"/>
    </row>
    <row r="532" spans="1:8" x14ac:dyDescent="0.2">
      <c r="A532" s="8" t="s">
        <v>1105</v>
      </c>
      <c r="H532" s="9"/>
    </row>
    <row r="533" spans="1:8" x14ac:dyDescent="0.2">
      <c r="A533" s="8"/>
      <c r="H533" s="9"/>
    </row>
    <row r="534" spans="1:8" x14ac:dyDescent="0.2">
      <c r="A534" s="8"/>
      <c r="H534" s="9"/>
    </row>
    <row r="535" spans="1:8" x14ac:dyDescent="0.2">
      <c r="A535" s="8" t="s">
        <v>1721</v>
      </c>
      <c r="H535" s="9"/>
    </row>
    <row r="536" spans="1:8" x14ac:dyDescent="0.2">
      <c r="A536" s="8" t="s">
        <v>1722</v>
      </c>
      <c r="H536" s="9"/>
    </row>
    <row r="537" spans="1:8" x14ac:dyDescent="0.2">
      <c r="A537" s="8" t="s">
        <v>1723</v>
      </c>
      <c r="H537" s="9"/>
    </row>
    <row r="538" spans="1:8" ht="17" thickBot="1" x14ac:dyDescent="0.25">
      <c r="A538" s="10"/>
      <c r="B538" s="11"/>
      <c r="C538" s="11"/>
      <c r="D538" s="11"/>
      <c r="E538" s="11"/>
      <c r="F538" s="11"/>
      <c r="G538" s="11"/>
      <c r="H538" s="13"/>
    </row>
    <row r="539" spans="1:8" ht="17" thickBot="1" x14ac:dyDescent="0.25"/>
    <row r="540" spans="1:8" x14ac:dyDescent="0.2">
      <c r="A540" s="12"/>
      <c r="B540" s="6"/>
      <c r="C540" s="6"/>
      <c r="D540" s="6"/>
      <c r="E540" s="6"/>
      <c r="F540" s="6"/>
      <c r="G540" s="6"/>
      <c r="H540" s="7"/>
    </row>
    <row r="541" spans="1:8" x14ac:dyDescent="0.2">
      <c r="A541" s="138" t="s">
        <v>1724</v>
      </c>
      <c r="H541" s="9"/>
    </row>
    <row r="542" spans="1:8" x14ac:dyDescent="0.2">
      <c r="A542" s="8"/>
      <c r="H542" s="9"/>
    </row>
    <row r="543" spans="1:8" x14ac:dyDescent="0.2">
      <c r="A543" s="8"/>
      <c r="H543" s="9"/>
    </row>
    <row r="544" spans="1:8" x14ac:dyDescent="0.2">
      <c r="A544" s="8"/>
      <c r="C544" s="3"/>
      <c r="F544" s="3" t="s">
        <v>1113</v>
      </c>
      <c r="H544" s="9"/>
    </row>
    <row r="545" spans="1:8" x14ac:dyDescent="0.2">
      <c r="A545" s="8"/>
      <c r="H545" s="9"/>
    </row>
    <row r="546" spans="1:8" x14ac:dyDescent="0.2">
      <c r="A546" s="8"/>
      <c r="B546" s="3" t="s">
        <v>1706</v>
      </c>
      <c r="H546" s="9"/>
    </row>
    <row r="547" spans="1:8" x14ac:dyDescent="0.2">
      <c r="A547" s="8"/>
      <c r="B547" s="3" t="s">
        <v>1707</v>
      </c>
      <c r="H547" s="9"/>
    </row>
    <row r="548" spans="1:8" x14ac:dyDescent="0.2">
      <c r="A548" s="8"/>
      <c r="H548" s="9"/>
    </row>
    <row r="549" spans="1:8" x14ac:dyDescent="0.2">
      <c r="A549" s="8"/>
      <c r="H549" s="9"/>
    </row>
    <row r="550" spans="1:8" x14ac:dyDescent="0.2">
      <c r="A550" s="8"/>
      <c r="H550" s="9"/>
    </row>
    <row r="551" spans="1:8" x14ac:dyDescent="0.2">
      <c r="A551" s="8"/>
      <c r="H551" s="9"/>
    </row>
    <row r="552" spans="1:8" x14ac:dyDescent="0.2">
      <c r="A552" s="8"/>
      <c r="H552" s="9"/>
    </row>
    <row r="553" spans="1:8" x14ac:dyDescent="0.2">
      <c r="A553" s="8"/>
      <c r="H553" s="9"/>
    </row>
    <row r="554" spans="1:8" x14ac:dyDescent="0.2">
      <c r="A554" s="8"/>
      <c r="H554" s="9"/>
    </row>
    <row r="555" spans="1:8" x14ac:dyDescent="0.2">
      <c r="A555" s="8"/>
      <c r="B555" s="3"/>
      <c r="H555" s="9"/>
    </row>
    <row r="556" spans="1:8" x14ac:dyDescent="0.2">
      <c r="A556" s="8"/>
      <c r="B556" s="3"/>
      <c r="H556" s="9"/>
    </row>
    <row r="557" spans="1:8" x14ac:dyDescent="0.2">
      <c r="A557" s="8"/>
      <c r="H557" s="9"/>
    </row>
    <row r="558" spans="1:8" x14ac:dyDescent="0.2">
      <c r="A558" s="8" t="s">
        <v>1105</v>
      </c>
      <c r="H558" s="9"/>
    </row>
    <row r="559" spans="1:8" x14ac:dyDescent="0.2">
      <c r="A559" s="8"/>
      <c r="H559" s="9"/>
    </row>
    <row r="560" spans="1:8" x14ac:dyDescent="0.2">
      <c r="A560" s="8"/>
      <c r="H560" s="9"/>
    </row>
    <row r="561" spans="1:8" x14ac:dyDescent="0.2">
      <c r="A561" s="8" t="s">
        <v>1725</v>
      </c>
      <c r="H561" s="9"/>
    </row>
    <row r="562" spans="1:8" x14ac:dyDescent="0.2">
      <c r="A562" s="8" t="s">
        <v>1726</v>
      </c>
      <c r="H562" s="9"/>
    </row>
    <row r="563" spans="1:8" x14ac:dyDescent="0.2">
      <c r="A563" s="8" t="s">
        <v>1727</v>
      </c>
      <c r="H563" s="9"/>
    </row>
    <row r="564" spans="1:8" ht="17" thickBot="1" x14ac:dyDescent="0.25">
      <c r="A564" s="10"/>
      <c r="B564" s="11"/>
      <c r="C564" s="11"/>
      <c r="D564" s="11"/>
      <c r="E564" s="11"/>
      <c r="F564" s="11"/>
      <c r="G564" s="11"/>
      <c r="H564" s="13"/>
    </row>
    <row r="565" spans="1:8" ht="17" thickBot="1" x14ac:dyDescent="0.25"/>
    <row r="566" spans="1:8" x14ac:dyDescent="0.2">
      <c r="A566" s="5" t="s">
        <v>1728</v>
      </c>
      <c r="B566" s="6"/>
      <c r="C566" s="6"/>
      <c r="D566" s="6"/>
      <c r="E566" s="6"/>
      <c r="F566" s="6"/>
      <c r="G566" s="6"/>
      <c r="H566" s="7"/>
    </row>
    <row r="567" spans="1:8" x14ac:dyDescent="0.2">
      <c r="A567" s="8" t="s">
        <v>1729</v>
      </c>
      <c r="H567" s="9"/>
    </row>
    <row r="568" spans="1:8" x14ac:dyDescent="0.2">
      <c r="A568" s="8" t="s">
        <v>1730</v>
      </c>
      <c r="H568" s="9"/>
    </row>
    <row r="569" spans="1:8" ht="17" thickBot="1" x14ac:dyDescent="0.25">
      <c r="A569" s="10" t="s">
        <v>1731</v>
      </c>
      <c r="B569" s="11"/>
      <c r="C569" s="11"/>
      <c r="D569" s="11"/>
      <c r="E569" s="11"/>
      <c r="F569" s="11"/>
      <c r="G569" s="11"/>
      <c r="H569" s="13"/>
    </row>
    <row r="571" spans="1:8" x14ac:dyDescent="0.2">
      <c r="A571" s="16" t="s">
        <v>220</v>
      </c>
      <c r="B571" s="16"/>
      <c r="C571" s="16"/>
      <c r="D571" s="16"/>
      <c r="E571" s="16"/>
      <c r="F571" s="16"/>
      <c r="G571" s="16"/>
      <c r="H571" s="16"/>
    </row>
    <row r="572" spans="1:8" x14ac:dyDescent="0.2">
      <c r="A572" s="1" t="s">
        <v>1732</v>
      </c>
    </row>
    <row r="573" spans="1:8" x14ac:dyDescent="0.2">
      <c r="A573" s="1" t="s">
        <v>1733</v>
      </c>
    </row>
    <row r="574" spans="1:8" x14ac:dyDescent="0.2">
      <c r="A574" s="1" t="s">
        <v>1734</v>
      </c>
    </row>
    <row r="575" spans="1:8" x14ac:dyDescent="0.2">
      <c r="A575" s="1" t="s">
        <v>1735</v>
      </c>
    </row>
    <row r="576" spans="1:8" x14ac:dyDescent="0.2">
      <c r="A576" s="1" t="s">
        <v>1736</v>
      </c>
    </row>
    <row r="577" spans="1:6" x14ac:dyDescent="0.2">
      <c r="A577" s="1" t="s">
        <v>1737</v>
      </c>
    </row>
    <row r="578" spans="1:6" x14ac:dyDescent="0.2">
      <c r="A578" s="1" t="s">
        <v>1239</v>
      </c>
    </row>
    <row r="579" spans="1:6" x14ac:dyDescent="0.2">
      <c r="F579" s="3" t="s">
        <v>2423</v>
      </c>
    </row>
    <row r="580" spans="1:6" x14ac:dyDescent="0.2">
      <c r="A580" s="8"/>
      <c r="C580" s="3"/>
      <c r="F580" s="3" t="s">
        <v>1113</v>
      </c>
    </row>
    <row r="581" spans="1:6" x14ac:dyDescent="0.2">
      <c r="A581" s="8"/>
    </row>
    <row r="582" spans="1:6" x14ac:dyDescent="0.2">
      <c r="A582" s="8"/>
      <c r="B582" s="3" t="s">
        <v>1738</v>
      </c>
    </row>
    <row r="583" spans="1:6" x14ac:dyDescent="0.2">
      <c r="A583" s="8"/>
      <c r="B583" s="3" t="s">
        <v>1707</v>
      </c>
    </row>
    <row r="584" spans="1:6" x14ac:dyDescent="0.2">
      <c r="A584" s="8"/>
    </row>
    <row r="585" spans="1:6" x14ac:dyDescent="0.2">
      <c r="A585" s="8"/>
    </row>
    <row r="586" spans="1:6" x14ac:dyDescent="0.2">
      <c r="A586" s="8"/>
    </row>
    <row r="587" spans="1:6" x14ac:dyDescent="0.2">
      <c r="A587" s="8"/>
    </row>
    <row r="588" spans="1:6" x14ac:dyDescent="0.2">
      <c r="A588" s="8"/>
    </row>
    <row r="589" spans="1:6" x14ac:dyDescent="0.2">
      <c r="A589" s="8"/>
    </row>
    <row r="590" spans="1:6" x14ac:dyDescent="0.2">
      <c r="A590" s="8"/>
    </row>
    <row r="591" spans="1:6" x14ac:dyDescent="0.2">
      <c r="A591" s="8"/>
      <c r="B591" s="3" t="s">
        <v>116</v>
      </c>
    </row>
    <row r="592" spans="1:6" x14ac:dyDescent="0.2">
      <c r="A592" s="8"/>
      <c r="B592" s="3" t="s">
        <v>19</v>
      </c>
    </row>
    <row r="593" spans="1:8" x14ac:dyDescent="0.2">
      <c r="A593" s="8"/>
    </row>
    <row r="594" spans="1:8" x14ac:dyDescent="0.2">
      <c r="A594" s="209" t="s">
        <v>1105</v>
      </c>
    </row>
    <row r="595" spans="1:8" x14ac:dyDescent="0.2">
      <c r="A595" s="209" t="s">
        <v>1130</v>
      </c>
    </row>
    <row r="596" spans="1:8" x14ac:dyDescent="0.2">
      <c r="A596" s="8"/>
    </row>
    <row r="597" spans="1:8" x14ac:dyDescent="0.2">
      <c r="A597" s="8"/>
    </row>
    <row r="598" spans="1:8" x14ac:dyDescent="0.2">
      <c r="A598" s="8"/>
    </row>
    <row r="599" spans="1:8" x14ac:dyDescent="0.2">
      <c r="A599" s="8"/>
    </row>
    <row r="600" spans="1:8" x14ac:dyDescent="0.2">
      <c r="A600" s="8" t="s">
        <v>585</v>
      </c>
    </row>
    <row r="601" spans="1:8" x14ac:dyDescent="0.2">
      <c r="A601" s="8" t="s">
        <v>1739</v>
      </c>
    </row>
    <row r="602" spans="1:8" x14ac:dyDescent="0.2">
      <c r="A602" s="8" t="s">
        <v>1740</v>
      </c>
    </row>
    <row r="603" spans="1:8" x14ac:dyDescent="0.2">
      <c r="A603" s="8" t="s">
        <v>1741</v>
      </c>
    </row>
    <row r="604" spans="1:8" x14ac:dyDescent="0.2">
      <c r="A604" s="8" t="s">
        <v>1742</v>
      </c>
    </row>
    <row r="605" spans="1:8" x14ac:dyDescent="0.2">
      <c r="A605" s="8" t="s">
        <v>1281</v>
      </c>
    </row>
    <row r="606" spans="1:8" x14ac:dyDescent="0.2">
      <c r="A606" s="8"/>
    </row>
    <row r="607" spans="1:8" x14ac:dyDescent="0.2">
      <c r="A607" s="224" t="s">
        <v>1391</v>
      </c>
      <c r="B607" s="16"/>
      <c r="C607" s="16"/>
      <c r="D607" s="16"/>
      <c r="E607" s="16"/>
      <c r="F607" s="16"/>
      <c r="G607" s="16"/>
      <c r="H607" s="16"/>
    </row>
    <row r="608" spans="1:8" x14ac:dyDescent="0.2">
      <c r="A608" s="1" t="s">
        <v>1743</v>
      </c>
    </row>
    <row r="609" spans="1:6" x14ac:dyDescent="0.2">
      <c r="A609" s="1" t="s">
        <v>1744</v>
      </c>
    </row>
    <row r="610" spans="1:6" x14ac:dyDescent="0.2">
      <c r="A610" s="1" t="s">
        <v>1745</v>
      </c>
    </row>
    <row r="611" spans="1:6" x14ac:dyDescent="0.2">
      <c r="A611" s="1" t="s">
        <v>1746</v>
      </c>
    </row>
    <row r="612" spans="1:6" x14ac:dyDescent="0.2">
      <c r="A612" s="1" t="s">
        <v>1747</v>
      </c>
    </row>
    <row r="613" spans="1:6" x14ac:dyDescent="0.2">
      <c r="A613" s="1" t="s">
        <v>1748</v>
      </c>
    </row>
    <row r="614" spans="1:6" x14ac:dyDescent="0.2">
      <c r="A614" s="1" t="s">
        <v>1239</v>
      </c>
    </row>
    <row r="616" spans="1:6" x14ac:dyDescent="0.2">
      <c r="A616" s="8"/>
      <c r="C616" s="3"/>
      <c r="F616" s="3" t="s">
        <v>1113</v>
      </c>
    </row>
    <row r="617" spans="1:6" x14ac:dyDescent="0.2">
      <c r="A617" s="8"/>
    </row>
    <row r="618" spans="1:6" x14ac:dyDescent="0.2">
      <c r="A618" s="8"/>
      <c r="B618" s="3" t="s">
        <v>1738</v>
      </c>
    </row>
    <row r="619" spans="1:6" x14ac:dyDescent="0.2">
      <c r="A619" s="8"/>
      <c r="B619" s="3"/>
    </row>
    <row r="620" spans="1:6" x14ac:dyDescent="0.2">
      <c r="A620" s="8"/>
    </row>
    <row r="621" spans="1:6" x14ac:dyDescent="0.2">
      <c r="A621" s="8"/>
    </row>
    <row r="622" spans="1:6" x14ac:dyDescent="0.2">
      <c r="A622" s="8"/>
    </row>
    <row r="623" spans="1:6" x14ac:dyDescent="0.2">
      <c r="A623" s="8"/>
    </row>
    <row r="624" spans="1:6" x14ac:dyDescent="0.2">
      <c r="A624" s="8"/>
    </row>
    <row r="625" spans="1:2" x14ac:dyDescent="0.2">
      <c r="A625" s="8"/>
    </row>
    <row r="626" spans="1:2" x14ac:dyDescent="0.2">
      <c r="A626" s="8"/>
    </row>
    <row r="627" spans="1:2" x14ac:dyDescent="0.2">
      <c r="A627" s="8"/>
      <c r="B627" s="3" t="s">
        <v>116</v>
      </c>
    </row>
    <row r="628" spans="1:2" x14ac:dyDescent="0.2">
      <c r="A628" s="8"/>
      <c r="B628" s="3" t="s">
        <v>19</v>
      </c>
    </row>
    <row r="629" spans="1:2" x14ac:dyDescent="0.2">
      <c r="A629" s="8"/>
    </row>
    <row r="630" spans="1:2" x14ac:dyDescent="0.2">
      <c r="A630" s="8" t="s">
        <v>1105</v>
      </c>
    </row>
    <row r="631" spans="1:2" x14ac:dyDescent="0.2">
      <c r="A631" s="8"/>
    </row>
    <row r="632" spans="1:2" x14ac:dyDescent="0.2">
      <c r="A632" s="8"/>
    </row>
    <row r="633" spans="1:2" x14ac:dyDescent="0.2">
      <c r="A633" s="8"/>
    </row>
    <row r="634" spans="1:2" x14ac:dyDescent="0.2">
      <c r="A634" s="8"/>
    </row>
    <row r="636" spans="1:2" x14ac:dyDescent="0.2">
      <c r="A636" s="1" t="s">
        <v>585</v>
      </c>
      <c r="B636" s="1" t="s">
        <v>1749</v>
      </c>
    </row>
    <row r="637" spans="1:2" x14ac:dyDescent="0.2">
      <c r="A637" s="1" t="s">
        <v>1750</v>
      </c>
    </row>
    <row r="638" spans="1:2" x14ac:dyDescent="0.2">
      <c r="A638" s="1" t="s">
        <v>1751</v>
      </c>
    </row>
    <row r="639" spans="1:2" x14ac:dyDescent="0.2">
      <c r="A639" s="1" t="s">
        <v>1752</v>
      </c>
    </row>
    <row r="641" spans="1:10" x14ac:dyDescent="0.2">
      <c r="A641" s="224" t="s">
        <v>1405</v>
      </c>
      <c r="B641" s="16"/>
      <c r="C641" s="16"/>
      <c r="D641" s="16"/>
      <c r="E641" s="16"/>
      <c r="F641" s="16"/>
      <c r="G641" s="16"/>
      <c r="H641" s="16"/>
    </row>
    <row r="642" spans="1:10" x14ac:dyDescent="0.2">
      <c r="A642" s="1" t="s">
        <v>1753</v>
      </c>
    </row>
    <row r="643" spans="1:10" x14ac:dyDescent="0.2">
      <c r="A643" s="1" t="s">
        <v>1754</v>
      </c>
    </row>
    <row r="644" spans="1:10" x14ac:dyDescent="0.2">
      <c r="A644" s="1" t="s">
        <v>1755</v>
      </c>
    </row>
    <row r="645" spans="1:10" x14ac:dyDescent="0.2">
      <c r="A645" s="1" t="s">
        <v>1756</v>
      </c>
      <c r="G645" s="337"/>
      <c r="H645" s="337"/>
      <c r="I645" s="337"/>
      <c r="J645" s="337"/>
    </row>
    <row r="646" spans="1:10" x14ac:dyDescent="0.2">
      <c r="A646" s="1" t="s">
        <v>1757</v>
      </c>
      <c r="G646" s="337"/>
      <c r="H646" s="337"/>
      <c r="I646" s="337"/>
      <c r="J646" s="337"/>
    </row>
    <row r="647" spans="1:10" x14ac:dyDescent="0.2">
      <c r="A647" s="1" t="s">
        <v>1758</v>
      </c>
      <c r="G647" s="337"/>
      <c r="H647" s="337"/>
      <c r="I647" s="337"/>
      <c r="J647" s="337"/>
    </row>
    <row r="648" spans="1:10" x14ac:dyDescent="0.2">
      <c r="A648" s="1" t="s">
        <v>1759</v>
      </c>
      <c r="G648" s="337"/>
      <c r="H648" s="337"/>
      <c r="I648" s="337"/>
      <c r="J648" s="337"/>
    </row>
    <row r="649" spans="1:10" x14ac:dyDescent="0.2">
      <c r="A649" s="1" t="s">
        <v>1239</v>
      </c>
      <c r="G649" s="337"/>
      <c r="H649" s="337"/>
      <c r="I649" s="337"/>
      <c r="J649" s="337"/>
    </row>
    <row r="650" spans="1:10" x14ac:dyDescent="0.2">
      <c r="G650" s="337"/>
      <c r="H650" s="337"/>
      <c r="I650" s="337"/>
      <c r="J650" s="337"/>
    </row>
    <row r="651" spans="1:10" x14ac:dyDescent="0.2">
      <c r="A651" s="8"/>
      <c r="C651" s="3"/>
      <c r="F651" s="3" t="s">
        <v>1113</v>
      </c>
      <c r="G651" s="337"/>
      <c r="H651" s="337"/>
      <c r="I651" s="337"/>
      <c r="J651" s="337"/>
    </row>
    <row r="652" spans="1:10" x14ac:dyDescent="0.2">
      <c r="A652" s="8"/>
      <c r="G652" s="337"/>
      <c r="H652" s="337"/>
      <c r="I652" s="337"/>
      <c r="J652" s="337"/>
    </row>
    <row r="653" spans="1:10" x14ac:dyDescent="0.2">
      <c r="A653" s="8"/>
      <c r="B653" s="3" t="s">
        <v>1706</v>
      </c>
      <c r="G653" s="337"/>
      <c r="H653" s="337"/>
      <c r="I653" s="337"/>
      <c r="J653" s="337"/>
    </row>
    <row r="654" spans="1:10" x14ac:dyDescent="0.2">
      <c r="A654" s="8"/>
      <c r="B654" s="3" t="s">
        <v>1707</v>
      </c>
      <c r="G654" s="337"/>
      <c r="H654" s="337"/>
      <c r="I654" s="337"/>
      <c r="J654" s="337"/>
    </row>
    <row r="655" spans="1:10" x14ac:dyDescent="0.2">
      <c r="A655" s="8"/>
    </row>
    <row r="656" spans="1:10" x14ac:dyDescent="0.2">
      <c r="A656" s="8"/>
    </row>
    <row r="657" spans="1:2" x14ac:dyDescent="0.2">
      <c r="A657" s="8"/>
    </row>
    <row r="658" spans="1:2" x14ac:dyDescent="0.2">
      <c r="A658" s="8"/>
    </row>
    <row r="659" spans="1:2" x14ac:dyDescent="0.2">
      <c r="A659" s="8"/>
    </row>
    <row r="660" spans="1:2" x14ac:dyDescent="0.2">
      <c r="A660" s="8"/>
    </row>
    <row r="661" spans="1:2" x14ac:dyDescent="0.2">
      <c r="A661" s="8"/>
    </row>
    <row r="662" spans="1:2" x14ac:dyDescent="0.2">
      <c r="A662" s="8"/>
      <c r="B662" s="3" t="s">
        <v>1760</v>
      </c>
    </row>
    <row r="663" spans="1:2" x14ac:dyDescent="0.2">
      <c r="A663" s="8"/>
      <c r="B663" s="3" t="s">
        <v>19</v>
      </c>
    </row>
    <row r="664" spans="1:2" x14ac:dyDescent="0.2">
      <c r="A664" s="8"/>
    </row>
    <row r="665" spans="1:2" x14ac:dyDescent="0.2">
      <c r="A665" s="8" t="s">
        <v>1105</v>
      </c>
    </row>
    <row r="666" spans="1:2" x14ac:dyDescent="0.2">
      <c r="A666" s="8"/>
    </row>
    <row r="667" spans="1:2" x14ac:dyDescent="0.2">
      <c r="A667" s="8"/>
    </row>
    <row r="668" spans="1:2" x14ac:dyDescent="0.2">
      <c r="A668" s="8"/>
    </row>
    <row r="669" spans="1:2" x14ac:dyDescent="0.2">
      <c r="A669" s="8"/>
    </row>
    <row r="671" spans="1:2" x14ac:dyDescent="0.2">
      <c r="A671" s="1" t="s">
        <v>585</v>
      </c>
      <c r="B671" s="1" t="s">
        <v>226</v>
      </c>
    </row>
    <row r="672" spans="1:2" x14ac:dyDescent="0.2">
      <c r="A672" s="1" t="s">
        <v>1761</v>
      </c>
    </row>
    <row r="673" spans="1:8" x14ac:dyDescent="0.2">
      <c r="A673" s="1" t="s">
        <v>1762</v>
      </c>
    </row>
    <row r="674" spans="1:8" x14ac:dyDescent="0.2">
      <c r="A674" s="1" t="s">
        <v>1763</v>
      </c>
    </row>
    <row r="676" spans="1:8" x14ac:dyDescent="0.2">
      <c r="A676" s="16" t="s">
        <v>2549</v>
      </c>
      <c r="B676" s="16"/>
      <c r="C676" s="16"/>
      <c r="D676" s="16"/>
      <c r="E676" s="16"/>
      <c r="F676" s="16"/>
      <c r="G676" s="16"/>
      <c r="H676" s="16"/>
    </row>
    <row r="677" spans="1:8" x14ac:dyDescent="0.2">
      <c r="A677" s="1" t="s">
        <v>2550</v>
      </c>
    </row>
    <row r="678" spans="1:8" x14ac:dyDescent="0.2">
      <c r="A678" s="1" t="s">
        <v>2551</v>
      </c>
    </row>
    <row r="679" spans="1:8" x14ac:dyDescent="0.2">
      <c r="A679" s="1" t="s">
        <v>2552</v>
      </c>
    </row>
    <row r="680" spans="1:8" x14ac:dyDescent="0.2">
      <c r="A680" s="1" t="s">
        <v>2553</v>
      </c>
    </row>
    <row r="681" spans="1:8" x14ac:dyDescent="0.2">
      <c r="A681" s="1" t="s">
        <v>2554</v>
      </c>
    </row>
    <row r="682" spans="1:8" x14ac:dyDescent="0.2">
      <c r="A682" s="1" t="s">
        <v>2555</v>
      </c>
    </row>
    <row r="683" spans="1:8" x14ac:dyDescent="0.2">
      <c r="A683" s="1" t="s">
        <v>2556</v>
      </c>
    </row>
    <row r="684" spans="1:8" x14ac:dyDescent="0.2">
      <c r="A684" s="1" t="s">
        <v>2557</v>
      </c>
    </row>
    <row r="686" spans="1:8" x14ac:dyDescent="0.2">
      <c r="A686" s="8"/>
      <c r="C686" s="3"/>
      <c r="F686" s="3" t="s">
        <v>1113</v>
      </c>
    </row>
    <row r="687" spans="1:8" x14ac:dyDescent="0.2">
      <c r="A687" s="8"/>
    </row>
    <row r="688" spans="1:8" x14ac:dyDescent="0.2">
      <c r="A688" s="8"/>
      <c r="B688" s="3" t="s">
        <v>1706</v>
      </c>
    </row>
    <row r="689" spans="1:2" x14ac:dyDescent="0.2">
      <c r="A689" s="8"/>
      <c r="B689" s="3" t="s">
        <v>1707</v>
      </c>
    </row>
    <row r="690" spans="1:2" x14ac:dyDescent="0.2">
      <c r="A690" s="8"/>
    </row>
    <row r="691" spans="1:2" x14ac:dyDescent="0.2">
      <c r="A691" s="8"/>
    </row>
    <row r="692" spans="1:2" x14ac:dyDescent="0.2">
      <c r="A692" s="8"/>
    </row>
    <row r="693" spans="1:2" x14ac:dyDescent="0.2">
      <c r="A693" s="8"/>
    </row>
    <row r="694" spans="1:2" x14ac:dyDescent="0.2">
      <c r="A694" s="8"/>
    </row>
    <row r="695" spans="1:2" x14ac:dyDescent="0.2">
      <c r="A695" s="8"/>
    </row>
    <row r="696" spans="1:2" x14ac:dyDescent="0.2">
      <c r="A696" s="8"/>
    </row>
    <row r="697" spans="1:2" x14ac:dyDescent="0.2">
      <c r="A697" s="8"/>
      <c r="B697" s="3" t="s">
        <v>1760</v>
      </c>
    </row>
    <row r="698" spans="1:2" x14ac:dyDescent="0.2">
      <c r="A698" s="8"/>
      <c r="B698" s="3" t="s">
        <v>19</v>
      </c>
    </row>
    <row r="699" spans="1:2" x14ac:dyDescent="0.2">
      <c r="A699" s="8"/>
    </row>
    <row r="700" spans="1:2" x14ac:dyDescent="0.2">
      <c r="A700" s="8" t="s">
        <v>1105</v>
      </c>
    </row>
    <row r="701" spans="1:2" x14ac:dyDescent="0.2">
      <c r="A701" s="8"/>
    </row>
    <row r="702" spans="1:2" x14ac:dyDescent="0.2">
      <c r="A702" s="8"/>
    </row>
    <row r="703" spans="1:2" x14ac:dyDescent="0.2">
      <c r="A703" s="1" t="s">
        <v>1777</v>
      </c>
    </row>
    <row r="705" spans="1:8" x14ac:dyDescent="0.2">
      <c r="A705" s="16" t="s">
        <v>2558</v>
      </c>
      <c r="B705" s="16"/>
      <c r="C705" s="16"/>
      <c r="D705" s="16"/>
      <c r="E705" s="16"/>
      <c r="F705" s="16"/>
      <c r="G705" s="16"/>
      <c r="H705" s="16"/>
    </row>
    <row r="706" spans="1:8" x14ac:dyDescent="0.2">
      <c r="A706" s="1" t="s">
        <v>2559</v>
      </c>
    </row>
    <row r="707" spans="1:8" x14ac:dyDescent="0.2">
      <c r="A707" s="1" t="s">
        <v>2560</v>
      </c>
    </row>
    <row r="708" spans="1:8" x14ac:dyDescent="0.2">
      <c r="A708" s="1" t="s">
        <v>2561</v>
      </c>
    </row>
    <row r="709" spans="1:8" x14ac:dyDescent="0.2">
      <c r="A709" s="1" t="s">
        <v>2562</v>
      </c>
    </row>
    <row r="710" spans="1:8" x14ac:dyDescent="0.2">
      <c r="A710" s="1" t="s">
        <v>2563</v>
      </c>
    </row>
    <row r="713" spans="1:8" x14ac:dyDescent="0.2">
      <c r="A713" s="8"/>
      <c r="C713" s="3"/>
      <c r="F713" s="3" t="s">
        <v>1113</v>
      </c>
    </row>
    <row r="714" spans="1:8" x14ac:dyDescent="0.2">
      <c r="A714" s="8"/>
    </row>
    <row r="715" spans="1:8" x14ac:dyDescent="0.2">
      <c r="A715" s="8"/>
      <c r="B715" s="3" t="s">
        <v>1738</v>
      </c>
      <c r="G715" s="1" t="s">
        <v>2564</v>
      </c>
    </row>
    <row r="716" spans="1:8" x14ac:dyDescent="0.2">
      <c r="A716" s="8"/>
      <c r="B716" s="3" t="s">
        <v>1707</v>
      </c>
      <c r="G716" s="1" t="s">
        <v>2576</v>
      </c>
    </row>
    <row r="717" spans="1:8" x14ac:dyDescent="0.2">
      <c r="A717" s="8"/>
      <c r="G717" s="1" t="s">
        <v>2565</v>
      </c>
    </row>
    <row r="718" spans="1:8" x14ac:dyDescent="0.2">
      <c r="A718" s="8"/>
    </row>
    <row r="719" spans="1:8" x14ac:dyDescent="0.2">
      <c r="A719" s="8"/>
      <c r="G719" s="1" t="s">
        <v>2566</v>
      </c>
    </row>
    <row r="720" spans="1:8" x14ac:dyDescent="0.2">
      <c r="A720" s="8"/>
      <c r="G720" s="1" t="s">
        <v>2577</v>
      </c>
    </row>
    <row r="721" spans="1:9" x14ac:dyDescent="0.2">
      <c r="A721" s="8"/>
    </row>
    <row r="722" spans="1:9" x14ac:dyDescent="0.2">
      <c r="A722" s="8"/>
      <c r="G722" s="1" t="s">
        <v>2567</v>
      </c>
    </row>
    <row r="723" spans="1:9" x14ac:dyDescent="0.2">
      <c r="A723" s="8"/>
    </row>
    <row r="724" spans="1:9" x14ac:dyDescent="0.2">
      <c r="A724" s="8"/>
      <c r="B724" s="3" t="s">
        <v>1760</v>
      </c>
      <c r="G724" s="3" t="s">
        <v>2568</v>
      </c>
      <c r="H724" s="3" t="s">
        <v>1105</v>
      </c>
      <c r="I724" s="3" t="s">
        <v>1113</v>
      </c>
    </row>
    <row r="725" spans="1:9" x14ac:dyDescent="0.2">
      <c r="A725" s="8"/>
      <c r="B725" s="3" t="s">
        <v>19</v>
      </c>
      <c r="G725" s="3" t="s">
        <v>2569</v>
      </c>
      <c r="H725" s="3" t="s">
        <v>2570</v>
      </c>
      <c r="I725" s="3" t="s">
        <v>2571</v>
      </c>
    </row>
    <row r="726" spans="1:9" x14ac:dyDescent="0.2">
      <c r="A726" s="8"/>
      <c r="G726" s="3" t="s">
        <v>2572</v>
      </c>
      <c r="H726" s="3" t="s">
        <v>2570</v>
      </c>
      <c r="I726" s="3" t="s">
        <v>2573</v>
      </c>
    </row>
    <row r="727" spans="1:9" x14ac:dyDescent="0.2">
      <c r="A727" s="8" t="s">
        <v>1105</v>
      </c>
    </row>
    <row r="728" spans="1:9" x14ac:dyDescent="0.2">
      <c r="A728" s="8"/>
      <c r="G728" s="1" t="s">
        <v>230</v>
      </c>
      <c r="H728" s="3" t="s">
        <v>2570</v>
      </c>
      <c r="I728" s="1" t="s">
        <v>2574</v>
      </c>
    </row>
    <row r="731" spans="1:9" x14ac:dyDescent="0.2">
      <c r="A731" s="4" t="s">
        <v>2575</v>
      </c>
    </row>
    <row r="733" spans="1:9" x14ac:dyDescent="0.2">
      <c r="A733" s="16" t="s">
        <v>2578</v>
      </c>
      <c r="B733" s="16"/>
      <c r="C733" s="16"/>
      <c r="D733" s="16"/>
      <c r="E733" s="16"/>
      <c r="F733" s="16"/>
      <c r="G733" s="16"/>
      <c r="H733" s="16"/>
    </row>
    <row r="735" spans="1:9" x14ac:dyDescent="0.2">
      <c r="A735" s="1" t="s">
        <v>2579</v>
      </c>
    </row>
    <row r="736" spans="1:9" x14ac:dyDescent="0.2">
      <c r="A736" s="1" t="s">
        <v>2580</v>
      </c>
    </row>
    <row r="737" spans="1:8" x14ac:dyDescent="0.2">
      <c r="A737" s="1" t="s">
        <v>2581</v>
      </c>
    </row>
    <row r="738" spans="1:8" x14ac:dyDescent="0.2">
      <c r="A738" s="1" t="s">
        <v>1811</v>
      </c>
    </row>
    <row r="739" spans="1:8" x14ac:dyDescent="0.2">
      <c r="A739" s="1" t="s">
        <v>2582</v>
      </c>
    </row>
    <row r="740" spans="1:8" x14ac:dyDescent="0.2">
      <c r="A740" s="1" t="s">
        <v>2583</v>
      </c>
    </row>
    <row r="741" spans="1:8" x14ac:dyDescent="0.2">
      <c r="A741" s="1" t="s">
        <v>2584</v>
      </c>
    </row>
    <row r="742" spans="1:8" x14ac:dyDescent="0.2">
      <c r="A742" s="1" t="s">
        <v>2585</v>
      </c>
    </row>
    <row r="743" spans="1:8" x14ac:dyDescent="0.2">
      <c r="A743" s="1" t="s">
        <v>2586</v>
      </c>
    </row>
    <row r="746" spans="1:8" x14ac:dyDescent="0.2">
      <c r="A746" s="8"/>
      <c r="C746" s="3"/>
      <c r="F746" s="3" t="s">
        <v>1113</v>
      </c>
    </row>
    <row r="747" spans="1:8" x14ac:dyDescent="0.2">
      <c r="A747" s="8"/>
      <c r="D747" s="17" t="s">
        <v>116</v>
      </c>
    </row>
    <row r="748" spans="1:8" x14ac:dyDescent="0.2">
      <c r="A748" s="8"/>
      <c r="B748" s="3" t="s">
        <v>1738</v>
      </c>
    </row>
    <row r="749" spans="1:8" x14ac:dyDescent="0.2">
      <c r="A749" s="8"/>
      <c r="B749" s="3" t="s">
        <v>1707</v>
      </c>
      <c r="H749" s="1" t="s">
        <v>2587</v>
      </c>
    </row>
    <row r="750" spans="1:8" x14ac:dyDescent="0.2">
      <c r="A750" s="8"/>
      <c r="H750" s="1" t="s">
        <v>2588</v>
      </c>
    </row>
    <row r="751" spans="1:8" x14ac:dyDescent="0.2">
      <c r="A751" s="8"/>
      <c r="H751" s="1" t="s">
        <v>2589</v>
      </c>
    </row>
    <row r="752" spans="1:8" x14ac:dyDescent="0.2">
      <c r="A752" s="8"/>
      <c r="H752" s="1" t="s">
        <v>2589</v>
      </c>
    </row>
    <row r="753" spans="1:2" x14ac:dyDescent="0.2">
      <c r="A753" s="8"/>
    </row>
    <row r="754" spans="1:2" x14ac:dyDescent="0.2">
      <c r="A754" s="8"/>
    </row>
    <row r="755" spans="1:2" x14ac:dyDescent="0.2">
      <c r="A755" s="8"/>
    </row>
    <row r="756" spans="1:2" x14ac:dyDescent="0.2">
      <c r="A756" s="8"/>
    </row>
    <row r="757" spans="1:2" x14ac:dyDescent="0.2">
      <c r="A757" s="8"/>
      <c r="B757" s="3" t="s">
        <v>1760</v>
      </c>
    </row>
    <row r="758" spans="1:2" x14ac:dyDescent="0.2">
      <c r="A758" s="8"/>
      <c r="B758" s="3" t="s">
        <v>19</v>
      </c>
    </row>
    <row r="759" spans="1:2" x14ac:dyDescent="0.2">
      <c r="A759" s="8"/>
    </row>
    <row r="760" spans="1:2" x14ac:dyDescent="0.2">
      <c r="A760" s="8" t="s">
        <v>1105</v>
      </c>
    </row>
    <row r="761" spans="1:2" x14ac:dyDescent="0.2">
      <c r="A761" s="8"/>
    </row>
  </sheetData>
  <mergeCells count="24">
    <mergeCell ref="C82:D82"/>
    <mergeCell ref="E82:F82"/>
    <mergeCell ref="C18:D18"/>
    <mergeCell ref="E18:F18"/>
    <mergeCell ref="C50:D50"/>
    <mergeCell ref="E50:F50"/>
    <mergeCell ref="C359:D359"/>
    <mergeCell ref="E359:F359"/>
    <mergeCell ref="C224:D224"/>
    <mergeCell ref="E224:F224"/>
    <mergeCell ref="C254:D254"/>
    <mergeCell ref="E254:F254"/>
    <mergeCell ref="C286:D286"/>
    <mergeCell ref="E286:F286"/>
    <mergeCell ref="C108:D108"/>
    <mergeCell ref="E108:F108"/>
    <mergeCell ref="C169:D169"/>
    <mergeCell ref="E169:F169"/>
    <mergeCell ref="C307:D307"/>
    <mergeCell ref="E307:F307"/>
    <mergeCell ref="C197:D197"/>
    <mergeCell ref="E197:F197"/>
    <mergeCell ref="C146:D146"/>
    <mergeCell ref="E146:F146"/>
  </mergeCells>
  <pageMargins left="0.7" right="0.7" top="0.75" bottom="0.75" header="0.3" footer="0.3"/>
  <pageSetup paperSize="9" orientation="portrait" horizontalDpi="0" verticalDpi="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2D5946-6E85-0F45-93BE-4E05107B6075}">
  <dimension ref="A1:N436"/>
  <sheetViews>
    <sheetView rightToLeft="1" zoomScale="280" zoomScaleNormal="280" workbookViewId="0">
      <selection sqref="A1:XFD1"/>
    </sheetView>
  </sheetViews>
  <sheetFormatPr baseColWidth="10" defaultColWidth="10.83203125" defaultRowHeight="16" x14ac:dyDescent="0.2"/>
  <cols>
    <col min="1" max="16384" width="10.83203125" style="1"/>
  </cols>
  <sheetData>
    <row r="1" spans="1:14" x14ac:dyDescent="0.2">
      <c r="A1" s="4" t="s">
        <v>2590</v>
      </c>
      <c r="B1" s="4"/>
      <c r="C1" s="4"/>
      <c r="D1" s="4"/>
      <c r="E1" s="4"/>
      <c r="F1" s="4"/>
      <c r="G1" s="14"/>
      <c r="H1" s="141">
        <v>45664</v>
      </c>
    </row>
    <row r="2" spans="1:14" ht="17" thickBot="1" x14ac:dyDescent="0.25"/>
    <row r="3" spans="1:14" x14ac:dyDescent="0.2">
      <c r="A3" s="12" t="s">
        <v>2591</v>
      </c>
      <c r="B3" s="6"/>
      <c r="C3" s="6"/>
      <c r="D3" s="6"/>
      <c r="E3" s="6"/>
      <c r="F3" s="6"/>
      <c r="G3" s="6"/>
      <c r="H3" s="7"/>
    </row>
    <row r="4" spans="1:14" x14ac:dyDescent="0.2">
      <c r="A4" s="8" t="s">
        <v>2592</v>
      </c>
      <c r="H4" s="9"/>
    </row>
    <row r="5" spans="1:14" x14ac:dyDescent="0.2">
      <c r="A5" s="8" t="s">
        <v>2593</v>
      </c>
      <c r="H5" s="9"/>
    </row>
    <row r="6" spans="1:14" x14ac:dyDescent="0.2">
      <c r="A6" s="8" t="s">
        <v>2594</v>
      </c>
      <c r="H6" s="9"/>
    </row>
    <row r="7" spans="1:14" ht="17" thickBot="1" x14ac:dyDescent="0.25">
      <c r="A7" s="10" t="s">
        <v>2595</v>
      </c>
      <c r="B7" s="11"/>
      <c r="C7" s="11"/>
      <c r="D7" s="11"/>
      <c r="E7" s="11"/>
      <c r="F7" s="11"/>
      <c r="G7" s="11"/>
      <c r="H7" s="13"/>
    </row>
    <row r="9" spans="1:14" x14ac:dyDescent="0.2">
      <c r="A9" s="16" t="s">
        <v>1764</v>
      </c>
      <c r="B9" s="16"/>
      <c r="C9" s="16"/>
      <c r="D9" s="16"/>
      <c r="E9" s="16"/>
      <c r="F9" s="16"/>
      <c r="G9" s="16"/>
      <c r="H9" s="16"/>
    </row>
    <row r="10" spans="1:14" x14ac:dyDescent="0.2">
      <c r="A10" s="1" t="s">
        <v>1765</v>
      </c>
      <c r="I10" s="4" t="s">
        <v>2596</v>
      </c>
    </row>
    <row r="11" spans="1:14" x14ac:dyDescent="0.2">
      <c r="A11" s="1" t="s">
        <v>1766</v>
      </c>
      <c r="I11" s="1" t="s">
        <v>2597</v>
      </c>
    </row>
    <row r="12" spans="1:14" x14ac:dyDescent="0.2">
      <c r="A12" s="1" t="s">
        <v>1767</v>
      </c>
      <c r="I12" s="1" t="s">
        <v>2598</v>
      </c>
    </row>
    <row r="13" spans="1:14" x14ac:dyDescent="0.2">
      <c r="A13" s="1" t="s">
        <v>1768</v>
      </c>
    </row>
    <row r="14" spans="1:14" x14ac:dyDescent="0.2">
      <c r="A14" s="1" t="s">
        <v>1769</v>
      </c>
      <c r="I14" s="4" t="s">
        <v>2599</v>
      </c>
    </row>
    <row r="15" spans="1:14" ht="17" thickBot="1" x14ac:dyDescent="0.25">
      <c r="A15" s="1" t="s">
        <v>1770</v>
      </c>
      <c r="I15" s="1" t="s">
        <v>2600</v>
      </c>
    </row>
    <row r="16" spans="1:14" x14ac:dyDescent="0.2">
      <c r="A16" s="1" t="s">
        <v>1510</v>
      </c>
      <c r="I16" s="1" t="s">
        <v>2601</v>
      </c>
      <c r="M16" s="5"/>
      <c r="N16" s="7"/>
    </row>
    <row r="17" spans="1:14" x14ac:dyDescent="0.2">
      <c r="I17" s="1" t="s">
        <v>2602</v>
      </c>
      <c r="M17" s="8"/>
      <c r="N17" s="9"/>
    </row>
    <row r="18" spans="1:14" x14ac:dyDescent="0.2">
      <c r="M18" s="379" t="s">
        <v>2616</v>
      </c>
      <c r="N18" s="380"/>
    </row>
    <row r="19" spans="1:14" x14ac:dyDescent="0.2">
      <c r="F19" s="3" t="s">
        <v>2423</v>
      </c>
      <c r="I19" s="1" t="s">
        <v>2603</v>
      </c>
      <c r="M19" s="8"/>
      <c r="N19" s="9"/>
    </row>
    <row r="20" spans="1:14" ht="17" thickBot="1" x14ac:dyDescent="0.25">
      <c r="A20" s="8"/>
      <c r="C20" s="3"/>
      <c r="F20" s="3" t="s">
        <v>1113</v>
      </c>
      <c r="I20" s="1" t="s">
        <v>2604</v>
      </c>
      <c r="M20" s="10"/>
      <c r="N20" s="13"/>
    </row>
    <row r="21" spans="1:14" x14ac:dyDescent="0.2">
      <c r="A21" s="8"/>
      <c r="I21" s="1" t="s">
        <v>2605</v>
      </c>
    </row>
    <row r="22" spans="1:14" x14ac:dyDescent="0.2">
      <c r="A22" s="8"/>
      <c r="B22" s="3" t="s">
        <v>1738</v>
      </c>
      <c r="I22" s="1" t="s">
        <v>2606</v>
      </c>
    </row>
    <row r="23" spans="1:14" x14ac:dyDescent="0.2">
      <c r="A23" s="8"/>
      <c r="B23" s="3" t="s">
        <v>1707</v>
      </c>
    </row>
    <row r="24" spans="1:14" x14ac:dyDescent="0.2">
      <c r="A24" s="8"/>
      <c r="I24" s="1" t="s">
        <v>2607</v>
      </c>
    </row>
    <row r="25" spans="1:14" x14ac:dyDescent="0.2">
      <c r="A25" s="8"/>
    </row>
    <row r="26" spans="1:14" x14ac:dyDescent="0.2">
      <c r="A26" s="8"/>
    </row>
    <row r="27" spans="1:14" x14ac:dyDescent="0.2">
      <c r="A27" s="8"/>
    </row>
    <row r="28" spans="1:14" x14ac:dyDescent="0.2">
      <c r="A28" s="8"/>
      <c r="I28" s="1" t="s">
        <v>2608</v>
      </c>
    </row>
    <row r="29" spans="1:14" x14ac:dyDescent="0.2">
      <c r="A29" s="8"/>
      <c r="I29" s="1" t="s">
        <v>2609</v>
      </c>
    </row>
    <row r="30" spans="1:14" x14ac:dyDescent="0.2">
      <c r="A30" s="8"/>
    </row>
    <row r="31" spans="1:14" x14ac:dyDescent="0.2">
      <c r="A31" s="8"/>
      <c r="B31" s="3" t="s">
        <v>1760</v>
      </c>
      <c r="I31" s="1" t="s">
        <v>2610</v>
      </c>
      <c r="M31" s="1" t="s">
        <v>2613</v>
      </c>
    </row>
    <row r="32" spans="1:14" x14ac:dyDescent="0.2">
      <c r="A32" s="8"/>
      <c r="B32" s="3" t="s">
        <v>19</v>
      </c>
      <c r="I32" s="1" t="s">
        <v>2611</v>
      </c>
      <c r="M32" s="1" t="s">
        <v>2614</v>
      </c>
    </row>
    <row r="33" spans="1:13" x14ac:dyDescent="0.2">
      <c r="A33" s="8"/>
    </row>
    <row r="34" spans="1:13" x14ac:dyDescent="0.2">
      <c r="A34" s="209" t="s">
        <v>1105</v>
      </c>
    </row>
    <row r="35" spans="1:13" x14ac:dyDescent="0.2">
      <c r="A35" s="209" t="s">
        <v>1130</v>
      </c>
    </row>
    <row r="36" spans="1:13" x14ac:dyDescent="0.2">
      <c r="A36" s="8"/>
      <c r="I36" s="1" t="s">
        <v>2612</v>
      </c>
      <c r="M36" s="1" t="s">
        <v>2615</v>
      </c>
    </row>
    <row r="37" spans="1:13" x14ac:dyDescent="0.2">
      <c r="A37" s="8"/>
      <c r="I37" s="1" t="s">
        <v>2618</v>
      </c>
    </row>
    <row r="38" spans="1:13" x14ac:dyDescent="0.2">
      <c r="A38" s="8"/>
    </row>
    <row r="39" spans="1:13" x14ac:dyDescent="0.2">
      <c r="A39" s="4" t="s">
        <v>2617</v>
      </c>
    </row>
    <row r="40" spans="1:13" x14ac:dyDescent="0.2">
      <c r="A40" s="1" t="s">
        <v>1771</v>
      </c>
    </row>
    <row r="41" spans="1:13" x14ac:dyDescent="0.2">
      <c r="A41" s="1" t="s">
        <v>1772</v>
      </c>
    </row>
    <row r="42" spans="1:13" ht="17" thickBot="1" x14ac:dyDescent="0.25"/>
    <row r="43" spans="1:13" x14ac:dyDescent="0.2">
      <c r="A43" s="8"/>
      <c r="C43" s="373" t="s">
        <v>1526</v>
      </c>
      <c r="D43" s="374"/>
      <c r="E43" s="377" t="s">
        <v>1527</v>
      </c>
      <c r="F43" s="378"/>
    </row>
    <row r="44" spans="1:13" ht="17" thickBot="1" x14ac:dyDescent="0.25">
      <c r="A44" s="8"/>
      <c r="C44" s="138" t="s">
        <v>1528</v>
      </c>
      <c r="D44" s="139" t="s">
        <v>1529</v>
      </c>
      <c r="E44" s="225" t="s">
        <v>1528</v>
      </c>
      <c r="F44" s="226" t="s">
        <v>1529</v>
      </c>
    </row>
    <row r="45" spans="1:13" x14ac:dyDescent="0.2">
      <c r="A45" s="193" t="s">
        <v>1530</v>
      </c>
      <c r="B45" s="201" t="s">
        <v>1531</v>
      </c>
      <c r="C45" s="220" t="s">
        <v>1532</v>
      </c>
      <c r="D45" s="221" t="s">
        <v>1533</v>
      </c>
      <c r="E45" s="227" t="s">
        <v>1534</v>
      </c>
      <c r="F45" s="228" t="s">
        <v>1533</v>
      </c>
    </row>
    <row r="46" spans="1:13" x14ac:dyDescent="0.2">
      <c r="A46" s="194" t="s">
        <v>1535</v>
      </c>
      <c r="B46" s="151" t="s">
        <v>1536</v>
      </c>
      <c r="C46" s="203" t="s">
        <v>1537</v>
      </c>
      <c r="D46" s="204" t="s">
        <v>1538</v>
      </c>
      <c r="E46" s="229" t="s">
        <v>1539</v>
      </c>
      <c r="F46" s="230" t="s">
        <v>1540</v>
      </c>
      <c r="H46" s="1" t="s">
        <v>1773</v>
      </c>
    </row>
    <row r="47" spans="1:13" x14ac:dyDescent="0.2">
      <c r="A47" s="194" t="s">
        <v>1541</v>
      </c>
      <c r="B47" s="151" t="s">
        <v>1542</v>
      </c>
      <c r="C47" s="203" t="s">
        <v>1537</v>
      </c>
      <c r="D47" s="208" t="s">
        <v>1540</v>
      </c>
      <c r="E47" s="229" t="s">
        <v>1539</v>
      </c>
      <c r="F47" s="230" t="s">
        <v>1538</v>
      </c>
      <c r="H47" s="1" t="s">
        <v>1774</v>
      </c>
    </row>
    <row r="48" spans="1:13" x14ac:dyDescent="0.2">
      <c r="A48" s="194" t="s">
        <v>1543</v>
      </c>
      <c r="B48" s="151">
        <v>1</v>
      </c>
      <c r="C48" s="203" t="s">
        <v>1537</v>
      </c>
      <c r="D48" s="205" t="s">
        <v>1544</v>
      </c>
      <c r="E48" s="229" t="s">
        <v>1539</v>
      </c>
      <c r="F48" s="231" t="s">
        <v>1544</v>
      </c>
      <c r="H48" s="1" t="s">
        <v>1775</v>
      </c>
    </row>
    <row r="49" spans="1:10" x14ac:dyDescent="0.2">
      <c r="A49" s="194" t="s">
        <v>1545</v>
      </c>
      <c r="B49" s="151" t="s">
        <v>1546</v>
      </c>
      <c r="C49" s="203" t="s">
        <v>1547</v>
      </c>
      <c r="D49" s="205">
        <v>0</v>
      </c>
      <c r="E49" s="232" t="s">
        <v>1548</v>
      </c>
      <c r="F49" s="231" t="s">
        <v>1549</v>
      </c>
      <c r="H49" s="1" t="s">
        <v>1776</v>
      </c>
    </row>
    <row r="50" spans="1:10" ht="32" thickBot="1" x14ac:dyDescent="0.25">
      <c r="A50" s="194" t="s">
        <v>1550</v>
      </c>
      <c r="B50" s="151" t="s">
        <v>1551</v>
      </c>
      <c r="C50" s="206" t="s">
        <v>1552</v>
      </c>
      <c r="D50" s="207" t="s">
        <v>1540</v>
      </c>
      <c r="E50" s="233" t="s">
        <v>1552</v>
      </c>
      <c r="F50" s="234" t="s">
        <v>1538</v>
      </c>
    </row>
    <row r="51" spans="1:10" ht="17" thickBot="1" x14ac:dyDescent="0.25">
      <c r="H51" s="339" t="s">
        <v>1777</v>
      </c>
    </row>
    <row r="53" spans="1:10" x14ac:dyDescent="0.2">
      <c r="A53" s="16" t="s">
        <v>1778</v>
      </c>
      <c r="B53" s="16"/>
      <c r="C53" s="16"/>
      <c r="D53" s="16"/>
      <c r="E53" s="16"/>
      <c r="F53" s="16"/>
      <c r="G53" s="16"/>
      <c r="H53" s="16"/>
    </row>
    <row r="54" spans="1:10" x14ac:dyDescent="0.2">
      <c r="A54" s="1" t="s">
        <v>2619</v>
      </c>
    </row>
    <row r="55" spans="1:10" x14ac:dyDescent="0.2">
      <c r="A55" s="1" t="s">
        <v>1779</v>
      </c>
      <c r="J55" s="1" t="s">
        <v>2620</v>
      </c>
    </row>
    <row r="56" spans="1:10" x14ac:dyDescent="0.2">
      <c r="A56" s="1" t="s">
        <v>1767</v>
      </c>
      <c r="J56" s="1" t="s">
        <v>2621</v>
      </c>
    </row>
    <row r="57" spans="1:10" x14ac:dyDescent="0.2">
      <c r="A57" s="1" t="s">
        <v>1780</v>
      </c>
      <c r="J57" s="1" t="s">
        <v>2622</v>
      </c>
    </row>
    <row r="58" spans="1:10" x14ac:dyDescent="0.2">
      <c r="A58" s="1" t="s">
        <v>1781</v>
      </c>
      <c r="J58" s="1" t="s">
        <v>2623</v>
      </c>
    </row>
    <row r="59" spans="1:10" x14ac:dyDescent="0.2">
      <c r="A59" s="1" t="s">
        <v>1782</v>
      </c>
      <c r="J59" s="1" t="s">
        <v>2624</v>
      </c>
    </row>
    <row r="60" spans="1:10" x14ac:dyDescent="0.2">
      <c r="A60" s="1" t="s">
        <v>1239</v>
      </c>
      <c r="J60" s="1" t="s">
        <v>2625</v>
      </c>
    </row>
    <row r="61" spans="1:10" x14ac:dyDescent="0.2">
      <c r="J61" s="1" t="s">
        <v>2605</v>
      </c>
    </row>
    <row r="62" spans="1:10" x14ac:dyDescent="0.2">
      <c r="J62" s="1" t="s">
        <v>2606</v>
      </c>
    </row>
    <row r="64" spans="1:10" x14ac:dyDescent="0.2">
      <c r="A64" s="8"/>
      <c r="C64" s="3"/>
      <c r="F64" s="3" t="s">
        <v>1113</v>
      </c>
      <c r="J64" s="340" t="s">
        <v>2626</v>
      </c>
    </row>
    <row r="65" spans="1:10" x14ac:dyDescent="0.2">
      <c r="A65" s="8"/>
      <c r="J65" s="1" t="s">
        <v>2627</v>
      </c>
    </row>
    <row r="66" spans="1:10" x14ac:dyDescent="0.2">
      <c r="A66" s="8"/>
      <c r="B66" s="3" t="s">
        <v>1738</v>
      </c>
      <c r="J66" s="1" t="s">
        <v>2628</v>
      </c>
    </row>
    <row r="67" spans="1:10" x14ac:dyDescent="0.2">
      <c r="A67" s="8"/>
      <c r="B67" s="3" t="s">
        <v>1707</v>
      </c>
    </row>
    <row r="68" spans="1:10" x14ac:dyDescent="0.2">
      <c r="A68" s="8"/>
    </row>
    <row r="69" spans="1:10" x14ac:dyDescent="0.2">
      <c r="A69" s="8"/>
      <c r="J69" s="1" t="s">
        <v>2629</v>
      </c>
    </row>
    <row r="70" spans="1:10" ht="17" thickBot="1" x14ac:dyDescent="0.25">
      <c r="A70" s="8"/>
    </row>
    <row r="71" spans="1:10" ht="17" thickBot="1" x14ac:dyDescent="0.25">
      <c r="A71" s="8"/>
      <c r="I71" s="338" t="s">
        <v>585</v>
      </c>
      <c r="J71" s="340" t="s">
        <v>2630</v>
      </c>
    </row>
    <row r="72" spans="1:10" x14ac:dyDescent="0.2">
      <c r="A72" s="8"/>
      <c r="J72" s="1" t="s">
        <v>2631</v>
      </c>
    </row>
    <row r="73" spans="1:10" x14ac:dyDescent="0.2">
      <c r="A73" s="8"/>
      <c r="J73" s="1" t="s">
        <v>2632</v>
      </c>
    </row>
    <row r="74" spans="1:10" x14ac:dyDescent="0.2">
      <c r="A74" s="8"/>
    </row>
    <row r="75" spans="1:10" x14ac:dyDescent="0.2">
      <c r="A75" s="8"/>
      <c r="B75" s="3" t="s">
        <v>1760</v>
      </c>
    </row>
    <row r="76" spans="1:10" x14ac:dyDescent="0.2">
      <c r="A76" s="8"/>
      <c r="B76" s="3" t="s">
        <v>19</v>
      </c>
      <c r="J76" s="1" t="s">
        <v>2633</v>
      </c>
    </row>
    <row r="77" spans="1:10" x14ac:dyDescent="0.2">
      <c r="A77" s="8"/>
    </row>
    <row r="78" spans="1:10" x14ac:dyDescent="0.2">
      <c r="A78" s="8" t="s">
        <v>1105</v>
      </c>
      <c r="J78" s="340" t="s">
        <v>1781</v>
      </c>
    </row>
    <row r="79" spans="1:10" x14ac:dyDescent="0.2">
      <c r="A79" s="8"/>
      <c r="J79" s="1" t="s">
        <v>2634</v>
      </c>
    </row>
    <row r="80" spans="1:10" x14ac:dyDescent="0.2">
      <c r="A80" s="8"/>
    </row>
    <row r="81" spans="1:10" x14ac:dyDescent="0.2">
      <c r="A81" s="8"/>
      <c r="J81" s="340" t="s">
        <v>1782</v>
      </c>
    </row>
    <row r="82" spans="1:10" x14ac:dyDescent="0.2">
      <c r="A82" s="8"/>
      <c r="J82" s="1" t="s">
        <v>2627</v>
      </c>
    </row>
    <row r="83" spans="1:10" x14ac:dyDescent="0.2">
      <c r="J83" s="1" t="s">
        <v>2628</v>
      </c>
    </row>
    <row r="84" spans="1:10" x14ac:dyDescent="0.2">
      <c r="A84" s="1" t="s">
        <v>585</v>
      </c>
    </row>
    <row r="85" spans="1:10" x14ac:dyDescent="0.2">
      <c r="A85" s="1" t="s">
        <v>1783</v>
      </c>
    </row>
    <row r="86" spans="1:10" x14ac:dyDescent="0.2">
      <c r="A86" s="1" t="s">
        <v>1784</v>
      </c>
      <c r="J86" s="1" t="s">
        <v>2629</v>
      </c>
    </row>
    <row r="87" spans="1:10" ht="17" thickBot="1" x14ac:dyDescent="0.25"/>
    <row r="88" spans="1:10" x14ac:dyDescent="0.2">
      <c r="A88" s="8"/>
      <c r="C88" s="373" t="s">
        <v>1526</v>
      </c>
      <c r="D88" s="374"/>
      <c r="E88" s="377" t="s">
        <v>1527</v>
      </c>
      <c r="F88" s="378"/>
    </row>
    <row r="89" spans="1:10" ht="17" thickBot="1" x14ac:dyDescent="0.25">
      <c r="A89" s="8"/>
      <c r="C89" s="138" t="s">
        <v>1528</v>
      </c>
      <c r="D89" s="139" t="s">
        <v>1529</v>
      </c>
      <c r="E89" s="225" t="s">
        <v>1528</v>
      </c>
      <c r="F89" s="226" t="s">
        <v>1529</v>
      </c>
    </row>
    <row r="90" spans="1:10" x14ac:dyDescent="0.2">
      <c r="A90" s="193" t="s">
        <v>1530</v>
      </c>
      <c r="B90" s="201" t="s">
        <v>1531</v>
      </c>
      <c r="C90" s="220" t="s">
        <v>1532</v>
      </c>
      <c r="D90" s="221" t="s">
        <v>1533</v>
      </c>
      <c r="E90" s="227" t="s">
        <v>1534</v>
      </c>
      <c r="F90" s="228" t="s">
        <v>1533</v>
      </c>
    </row>
    <row r="91" spans="1:10" x14ac:dyDescent="0.2">
      <c r="A91" s="194" t="s">
        <v>1535</v>
      </c>
      <c r="B91" s="151" t="s">
        <v>1536</v>
      </c>
      <c r="C91" s="203" t="s">
        <v>1537</v>
      </c>
      <c r="D91" s="204" t="s">
        <v>1538</v>
      </c>
      <c r="E91" s="229" t="s">
        <v>1539</v>
      </c>
      <c r="F91" s="230" t="s">
        <v>1540</v>
      </c>
      <c r="H91" s="1" t="s">
        <v>1785</v>
      </c>
    </row>
    <row r="92" spans="1:10" x14ac:dyDescent="0.2">
      <c r="A92" s="194" t="s">
        <v>1541</v>
      </c>
      <c r="B92" s="151" t="s">
        <v>1542</v>
      </c>
      <c r="C92" s="203" t="s">
        <v>1537</v>
      </c>
      <c r="D92" s="208" t="s">
        <v>1540</v>
      </c>
      <c r="E92" s="229" t="s">
        <v>1539</v>
      </c>
      <c r="F92" s="230" t="s">
        <v>1538</v>
      </c>
      <c r="H92" s="1" t="s">
        <v>1786</v>
      </c>
    </row>
    <row r="93" spans="1:10" x14ac:dyDescent="0.2">
      <c r="A93" s="194" t="s">
        <v>1543</v>
      </c>
      <c r="B93" s="151">
        <v>1</v>
      </c>
      <c r="C93" s="203" t="s">
        <v>1537</v>
      </c>
      <c r="D93" s="205" t="s">
        <v>1544</v>
      </c>
      <c r="E93" s="229" t="s">
        <v>1539</v>
      </c>
      <c r="F93" s="231" t="s">
        <v>1544</v>
      </c>
      <c r="H93" s="1" t="s">
        <v>1787</v>
      </c>
    </row>
    <row r="94" spans="1:10" x14ac:dyDescent="0.2">
      <c r="A94" s="194" t="s">
        <v>1545</v>
      </c>
      <c r="B94" s="151" t="s">
        <v>1546</v>
      </c>
      <c r="C94" s="203" t="s">
        <v>1547</v>
      </c>
      <c r="D94" s="205">
        <v>0</v>
      </c>
      <c r="E94" s="232" t="s">
        <v>1548</v>
      </c>
      <c r="F94" s="231" t="s">
        <v>1549</v>
      </c>
      <c r="H94" s="1" t="s">
        <v>1788</v>
      </c>
    </row>
    <row r="95" spans="1:10" ht="32" thickBot="1" x14ac:dyDescent="0.25">
      <c r="A95" s="194" t="s">
        <v>1550</v>
      </c>
      <c r="B95" s="151" t="s">
        <v>1551</v>
      </c>
      <c r="C95" s="206" t="s">
        <v>1552</v>
      </c>
      <c r="D95" s="207" t="s">
        <v>1540</v>
      </c>
      <c r="E95" s="233" t="s">
        <v>1552</v>
      </c>
      <c r="F95" s="234" t="s">
        <v>1538</v>
      </c>
    </row>
    <row r="97" spans="1:8" x14ac:dyDescent="0.2">
      <c r="A97" s="16" t="s">
        <v>1789</v>
      </c>
      <c r="B97" s="16"/>
      <c r="C97" s="16"/>
      <c r="D97" s="16"/>
      <c r="E97" s="16"/>
      <c r="F97" s="16"/>
      <c r="G97" s="16"/>
      <c r="H97" s="16"/>
    </row>
    <row r="98" spans="1:8" x14ac:dyDescent="0.2">
      <c r="A98" s="1" t="s">
        <v>1790</v>
      </c>
      <c r="H98" s="1" t="s">
        <v>2645</v>
      </c>
    </row>
    <row r="99" spans="1:8" x14ac:dyDescent="0.2">
      <c r="A99" s="1" t="s">
        <v>1791</v>
      </c>
      <c r="H99" s="1" t="s">
        <v>2646</v>
      </c>
    </row>
    <row r="100" spans="1:8" x14ac:dyDescent="0.2">
      <c r="A100" s="1" t="s">
        <v>1792</v>
      </c>
      <c r="H100" s="1" t="s">
        <v>2647</v>
      </c>
    </row>
    <row r="101" spans="1:8" x14ac:dyDescent="0.2">
      <c r="A101" s="1" t="s">
        <v>1793</v>
      </c>
    </row>
    <row r="102" spans="1:8" x14ac:dyDescent="0.2">
      <c r="A102" s="1" t="s">
        <v>1794</v>
      </c>
      <c r="H102" s="1" t="s">
        <v>2635</v>
      </c>
    </row>
    <row r="103" spans="1:8" x14ac:dyDescent="0.2">
      <c r="A103" s="1" t="s">
        <v>1795</v>
      </c>
      <c r="H103" s="1" t="s">
        <v>2624</v>
      </c>
    </row>
    <row r="104" spans="1:8" x14ac:dyDescent="0.2">
      <c r="A104" s="1" t="s">
        <v>1239</v>
      </c>
    </row>
    <row r="105" spans="1:8" x14ac:dyDescent="0.2">
      <c r="H105" s="1" t="s">
        <v>2636</v>
      </c>
    </row>
    <row r="108" spans="1:8" x14ac:dyDescent="0.2">
      <c r="A108" s="8"/>
      <c r="B108" s="235" t="s">
        <v>1796</v>
      </c>
      <c r="C108" s="3"/>
      <c r="F108" s="3" t="s">
        <v>1113</v>
      </c>
      <c r="H108" s="1" t="s">
        <v>2637</v>
      </c>
    </row>
    <row r="109" spans="1:8" x14ac:dyDescent="0.2">
      <c r="A109" s="8"/>
      <c r="H109" s="1" t="s">
        <v>2638</v>
      </c>
    </row>
    <row r="110" spans="1:8" x14ac:dyDescent="0.2">
      <c r="A110" s="8"/>
      <c r="B110" s="3" t="s">
        <v>1738</v>
      </c>
    </row>
    <row r="111" spans="1:8" x14ac:dyDescent="0.2">
      <c r="A111" s="8"/>
      <c r="B111" s="3" t="s">
        <v>1707</v>
      </c>
      <c r="H111" s="340" t="s">
        <v>2640</v>
      </c>
    </row>
    <row r="112" spans="1:8" x14ac:dyDescent="0.2">
      <c r="A112" s="8"/>
      <c r="H112" s="1" t="s">
        <v>2639</v>
      </c>
    </row>
    <row r="113" spans="1:8" x14ac:dyDescent="0.2">
      <c r="A113" s="8"/>
    </row>
    <row r="114" spans="1:8" x14ac:dyDescent="0.2">
      <c r="A114" s="8"/>
      <c r="H114" s="340" t="s">
        <v>2641</v>
      </c>
    </row>
    <row r="115" spans="1:8" x14ac:dyDescent="0.2">
      <c r="A115" s="8"/>
      <c r="H115" s="1" t="s">
        <v>2644</v>
      </c>
    </row>
    <row r="116" spans="1:8" x14ac:dyDescent="0.2">
      <c r="A116" s="8"/>
    </row>
    <row r="117" spans="1:8" x14ac:dyDescent="0.2">
      <c r="A117" s="8"/>
      <c r="H117" s="340" t="s">
        <v>1794</v>
      </c>
    </row>
    <row r="118" spans="1:8" x14ac:dyDescent="0.2">
      <c r="A118" s="8"/>
      <c r="H118" s="1" t="s">
        <v>2643</v>
      </c>
    </row>
    <row r="119" spans="1:8" x14ac:dyDescent="0.2">
      <c r="A119" s="8"/>
      <c r="B119" s="3" t="s">
        <v>1760</v>
      </c>
    </row>
    <row r="120" spans="1:8" x14ac:dyDescent="0.2">
      <c r="A120" s="8"/>
      <c r="B120" s="3" t="s">
        <v>19</v>
      </c>
      <c r="H120" s="340" t="s">
        <v>1795</v>
      </c>
    </row>
    <row r="121" spans="1:8" x14ac:dyDescent="0.2">
      <c r="A121" s="8"/>
      <c r="H121" s="1" t="s">
        <v>2642</v>
      </c>
    </row>
    <row r="122" spans="1:8" ht="17" thickBot="1" x14ac:dyDescent="0.25">
      <c r="A122" s="8" t="s">
        <v>1105</v>
      </c>
    </row>
    <row r="123" spans="1:8" ht="17" thickBot="1" x14ac:dyDescent="0.25">
      <c r="A123" s="8"/>
      <c r="H123" s="162" t="s">
        <v>2648</v>
      </c>
    </row>
    <row r="124" spans="1:8" x14ac:dyDescent="0.2">
      <c r="A124" s="8"/>
    </row>
    <row r="125" spans="1:8" x14ac:dyDescent="0.2">
      <c r="A125" s="8"/>
    </row>
    <row r="127" spans="1:8" x14ac:dyDescent="0.2">
      <c r="A127" s="4" t="s">
        <v>2649</v>
      </c>
    </row>
    <row r="128" spans="1:8" x14ac:dyDescent="0.2">
      <c r="A128" s="1" t="s">
        <v>1797</v>
      </c>
    </row>
    <row r="129" spans="1:12" x14ac:dyDescent="0.2">
      <c r="A129" s="1" t="s">
        <v>1798</v>
      </c>
      <c r="H129" s="1" t="s">
        <v>1792</v>
      </c>
    </row>
    <row r="130" spans="1:12" x14ac:dyDescent="0.2">
      <c r="A130" s="1" t="s">
        <v>1799</v>
      </c>
      <c r="H130" s="1" t="s">
        <v>1793</v>
      </c>
    </row>
    <row r="131" spans="1:12" x14ac:dyDescent="0.2">
      <c r="A131" s="1" t="s">
        <v>1800</v>
      </c>
      <c r="H131" s="77" t="s">
        <v>1794</v>
      </c>
      <c r="I131" s="77"/>
      <c r="J131" s="77"/>
      <c r="K131" s="77"/>
      <c r="L131" s="77"/>
    </row>
    <row r="132" spans="1:12" x14ac:dyDescent="0.2">
      <c r="A132" s="4" t="s">
        <v>1801</v>
      </c>
      <c r="H132" s="1" t="s">
        <v>1795</v>
      </c>
    </row>
    <row r="133" spans="1:12" x14ac:dyDescent="0.2">
      <c r="A133" s="1" t="s">
        <v>1802</v>
      </c>
    </row>
    <row r="134" spans="1:12" x14ac:dyDescent="0.2">
      <c r="A134" s="1" t="s">
        <v>1803</v>
      </c>
    </row>
    <row r="136" spans="1:12" x14ac:dyDescent="0.2">
      <c r="A136" s="1" t="s">
        <v>1804</v>
      </c>
    </row>
    <row r="137" spans="1:12" x14ac:dyDescent="0.2">
      <c r="A137" s="1" t="s">
        <v>1805</v>
      </c>
    </row>
    <row r="139" spans="1:12" x14ac:dyDescent="0.2">
      <c r="A139" s="4" t="s">
        <v>1806</v>
      </c>
    </row>
    <row r="141" spans="1:12" x14ac:dyDescent="0.2">
      <c r="A141" s="16" t="s">
        <v>1807</v>
      </c>
      <c r="B141" s="16"/>
      <c r="C141" s="16"/>
      <c r="D141" s="16"/>
      <c r="E141" s="16"/>
      <c r="F141" s="16"/>
      <c r="G141" s="16"/>
      <c r="H141" s="16"/>
    </row>
    <row r="142" spans="1:12" x14ac:dyDescent="0.2">
      <c r="A142" s="1" t="s">
        <v>1808</v>
      </c>
      <c r="I142" s="1" t="s">
        <v>2650</v>
      </c>
    </row>
    <row r="143" spans="1:12" x14ac:dyDescent="0.2">
      <c r="A143" s="1" t="s">
        <v>1809</v>
      </c>
      <c r="I143" s="1" t="s">
        <v>2651</v>
      </c>
    </row>
    <row r="144" spans="1:12" x14ac:dyDescent="0.2">
      <c r="A144" s="1" t="s">
        <v>1810</v>
      </c>
      <c r="I144" s="4" t="s">
        <v>2652</v>
      </c>
    </row>
    <row r="145" spans="1:13" x14ac:dyDescent="0.2">
      <c r="A145" s="1" t="s">
        <v>1811</v>
      </c>
      <c r="I145" s="1" t="s">
        <v>2653</v>
      </c>
    </row>
    <row r="146" spans="1:13" x14ac:dyDescent="0.2">
      <c r="A146" s="1" t="s">
        <v>1812</v>
      </c>
    </row>
    <row r="147" spans="1:13" x14ac:dyDescent="0.2">
      <c r="A147" s="1" t="s">
        <v>1813</v>
      </c>
      <c r="I147" s="4" t="s">
        <v>2654</v>
      </c>
    </row>
    <row r="148" spans="1:13" x14ac:dyDescent="0.2">
      <c r="A148" s="1" t="s">
        <v>1814</v>
      </c>
      <c r="I148" s="1" t="s">
        <v>2655</v>
      </c>
    </row>
    <row r="149" spans="1:13" ht="17" thickBot="1" x14ac:dyDescent="0.25">
      <c r="A149" s="1" t="s">
        <v>1815</v>
      </c>
    </row>
    <row r="150" spans="1:13" x14ac:dyDescent="0.2">
      <c r="A150" s="1" t="s">
        <v>1239</v>
      </c>
      <c r="H150" s="341" t="s">
        <v>2662</v>
      </c>
      <c r="I150" s="1" t="s">
        <v>2660</v>
      </c>
      <c r="L150" s="1" t="s">
        <v>2656</v>
      </c>
    </row>
    <row r="151" spans="1:13" x14ac:dyDescent="0.2">
      <c r="H151" s="342" t="s">
        <v>2663</v>
      </c>
      <c r="I151" s="1" t="s">
        <v>2661</v>
      </c>
      <c r="L151" s="1" t="s">
        <v>2657</v>
      </c>
    </row>
    <row r="152" spans="1:13" ht="17" thickBot="1" x14ac:dyDescent="0.25">
      <c r="H152" s="343" t="s">
        <v>1105</v>
      </c>
      <c r="I152" s="1" t="s">
        <v>2658</v>
      </c>
    </row>
    <row r="153" spans="1:13" x14ac:dyDescent="0.2">
      <c r="I153" s="1" t="s">
        <v>2659</v>
      </c>
    </row>
    <row r="155" spans="1:13" x14ac:dyDescent="0.2">
      <c r="A155" s="8"/>
      <c r="C155" s="3"/>
      <c r="F155" s="3" t="s">
        <v>1113</v>
      </c>
    </row>
    <row r="156" spans="1:13" x14ac:dyDescent="0.2">
      <c r="A156" s="8"/>
      <c r="M156" s="1" t="s">
        <v>2668</v>
      </c>
    </row>
    <row r="157" spans="1:13" x14ac:dyDescent="0.2">
      <c r="A157" s="8"/>
      <c r="B157" s="3"/>
      <c r="M157" s="1" t="s">
        <v>2669</v>
      </c>
    </row>
    <row r="158" spans="1:13" ht="17" thickBot="1" x14ac:dyDescent="0.25">
      <c r="A158" s="8"/>
      <c r="B158" s="3"/>
      <c r="M158" s="1" t="s">
        <v>2670</v>
      </c>
    </row>
    <row r="159" spans="1:13" ht="17" thickBot="1" x14ac:dyDescent="0.25">
      <c r="A159" s="8"/>
      <c r="H159" s="341" t="s">
        <v>2662</v>
      </c>
      <c r="I159" s="1" t="s">
        <v>2665</v>
      </c>
      <c r="L159" s="1" t="s">
        <v>2656</v>
      </c>
      <c r="M159" s="1" t="s">
        <v>2671</v>
      </c>
    </row>
    <row r="160" spans="1:13" ht="17" thickBot="1" x14ac:dyDescent="0.25">
      <c r="A160" s="8"/>
      <c r="H160" s="342" t="s">
        <v>2663</v>
      </c>
      <c r="I160" s="1" t="s">
        <v>2664</v>
      </c>
      <c r="L160" s="1" t="s">
        <v>2656</v>
      </c>
      <c r="M160" s="339" t="s">
        <v>2672</v>
      </c>
    </row>
    <row r="161" spans="1:9" ht="17" thickBot="1" x14ac:dyDescent="0.25">
      <c r="A161" s="8"/>
      <c r="H161" s="343" t="s">
        <v>1113</v>
      </c>
      <c r="I161" s="1" t="s">
        <v>2666</v>
      </c>
    </row>
    <row r="162" spans="1:9" x14ac:dyDescent="0.2">
      <c r="A162" s="8"/>
      <c r="I162" s="1" t="s">
        <v>2667</v>
      </c>
    </row>
    <row r="163" spans="1:9" x14ac:dyDescent="0.2">
      <c r="A163" s="8"/>
    </row>
    <row r="164" spans="1:9" x14ac:dyDescent="0.2">
      <c r="A164" s="8"/>
    </row>
    <row r="165" spans="1:9" x14ac:dyDescent="0.2">
      <c r="A165" s="8"/>
    </row>
    <row r="166" spans="1:9" x14ac:dyDescent="0.2">
      <c r="A166" s="8"/>
      <c r="B166" s="3" t="s">
        <v>1760</v>
      </c>
    </row>
    <row r="167" spans="1:9" x14ac:dyDescent="0.2">
      <c r="A167" s="8"/>
      <c r="B167" s="3" t="s">
        <v>19</v>
      </c>
    </row>
    <row r="168" spans="1:9" x14ac:dyDescent="0.2">
      <c r="A168" s="8"/>
    </row>
    <row r="169" spans="1:9" x14ac:dyDescent="0.2">
      <c r="A169" s="8" t="s">
        <v>1105</v>
      </c>
    </row>
    <row r="170" spans="1:9" x14ac:dyDescent="0.2">
      <c r="A170" s="8"/>
    </row>
    <row r="171" spans="1:9" x14ac:dyDescent="0.2">
      <c r="A171" s="8"/>
    </row>
    <row r="175" spans="1:9" x14ac:dyDescent="0.2">
      <c r="A175" s="1" t="s">
        <v>585</v>
      </c>
    </row>
    <row r="176" spans="1:9" x14ac:dyDescent="0.2">
      <c r="A176" s="1" t="s">
        <v>1816</v>
      </c>
      <c r="H176" s="1" t="s">
        <v>1812</v>
      </c>
    </row>
    <row r="177" spans="1:11" x14ac:dyDescent="0.2">
      <c r="A177" s="1" t="s">
        <v>1817</v>
      </c>
      <c r="H177" s="77" t="s">
        <v>1813</v>
      </c>
    </row>
    <row r="178" spans="1:11" x14ac:dyDescent="0.2">
      <c r="A178" s="1" t="s">
        <v>1818</v>
      </c>
      <c r="H178" s="1" t="s">
        <v>1814</v>
      </c>
    </row>
    <row r="179" spans="1:11" x14ac:dyDescent="0.2">
      <c r="A179" s="1" t="s">
        <v>1819</v>
      </c>
      <c r="H179" s="1" t="s">
        <v>1815</v>
      </c>
    </row>
    <row r="181" spans="1:11" x14ac:dyDescent="0.2">
      <c r="A181" s="16" t="s">
        <v>1820</v>
      </c>
      <c r="B181" s="16"/>
      <c r="C181" s="16"/>
      <c r="D181" s="16"/>
      <c r="E181" s="16"/>
      <c r="F181" s="16"/>
      <c r="G181" s="16"/>
      <c r="H181" s="16"/>
    </row>
    <row r="182" spans="1:11" x14ac:dyDescent="0.2">
      <c r="A182" s="1" t="s">
        <v>1821</v>
      </c>
      <c r="I182" s="1" t="s">
        <v>2673</v>
      </c>
    </row>
    <row r="183" spans="1:11" x14ac:dyDescent="0.2">
      <c r="A183" s="1" t="s">
        <v>1822</v>
      </c>
      <c r="I183" s="1" t="s">
        <v>2674</v>
      </c>
    </row>
    <row r="184" spans="1:11" x14ac:dyDescent="0.2">
      <c r="A184" s="1" t="s">
        <v>1811</v>
      </c>
    </row>
    <row r="185" spans="1:11" x14ac:dyDescent="0.2">
      <c r="A185" s="1" t="s">
        <v>1823</v>
      </c>
      <c r="I185" s="1" t="s">
        <v>2675</v>
      </c>
    </row>
    <row r="186" spans="1:11" x14ac:dyDescent="0.2">
      <c r="A186" s="1" t="s">
        <v>1824</v>
      </c>
      <c r="H186" s="1" t="s">
        <v>2682</v>
      </c>
      <c r="I186" s="1" t="s">
        <v>2680</v>
      </c>
    </row>
    <row r="187" spans="1:11" x14ac:dyDescent="0.2">
      <c r="A187" s="1" t="s">
        <v>1825</v>
      </c>
      <c r="I187" s="1" t="s">
        <v>2676</v>
      </c>
    </row>
    <row r="188" spans="1:11" x14ac:dyDescent="0.2">
      <c r="A188" s="1" t="s">
        <v>1826</v>
      </c>
    </row>
    <row r="189" spans="1:11" x14ac:dyDescent="0.2">
      <c r="A189" s="1" t="s">
        <v>1510</v>
      </c>
      <c r="I189" s="1" t="s">
        <v>2679</v>
      </c>
      <c r="K189" s="2"/>
    </row>
    <row r="190" spans="1:11" x14ac:dyDescent="0.2">
      <c r="I190" s="1" t="s">
        <v>2681</v>
      </c>
      <c r="K190" s="344"/>
    </row>
    <row r="192" spans="1:11" x14ac:dyDescent="0.2">
      <c r="A192" s="8"/>
      <c r="C192" s="3"/>
      <c r="F192" s="3" t="s">
        <v>1113</v>
      </c>
      <c r="H192" s="1" t="s">
        <v>2683</v>
      </c>
      <c r="I192" s="1" t="s">
        <v>2677</v>
      </c>
    </row>
    <row r="193" spans="1:11" x14ac:dyDescent="0.2">
      <c r="A193" s="8"/>
      <c r="I193" s="1" t="s">
        <v>2678</v>
      </c>
    </row>
    <row r="194" spans="1:11" x14ac:dyDescent="0.2">
      <c r="A194" s="8"/>
      <c r="B194" s="3" t="s">
        <v>1738</v>
      </c>
    </row>
    <row r="195" spans="1:11" x14ac:dyDescent="0.2">
      <c r="A195" s="8"/>
      <c r="B195" s="3" t="s">
        <v>1707</v>
      </c>
      <c r="I195" s="1" t="s">
        <v>2679</v>
      </c>
      <c r="K195" s="2"/>
    </row>
    <row r="196" spans="1:11" x14ac:dyDescent="0.2">
      <c r="A196" s="8"/>
      <c r="I196" s="1" t="s">
        <v>2681</v>
      </c>
      <c r="K196" s="345"/>
    </row>
    <row r="197" spans="1:11" ht="17" thickBot="1" x14ac:dyDescent="0.25">
      <c r="A197" s="8"/>
    </row>
    <row r="198" spans="1:11" ht="17" thickBot="1" x14ac:dyDescent="0.25">
      <c r="A198" s="8"/>
      <c r="G198" s="339" t="s">
        <v>2689</v>
      </c>
      <c r="H198" s="5" t="s">
        <v>2684</v>
      </c>
      <c r="I198" s="6"/>
      <c r="J198" s="6"/>
      <c r="K198" s="7"/>
    </row>
    <row r="199" spans="1:11" x14ac:dyDescent="0.2">
      <c r="A199" s="8"/>
      <c r="H199" s="8" t="s">
        <v>2685</v>
      </c>
      <c r="K199" s="9"/>
    </row>
    <row r="200" spans="1:11" x14ac:dyDescent="0.2">
      <c r="A200" s="8"/>
      <c r="H200" s="8" t="s">
        <v>2686</v>
      </c>
      <c r="K200" s="9"/>
    </row>
    <row r="201" spans="1:11" x14ac:dyDescent="0.2">
      <c r="A201" s="8"/>
      <c r="H201" s="8" t="s">
        <v>2687</v>
      </c>
      <c r="K201" s="9"/>
    </row>
    <row r="202" spans="1:11" ht="17" thickBot="1" x14ac:dyDescent="0.25">
      <c r="A202" s="8"/>
      <c r="H202" s="10" t="s">
        <v>2688</v>
      </c>
      <c r="I202" s="11"/>
      <c r="J202" s="11"/>
      <c r="K202" s="13"/>
    </row>
    <row r="203" spans="1:11" x14ac:dyDescent="0.2">
      <c r="A203" s="8"/>
      <c r="B203" s="3" t="s">
        <v>1760</v>
      </c>
    </row>
    <row r="204" spans="1:11" x14ac:dyDescent="0.2">
      <c r="A204" s="8"/>
      <c r="B204" s="3" t="s">
        <v>19</v>
      </c>
    </row>
    <row r="205" spans="1:11" x14ac:dyDescent="0.2">
      <c r="A205" s="8"/>
    </row>
    <row r="206" spans="1:11" x14ac:dyDescent="0.2">
      <c r="A206" s="8" t="s">
        <v>1105</v>
      </c>
    </row>
    <row r="207" spans="1:11" x14ac:dyDescent="0.2">
      <c r="A207" s="8"/>
    </row>
    <row r="208" spans="1:11" x14ac:dyDescent="0.2">
      <c r="A208" s="8"/>
    </row>
    <row r="212" spans="1:9" x14ac:dyDescent="0.2">
      <c r="A212" s="4" t="s">
        <v>2690</v>
      </c>
    </row>
    <row r="213" spans="1:9" x14ac:dyDescent="0.2">
      <c r="A213" s="1" t="s">
        <v>1827</v>
      </c>
    </row>
    <row r="214" spans="1:9" x14ac:dyDescent="0.2">
      <c r="A214" s="1" t="s">
        <v>1828</v>
      </c>
    </row>
    <row r="215" spans="1:9" x14ac:dyDescent="0.2">
      <c r="A215" s="1" t="s">
        <v>1829</v>
      </c>
    </row>
    <row r="216" spans="1:9" x14ac:dyDescent="0.2">
      <c r="A216" s="1" t="s">
        <v>1830</v>
      </c>
    </row>
    <row r="218" spans="1:9" x14ac:dyDescent="0.2">
      <c r="A218" s="1" t="s">
        <v>1823</v>
      </c>
    </row>
    <row r="219" spans="1:9" x14ac:dyDescent="0.2">
      <c r="A219" s="1" t="s">
        <v>1824</v>
      </c>
    </row>
    <row r="220" spans="1:9" x14ac:dyDescent="0.2">
      <c r="A220" s="77" t="s">
        <v>1825</v>
      </c>
      <c r="B220" s="77"/>
      <c r="C220" s="77"/>
      <c r="D220" s="77"/>
      <c r="E220" s="77"/>
    </row>
    <row r="221" spans="1:9" x14ac:dyDescent="0.2">
      <c r="A221" s="1" t="s">
        <v>1826</v>
      </c>
    </row>
    <row r="223" spans="1:9" x14ac:dyDescent="0.2">
      <c r="A223" s="16" t="s">
        <v>1831</v>
      </c>
      <c r="B223" s="16"/>
      <c r="C223" s="16"/>
      <c r="D223" s="16"/>
      <c r="E223" s="16"/>
      <c r="F223" s="16"/>
      <c r="G223" s="16"/>
      <c r="H223" s="16"/>
    </row>
    <row r="224" spans="1:9" x14ac:dyDescent="0.2">
      <c r="A224" s="1" t="s">
        <v>1832</v>
      </c>
      <c r="I224" s="1" t="s">
        <v>2691</v>
      </c>
    </row>
    <row r="225" spans="1:12" x14ac:dyDescent="0.2">
      <c r="A225" s="1" t="s">
        <v>1833</v>
      </c>
      <c r="I225" s="1" t="s">
        <v>2692</v>
      </c>
    </row>
    <row r="226" spans="1:12" x14ac:dyDescent="0.2">
      <c r="A226" s="1" t="s">
        <v>1834</v>
      </c>
      <c r="I226" s="1" t="s">
        <v>2693</v>
      </c>
    </row>
    <row r="227" spans="1:12" x14ac:dyDescent="0.2">
      <c r="A227" s="1" t="s">
        <v>1835</v>
      </c>
    </row>
    <row r="228" spans="1:12" x14ac:dyDescent="0.2">
      <c r="A228" s="1" t="s">
        <v>1836</v>
      </c>
      <c r="I228" s="1" t="s">
        <v>2694</v>
      </c>
    </row>
    <row r="229" spans="1:12" x14ac:dyDescent="0.2">
      <c r="A229" s="1" t="s">
        <v>1837</v>
      </c>
      <c r="I229" s="1" t="s">
        <v>2695</v>
      </c>
    </row>
    <row r="230" spans="1:12" x14ac:dyDescent="0.2">
      <c r="A230" s="1" t="s">
        <v>1510</v>
      </c>
    </row>
    <row r="231" spans="1:12" x14ac:dyDescent="0.2">
      <c r="I231" s="1" t="s">
        <v>2696</v>
      </c>
      <c r="L231" s="4" t="s">
        <v>1580</v>
      </c>
    </row>
    <row r="233" spans="1:12" x14ac:dyDescent="0.2">
      <c r="I233" s="1" t="s">
        <v>1526</v>
      </c>
    </row>
    <row r="234" spans="1:12" x14ac:dyDescent="0.2">
      <c r="I234" s="1" t="s">
        <v>2697</v>
      </c>
    </row>
    <row r="235" spans="1:12" x14ac:dyDescent="0.2">
      <c r="A235" s="8"/>
      <c r="C235" s="3"/>
      <c r="F235" s="3" t="s">
        <v>1113</v>
      </c>
    </row>
    <row r="236" spans="1:12" x14ac:dyDescent="0.2">
      <c r="A236" s="8"/>
      <c r="I236" s="1" t="s">
        <v>2698</v>
      </c>
    </row>
    <row r="237" spans="1:12" x14ac:dyDescent="0.2">
      <c r="A237" s="8"/>
      <c r="B237" s="3" t="s">
        <v>1738</v>
      </c>
    </row>
    <row r="238" spans="1:12" x14ac:dyDescent="0.2">
      <c r="A238" s="8"/>
      <c r="B238" s="3" t="s">
        <v>1707</v>
      </c>
    </row>
    <row r="239" spans="1:12" x14ac:dyDescent="0.2">
      <c r="A239" s="8"/>
      <c r="I239" s="4" t="s">
        <v>2699</v>
      </c>
      <c r="J239" s="4"/>
    </row>
    <row r="240" spans="1:12" x14ac:dyDescent="0.2">
      <c r="A240" s="8"/>
      <c r="I240" s="1" t="s">
        <v>2700</v>
      </c>
    </row>
    <row r="241" spans="1:11" x14ac:dyDescent="0.2">
      <c r="A241" s="8"/>
      <c r="I241" s="1" t="s">
        <v>2701</v>
      </c>
    </row>
    <row r="242" spans="1:11" x14ac:dyDescent="0.2">
      <c r="A242" s="8"/>
      <c r="I242" s="4" t="s">
        <v>2702</v>
      </c>
      <c r="J242" s="4"/>
      <c r="K242" s="4"/>
    </row>
    <row r="243" spans="1:11" x14ac:dyDescent="0.2">
      <c r="A243" s="8"/>
    </row>
    <row r="244" spans="1:11" x14ac:dyDescent="0.2">
      <c r="A244" s="8"/>
    </row>
    <row r="245" spans="1:11" x14ac:dyDescent="0.2">
      <c r="A245" s="8"/>
    </row>
    <row r="246" spans="1:11" x14ac:dyDescent="0.2">
      <c r="A246" s="8"/>
      <c r="B246" s="3" t="s">
        <v>1760</v>
      </c>
    </row>
    <row r="247" spans="1:11" x14ac:dyDescent="0.2">
      <c r="A247" s="8"/>
      <c r="B247" s="3" t="s">
        <v>19</v>
      </c>
    </row>
    <row r="248" spans="1:11" x14ac:dyDescent="0.2">
      <c r="A248" s="8"/>
    </row>
    <row r="249" spans="1:11" x14ac:dyDescent="0.2">
      <c r="A249" s="8" t="s">
        <v>1105</v>
      </c>
    </row>
    <row r="250" spans="1:11" x14ac:dyDescent="0.2">
      <c r="A250" s="8"/>
    </row>
    <row r="251" spans="1:11" x14ac:dyDescent="0.2">
      <c r="A251" s="8"/>
    </row>
    <row r="254" spans="1:11" x14ac:dyDescent="0.2">
      <c r="A254" s="4" t="s">
        <v>2703</v>
      </c>
    </row>
    <row r="255" spans="1:11" x14ac:dyDescent="0.2">
      <c r="A255" s="1" t="s">
        <v>1838</v>
      </c>
    </row>
    <row r="256" spans="1:11" x14ac:dyDescent="0.2">
      <c r="A256" s="1" t="s">
        <v>1839</v>
      </c>
    </row>
    <row r="257" spans="1:11" x14ac:dyDescent="0.2">
      <c r="A257" s="1" t="s">
        <v>1840</v>
      </c>
    </row>
    <row r="258" spans="1:11" x14ac:dyDescent="0.2">
      <c r="A258" s="1" t="s">
        <v>1841</v>
      </c>
    </row>
    <row r="259" spans="1:11" ht="17" thickBot="1" x14ac:dyDescent="0.25"/>
    <row r="260" spans="1:11" x14ac:dyDescent="0.2">
      <c r="A260" s="8"/>
      <c r="C260" s="373" t="s">
        <v>1526</v>
      </c>
      <c r="D260" s="374"/>
      <c r="E260" s="377" t="s">
        <v>1527</v>
      </c>
      <c r="F260" s="378"/>
      <c r="H260" s="4" t="s">
        <v>1842</v>
      </c>
    </row>
    <row r="261" spans="1:11" ht="17" thickBot="1" x14ac:dyDescent="0.25">
      <c r="A261" s="8"/>
      <c r="C261" s="138" t="s">
        <v>1528</v>
      </c>
      <c r="D261" s="139" t="s">
        <v>1529</v>
      </c>
      <c r="E261" s="225" t="s">
        <v>1528</v>
      </c>
      <c r="F261" s="226" t="s">
        <v>1529</v>
      </c>
      <c r="G261" s="77" t="s">
        <v>1843</v>
      </c>
      <c r="H261" s="77" t="s">
        <v>1834</v>
      </c>
      <c r="I261" s="77"/>
      <c r="J261" s="77"/>
      <c r="K261" s="77"/>
    </row>
    <row r="262" spans="1:11" x14ac:dyDescent="0.2">
      <c r="A262" s="193" t="s">
        <v>1530</v>
      </c>
      <c r="B262" s="201" t="s">
        <v>1531</v>
      </c>
      <c r="C262" s="220" t="s">
        <v>1532</v>
      </c>
      <c r="D262" s="221" t="s">
        <v>1533</v>
      </c>
      <c r="E262" s="227" t="s">
        <v>1534</v>
      </c>
      <c r="F262" s="228" t="s">
        <v>1533</v>
      </c>
      <c r="H262" s="1" t="s">
        <v>1835</v>
      </c>
    </row>
    <row r="263" spans="1:11" x14ac:dyDescent="0.2">
      <c r="A263" s="194" t="s">
        <v>1535</v>
      </c>
      <c r="B263" s="151" t="s">
        <v>1536</v>
      </c>
      <c r="C263" s="203" t="s">
        <v>1537</v>
      </c>
      <c r="D263" s="204" t="s">
        <v>1538</v>
      </c>
      <c r="E263" s="229" t="s">
        <v>1539</v>
      </c>
      <c r="F263" s="230" t="s">
        <v>1540</v>
      </c>
      <c r="H263" s="1" t="s">
        <v>1836</v>
      </c>
    </row>
    <row r="264" spans="1:11" x14ac:dyDescent="0.2">
      <c r="A264" s="194" t="s">
        <v>1541</v>
      </c>
      <c r="B264" s="151" t="s">
        <v>1542</v>
      </c>
      <c r="C264" s="203" t="s">
        <v>1537</v>
      </c>
      <c r="D264" s="208" t="s">
        <v>1540</v>
      </c>
      <c r="E264" s="229" t="s">
        <v>1539</v>
      </c>
      <c r="F264" s="230" t="s">
        <v>1538</v>
      </c>
      <c r="H264" s="1" t="s">
        <v>1837</v>
      </c>
    </row>
    <row r="265" spans="1:11" x14ac:dyDescent="0.2">
      <c r="A265" s="196" t="s">
        <v>1543</v>
      </c>
      <c r="B265" s="236">
        <v>1</v>
      </c>
      <c r="C265" s="237" t="s">
        <v>1537</v>
      </c>
      <c r="D265" s="218" t="s">
        <v>1544</v>
      </c>
      <c r="E265" s="229" t="s">
        <v>1539</v>
      </c>
      <c r="F265" s="231" t="s">
        <v>1544</v>
      </c>
    </row>
    <row r="266" spans="1:11" x14ac:dyDescent="0.2">
      <c r="A266" s="194" t="s">
        <v>1545</v>
      </c>
      <c r="B266" s="151" t="s">
        <v>1546</v>
      </c>
      <c r="C266" s="203" t="s">
        <v>1547</v>
      </c>
      <c r="D266" s="205">
        <v>0</v>
      </c>
      <c r="E266" s="232" t="s">
        <v>1548</v>
      </c>
      <c r="F266" s="231" t="s">
        <v>1549</v>
      </c>
    </row>
    <row r="267" spans="1:11" ht="32" thickBot="1" x14ac:dyDescent="0.25">
      <c r="A267" s="194" t="s">
        <v>1550</v>
      </c>
      <c r="B267" s="151" t="s">
        <v>1551</v>
      </c>
      <c r="C267" s="206" t="s">
        <v>1552</v>
      </c>
      <c r="D267" s="207" t="s">
        <v>1540</v>
      </c>
      <c r="E267" s="233" t="s">
        <v>1552</v>
      </c>
      <c r="F267" s="234" t="s">
        <v>1538</v>
      </c>
    </row>
    <row r="269" spans="1:11" x14ac:dyDescent="0.2">
      <c r="A269" s="16" t="s">
        <v>1844</v>
      </c>
      <c r="B269" s="16"/>
      <c r="C269" s="16"/>
      <c r="D269" s="16"/>
      <c r="E269" s="16"/>
      <c r="F269" s="16"/>
      <c r="G269" s="16"/>
      <c r="H269" s="16"/>
      <c r="J269" s="1" t="s">
        <v>2704</v>
      </c>
    </row>
    <row r="270" spans="1:11" x14ac:dyDescent="0.2">
      <c r="A270" s="1" t="s">
        <v>1845</v>
      </c>
      <c r="J270" s="1" t="s">
        <v>2705</v>
      </c>
    </row>
    <row r="271" spans="1:11" x14ac:dyDescent="0.2">
      <c r="A271" s="1" t="s">
        <v>1846</v>
      </c>
      <c r="J271" s="1" t="s">
        <v>2706</v>
      </c>
    </row>
    <row r="272" spans="1:11" x14ac:dyDescent="0.2">
      <c r="A272" s="1" t="s">
        <v>1847</v>
      </c>
      <c r="E272" s="77" t="s">
        <v>1848</v>
      </c>
    </row>
    <row r="273" spans="1:10" x14ac:dyDescent="0.2">
      <c r="A273" s="1" t="s">
        <v>1849</v>
      </c>
      <c r="E273" s="77" t="s">
        <v>1850</v>
      </c>
      <c r="J273" s="1" t="s">
        <v>2707</v>
      </c>
    </row>
    <row r="274" spans="1:10" x14ac:dyDescent="0.2">
      <c r="A274" s="1" t="s">
        <v>1851</v>
      </c>
      <c r="J274" s="1" t="s">
        <v>2708</v>
      </c>
    </row>
    <row r="275" spans="1:10" x14ac:dyDescent="0.2">
      <c r="A275" s="1" t="s">
        <v>1852</v>
      </c>
      <c r="J275" s="1" t="s">
        <v>2709</v>
      </c>
    </row>
    <row r="277" spans="1:10" x14ac:dyDescent="0.2">
      <c r="J277" s="1" t="s">
        <v>2710</v>
      </c>
    </row>
    <row r="278" spans="1:10" x14ac:dyDescent="0.2">
      <c r="A278" s="8"/>
      <c r="C278" s="3"/>
      <c r="F278" s="3" t="s">
        <v>1113</v>
      </c>
      <c r="J278" s="1" t="s">
        <v>2711</v>
      </c>
    </row>
    <row r="279" spans="1:10" x14ac:dyDescent="0.2">
      <c r="A279" s="8"/>
      <c r="J279" s="1" t="s">
        <v>2712</v>
      </c>
    </row>
    <row r="280" spans="1:10" x14ac:dyDescent="0.2">
      <c r="A280" s="8"/>
      <c r="B280" s="18" t="s">
        <v>1738</v>
      </c>
    </row>
    <row r="281" spans="1:10" x14ac:dyDescent="0.2">
      <c r="A281" s="8"/>
      <c r="B281" s="3"/>
      <c r="J281" s="1" t="s">
        <v>2713</v>
      </c>
    </row>
    <row r="282" spans="1:10" x14ac:dyDescent="0.2">
      <c r="A282" s="8"/>
      <c r="J282" s="1" t="s">
        <v>2714</v>
      </c>
    </row>
    <row r="283" spans="1:10" x14ac:dyDescent="0.2">
      <c r="A283" s="8"/>
      <c r="J283" s="1" t="s">
        <v>2715</v>
      </c>
    </row>
    <row r="284" spans="1:10" x14ac:dyDescent="0.2">
      <c r="A284" s="8"/>
    </row>
    <row r="285" spans="1:10" x14ac:dyDescent="0.2">
      <c r="A285" s="8"/>
      <c r="J285" s="1" t="s">
        <v>2716</v>
      </c>
    </row>
    <row r="286" spans="1:10" x14ac:dyDescent="0.2">
      <c r="A286" s="8"/>
    </row>
    <row r="287" spans="1:10" x14ac:dyDescent="0.2">
      <c r="A287" s="8"/>
    </row>
    <row r="288" spans="1:10" x14ac:dyDescent="0.2">
      <c r="A288" s="8"/>
    </row>
    <row r="289" spans="1:10" x14ac:dyDescent="0.2">
      <c r="A289" s="8"/>
      <c r="B289" s="3"/>
    </row>
    <row r="290" spans="1:10" x14ac:dyDescent="0.2">
      <c r="A290" s="8"/>
      <c r="B290" s="3"/>
      <c r="J290" s="1" t="s">
        <v>2717</v>
      </c>
    </row>
    <row r="291" spans="1:10" x14ac:dyDescent="0.2">
      <c r="A291" s="8"/>
      <c r="J291" s="1" t="s">
        <v>2718</v>
      </c>
    </row>
    <row r="292" spans="1:10" x14ac:dyDescent="0.2">
      <c r="A292" s="8" t="s">
        <v>1105</v>
      </c>
    </row>
    <row r="293" spans="1:10" x14ac:dyDescent="0.2">
      <c r="A293" s="8"/>
      <c r="J293" s="4" t="s">
        <v>2719</v>
      </c>
    </row>
    <row r="294" spans="1:10" x14ac:dyDescent="0.2">
      <c r="A294" s="8"/>
    </row>
    <row r="297" spans="1:10" x14ac:dyDescent="0.2">
      <c r="A297" s="1" t="s">
        <v>585</v>
      </c>
    </row>
    <row r="298" spans="1:10" x14ac:dyDescent="0.2">
      <c r="A298" s="1" t="s">
        <v>1853</v>
      </c>
    </row>
    <row r="299" spans="1:10" x14ac:dyDescent="0.2">
      <c r="A299" s="1" t="s">
        <v>1854</v>
      </c>
    </row>
    <row r="300" spans="1:10" x14ac:dyDescent="0.2">
      <c r="A300" s="1" t="s">
        <v>1855</v>
      </c>
    </row>
    <row r="302" spans="1:10" x14ac:dyDescent="0.2">
      <c r="A302" s="4" t="s">
        <v>1856</v>
      </c>
    </row>
    <row r="304" spans="1:10" x14ac:dyDescent="0.2">
      <c r="A304" s="16" t="s">
        <v>1857</v>
      </c>
      <c r="B304" s="16"/>
      <c r="C304" s="16"/>
      <c r="D304" s="16"/>
      <c r="E304" s="16"/>
      <c r="F304" s="16"/>
      <c r="G304" s="16"/>
      <c r="H304" s="16"/>
      <c r="J304" s="1" t="s">
        <v>2720</v>
      </c>
    </row>
    <row r="305" spans="1:10" x14ac:dyDescent="0.2">
      <c r="A305" s="1" t="s">
        <v>1858</v>
      </c>
      <c r="J305" s="1" t="s">
        <v>2721</v>
      </c>
    </row>
    <row r="306" spans="1:10" x14ac:dyDescent="0.2">
      <c r="A306" s="1" t="s">
        <v>1859</v>
      </c>
      <c r="J306" s="1" t="s">
        <v>2722</v>
      </c>
    </row>
    <row r="307" spans="1:10" x14ac:dyDescent="0.2">
      <c r="A307" s="1" t="s">
        <v>1860</v>
      </c>
      <c r="E307" s="77" t="s">
        <v>1861</v>
      </c>
      <c r="J307" s="1" t="s">
        <v>2723</v>
      </c>
    </row>
    <row r="308" spans="1:10" x14ac:dyDescent="0.2">
      <c r="A308" s="1" t="s">
        <v>1862</v>
      </c>
      <c r="E308" s="77" t="s">
        <v>1863</v>
      </c>
      <c r="J308" s="1" t="s">
        <v>2724</v>
      </c>
    </row>
    <row r="309" spans="1:10" x14ac:dyDescent="0.2">
      <c r="A309" s="1" t="s">
        <v>1864</v>
      </c>
    </row>
    <row r="310" spans="1:10" x14ac:dyDescent="0.2">
      <c r="A310" s="1" t="s">
        <v>1852</v>
      </c>
      <c r="J310" s="1" t="s">
        <v>2725</v>
      </c>
    </row>
    <row r="312" spans="1:10" x14ac:dyDescent="0.2">
      <c r="J312" s="1" t="s">
        <v>2726</v>
      </c>
    </row>
    <row r="313" spans="1:10" x14ac:dyDescent="0.2">
      <c r="A313" s="8"/>
      <c r="C313" s="3"/>
      <c r="F313" s="3" t="s">
        <v>1113</v>
      </c>
      <c r="J313" s="1" t="s">
        <v>2727</v>
      </c>
    </row>
    <row r="314" spans="1:10" x14ac:dyDescent="0.2">
      <c r="A314" s="8"/>
    </row>
    <row r="315" spans="1:10" x14ac:dyDescent="0.2">
      <c r="A315" s="8"/>
      <c r="B315" s="3" t="s">
        <v>1738</v>
      </c>
    </row>
    <row r="316" spans="1:10" x14ac:dyDescent="0.2">
      <c r="A316" s="8"/>
      <c r="B316" s="3" t="s">
        <v>1707</v>
      </c>
    </row>
    <row r="317" spans="1:10" x14ac:dyDescent="0.2">
      <c r="A317" s="8"/>
    </row>
    <row r="318" spans="1:10" x14ac:dyDescent="0.2">
      <c r="A318" s="8"/>
      <c r="J318" s="1" t="s">
        <v>2728</v>
      </c>
    </row>
    <row r="319" spans="1:10" x14ac:dyDescent="0.2">
      <c r="A319" s="8"/>
      <c r="J319" s="1" t="s">
        <v>2729</v>
      </c>
    </row>
    <row r="320" spans="1:10" x14ac:dyDescent="0.2">
      <c r="A320" s="8"/>
      <c r="J320" s="1" t="s">
        <v>2730</v>
      </c>
    </row>
    <row r="321" spans="1:10" x14ac:dyDescent="0.2">
      <c r="A321" s="8"/>
      <c r="J321" s="1" t="s">
        <v>2731</v>
      </c>
    </row>
    <row r="322" spans="1:10" ht="17" thickBot="1" x14ac:dyDescent="0.25">
      <c r="A322" s="8"/>
    </row>
    <row r="323" spans="1:10" ht="17" thickBot="1" x14ac:dyDescent="0.25">
      <c r="A323" s="8"/>
      <c r="J323" s="346" t="s">
        <v>1564</v>
      </c>
    </row>
    <row r="324" spans="1:10" x14ac:dyDescent="0.2">
      <c r="A324" s="8"/>
      <c r="B324" s="3"/>
    </row>
    <row r="325" spans="1:10" x14ac:dyDescent="0.2">
      <c r="A325" s="8"/>
      <c r="B325" s="3"/>
    </row>
    <row r="326" spans="1:10" x14ac:dyDescent="0.2">
      <c r="A326" s="8"/>
    </row>
    <row r="327" spans="1:10" x14ac:dyDescent="0.2">
      <c r="A327" s="8" t="s">
        <v>1105</v>
      </c>
    </row>
    <row r="328" spans="1:10" x14ac:dyDescent="0.2">
      <c r="A328" s="8"/>
    </row>
    <row r="329" spans="1:10" x14ac:dyDescent="0.2">
      <c r="A329" s="8"/>
    </row>
    <row r="332" spans="1:10" x14ac:dyDescent="0.2">
      <c r="A332" s="1" t="s">
        <v>585</v>
      </c>
    </row>
    <row r="333" spans="1:10" x14ac:dyDescent="0.2">
      <c r="A333" s="1" t="s">
        <v>1865</v>
      </c>
    </row>
    <row r="334" spans="1:10" x14ac:dyDescent="0.2">
      <c r="A334" s="1" t="s">
        <v>1866</v>
      </c>
    </row>
    <row r="349" spans="1:1" x14ac:dyDescent="0.2">
      <c r="A349" s="4" t="s">
        <v>1867</v>
      </c>
    </row>
    <row r="436" spans="1:1" x14ac:dyDescent="0.2">
      <c r="A436" s="1" t="s">
        <v>1868</v>
      </c>
    </row>
  </sheetData>
  <mergeCells count="7">
    <mergeCell ref="C260:D260"/>
    <mergeCell ref="E260:F260"/>
    <mergeCell ref="M18:N18"/>
    <mergeCell ref="C43:D43"/>
    <mergeCell ref="E43:F43"/>
    <mergeCell ref="C88:D88"/>
    <mergeCell ref="E88:F88"/>
  </mergeCells>
  <pageMargins left="0.7" right="0.7" top="0.75" bottom="0.75" header="0.3" footer="0.3"/>
  <pageSetup paperSize="9" orientation="portrait" horizontalDpi="0" verticalDpi="0"/>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C7B3A-24F5-8F49-B604-BC72422DAE76}">
  <dimension ref="A1:I180"/>
  <sheetViews>
    <sheetView rightToLeft="1" tabSelected="1" topLeftCell="A162" zoomScale="350" zoomScaleNormal="350" workbookViewId="0">
      <selection activeCell="E175" sqref="E175"/>
    </sheetView>
  </sheetViews>
  <sheetFormatPr baseColWidth="10" defaultRowHeight="16" x14ac:dyDescent="0.2"/>
  <cols>
    <col min="1" max="7" width="10.83203125" style="1"/>
    <col min="8" max="8" width="20.33203125" style="1" customWidth="1"/>
    <col min="9" max="16384" width="10.83203125" style="1"/>
  </cols>
  <sheetData>
    <row r="1" spans="1:8" x14ac:dyDescent="0.2">
      <c r="A1" s="16" t="s">
        <v>2732</v>
      </c>
      <c r="B1" s="16"/>
      <c r="C1" s="16"/>
      <c r="D1" s="16"/>
      <c r="E1" s="16"/>
      <c r="F1" s="16"/>
      <c r="G1" s="381"/>
      <c r="H1" s="382">
        <v>45671</v>
      </c>
    </row>
    <row r="2" spans="1:8" ht="17" thickBot="1" x14ac:dyDescent="0.25"/>
    <row r="3" spans="1:8" x14ac:dyDescent="0.2">
      <c r="A3" s="12" t="s">
        <v>983</v>
      </c>
      <c r="B3" s="6"/>
      <c r="C3" s="6"/>
      <c r="D3" s="6"/>
      <c r="E3" s="6"/>
      <c r="F3" s="6"/>
      <c r="G3" s="6"/>
      <c r="H3" s="7"/>
    </row>
    <row r="4" spans="1:8" x14ac:dyDescent="0.2">
      <c r="A4" s="8" t="s">
        <v>2733</v>
      </c>
      <c r="H4" s="9"/>
    </row>
    <row r="5" spans="1:8" x14ac:dyDescent="0.2">
      <c r="A5" s="8" t="s">
        <v>2734</v>
      </c>
      <c r="H5" s="9"/>
    </row>
    <row r="6" spans="1:8" x14ac:dyDescent="0.2">
      <c r="A6" s="8" t="s">
        <v>2735</v>
      </c>
      <c r="H6" s="9"/>
    </row>
    <row r="7" spans="1:8" x14ac:dyDescent="0.2">
      <c r="A7" s="8" t="s">
        <v>2736</v>
      </c>
      <c r="H7" s="9"/>
    </row>
    <row r="8" spans="1:8" x14ac:dyDescent="0.2">
      <c r="A8" s="8" t="s">
        <v>2737</v>
      </c>
      <c r="H8" s="9"/>
    </row>
    <row r="9" spans="1:8" ht="17" thickBot="1" x14ac:dyDescent="0.25">
      <c r="A9" s="10" t="s">
        <v>2738</v>
      </c>
      <c r="B9" s="11"/>
      <c r="C9" s="11"/>
      <c r="D9" s="11"/>
      <c r="E9" s="11"/>
      <c r="F9" s="11"/>
      <c r="G9" s="11"/>
      <c r="H9" s="13"/>
    </row>
    <row r="10" spans="1:8" ht="17" thickBot="1" x14ac:dyDescent="0.25"/>
    <row r="11" spans="1:8" x14ac:dyDescent="0.2">
      <c r="A11" s="12" t="s">
        <v>2756</v>
      </c>
      <c r="B11" s="6"/>
      <c r="C11" s="6"/>
      <c r="D11" s="6"/>
      <c r="E11" s="6"/>
      <c r="F11" s="6"/>
      <c r="G11" s="6"/>
      <c r="H11" s="7"/>
    </row>
    <row r="12" spans="1:8" x14ac:dyDescent="0.2">
      <c r="A12" s="8"/>
      <c r="H12" s="9"/>
    </row>
    <row r="13" spans="1:8" x14ac:dyDescent="0.2">
      <c r="A13" s="8" t="s">
        <v>2745</v>
      </c>
      <c r="C13" s="1" t="s">
        <v>2740</v>
      </c>
      <c r="F13" s="1" t="s">
        <v>2751</v>
      </c>
      <c r="H13" s="9"/>
    </row>
    <row r="14" spans="1:8" x14ac:dyDescent="0.2">
      <c r="A14" s="8"/>
      <c r="F14" s="1" t="s">
        <v>2741</v>
      </c>
      <c r="H14" s="9"/>
    </row>
    <row r="15" spans="1:8" x14ac:dyDescent="0.2">
      <c r="A15" s="8"/>
      <c r="F15" s="1" t="s">
        <v>2742</v>
      </c>
      <c r="H15" s="9"/>
    </row>
    <row r="16" spans="1:8" x14ac:dyDescent="0.2">
      <c r="A16" s="8"/>
      <c r="F16" s="1" t="s">
        <v>2743</v>
      </c>
      <c r="H16" s="9"/>
    </row>
    <row r="17" spans="1:8" x14ac:dyDescent="0.2">
      <c r="A17" s="8"/>
      <c r="F17" s="1" t="s">
        <v>2744</v>
      </c>
      <c r="H17" s="9"/>
    </row>
    <row r="18" spans="1:8" x14ac:dyDescent="0.2">
      <c r="A18" s="8"/>
      <c r="H18" s="9"/>
    </row>
    <row r="19" spans="1:8" x14ac:dyDescent="0.2">
      <c r="A19" s="8" t="s">
        <v>2746</v>
      </c>
      <c r="C19" s="1" t="s">
        <v>2747</v>
      </c>
      <c r="F19" s="1" t="s">
        <v>2748</v>
      </c>
      <c r="H19" s="9"/>
    </row>
    <row r="20" spans="1:8" x14ac:dyDescent="0.2">
      <c r="A20" s="8"/>
      <c r="H20" s="9"/>
    </row>
    <row r="21" spans="1:8" x14ac:dyDescent="0.2">
      <c r="A21" s="8" t="s">
        <v>2749</v>
      </c>
      <c r="C21" s="1" t="s">
        <v>2750</v>
      </c>
      <c r="F21" s="1" t="s">
        <v>2752</v>
      </c>
      <c r="H21" s="9"/>
    </row>
    <row r="22" spans="1:8" x14ac:dyDescent="0.2">
      <c r="A22" s="8"/>
      <c r="F22" s="1" t="s">
        <v>2753</v>
      </c>
      <c r="H22" s="9"/>
    </row>
    <row r="23" spans="1:8" x14ac:dyDescent="0.2">
      <c r="A23" s="8"/>
      <c r="F23" s="1" t="s">
        <v>2754</v>
      </c>
      <c r="H23" s="9"/>
    </row>
    <row r="24" spans="1:8" ht="17" thickBot="1" x14ac:dyDescent="0.25">
      <c r="A24" s="10"/>
      <c r="B24" s="11"/>
      <c r="C24" s="11"/>
      <c r="D24" s="11"/>
      <c r="E24" s="11"/>
      <c r="F24" s="11" t="s">
        <v>2755</v>
      </c>
      <c r="G24" s="11"/>
      <c r="H24" s="13"/>
    </row>
    <row r="25" spans="1:8" ht="17" thickBot="1" x14ac:dyDescent="0.25"/>
    <row r="26" spans="1:8" ht="17" thickBot="1" x14ac:dyDescent="0.25">
      <c r="A26" s="50" t="s">
        <v>2739</v>
      </c>
      <c r="B26" s="51"/>
      <c r="C26" s="51"/>
      <c r="D26" s="51"/>
      <c r="E26" s="51"/>
      <c r="F26" s="51"/>
      <c r="G26" s="51"/>
      <c r="H26" s="52"/>
    </row>
    <row r="27" spans="1:8" x14ac:dyDescent="0.2">
      <c r="A27" s="1" t="s">
        <v>2757</v>
      </c>
    </row>
    <row r="28" spans="1:8" x14ac:dyDescent="0.2">
      <c r="A28" s="1" t="s">
        <v>2758</v>
      </c>
    </row>
    <row r="29" spans="1:8" x14ac:dyDescent="0.2">
      <c r="A29" s="1" t="s">
        <v>117</v>
      </c>
    </row>
    <row r="30" spans="1:8" x14ac:dyDescent="0.2">
      <c r="A30" s="1" t="s">
        <v>2783</v>
      </c>
    </row>
    <row r="32" spans="1:8" x14ac:dyDescent="0.2">
      <c r="A32" s="1" t="s">
        <v>353</v>
      </c>
      <c r="E32" s="3" t="s">
        <v>2423</v>
      </c>
      <c r="G32" s="1" t="s">
        <v>2760</v>
      </c>
    </row>
    <row r="33" spans="1:9" x14ac:dyDescent="0.2">
      <c r="G33" s="1" t="s">
        <v>2761</v>
      </c>
    </row>
    <row r="34" spans="1:9" x14ac:dyDescent="0.2">
      <c r="G34" s="1" t="s">
        <v>2762</v>
      </c>
    </row>
    <row r="36" spans="1:9" x14ac:dyDescent="0.2">
      <c r="G36" s="1" t="s">
        <v>2763</v>
      </c>
    </row>
    <row r="38" spans="1:9" x14ac:dyDescent="0.2">
      <c r="G38" s="1" t="s">
        <v>2764</v>
      </c>
    </row>
    <row r="39" spans="1:9" x14ac:dyDescent="0.2">
      <c r="G39" s="1" t="s">
        <v>2765</v>
      </c>
    </row>
    <row r="41" spans="1:9" x14ac:dyDescent="0.2">
      <c r="G41" s="1" t="s">
        <v>2766</v>
      </c>
    </row>
    <row r="42" spans="1:9" x14ac:dyDescent="0.2">
      <c r="A42" s="1" t="s">
        <v>2759</v>
      </c>
      <c r="G42" s="1" t="s">
        <v>2767</v>
      </c>
    </row>
    <row r="43" spans="1:9" x14ac:dyDescent="0.2">
      <c r="G43" s="1" t="s">
        <v>2768</v>
      </c>
    </row>
    <row r="44" spans="1:9" x14ac:dyDescent="0.2">
      <c r="G44" s="1" t="s">
        <v>2769</v>
      </c>
    </row>
    <row r="45" spans="1:9" x14ac:dyDescent="0.2">
      <c r="H45" s="1" t="s">
        <v>2771</v>
      </c>
      <c r="I45" s="1" t="s">
        <v>2770</v>
      </c>
    </row>
    <row r="46" spans="1:9" x14ac:dyDescent="0.2">
      <c r="H46" s="1" t="s">
        <v>2772</v>
      </c>
    </row>
    <row r="47" spans="1:9" x14ac:dyDescent="0.2">
      <c r="H47" s="1" t="s">
        <v>2774</v>
      </c>
      <c r="I47" s="1" t="s">
        <v>2773</v>
      </c>
    </row>
    <row r="48" spans="1:9" ht="17" thickBot="1" x14ac:dyDescent="0.25"/>
    <row r="49" spans="1:8" x14ac:dyDescent="0.2">
      <c r="G49" s="5" t="s">
        <v>2775</v>
      </c>
      <c r="H49" s="7"/>
    </row>
    <row r="50" spans="1:8" x14ac:dyDescent="0.2">
      <c r="B50" s="1" t="s">
        <v>2778</v>
      </c>
      <c r="G50" s="8" t="s">
        <v>2776</v>
      </c>
      <c r="H50" s="9"/>
    </row>
    <row r="51" spans="1:8" ht="17" thickBot="1" x14ac:dyDescent="0.25">
      <c r="B51" s="1" t="s">
        <v>2779</v>
      </c>
      <c r="G51" s="10" t="s">
        <v>2777</v>
      </c>
      <c r="H51" s="13"/>
    </row>
    <row r="53" spans="1:8" x14ac:dyDescent="0.2">
      <c r="B53" s="1" t="s">
        <v>2780</v>
      </c>
    </row>
    <row r="54" spans="1:8" x14ac:dyDescent="0.2">
      <c r="B54" s="1" t="s">
        <v>2781</v>
      </c>
    </row>
    <row r="55" spans="1:8" x14ac:dyDescent="0.2">
      <c r="B55" s="1" t="s">
        <v>2782</v>
      </c>
    </row>
    <row r="56" spans="1:8" ht="17" thickBot="1" x14ac:dyDescent="0.25"/>
    <row r="57" spans="1:8" ht="17" thickBot="1" x14ac:dyDescent="0.25">
      <c r="A57" s="50" t="s">
        <v>2784</v>
      </c>
      <c r="B57" s="74"/>
      <c r="C57" s="74"/>
      <c r="D57" s="74"/>
      <c r="E57" s="74"/>
      <c r="F57" s="74"/>
      <c r="G57" s="74"/>
      <c r="H57" s="75"/>
    </row>
    <row r="58" spans="1:8" x14ac:dyDescent="0.2">
      <c r="A58" s="1" t="s">
        <v>2785</v>
      </c>
    </row>
    <row r="59" spans="1:8" x14ac:dyDescent="0.2">
      <c r="A59" s="1" t="s">
        <v>2786</v>
      </c>
    </row>
    <row r="60" spans="1:8" x14ac:dyDescent="0.2">
      <c r="A60" s="1" t="s">
        <v>2787</v>
      </c>
    </row>
    <row r="61" spans="1:8" x14ac:dyDescent="0.2">
      <c r="A61" s="1" t="s">
        <v>2788</v>
      </c>
    </row>
    <row r="62" spans="1:8" x14ac:dyDescent="0.2">
      <c r="A62" s="1" t="s">
        <v>2789</v>
      </c>
    </row>
    <row r="63" spans="1:8" x14ac:dyDescent="0.2">
      <c r="A63" s="1" t="s">
        <v>2790</v>
      </c>
    </row>
    <row r="64" spans="1:8" x14ac:dyDescent="0.2">
      <c r="A64" s="1" t="s">
        <v>2791</v>
      </c>
    </row>
    <row r="65" spans="1:1" x14ac:dyDescent="0.2">
      <c r="A65" s="1" t="s">
        <v>2792</v>
      </c>
    </row>
    <row r="66" spans="1:1" x14ac:dyDescent="0.2">
      <c r="A66" s="1" t="s">
        <v>2793</v>
      </c>
    </row>
    <row r="67" spans="1:1" x14ac:dyDescent="0.2">
      <c r="A67" s="1" t="s">
        <v>2794</v>
      </c>
    </row>
    <row r="68" spans="1:1" x14ac:dyDescent="0.2">
      <c r="A68" s="1" t="s">
        <v>2795</v>
      </c>
    </row>
    <row r="69" spans="1:1" x14ac:dyDescent="0.2">
      <c r="A69" s="1" t="s">
        <v>2796</v>
      </c>
    </row>
    <row r="70" spans="1:1" x14ac:dyDescent="0.2">
      <c r="A70" s="1" t="s">
        <v>2797</v>
      </c>
    </row>
    <row r="78" spans="1:1" x14ac:dyDescent="0.2">
      <c r="A78" s="54" t="s">
        <v>2806</v>
      </c>
    </row>
    <row r="80" spans="1:1" x14ac:dyDescent="0.2">
      <c r="A80" s="1" t="s">
        <v>2798</v>
      </c>
    </row>
    <row r="81" spans="1:1" x14ac:dyDescent="0.2">
      <c r="A81" s="1" t="s">
        <v>2799</v>
      </c>
    </row>
    <row r="82" spans="1:1" x14ac:dyDescent="0.2">
      <c r="A82" s="1" t="s">
        <v>2800</v>
      </c>
    </row>
    <row r="84" spans="1:1" x14ac:dyDescent="0.2">
      <c r="A84" s="1" t="s">
        <v>2791</v>
      </c>
    </row>
    <row r="85" spans="1:1" x14ac:dyDescent="0.2">
      <c r="A85" s="4" t="s">
        <v>2805</v>
      </c>
    </row>
    <row r="88" spans="1:1" x14ac:dyDescent="0.2">
      <c r="A88" s="1" t="s">
        <v>2801</v>
      </c>
    </row>
    <row r="89" spans="1:1" x14ac:dyDescent="0.2">
      <c r="A89" s="1" t="s">
        <v>2802</v>
      </c>
    </row>
    <row r="90" spans="1:1" x14ac:dyDescent="0.2">
      <c r="A90" s="1" t="s">
        <v>2803</v>
      </c>
    </row>
    <row r="92" spans="1:1" x14ac:dyDescent="0.2">
      <c r="A92" s="1" t="s">
        <v>2804</v>
      </c>
    </row>
    <row r="100" spans="1:8" ht="17" thickBot="1" x14ac:dyDescent="0.25"/>
    <row r="101" spans="1:8" ht="17" thickBot="1" x14ac:dyDescent="0.25">
      <c r="A101" s="50" t="s">
        <v>2807</v>
      </c>
      <c r="B101" s="74"/>
      <c r="C101" s="74"/>
      <c r="D101" s="74"/>
      <c r="E101" s="74"/>
      <c r="F101" s="74"/>
      <c r="G101" s="74"/>
      <c r="H101" s="75"/>
    </row>
    <row r="102" spans="1:8" x14ac:dyDescent="0.2">
      <c r="A102" s="1" t="s">
        <v>2808</v>
      </c>
    </row>
    <row r="103" spans="1:8" x14ac:dyDescent="0.2">
      <c r="A103" s="1" t="s">
        <v>2810</v>
      </c>
    </row>
    <row r="104" spans="1:8" x14ac:dyDescent="0.2">
      <c r="A104" s="1" t="s">
        <v>2809</v>
      </c>
    </row>
    <row r="106" spans="1:8" x14ac:dyDescent="0.2">
      <c r="A106" s="1" t="s">
        <v>2811</v>
      </c>
    </row>
    <row r="107" spans="1:8" x14ac:dyDescent="0.2">
      <c r="A107" s="1" t="s">
        <v>2812</v>
      </c>
    </row>
    <row r="108" spans="1:8" x14ac:dyDescent="0.2">
      <c r="A108" s="1" t="s">
        <v>2813</v>
      </c>
    </row>
    <row r="109" spans="1:8" x14ac:dyDescent="0.2">
      <c r="A109" s="1" t="s">
        <v>2814</v>
      </c>
    </row>
    <row r="110" spans="1:8" x14ac:dyDescent="0.2">
      <c r="A110" s="1" t="s">
        <v>2815</v>
      </c>
    </row>
    <row r="112" spans="1:8" x14ac:dyDescent="0.2">
      <c r="A112" s="1" t="s">
        <v>2816</v>
      </c>
    </row>
    <row r="113" spans="1:8" x14ac:dyDescent="0.2">
      <c r="A113" s="1" t="s">
        <v>2817</v>
      </c>
    </row>
    <row r="114" spans="1:8" x14ac:dyDescent="0.2">
      <c r="A114" s="1" t="s">
        <v>2818</v>
      </c>
    </row>
    <row r="115" spans="1:8" x14ac:dyDescent="0.2">
      <c r="A115" s="1" t="s">
        <v>2819</v>
      </c>
    </row>
    <row r="116" spans="1:8" x14ac:dyDescent="0.2">
      <c r="A116" s="1" t="s">
        <v>2820</v>
      </c>
    </row>
    <row r="117" spans="1:8" x14ac:dyDescent="0.2">
      <c r="A117" s="1" t="s">
        <v>2821</v>
      </c>
    </row>
    <row r="118" spans="1:8" x14ac:dyDescent="0.2">
      <c r="A118" s="1" t="s">
        <v>2822</v>
      </c>
    </row>
    <row r="120" spans="1:8" x14ac:dyDescent="0.2">
      <c r="A120" s="1" t="s">
        <v>2823</v>
      </c>
    </row>
    <row r="122" spans="1:8" x14ac:dyDescent="0.2">
      <c r="A122" s="4" t="s">
        <v>2824</v>
      </c>
    </row>
    <row r="123" spans="1:8" ht="17" thickBot="1" x14ac:dyDescent="0.25"/>
    <row r="124" spans="1:8" ht="17" thickBot="1" x14ac:dyDescent="0.25">
      <c r="A124" s="50" t="s">
        <v>2825</v>
      </c>
      <c r="B124" s="74"/>
      <c r="C124" s="74"/>
      <c r="D124" s="74"/>
      <c r="E124" s="74"/>
      <c r="F124" s="74"/>
      <c r="G124" s="74"/>
      <c r="H124" s="75"/>
    </row>
    <row r="125" spans="1:8" x14ac:dyDescent="0.2">
      <c r="A125" s="1" t="s">
        <v>2826</v>
      </c>
    </row>
    <row r="126" spans="1:8" x14ac:dyDescent="0.2">
      <c r="A126" s="1" t="s">
        <v>2827</v>
      </c>
    </row>
    <row r="127" spans="1:8" x14ac:dyDescent="0.2">
      <c r="A127" s="1" t="s">
        <v>117</v>
      </c>
    </row>
    <row r="128" spans="1:8" x14ac:dyDescent="0.2">
      <c r="A128" s="1" t="s">
        <v>2828</v>
      </c>
    </row>
    <row r="130" spans="1:8" x14ac:dyDescent="0.2">
      <c r="H130" s="1" t="s">
        <v>2829</v>
      </c>
    </row>
    <row r="131" spans="1:8" x14ac:dyDescent="0.2">
      <c r="H131" s="1" t="s">
        <v>2830</v>
      </c>
    </row>
    <row r="132" spans="1:8" x14ac:dyDescent="0.2">
      <c r="H132" s="1" t="s">
        <v>2831</v>
      </c>
    </row>
    <row r="133" spans="1:8" x14ac:dyDescent="0.2">
      <c r="H133" s="1" t="s">
        <v>2832</v>
      </c>
    </row>
    <row r="134" spans="1:8" x14ac:dyDescent="0.2">
      <c r="H134" s="1" t="s">
        <v>2833</v>
      </c>
    </row>
    <row r="136" spans="1:8" x14ac:dyDescent="0.2">
      <c r="H136" s="1" t="s">
        <v>2834</v>
      </c>
    </row>
    <row r="137" spans="1:8" x14ac:dyDescent="0.2">
      <c r="H137" s="1" t="s">
        <v>2835</v>
      </c>
    </row>
    <row r="138" spans="1:8" x14ac:dyDescent="0.2">
      <c r="H138" s="1" t="s">
        <v>2836</v>
      </c>
    </row>
    <row r="140" spans="1:8" x14ac:dyDescent="0.2">
      <c r="H140" s="1" t="s">
        <v>2837</v>
      </c>
    </row>
    <row r="141" spans="1:8" x14ac:dyDescent="0.2">
      <c r="H141" s="1" t="s">
        <v>2838</v>
      </c>
    </row>
    <row r="142" spans="1:8" x14ac:dyDescent="0.2">
      <c r="H142" s="1" t="s">
        <v>2839</v>
      </c>
    </row>
    <row r="143" spans="1:8" ht="17" thickBot="1" x14ac:dyDescent="0.25"/>
    <row r="144" spans="1:8" ht="17" thickBot="1" x14ac:dyDescent="0.25">
      <c r="A144" s="50" t="s">
        <v>2840</v>
      </c>
      <c r="B144" s="74"/>
      <c r="C144" s="74"/>
      <c r="D144" s="74"/>
      <c r="E144" s="74"/>
      <c r="F144" s="74"/>
      <c r="G144" s="74"/>
      <c r="H144" s="75"/>
    </row>
    <row r="145" spans="1:1" x14ac:dyDescent="0.2">
      <c r="A145" s="1" t="s">
        <v>2841</v>
      </c>
    </row>
    <row r="146" spans="1:1" x14ac:dyDescent="0.2">
      <c r="A146" s="1" t="s">
        <v>2842</v>
      </c>
    </row>
    <row r="147" spans="1:1" x14ac:dyDescent="0.2">
      <c r="A147" s="1" t="s">
        <v>2843</v>
      </c>
    </row>
    <row r="148" spans="1:1" x14ac:dyDescent="0.2">
      <c r="A148" s="1" t="s">
        <v>2844</v>
      </c>
    </row>
    <row r="149" spans="1:1" x14ac:dyDescent="0.2">
      <c r="A149" s="1" t="s">
        <v>2845</v>
      </c>
    </row>
    <row r="150" spans="1:1" x14ac:dyDescent="0.2">
      <c r="A150" s="1" t="s">
        <v>2787</v>
      </c>
    </row>
    <row r="151" spans="1:1" x14ac:dyDescent="0.2">
      <c r="A151" s="1" t="s">
        <v>2846</v>
      </c>
    </row>
    <row r="152" spans="1:1" x14ac:dyDescent="0.2">
      <c r="A152" s="1" t="s">
        <v>2847</v>
      </c>
    </row>
    <row r="153" spans="1:1" x14ac:dyDescent="0.2">
      <c r="A153" s="1" t="s">
        <v>2848</v>
      </c>
    </row>
    <row r="155" spans="1:1" x14ac:dyDescent="0.2">
      <c r="A155" s="1" t="s">
        <v>2792</v>
      </c>
    </row>
    <row r="156" spans="1:1" x14ac:dyDescent="0.2">
      <c r="A156" s="1" t="s">
        <v>2793</v>
      </c>
    </row>
    <row r="157" spans="1:1" x14ac:dyDescent="0.2">
      <c r="A157" s="1" t="s">
        <v>2794</v>
      </c>
    </row>
    <row r="158" spans="1:1" x14ac:dyDescent="0.2">
      <c r="A158" s="1" t="s">
        <v>2795</v>
      </c>
    </row>
    <row r="159" spans="1:1" x14ac:dyDescent="0.2">
      <c r="A159" s="1" t="s">
        <v>2849</v>
      </c>
    </row>
    <row r="160" spans="1:1" x14ac:dyDescent="0.2">
      <c r="A160" s="1" t="s">
        <v>2850</v>
      </c>
    </row>
    <row r="164" spans="1:7" x14ac:dyDescent="0.2">
      <c r="A164" s="1" t="s">
        <v>2851</v>
      </c>
    </row>
    <row r="165" spans="1:7" x14ac:dyDescent="0.2">
      <c r="A165" s="1" t="s">
        <v>2864</v>
      </c>
      <c r="C165" s="1" t="s">
        <v>2852</v>
      </c>
    </row>
    <row r="166" spans="1:7" x14ac:dyDescent="0.2">
      <c r="D166" s="1" t="s">
        <v>2853</v>
      </c>
    </row>
    <row r="167" spans="1:7" x14ac:dyDescent="0.2">
      <c r="D167" s="1" t="s">
        <v>2854</v>
      </c>
    </row>
    <row r="169" spans="1:7" x14ac:dyDescent="0.2">
      <c r="D169" s="1" t="s">
        <v>2855</v>
      </c>
      <c r="F169" s="383"/>
      <c r="G169" s="1" t="s">
        <v>2857</v>
      </c>
    </row>
    <row r="170" spans="1:7" x14ac:dyDescent="0.2">
      <c r="D170" s="1" t="s">
        <v>2856</v>
      </c>
      <c r="G170" s="1" t="s">
        <v>2858</v>
      </c>
    </row>
    <row r="172" spans="1:7" x14ac:dyDescent="0.2">
      <c r="D172" s="1" t="s">
        <v>2859</v>
      </c>
    </row>
    <row r="173" spans="1:7" x14ac:dyDescent="0.2">
      <c r="D173" s="1" t="s">
        <v>2860</v>
      </c>
    </row>
    <row r="175" spans="1:7" x14ac:dyDescent="0.2">
      <c r="D175" s="1" t="s">
        <v>2861</v>
      </c>
    </row>
    <row r="176" spans="1:7" x14ac:dyDescent="0.2">
      <c r="D176" s="1" t="s">
        <v>2862</v>
      </c>
    </row>
    <row r="177" spans="1:4" x14ac:dyDescent="0.2">
      <c r="D177" s="1" t="s">
        <v>2863</v>
      </c>
    </row>
    <row r="179" spans="1:4" x14ac:dyDescent="0.2">
      <c r="A179" s="1" t="s">
        <v>2865</v>
      </c>
    </row>
    <row r="180" spans="1:4" x14ac:dyDescent="0.2">
      <c r="A180" s="1" t="s">
        <v>2866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970E4-C74F-4443-A0B8-186F221AE0E6}">
  <dimension ref="A1:N377"/>
  <sheetViews>
    <sheetView rightToLeft="1" topLeftCell="A295" zoomScale="262" workbookViewId="0">
      <selection activeCell="F311" sqref="F311"/>
    </sheetView>
  </sheetViews>
  <sheetFormatPr baseColWidth="10" defaultColWidth="10.83203125" defaultRowHeight="16" x14ac:dyDescent="0.2"/>
  <cols>
    <col min="1" max="16384" width="10.83203125" style="1"/>
  </cols>
  <sheetData>
    <row r="1" spans="1:8" x14ac:dyDescent="0.2">
      <c r="A1" s="4" t="s">
        <v>21</v>
      </c>
      <c r="B1" s="4"/>
      <c r="C1" s="4"/>
      <c r="D1" s="4"/>
      <c r="E1" s="4"/>
      <c r="F1" s="4"/>
      <c r="G1" s="4"/>
      <c r="H1" s="14">
        <v>45601</v>
      </c>
    </row>
    <row r="2" spans="1:8" ht="17" thickBot="1" x14ac:dyDescent="0.25"/>
    <row r="3" spans="1:8" x14ac:dyDescent="0.2">
      <c r="A3" s="135" t="s">
        <v>22</v>
      </c>
      <c r="B3" s="136"/>
      <c r="C3" s="136"/>
      <c r="D3" s="136"/>
      <c r="E3" s="136"/>
      <c r="F3" s="136"/>
      <c r="G3" s="136"/>
      <c r="H3" s="137"/>
    </row>
    <row r="4" spans="1:8" x14ac:dyDescent="0.2">
      <c r="A4" s="8" t="s">
        <v>23</v>
      </c>
      <c r="H4" s="9"/>
    </row>
    <row r="5" spans="1:8" x14ac:dyDescent="0.2">
      <c r="A5" s="138" t="s">
        <v>24</v>
      </c>
      <c r="B5" s="4"/>
      <c r="C5" s="4"/>
      <c r="D5" s="4"/>
      <c r="E5" s="4"/>
      <c r="F5" s="4"/>
      <c r="G5" s="4"/>
      <c r="H5" s="139"/>
    </row>
    <row r="6" spans="1:8" x14ac:dyDescent="0.2">
      <c r="A6" s="138" t="s">
        <v>25</v>
      </c>
      <c r="B6" s="4"/>
      <c r="C6" s="4"/>
      <c r="D6" s="4"/>
      <c r="E6" s="4"/>
      <c r="F6" s="4"/>
      <c r="G6" s="4"/>
      <c r="H6" s="139"/>
    </row>
    <row r="7" spans="1:8" x14ac:dyDescent="0.2">
      <c r="A7" s="138" t="s">
        <v>26</v>
      </c>
      <c r="B7" s="4"/>
      <c r="C7" s="4"/>
      <c r="D7" s="4"/>
      <c r="E7" s="4"/>
      <c r="F7" s="4"/>
      <c r="G7" s="4"/>
      <c r="H7" s="139"/>
    </row>
    <row r="8" spans="1:8" ht="17" thickBot="1" x14ac:dyDescent="0.25">
      <c r="A8" s="10" t="s">
        <v>27</v>
      </c>
      <c r="B8" s="11"/>
      <c r="C8" s="11"/>
      <c r="D8" s="11"/>
      <c r="E8" s="11"/>
      <c r="F8" s="11"/>
      <c r="G8" s="11"/>
      <c r="H8" s="13"/>
    </row>
    <row r="9" spans="1:8" ht="17" thickBot="1" x14ac:dyDescent="0.25"/>
    <row r="10" spans="1:8" x14ac:dyDescent="0.2">
      <c r="A10" s="12" t="s">
        <v>1874</v>
      </c>
      <c r="B10" s="83"/>
      <c r="C10" s="83"/>
      <c r="D10" s="83"/>
      <c r="E10" s="83"/>
      <c r="F10" s="83"/>
      <c r="G10" s="83"/>
      <c r="H10" s="84"/>
    </row>
    <row r="11" spans="1:8" ht="17" thickBot="1" x14ac:dyDescent="0.25">
      <c r="A11" s="53" t="s">
        <v>1875</v>
      </c>
      <c r="B11" s="85"/>
      <c r="C11" s="85"/>
      <c r="D11" s="85"/>
      <c r="E11" s="85"/>
      <c r="F11" s="85"/>
      <c r="G11" s="85"/>
      <c r="H11" s="86"/>
    </row>
    <row r="13" spans="1:8" s="4" customFormat="1" x14ac:dyDescent="0.2">
      <c r="A13" s="16" t="s">
        <v>28</v>
      </c>
      <c r="B13" s="16"/>
      <c r="C13" s="16"/>
      <c r="D13" s="16"/>
      <c r="E13" s="16"/>
      <c r="F13" s="16"/>
      <c r="G13" s="16"/>
      <c r="H13" s="16"/>
    </row>
    <row r="14" spans="1:8" x14ac:dyDescent="0.2">
      <c r="A14" s="1" t="s">
        <v>1876</v>
      </c>
    </row>
    <row r="15" spans="1:8" x14ac:dyDescent="0.2">
      <c r="A15" s="1" t="s">
        <v>1877</v>
      </c>
    </row>
    <row r="16" spans="1:8" x14ac:dyDescent="0.2">
      <c r="A16" s="1" t="s">
        <v>29</v>
      </c>
    </row>
    <row r="17" spans="1:8" x14ac:dyDescent="0.2">
      <c r="A17" s="1" t="s">
        <v>30</v>
      </c>
    </row>
    <row r="18" spans="1:8" x14ac:dyDescent="0.2">
      <c r="A18" s="140" t="s">
        <v>1878</v>
      </c>
    </row>
    <row r="19" spans="1:8" x14ac:dyDescent="0.2">
      <c r="A19" s="140" t="s">
        <v>31</v>
      </c>
    </row>
    <row r="20" spans="1:8" x14ac:dyDescent="0.2">
      <c r="A20" s="140" t="s">
        <v>32</v>
      </c>
    </row>
    <row r="21" spans="1:8" x14ac:dyDescent="0.2">
      <c r="A21" s="140" t="s">
        <v>33</v>
      </c>
    </row>
    <row r="22" spans="1:8" x14ac:dyDescent="0.2">
      <c r="A22" s="140" t="s">
        <v>34</v>
      </c>
    </row>
    <row r="24" spans="1:8" x14ac:dyDescent="0.2">
      <c r="A24" s="1" t="s">
        <v>1879</v>
      </c>
    </row>
    <row r="26" spans="1:8" s="4" customFormat="1" x14ac:dyDescent="0.2">
      <c r="A26" s="16" t="s">
        <v>35</v>
      </c>
      <c r="B26" s="16"/>
      <c r="C26" s="16"/>
      <c r="D26" s="16"/>
      <c r="E26" s="16"/>
      <c r="F26" s="16"/>
      <c r="G26" s="16"/>
      <c r="H26" s="16"/>
    </row>
    <row r="27" spans="1:8" x14ac:dyDescent="0.2">
      <c r="A27" s="1" t="s">
        <v>36</v>
      </c>
    </row>
    <row r="28" spans="1:8" x14ac:dyDescent="0.2">
      <c r="A28" s="1" t="s">
        <v>37</v>
      </c>
    </row>
    <row r="29" spans="1:8" x14ac:dyDescent="0.2">
      <c r="A29" s="1" t="s">
        <v>38</v>
      </c>
    </row>
    <row r="30" spans="1:8" x14ac:dyDescent="0.2">
      <c r="A30" s="1" t="s">
        <v>39</v>
      </c>
    </row>
    <row r="32" spans="1:8" x14ac:dyDescent="0.2">
      <c r="C32" s="1" t="s">
        <v>40</v>
      </c>
    </row>
    <row r="33" spans="1:9" x14ac:dyDescent="0.2">
      <c r="C33" s="3" t="s">
        <v>41</v>
      </c>
      <c r="G33" s="3" t="s">
        <v>41</v>
      </c>
    </row>
    <row r="35" spans="1:9" x14ac:dyDescent="0.2">
      <c r="D35" s="17" t="s">
        <v>42</v>
      </c>
      <c r="H35" s="17" t="s">
        <v>42</v>
      </c>
      <c r="I35" s="1" t="s">
        <v>43</v>
      </c>
    </row>
    <row r="36" spans="1:9" x14ac:dyDescent="0.2">
      <c r="I36" s="1" t="s">
        <v>44</v>
      </c>
    </row>
    <row r="39" spans="1:9" x14ac:dyDescent="0.2">
      <c r="A39" s="3" t="s">
        <v>45</v>
      </c>
      <c r="E39" s="3" t="s">
        <v>45</v>
      </c>
    </row>
    <row r="40" spans="1:9" x14ac:dyDescent="0.2">
      <c r="A40" s="3" t="s">
        <v>46</v>
      </c>
      <c r="B40" s="3" t="s">
        <v>47</v>
      </c>
      <c r="F40" s="3" t="s">
        <v>47</v>
      </c>
    </row>
    <row r="41" spans="1:9" x14ac:dyDescent="0.2">
      <c r="B41" s="77" t="s">
        <v>48</v>
      </c>
      <c r="F41" s="54" t="s">
        <v>49</v>
      </c>
    </row>
    <row r="42" spans="1:9" x14ac:dyDescent="0.2">
      <c r="B42" s="77" t="s">
        <v>50</v>
      </c>
      <c r="F42" s="54" t="s">
        <v>51</v>
      </c>
    </row>
    <row r="43" spans="1:9" x14ac:dyDescent="0.2">
      <c r="B43" s="77" t="s">
        <v>52</v>
      </c>
      <c r="F43" s="54" t="s">
        <v>53</v>
      </c>
    </row>
    <row r="44" spans="1:9" x14ac:dyDescent="0.2">
      <c r="B44" s="77" t="s">
        <v>54</v>
      </c>
      <c r="F44" s="54" t="s">
        <v>55</v>
      </c>
    </row>
    <row r="46" spans="1:9" x14ac:dyDescent="0.2">
      <c r="A46" s="77" t="s">
        <v>1880</v>
      </c>
    </row>
    <row r="47" spans="1:9" x14ac:dyDescent="0.2">
      <c r="A47" s="77" t="s">
        <v>1881</v>
      </c>
    </row>
    <row r="48" spans="1:9" x14ac:dyDescent="0.2">
      <c r="A48" s="77" t="s">
        <v>1882</v>
      </c>
    </row>
    <row r="49" spans="1:12" x14ac:dyDescent="0.2">
      <c r="A49" s="77" t="s">
        <v>1883</v>
      </c>
    </row>
    <row r="51" spans="1:12" x14ac:dyDescent="0.2">
      <c r="A51" s="54" t="s">
        <v>1884</v>
      </c>
    </row>
    <row r="52" spans="1:12" x14ac:dyDescent="0.2">
      <c r="A52" s="54" t="s">
        <v>1885</v>
      </c>
    </row>
    <row r="53" spans="1:12" ht="17" thickBot="1" x14ac:dyDescent="0.25"/>
    <row r="54" spans="1:12" x14ac:dyDescent="0.2">
      <c r="A54" s="5" t="s">
        <v>56</v>
      </c>
      <c r="B54" s="6"/>
      <c r="C54" s="6"/>
      <c r="D54" s="6"/>
      <c r="E54" s="6"/>
      <c r="F54" s="6"/>
      <c r="G54" s="6"/>
      <c r="H54" s="7"/>
    </row>
    <row r="55" spans="1:12" x14ac:dyDescent="0.2">
      <c r="A55" s="8" t="s">
        <v>1886</v>
      </c>
      <c r="H55" s="9"/>
    </row>
    <row r="56" spans="1:12" x14ac:dyDescent="0.2">
      <c r="A56" s="8" t="s">
        <v>57</v>
      </c>
      <c r="H56" s="9"/>
    </row>
    <row r="57" spans="1:12" x14ac:dyDescent="0.2">
      <c r="A57" s="8" t="s">
        <v>58</v>
      </c>
      <c r="H57" s="9"/>
    </row>
    <row r="58" spans="1:12" x14ac:dyDescent="0.2">
      <c r="A58" s="8" t="s">
        <v>59</v>
      </c>
      <c r="H58" s="9"/>
    </row>
    <row r="59" spans="1:12" x14ac:dyDescent="0.2">
      <c r="A59" s="8" t="s">
        <v>1887</v>
      </c>
      <c r="H59" s="9"/>
    </row>
    <row r="60" spans="1:12" ht="17" thickBot="1" x14ac:dyDescent="0.25">
      <c r="A60" s="10" t="s">
        <v>60</v>
      </c>
      <c r="B60" s="11"/>
      <c r="C60" s="11"/>
      <c r="D60" s="11"/>
      <c r="E60" s="11"/>
      <c r="F60" s="11"/>
      <c r="G60" s="11"/>
      <c r="H60" s="13"/>
    </row>
    <row r="62" spans="1:12" x14ac:dyDescent="0.2">
      <c r="A62" s="1" t="s">
        <v>61</v>
      </c>
    </row>
    <row r="63" spans="1:12" x14ac:dyDescent="0.2">
      <c r="A63" s="3"/>
      <c r="B63" s="3"/>
      <c r="C63" s="3" t="s">
        <v>41</v>
      </c>
      <c r="E63" s="3"/>
      <c r="F63" s="3"/>
      <c r="G63" s="3" t="s">
        <v>41</v>
      </c>
      <c r="J63" s="3"/>
      <c r="K63" s="3"/>
      <c r="L63" s="3" t="s">
        <v>41</v>
      </c>
    </row>
    <row r="64" spans="1:12" x14ac:dyDescent="0.2">
      <c r="A64" s="3"/>
      <c r="B64" s="3"/>
      <c r="C64" s="3"/>
      <c r="E64" s="3"/>
      <c r="F64" s="3"/>
      <c r="G64" s="3"/>
      <c r="J64" s="3"/>
      <c r="K64" s="3"/>
      <c r="L64" s="3"/>
    </row>
    <row r="65" spans="1:12" x14ac:dyDescent="0.2">
      <c r="A65" s="3"/>
      <c r="B65" s="3"/>
      <c r="C65" s="3"/>
      <c r="E65" s="3"/>
      <c r="F65" s="3"/>
      <c r="G65" s="3"/>
      <c r="J65" s="3"/>
      <c r="K65" s="3"/>
      <c r="L65" s="3"/>
    </row>
    <row r="66" spans="1:12" x14ac:dyDescent="0.2">
      <c r="A66" s="3"/>
      <c r="B66" s="3"/>
      <c r="C66" s="3"/>
      <c r="E66" s="3"/>
      <c r="F66" s="3"/>
      <c r="G66" s="3"/>
      <c r="J66" s="3"/>
      <c r="K66" s="3"/>
      <c r="L66" s="3"/>
    </row>
    <row r="67" spans="1:12" x14ac:dyDescent="0.2">
      <c r="A67" s="3"/>
      <c r="B67" s="3"/>
      <c r="C67" s="3"/>
      <c r="E67" s="3"/>
      <c r="F67" s="3"/>
      <c r="G67" s="3"/>
      <c r="J67" s="3"/>
      <c r="K67" s="3"/>
      <c r="L67" s="3"/>
    </row>
    <row r="68" spans="1:12" x14ac:dyDescent="0.2">
      <c r="A68" s="3"/>
      <c r="B68" s="3"/>
      <c r="C68" s="3"/>
      <c r="E68" s="3"/>
      <c r="F68" s="3"/>
      <c r="G68" s="3"/>
      <c r="J68" s="3"/>
      <c r="K68" s="3"/>
      <c r="L68" s="3"/>
    </row>
    <row r="69" spans="1:12" x14ac:dyDescent="0.2">
      <c r="A69" s="3" t="s">
        <v>45</v>
      </c>
      <c r="B69" s="3"/>
      <c r="C69" s="3"/>
      <c r="E69" s="3" t="s">
        <v>45</v>
      </c>
      <c r="F69" s="3"/>
      <c r="G69" s="3"/>
      <c r="J69" s="3" t="s">
        <v>45</v>
      </c>
      <c r="K69" s="3"/>
      <c r="L69" s="3"/>
    </row>
    <row r="71" spans="1:12" x14ac:dyDescent="0.2">
      <c r="A71" s="1" t="s">
        <v>62</v>
      </c>
      <c r="F71" s="1" t="s">
        <v>63</v>
      </c>
      <c r="K71" s="1" t="s">
        <v>64</v>
      </c>
    </row>
    <row r="72" spans="1:12" x14ac:dyDescent="0.2">
      <c r="A72" s="1" t="s">
        <v>1888</v>
      </c>
      <c r="F72" s="1" t="s">
        <v>65</v>
      </c>
      <c r="K72" s="1" t="s">
        <v>66</v>
      </c>
    </row>
    <row r="73" spans="1:12" x14ac:dyDescent="0.2">
      <c r="F73" s="1" t="s">
        <v>67</v>
      </c>
      <c r="K73" s="1" t="s">
        <v>68</v>
      </c>
    </row>
    <row r="74" spans="1:12" x14ac:dyDescent="0.2">
      <c r="F74" s="1" t="s">
        <v>69</v>
      </c>
    </row>
    <row r="76" spans="1:12" x14ac:dyDescent="0.2">
      <c r="A76" s="3"/>
      <c r="B76" s="3"/>
      <c r="C76" s="3" t="s">
        <v>41</v>
      </c>
    </row>
    <row r="77" spans="1:12" x14ac:dyDescent="0.2">
      <c r="A77" s="3"/>
      <c r="B77" s="3"/>
      <c r="C77" s="3"/>
    </row>
    <row r="78" spans="1:12" x14ac:dyDescent="0.2">
      <c r="A78" s="3"/>
      <c r="B78" s="3"/>
      <c r="C78" s="3"/>
    </row>
    <row r="79" spans="1:12" x14ac:dyDescent="0.2">
      <c r="A79" s="3"/>
      <c r="B79" s="3"/>
      <c r="C79" s="3"/>
    </row>
    <row r="80" spans="1:12" x14ac:dyDescent="0.2">
      <c r="A80" s="3"/>
      <c r="B80" s="3"/>
      <c r="C80" s="3"/>
    </row>
    <row r="81" spans="1:8" x14ac:dyDescent="0.2">
      <c r="A81" s="3"/>
      <c r="B81" s="3"/>
      <c r="C81" s="3"/>
    </row>
    <row r="82" spans="1:8" x14ac:dyDescent="0.2">
      <c r="A82" s="3" t="s">
        <v>45</v>
      </c>
      <c r="B82" s="3"/>
      <c r="C82" s="3"/>
    </row>
    <row r="84" spans="1:8" x14ac:dyDescent="0.2">
      <c r="A84" s="1" t="s">
        <v>70</v>
      </c>
    </row>
    <row r="85" spans="1:8" x14ac:dyDescent="0.2">
      <c r="A85" s="1" t="s">
        <v>71</v>
      </c>
    </row>
    <row r="86" spans="1:8" x14ac:dyDescent="0.2">
      <c r="A86" s="1" t="s">
        <v>72</v>
      </c>
    </row>
    <row r="88" spans="1:8" s="4" customFormat="1" x14ac:dyDescent="0.2">
      <c r="A88" s="16" t="s">
        <v>73</v>
      </c>
      <c r="B88" s="16"/>
      <c r="C88" s="16"/>
      <c r="D88" s="16"/>
      <c r="E88" s="16"/>
      <c r="F88" s="16"/>
      <c r="G88" s="16"/>
      <c r="H88" s="16"/>
    </row>
    <row r="89" spans="1:8" s="4" customFormat="1" x14ac:dyDescent="0.2">
      <c r="A89" s="1" t="s">
        <v>74</v>
      </c>
      <c r="B89" s="1"/>
      <c r="C89" s="1"/>
      <c r="D89" s="1"/>
      <c r="E89" s="1"/>
      <c r="F89" s="1"/>
      <c r="G89" s="1"/>
      <c r="H89" s="1"/>
    </row>
    <row r="90" spans="1:8" s="4" customFormat="1" x14ac:dyDescent="0.2">
      <c r="A90" s="1" t="s">
        <v>75</v>
      </c>
      <c r="B90" s="1"/>
      <c r="C90" s="1"/>
      <c r="D90" s="1"/>
      <c r="E90" s="1"/>
      <c r="F90" s="1"/>
      <c r="G90" s="1"/>
      <c r="H90" s="1"/>
    </row>
    <row r="91" spans="1:8" x14ac:dyDescent="0.2">
      <c r="A91" s="1" t="s">
        <v>76</v>
      </c>
      <c r="E91" s="1" t="s">
        <v>77</v>
      </c>
      <c r="F91" s="1" t="s">
        <v>78</v>
      </c>
    </row>
    <row r="92" spans="1:8" x14ac:dyDescent="0.2">
      <c r="A92" s="1" t="s">
        <v>79</v>
      </c>
      <c r="E92" s="1" t="s">
        <v>80</v>
      </c>
      <c r="F92" s="1" t="s">
        <v>81</v>
      </c>
    </row>
    <row r="93" spans="1:8" x14ac:dyDescent="0.2">
      <c r="A93" s="1" t="s">
        <v>82</v>
      </c>
      <c r="E93" s="1" t="s">
        <v>83</v>
      </c>
      <c r="F93" s="1" t="s">
        <v>84</v>
      </c>
    </row>
    <row r="94" spans="1:8" x14ac:dyDescent="0.2">
      <c r="A94" s="1" t="s">
        <v>85</v>
      </c>
      <c r="E94" s="1" t="s">
        <v>86</v>
      </c>
      <c r="F94" s="1" t="s">
        <v>87</v>
      </c>
    </row>
    <row r="95" spans="1:8" x14ac:dyDescent="0.2">
      <c r="A95" s="1" t="s">
        <v>88</v>
      </c>
      <c r="E95" s="1" t="s">
        <v>89</v>
      </c>
      <c r="F95" s="1" t="s">
        <v>90</v>
      </c>
    </row>
    <row r="96" spans="1:8" x14ac:dyDescent="0.2">
      <c r="A96" s="1" t="s">
        <v>91</v>
      </c>
      <c r="E96" s="1" t="s">
        <v>92</v>
      </c>
      <c r="F96" s="1" t="s">
        <v>93</v>
      </c>
    </row>
    <row r="98" spans="1:8" x14ac:dyDescent="0.2">
      <c r="A98" s="1" t="s">
        <v>94</v>
      </c>
    </row>
    <row r="99" spans="1:8" x14ac:dyDescent="0.2">
      <c r="A99" s="1" t="s">
        <v>95</v>
      </c>
    </row>
    <row r="100" spans="1:8" x14ac:dyDescent="0.2">
      <c r="A100" s="3" t="s">
        <v>42</v>
      </c>
      <c r="B100" s="1" t="s">
        <v>96</v>
      </c>
    </row>
    <row r="101" spans="1:8" x14ac:dyDescent="0.2">
      <c r="A101" s="3" t="s">
        <v>97</v>
      </c>
      <c r="B101" s="1" t="s">
        <v>98</v>
      </c>
    </row>
    <row r="102" spans="1:8" x14ac:dyDescent="0.2">
      <c r="A102" s="3" t="s">
        <v>47</v>
      </c>
      <c r="B102" s="1" t="s">
        <v>99</v>
      </c>
    </row>
    <row r="103" spans="1:8" x14ac:dyDescent="0.2">
      <c r="A103" s="3" t="s">
        <v>100</v>
      </c>
      <c r="B103" s="1" t="s">
        <v>101</v>
      </c>
    </row>
    <row r="104" spans="1:8" x14ac:dyDescent="0.2">
      <c r="A104" s="3" t="s">
        <v>102</v>
      </c>
      <c r="B104" s="1" t="s">
        <v>103</v>
      </c>
    </row>
    <row r="105" spans="1:8" x14ac:dyDescent="0.2">
      <c r="A105" s="3" t="s">
        <v>104</v>
      </c>
      <c r="B105" s="1" t="s">
        <v>105</v>
      </c>
    </row>
    <row r="107" spans="1:8" x14ac:dyDescent="0.2">
      <c r="A107" s="16" t="s">
        <v>106</v>
      </c>
      <c r="B107" s="2"/>
      <c r="C107" s="2"/>
      <c r="D107" s="2"/>
      <c r="E107" s="2"/>
      <c r="F107" s="2"/>
      <c r="G107" s="2"/>
      <c r="H107" s="2"/>
    </row>
    <row r="108" spans="1:8" x14ac:dyDescent="0.2">
      <c r="A108" s="1" t="s">
        <v>107</v>
      </c>
    </row>
    <row r="109" spans="1:8" x14ac:dyDescent="0.2">
      <c r="H109" s="3"/>
    </row>
    <row r="110" spans="1:8" x14ac:dyDescent="0.2">
      <c r="A110" s="1" t="s">
        <v>108</v>
      </c>
      <c r="H110" s="3"/>
    </row>
    <row r="112" spans="1:8" x14ac:dyDescent="0.2">
      <c r="A112" s="15" t="s">
        <v>110</v>
      </c>
      <c r="B112" s="15" t="s">
        <v>111</v>
      </c>
      <c r="C112" s="15" t="s">
        <v>112</v>
      </c>
    </row>
    <row r="113" spans="1:6" x14ac:dyDescent="0.2">
      <c r="A113" s="15" t="s">
        <v>113</v>
      </c>
      <c r="B113" s="15">
        <v>0</v>
      </c>
      <c r="C113" s="15">
        <v>150</v>
      </c>
    </row>
    <row r="114" spans="1:6" x14ac:dyDescent="0.2">
      <c r="A114" s="15" t="s">
        <v>114</v>
      </c>
      <c r="B114" s="15">
        <v>100</v>
      </c>
      <c r="C114" s="15">
        <v>100</v>
      </c>
    </row>
    <row r="115" spans="1:6" x14ac:dyDescent="0.2">
      <c r="A115" s="15" t="s">
        <v>115</v>
      </c>
      <c r="B115" s="15">
        <v>160</v>
      </c>
      <c r="C115" s="15">
        <v>40</v>
      </c>
    </row>
    <row r="116" spans="1:6" x14ac:dyDescent="0.2">
      <c r="A116" s="15" t="s">
        <v>116</v>
      </c>
      <c r="B116" s="15">
        <v>170</v>
      </c>
      <c r="C116" s="15">
        <v>0</v>
      </c>
    </row>
    <row r="118" spans="1:6" x14ac:dyDescent="0.2">
      <c r="A118" s="1" t="s">
        <v>117</v>
      </c>
    </row>
    <row r="119" spans="1:6" x14ac:dyDescent="0.2">
      <c r="A119" s="1" t="s">
        <v>118</v>
      </c>
      <c r="E119" s="18"/>
    </row>
    <row r="120" spans="1:6" x14ac:dyDescent="0.2">
      <c r="A120" s="1" t="s">
        <v>120</v>
      </c>
    </row>
    <row r="121" spans="1:6" x14ac:dyDescent="0.2">
      <c r="A121" s="1" t="s">
        <v>121</v>
      </c>
    </row>
    <row r="122" spans="1:6" x14ac:dyDescent="0.2">
      <c r="A122" s="1" t="s">
        <v>130</v>
      </c>
    </row>
    <row r="123" spans="1:6" x14ac:dyDescent="0.2">
      <c r="A123" s="1" t="s">
        <v>122</v>
      </c>
    </row>
    <row r="124" spans="1:6" x14ac:dyDescent="0.2">
      <c r="A124" s="1" t="s">
        <v>1889</v>
      </c>
      <c r="F124" s="1" t="s">
        <v>1891</v>
      </c>
    </row>
    <row r="125" spans="1:6" x14ac:dyDescent="0.2">
      <c r="A125" s="1" t="s">
        <v>123</v>
      </c>
    </row>
    <row r="126" spans="1:6" x14ac:dyDescent="0.2">
      <c r="A126" s="1" t="s">
        <v>1890</v>
      </c>
      <c r="F126" s="1" t="s">
        <v>1892</v>
      </c>
    </row>
    <row r="127" spans="1:6" x14ac:dyDescent="0.2">
      <c r="A127" s="1" t="s">
        <v>125</v>
      </c>
      <c r="F127" s="1" t="s">
        <v>1893</v>
      </c>
    </row>
    <row r="128" spans="1:6" x14ac:dyDescent="0.2">
      <c r="A128" s="1" t="s">
        <v>126</v>
      </c>
    </row>
    <row r="129" spans="1:6" x14ac:dyDescent="0.2">
      <c r="F129" s="1" t="s">
        <v>1894</v>
      </c>
    </row>
    <row r="131" spans="1:6" x14ac:dyDescent="0.2">
      <c r="F131" s="1" t="s">
        <v>1895</v>
      </c>
    </row>
    <row r="132" spans="1:6" x14ac:dyDescent="0.2">
      <c r="A132" s="1" t="s">
        <v>120</v>
      </c>
    </row>
    <row r="133" spans="1:6" x14ac:dyDescent="0.2">
      <c r="A133" s="1" t="s">
        <v>127</v>
      </c>
    </row>
    <row r="134" spans="1:6" x14ac:dyDescent="0.2">
      <c r="A134" s="1" t="s">
        <v>128</v>
      </c>
    </row>
    <row r="135" spans="1:6" x14ac:dyDescent="0.2">
      <c r="D135" s="3" t="s">
        <v>41</v>
      </c>
    </row>
    <row r="136" spans="1:6" x14ac:dyDescent="0.2">
      <c r="D136" s="3" t="s">
        <v>109</v>
      </c>
    </row>
    <row r="145" spans="1:4" x14ac:dyDescent="0.2">
      <c r="A145" s="18" t="s">
        <v>119</v>
      </c>
    </row>
    <row r="148" spans="1:4" x14ac:dyDescent="0.2">
      <c r="A148" s="1" t="s">
        <v>121</v>
      </c>
    </row>
    <row r="149" spans="1:4" x14ac:dyDescent="0.2">
      <c r="A149" s="1" t="s">
        <v>129</v>
      </c>
    </row>
    <row r="150" spans="1:4" x14ac:dyDescent="0.2">
      <c r="D150" s="3" t="s">
        <v>41</v>
      </c>
    </row>
    <row r="151" spans="1:4" x14ac:dyDescent="0.2">
      <c r="D151" s="3" t="s">
        <v>109</v>
      </c>
    </row>
    <row r="160" spans="1:4" x14ac:dyDescent="0.2">
      <c r="A160" s="18" t="s">
        <v>119</v>
      </c>
    </row>
    <row r="163" spans="1:10" x14ac:dyDescent="0.2">
      <c r="A163" s="1" t="s">
        <v>130</v>
      </c>
    </row>
    <row r="164" spans="1:10" x14ac:dyDescent="0.2">
      <c r="A164" s="1" t="s">
        <v>131</v>
      </c>
    </row>
    <row r="165" spans="1:10" x14ac:dyDescent="0.2">
      <c r="F165" s="1" t="s">
        <v>132</v>
      </c>
      <c r="J165" s="1" t="s">
        <v>133</v>
      </c>
    </row>
    <row r="166" spans="1:10" x14ac:dyDescent="0.2">
      <c r="D166" s="3" t="s">
        <v>41</v>
      </c>
      <c r="F166" s="1" t="s">
        <v>134</v>
      </c>
      <c r="J166" s="1" t="s">
        <v>135</v>
      </c>
    </row>
    <row r="167" spans="1:10" x14ac:dyDescent="0.2">
      <c r="D167" s="3" t="s">
        <v>109</v>
      </c>
    </row>
    <row r="168" spans="1:10" x14ac:dyDescent="0.2">
      <c r="F168" s="1" t="s">
        <v>136</v>
      </c>
    </row>
    <row r="169" spans="1:10" x14ac:dyDescent="0.2">
      <c r="J169" s="1" t="s">
        <v>137</v>
      </c>
    </row>
    <row r="173" spans="1:10" x14ac:dyDescent="0.2">
      <c r="F173" s="1" t="s">
        <v>138</v>
      </c>
    </row>
    <row r="174" spans="1:10" x14ac:dyDescent="0.2">
      <c r="F174" s="1" t="s">
        <v>139</v>
      </c>
    </row>
    <row r="175" spans="1:10" x14ac:dyDescent="0.2">
      <c r="F175" s="1" t="s">
        <v>140</v>
      </c>
    </row>
    <row r="176" spans="1:10" x14ac:dyDescent="0.2">
      <c r="A176" s="18" t="s">
        <v>119</v>
      </c>
      <c r="F176" s="1" t="s">
        <v>141</v>
      </c>
    </row>
    <row r="177" spans="1:7" x14ac:dyDescent="0.2">
      <c r="F177" s="1" t="s">
        <v>142</v>
      </c>
    </row>
    <row r="179" spans="1:7" x14ac:dyDescent="0.2">
      <c r="A179" s="1" t="s">
        <v>143</v>
      </c>
    </row>
    <row r="180" spans="1:7" x14ac:dyDescent="0.2">
      <c r="A180" s="1" t="s">
        <v>144</v>
      </c>
    </row>
    <row r="182" spans="1:7" x14ac:dyDescent="0.2">
      <c r="E182" s="349">
        <f>110/160</f>
        <v>0.6875</v>
      </c>
    </row>
    <row r="183" spans="1:7" x14ac:dyDescent="0.2">
      <c r="E183" s="349"/>
    </row>
    <row r="185" spans="1:7" x14ac:dyDescent="0.2">
      <c r="A185" s="1" t="s">
        <v>145</v>
      </c>
    </row>
    <row r="187" spans="1:7" x14ac:dyDescent="0.2">
      <c r="G187" s="1" t="s">
        <v>146</v>
      </c>
    </row>
    <row r="189" spans="1:7" x14ac:dyDescent="0.2">
      <c r="C189" s="19">
        <v>0.5</v>
      </c>
      <c r="G189" s="1" t="s">
        <v>147</v>
      </c>
    </row>
    <row r="191" spans="1:7" x14ac:dyDescent="0.2">
      <c r="A191" s="1" t="s">
        <v>124</v>
      </c>
    </row>
    <row r="192" spans="1:7" x14ac:dyDescent="0.2">
      <c r="A192" s="1" t="s">
        <v>148</v>
      </c>
    </row>
    <row r="193" spans="1:9" x14ac:dyDescent="0.2">
      <c r="A193" s="1" t="s">
        <v>149</v>
      </c>
    </row>
    <row r="194" spans="1:9" x14ac:dyDescent="0.2">
      <c r="A194" s="1" t="s">
        <v>150</v>
      </c>
    </row>
    <row r="196" spans="1:9" x14ac:dyDescent="0.2">
      <c r="D196" s="3" t="s">
        <v>109</v>
      </c>
    </row>
    <row r="197" spans="1:9" x14ac:dyDescent="0.2">
      <c r="F197" s="1" t="s">
        <v>151</v>
      </c>
    </row>
    <row r="198" spans="1:9" x14ac:dyDescent="0.2">
      <c r="F198" s="1" t="s">
        <v>152</v>
      </c>
    </row>
    <row r="200" spans="1:9" x14ac:dyDescent="0.2">
      <c r="H200" s="1" t="s">
        <v>153</v>
      </c>
    </row>
    <row r="202" spans="1:9" x14ac:dyDescent="0.2">
      <c r="F202" s="1" t="s">
        <v>154</v>
      </c>
    </row>
    <row r="203" spans="1:9" x14ac:dyDescent="0.2">
      <c r="G203" s="1">
        <v>70</v>
      </c>
      <c r="H203" s="1" t="s">
        <v>155</v>
      </c>
    </row>
    <row r="205" spans="1:9" x14ac:dyDescent="0.2">
      <c r="A205" s="18" t="s">
        <v>119</v>
      </c>
      <c r="F205" s="16" t="s">
        <v>156</v>
      </c>
      <c r="G205" s="16"/>
      <c r="H205" s="16"/>
      <c r="I205" s="16"/>
    </row>
    <row r="206" spans="1:9" x14ac:dyDescent="0.2">
      <c r="F206" s="16" t="s">
        <v>157</v>
      </c>
      <c r="G206" s="16"/>
      <c r="H206" s="16"/>
      <c r="I206" s="16"/>
    </row>
    <row r="209" spans="1:7" x14ac:dyDescent="0.2">
      <c r="A209" s="1" t="s">
        <v>158</v>
      </c>
    </row>
    <row r="210" spans="1:7" x14ac:dyDescent="0.2">
      <c r="A210" s="1" t="s">
        <v>159</v>
      </c>
    </row>
    <row r="212" spans="1:7" x14ac:dyDescent="0.2">
      <c r="E212" s="19">
        <v>0.7</v>
      </c>
    </row>
    <row r="214" spans="1:7" x14ac:dyDescent="0.2">
      <c r="A214" s="1" t="s">
        <v>126</v>
      </c>
    </row>
    <row r="215" spans="1:7" x14ac:dyDescent="0.2">
      <c r="A215" s="1" t="s">
        <v>160</v>
      </c>
    </row>
    <row r="216" spans="1:7" x14ac:dyDescent="0.2">
      <c r="A216" s="1" t="s">
        <v>161</v>
      </c>
    </row>
    <row r="217" spans="1:7" x14ac:dyDescent="0.2">
      <c r="A217" s="1" t="s">
        <v>162</v>
      </c>
    </row>
    <row r="218" spans="1:7" x14ac:dyDescent="0.2">
      <c r="A218" s="1" t="s">
        <v>163</v>
      </c>
    </row>
    <row r="221" spans="1:7" x14ac:dyDescent="0.2">
      <c r="E221" s="3" t="s">
        <v>109</v>
      </c>
    </row>
    <row r="222" spans="1:7" x14ac:dyDescent="0.2">
      <c r="G222" s="1" t="s">
        <v>164</v>
      </c>
    </row>
    <row r="226" spans="1:9" x14ac:dyDescent="0.2">
      <c r="G226" s="1" t="s">
        <v>165</v>
      </c>
    </row>
    <row r="230" spans="1:9" x14ac:dyDescent="0.2">
      <c r="B230" s="18" t="s">
        <v>119</v>
      </c>
      <c r="G230" s="1" t="s">
        <v>166</v>
      </c>
    </row>
    <row r="231" spans="1:9" x14ac:dyDescent="0.2">
      <c r="G231" s="1" t="s">
        <v>167</v>
      </c>
    </row>
    <row r="232" spans="1:9" x14ac:dyDescent="0.2">
      <c r="G232" s="1" t="s">
        <v>168</v>
      </c>
    </row>
    <row r="234" spans="1:9" x14ac:dyDescent="0.2">
      <c r="G234" s="16" t="s">
        <v>169</v>
      </c>
      <c r="H234" s="16"/>
      <c r="I234" s="16"/>
    </row>
    <row r="235" spans="1:9" x14ac:dyDescent="0.2">
      <c r="G235" s="4"/>
      <c r="H235" s="4"/>
      <c r="I235" s="4"/>
    </row>
    <row r="236" spans="1:9" x14ac:dyDescent="0.2">
      <c r="A236" s="16" t="s">
        <v>1896</v>
      </c>
      <c r="B236" s="2"/>
      <c r="C236" s="2"/>
      <c r="D236" s="2"/>
      <c r="E236" s="2"/>
      <c r="F236" s="2"/>
      <c r="G236" s="2"/>
      <c r="H236" s="2"/>
    </row>
    <row r="239" spans="1:9" x14ac:dyDescent="0.2">
      <c r="I239" s="4" t="s">
        <v>170</v>
      </c>
    </row>
    <row r="240" spans="1:9" x14ac:dyDescent="0.2">
      <c r="I240" s="4" t="s">
        <v>171</v>
      </c>
    </row>
    <row r="242" spans="9:12" x14ac:dyDescent="0.2">
      <c r="L242" s="3" t="s">
        <v>172</v>
      </c>
    </row>
    <row r="243" spans="9:12" x14ac:dyDescent="0.2">
      <c r="L243" s="3" t="s">
        <v>41</v>
      </c>
    </row>
    <row r="256" spans="9:12" x14ac:dyDescent="0.2">
      <c r="I256" s="1" t="s">
        <v>173</v>
      </c>
    </row>
    <row r="257" spans="1:14" x14ac:dyDescent="0.2">
      <c r="I257" s="17" t="s">
        <v>45</v>
      </c>
    </row>
    <row r="259" spans="1:14" x14ac:dyDescent="0.2">
      <c r="I259" s="1" t="s">
        <v>76</v>
      </c>
      <c r="M259" s="1" t="s">
        <v>77</v>
      </c>
      <c r="N259" s="1" t="s">
        <v>78</v>
      </c>
    </row>
    <row r="260" spans="1:14" x14ac:dyDescent="0.2">
      <c r="I260" s="1" t="s">
        <v>79</v>
      </c>
      <c r="M260" s="1" t="s">
        <v>80</v>
      </c>
      <c r="N260" s="1" t="s">
        <v>81</v>
      </c>
    </row>
    <row r="261" spans="1:14" x14ac:dyDescent="0.2">
      <c r="I261" s="1" t="s">
        <v>82</v>
      </c>
      <c r="M261" s="1" t="s">
        <v>83</v>
      </c>
      <c r="N261" s="1" t="s">
        <v>84</v>
      </c>
    </row>
    <row r="262" spans="1:14" x14ac:dyDescent="0.2">
      <c r="I262" s="1" t="s">
        <v>85</v>
      </c>
      <c r="M262" s="1" t="s">
        <v>86</v>
      </c>
      <c r="N262" s="1" t="s">
        <v>87</v>
      </c>
    </row>
    <row r="263" spans="1:14" x14ac:dyDescent="0.2">
      <c r="I263" s="1" t="s">
        <v>88</v>
      </c>
      <c r="M263" s="1" t="s">
        <v>89</v>
      </c>
      <c r="N263" s="1" t="s">
        <v>90</v>
      </c>
    </row>
    <row r="264" spans="1:14" x14ac:dyDescent="0.2">
      <c r="I264" s="1" t="s">
        <v>91</v>
      </c>
      <c r="M264" s="1" t="s">
        <v>92</v>
      </c>
      <c r="N264" s="1" t="s">
        <v>93</v>
      </c>
    </row>
    <row r="265" spans="1:14" ht="51" x14ac:dyDescent="0.2">
      <c r="B265" s="15" t="s">
        <v>174</v>
      </c>
      <c r="C265" s="15" t="s">
        <v>175</v>
      </c>
      <c r="D265" s="20" t="s">
        <v>176</v>
      </c>
      <c r="E265" s="20" t="s">
        <v>177</v>
      </c>
    </row>
    <row r="266" spans="1:14" x14ac:dyDescent="0.2">
      <c r="B266" s="15" t="s">
        <v>178</v>
      </c>
      <c r="C266" s="15" t="s">
        <v>113</v>
      </c>
      <c r="D266" s="15">
        <f>140-0</f>
        <v>140</v>
      </c>
      <c r="E266" s="15">
        <f>D266/200</f>
        <v>0.7</v>
      </c>
    </row>
    <row r="267" spans="1:14" x14ac:dyDescent="0.2">
      <c r="B267" s="15" t="s">
        <v>178</v>
      </c>
      <c r="C267" s="15" t="s">
        <v>115</v>
      </c>
      <c r="D267" s="15">
        <f>140-80</f>
        <v>60</v>
      </c>
      <c r="E267" s="15">
        <f>D267/150</f>
        <v>0.4</v>
      </c>
    </row>
    <row r="268" spans="1:14" x14ac:dyDescent="0.2">
      <c r="B268" s="15" t="s">
        <v>178</v>
      </c>
      <c r="C268" s="15" t="s">
        <v>116</v>
      </c>
      <c r="D268" s="15">
        <f>140-110</f>
        <v>30</v>
      </c>
      <c r="E268" s="21">
        <f>D268/110</f>
        <v>0.27272727272727271</v>
      </c>
    </row>
    <row r="269" spans="1:14" x14ac:dyDescent="0.2">
      <c r="B269" s="15" t="s">
        <v>178</v>
      </c>
      <c r="C269" s="15" t="s">
        <v>179</v>
      </c>
      <c r="D269" s="15">
        <f>140-140</f>
        <v>0</v>
      </c>
      <c r="E269" s="15" t="s">
        <v>180</v>
      </c>
    </row>
    <row r="271" spans="1:14" x14ac:dyDescent="0.2">
      <c r="B271" s="1" t="s">
        <v>181</v>
      </c>
    </row>
    <row r="272" spans="1:14" x14ac:dyDescent="0.2">
      <c r="A272" s="1" t="s">
        <v>182</v>
      </c>
      <c r="B272" s="1" t="s">
        <v>183</v>
      </c>
    </row>
    <row r="273" spans="1:7" x14ac:dyDescent="0.2">
      <c r="B273" s="1" t="s">
        <v>184</v>
      </c>
    </row>
    <row r="274" spans="1:7" x14ac:dyDescent="0.2">
      <c r="B274" s="1" t="s">
        <v>185</v>
      </c>
    </row>
    <row r="275" spans="1:7" x14ac:dyDescent="0.2">
      <c r="B275" s="1" t="s">
        <v>186</v>
      </c>
    </row>
    <row r="276" spans="1:7" x14ac:dyDescent="0.2">
      <c r="B276" s="1" t="s">
        <v>187</v>
      </c>
    </row>
    <row r="277" spans="1:7" x14ac:dyDescent="0.2">
      <c r="A277" s="1" t="s">
        <v>188</v>
      </c>
      <c r="B277" s="1" t="s">
        <v>189</v>
      </c>
    </row>
    <row r="278" spans="1:7" x14ac:dyDescent="0.2">
      <c r="B278" s="1" t="s">
        <v>190</v>
      </c>
      <c r="G278" s="1" t="s">
        <v>191</v>
      </c>
    </row>
    <row r="279" spans="1:7" x14ac:dyDescent="0.2">
      <c r="B279" s="1" t="s">
        <v>192</v>
      </c>
      <c r="G279" s="1" t="s">
        <v>193</v>
      </c>
    </row>
    <row r="281" spans="1:7" x14ac:dyDescent="0.2">
      <c r="A281" s="16" t="s">
        <v>194</v>
      </c>
      <c r="B281" s="16"/>
      <c r="C281" s="2"/>
    </row>
    <row r="282" spans="1:7" ht="51" x14ac:dyDescent="0.2">
      <c r="B282" s="15" t="s">
        <v>174</v>
      </c>
      <c r="C282" s="15" t="s">
        <v>175</v>
      </c>
      <c r="D282" s="20" t="s">
        <v>195</v>
      </c>
      <c r="E282" s="20" t="s">
        <v>1929</v>
      </c>
      <c r="F282" s="20" t="s">
        <v>196</v>
      </c>
    </row>
    <row r="283" spans="1:7" x14ac:dyDescent="0.2">
      <c r="B283" s="15" t="s">
        <v>197</v>
      </c>
      <c r="C283" s="15" t="s">
        <v>113</v>
      </c>
      <c r="D283" s="15">
        <f>200-200</f>
        <v>0</v>
      </c>
      <c r="E283" s="15">
        <v>0</v>
      </c>
      <c r="F283" s="15" t="s">
        <v>180</v>
      </c>
    </row>
    <row r="284" spans="1:7" x14ac:dyDescent="0.2">
      <c r="B284" s="15" t="s">
        <v>197</v>
      </c>
      <c r="C284" s="15" t="s">
        <v>115</v>
      </c>
      <c r="D284" s="15">
        <f>200-150</f>
        <v>50</v>
      </c>
      <c r="E284" s="15">
        <v>80</v>
      </c>
      <c r="F284" s="15">
        <f>D284/80</f>
        <v>0.625</v>
      </c>
    </row>
    <row r="285" spans="1:7" x14ac:dyDescent="0.2">
      <c r="B285" s="15" t="s">
        <v>197</v>
      </c>
      <c r="C285" s="15" t="s">
        <v>116</v>
      </c>
      <c r="D285" s="15">
        <f>200-110</f>
        <v>90</v>
      </c>
      <c r="E285" s="15">
        <v>110</v>
      </c>
      <c r="F285" s="24">
        <f>D285/110</f>
        <v>0.81818181818181823</v>
      </c>
    </row>
    <row r="286" spans="1:7" x14ac:dyDescent="0.2">
      <c r="B286" s="15" t="s">
        <v>197</v>
      </c>
      <c r="C286" s="15" t="s">
        <v>179</v>
      </c>
      <c r="D286" s="15">
        <f>200-0</f>
        <v>200</v>
      </c>
      <c r="E286" s="15">
        <v>140</v>
      </c>
      <c r="F286" s="24">
        <f>D286/140</f>
        <v>1.4285714285714286</v>
      </c>
    </row>
    <row r="288" spans="1:7" x14ac:dyDescent="0.2">
      <c r="A288" s="1" t="s">
        <v>198</v>
      </c>
    </row>
    <row r="290" spans="1:8" x14ac:dyDescent="0.2">
      <c r="A290" s="16" t="s">
        <v>199</v>
      </c>
      <c r="B290" s="2"/>
      <c r="C290" s="2"/>
      <c r="D290" s="2"/>
      <c r="E290" s="2"/>
      <c r="F290" s="2"/>
      <c r="G290" s="2"/>
      <c r="H290" s="2"/>
    </row>
    <row r="291" spans="1:8" x14ac:dyDescent="0.2">
      <c r="A291" s="1" t="s">
        <v>200</v>
      </c>
    </row>
    <row r="292" spans="1:8" x14ac:dyDescent="0.2">
      <c r="A292" s="1" t="s">
        <v>201</v>
      </c>
    </row>
    <row r="293" spans="1:8" x14ac:dyDescent="0.2">
      <c r="A293" s="1" t="s">
        <v>202</v>
      </c>
    </row>
    <row r="295" spans="1:8" x14ac:dyDescent="0.2">
      <c r="A295" s="4" t="s">
        <v>203</v>
      </c>
    </row>
    <row r="296" spans="1:8" x14ac:dyDescent="0.2">
      <c r="A296" s="4" t="s">
        <v>204</v>
      </c>
    </row>
    <row r="298" spans="1:8" x14ac:dyDescent="0.2">
      <c r="A298" s="16" t="s">
        <v>1899</v>
      </c>
      <c r="B298" s="2"/>
      <c r="C298" s="2"/>
      <c r="D298" s="2"/>
      <c r="E298" s="2"/>
      <c r="F298" s="2"/>
      <c r="G298" s="2"/>
      <c r="H298" s="2"/>
    </row>
    <row r="300" spans="1:8" x14ac:dyDescent="0.2">
      <c r="A300" s="238" t="s">
        <v>220</v>
      </c>
      <c r="B300" s="238"/>
      <c r="C300" s="238"/>
      <c r="D300" s="238"/>
      <c r="E300" s="238"/>
      <c r="F300" s="238" t="s">
        <v>1909</v>
      </c>
      <c r="G300" s="238"/>
      <c r="H300" s="238"/>
    </row>
    <row r="301" spans="1:8" x14ac:dyDescent="0.2">
      <c r="A301" s="1" t="s">
        <v>1900</v>
      </c>
    </row>
    <row r="302" spans="1:8" x14ac:dyDescent="0.2">
      <c r="A302" s="1" t="s">
        <v>1901</v>
      </c>
    </row>
    <row r="303" spans="1:8" x14ac:dyDescent="0.2">
      <c r="A303" s="1" t="s">
        <v>1902</v>
      </c>
    </row>
    <row r="304" spans="1:8" x14ac:dyDescent="0.2">
      <c r="A304" s="1" t="s">
        <v>1903</v>
      </c>
    </row>
    <row r="305" spans="1:12" x14ac:dyDescent="0.2">
      <c r="A305" s="1" t="s">
        <v>1904</v>
      </c>
    </row>
    <row r="306" spans="1:12" x14ac:dyDescent="0.2">
      <c r="A306" s="1" t="s">
        <v>1905</v>
      </c>
    </row>
    <row r="308" spans="1:12" x14ac:dyDescent="0.2">
      <c r="A308" s="238" t="s">
        <v>1391</v>
      </c>
      <c r="B308" s="238"/>
      <c r="C308" s="238"/>
      <c r="D308" s="238"/>
      <c r="E308" s="238"/>
      <c r="F308" s="238" t="s">
        <v>1910</v>
      </c>
      <c r="G308" s="238"/>
      <c r="H308" s="238"/>
      <c r="J308" s="1" t="s">
        <v>1933</v>
      </c>
    </row>
    <row r="309" spans="1:12" x14ac:dyDescent="0.2">
      <c r="A309" s="1" t="s">
        <v>1911</v>
      </c>
    </row>
    <row r="311" spans="1:12" x14ac:dyDescent="0.2">
      <c r="A311" s="87" t="s">
        <v>1931</v>
      </c>
      <c r="B311" s="87" t="s">
        <v>1932</v>
      </c>
    </row>
    <row r="312" spans="1:12" x14ac:dyDescent="0.2">
      <c r="A312" s="87">
        <v>0</v>
      </c>
      <c r="B312" s="87">
        <v>40</v>
      </c>
      <c r="J312" s="1" t="s">
        <v>1941</v>
      </c>
    </row>
    <row r="313" spans="1:12" x14ac:dyDescent="0.2">
      <c r="A313" s="87">
        <v>10</v>
      </c>
      <c r="B313" s="87">
        <v>30</v>
      </c>
      <c r="J313" s="1" t="s">
        <v>1936</v>
      </c>
    </row>
    <row r="314" spans="1:12" x14ac:dyDescent="0.2">
      <c r="A314" s="87">
        <v>20</v>
      </c>
      <c r="B314" s="87">
        <v>20</v>
      </c>
      <c r="J314" s="1" t="s">
        <v>1937</v>
      </c>
    </row>
    <row r="315" spans="1:12" x14ac:dyDescent="0.2">
      <c r="A315" s="87">
        <v>30</v>
      </c>
      <c r="B315" s="87">
        <v>0</v>
      </c>
      <c r="L315" s="3" t="s">
        <v>1934</v>
      </c>
    </row>
    <row r="317" spans="1:12" x14ac:dyDescent="0.2">
      <c r="A317" s="1" t="s">
        <v>1030</v>
      </c>
    </row>
    <row r="318" spans="1:12" x14ac:dyDescent="0.2">
      <c r="A318" s="1" t="s">
        <v>1930</v>
      </c>
    </row>
    <row r="319" spans="1:12" x14ac:dyDescent="0.2">
      <c r="A319" s="1" t="s">
        <v>1914</v>
      </c>
      <c r="I319" s="1" t="s">
        <v>1938</v>
      </c>
    </row>
    <row r="320" spans="1:12" x14ac:dyDescent="0.2">
      <c r="A320" s="1" t="s">
        <v>1915</v>
      </c>
      <c r="I320" s="1" t="s">
        <v>1939</v>
      </c>
      <c r="J320" s="1" t="s">
        <v>1935</v>
      </c>
    </row>
    <row r="321" spans="1:10" x14ac:dyDescent="0.2">
      <c r="A321" s="1" t="s">
        <v>1916</v>
      </c>
      <c r="I321" s="1" t="s">
        <v>1940</v>
      </c>
    </row>
    <row r="322" spans="1:10" x14ac:dyDescent="0.2">
      <c r="A322" s="1" t="s">
        <v>1917</v>
      </c>
    </row>
    <row r="323" spans="1:10" x14ac:dyDescent="0.2">
      <c r="J323" s="1" t="s">
        <v>1942</v>
      </c>
    </row>
    <row r="325" spans="1:10" x14ac:dyDescent="0.2">
      <c r="J325" s="1" t="s">
        <v>1947</v>
      </c>
    </row>
    <row r="326" spans="1:10" x14ac:dyDescent="0.2">
      <c r="J326" s="1" t="s">
        <v>1943</v>
      </c>
    </row>
    <row r="327" spans="1:10" x14ac:dyDescent="0.2">
      <c r="J327" s="1" t="s">
        <v>1944</v>
      </c>
    </row>
    <row r="328" spans="1:10" x14ac:dyDescent="0.2">
      <c r="J328" s="1" t="s">
        <v>1945</v>
      </c>
    </row>
    <row r="329" spans="1:10" x14ac:dyDescent="0.2">
      <c r="J329" s="1" t="s">
        <v>1946</v>
      </c>
    </row>
    <row r="331" spans="1:10" x14ac:dyDescent="0.2">
      <c r="A331" s="238" t="s">
        <v>1405</v>
      </c>
      <c r="B331" s="238"/>
      <c r="C331" s="238"/>
      <c r="D331" s="238"/>
      <c r="E331" s="238"/>
      <c r="F331" s="238" t="s">
        <v>1918</v>
      </c>
      <c r="G331" s="238"/>
      <c r="H331" s="238"/>
    </row>
    <row r="332" spans="1:10" x14ac:dyDescent="0.2">
      <c r="A332" s="1" t="s">
        <v>1911</v>
      </c>
    </row>
    <row r="334" spans="1:10" x14ac:dyDescent="0.2">
      <c r="A334" s="87" t="s">
        <v>1912</v>
      </c>
      <c r="B334" s="87" t="s">
        <v>1913</v>
      </c>
    </row>
    <row r="335" spans="1:10" x14ac:dyDescent="0.2">
      <c r="A335" s="87">
        <v>0</v>
      </c>
      <c r="B335" s="87">
        <v>40</v>
      </c>
    </row>
    <row r="336" spans="1:10" x14ac:dyDescent="0.2">
      <c r="A336" s="87">
        <v>10</v>
      </c>
      <c r="B336" s="87">
        <v>30</v>
      </c>
    </row>
    <row r="337" spans="1:8" x14ac:dyDescent="0.2">
      <c r="A337" s="87">
        <v>20</v>
      </c>
      <c r="B337" s="87">
        <v>20</v>
      </c>
    </row>
    <row r="338" spans="1:8" x14ac:dyDescent="0.2">
      <c r="A338" s="87">
        <v>30</v>
      </c>
      <c r="B338" s="87">
        <v>0</v>
      </c>
    </row>
    <row r="340" spans="1:8" x14ac:dyDescent="0.2">
      <c r="A340" s="1" t="s">
        <v>1030</v>
      </c>
    </row>
    <row r="341" spans="1:8" x14ac:dyDescent="0.2">
      <c r="A341" s="1" t="s">
        <v>1919</v>
      </c>
    </row>
    <row r="342" spans="1:8" x14ac:dyDescent="0.2">
      <c r="A342" s="1" t="s">
        <v>1920</v>
      </c>
    </row>
    <row r="343" spans="1:8" x14ac:dyDescent="0.2">
      <c r="A343" s="1" t="s">
        <v>1921</v>
      </c>
    </row>
    <row r="344" spans="1:8" x14ac:dyDescent="0.2">
      <c r="A344" s="1" t="s">
        <v>1922</v>
      </c>
    </row>
    <row r="346" spans="1:8" x14ac:dyDescent="0.2">
      <c r="A346" s="238" t="s">
        <v>1423</v>
      </c>
      <c r="B346" s="238"/>
      <c r="C346" s="238"/>
      <c r="D346" s="238"/>
      <c r="E346" s="238"/>
      <c r="F346" s="238" t="s">
        <v>1923</v>
      </c>
      <c r="G346" s="238"/>
      <c r="H346" s="238"/>
    </row>
    <row r="347" spans="1:8" x14ac:dyDescent="0.2">
      <c r="A347" s="1" t="s">
        <v>1911</v>
      </c>
    </row>
    <row r="349" spans="1:8" x14ac:dyDescent="0.2">
      <c r="A349" s="87" t="s">
        <v>1912</v>
      </c>
      <c r="B349" s="87" t="s">
        <v>1913</v>
      </c>
    </row>
    <row r="350" spans="1:8" x14ac:dyDescent="0.2">
      <c r="A350" s="87">
        <v>0</v>
      </c>
      <c r="B350" s="87">
        <v>40</v>
      </c>
    </row>
    <row r="351" spans="1:8" x14ac:dyDescent="0.2">
      <c r="A351" s="87">
        <v>10</v>
      </c>
      <c r="B351" s="87">
        <v>30</v>
      </c>
    </row>
    <row r="352" spans="1:8" x14ac:dyDescent="0.2">
      <c r="A352" s="87">
        <v>20</v>
      </c>
      <c r="B352" s="87">
        <v>20</v>
      </c>
    </row>
    <row r="353" spans="1:2" x14ac:dyDescent="0.2">
      <c r="A353" s="87">
        <v>30</v>
      </c>
      <c r="B353" s="87">
        <v>0</v>
      </c>
    </row>
    <row r="355" spans="1:2" x14ac:dyDescent="0.2">
      <c r="A355" s="1" t="s">
        <v>1030</v>
      </c>
    </row>
    <row r="356" spans="1:2" x14ac:dyDescent="0.2">
      <c r="A356" s="1" t="s">
        <v>1924</v>
      </c>
    </row>
    <row r="357" spans="1:2" x14ac:dyDescent="0.2">
      <c r="A357" s="1" t="s">
        <v>1925</v>
      </c>
    </row>
    <row r="358" spans="1:2" x14ac:dyDescent="0.2">
      <c r="A358" s="1" t="s">
        <v>1926</v>
      </c>
    </row>
    <row r="359" spans="1:2" x14ac:dyDescent="0.2">
      <c r="A359" s="1" t="s">
        <v>1927</v>
      </c>
    </row>
    <row r="372" spans="1:4" x14ac:dyDescent="0.2">
      <c r="A372" s="239" t="s">
        <v>1928</v>
      </c>
      <c r="B372" s="23"/>
      <c r="C372" s="23"/>
      <c r="D372" s="23"/>
    </row>
    <row r="373" spans="1:4" x14ac:dyDescent="0.2">
      <c r="A373" s="87" t="s">
        <v>1906</v>
      </c>
      <c r="B373" s="87" t="s">
        <v>1907</v>
      </c>
    </row>
    <row r="374" spans="1:4" x14ac:dyDescent="0.2">
      <c r="A374" s="87">
        <v>1</v>
      </c>
      <c r="B374" s="87" t="s">
        <v>1908</v>
      </c>
    </row>
    <row r="375" spans="1:4" x14ac:dyDescent="0.2">
      <c r="A375" s="87">
        <v>2</v>
      </c>
      <c r="B375" s="87" t="s">
        <v>227</v>
      </c>
    </row>
    <row r="376" spans="1:4" x14ac:dyDescent="0.2">
      <c r="A376" s="87">
        <v>3</v>
      </c>
      <c r="B376" s="87" t="s">
        <v>225</v>
      </c>
    </row>
    <row r="377" spans="1:4" x14ac:dyDescent="0.2">
      <c r="A377" s="87">
        <v>4</v>
      </c>
      <c r="B377" s="87" t="s">
        <v>225</v>
      </c>
    </row>
  </sheetData>
  <mergeCells count="1">
    <mergeCell ref="E182:E183"/>
  </mergeCells>
  <pageMargins left="0.7" right="0.7" top="0.75" bottom="0.75" header="0.3" footer="0.3"/>
  <pageSetup paperSize="9"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C47A6E-BB2F-1A44-9D33-BFC1A6D896FE}">
  <dimension ref="A1:M284"/>
  <sheetViews>
    <sheetView rightToLeft="1" topLeftCell="A217" zoomScale="213" zoomScaleNormal="380" workbookViewId="0">
      <selection activeCell="C30" sqref="C30"/>
    </sheetView>
  </sheetViews>
  <sheetFormatPr baseColWidth="10" defaultColWidth="10.83203125" defaultRowHeight="16" x14ac:dyDescent="0.2"/>
  <cols>
    <col min="1" max="16384" width="10.83203125" style="1"/>
  </cols>
  <sheetData>
    <row r="1" spans="1:8" x14ac:dyDescent="0.2">
      <c r="A1" s="4" t="s">
        <v>205</v>
      </c>
      <c r="B1" s="4"/>
      <c r="C1" s="4"/>
      <c r="D1" s="4"/>
      <c r="E1" s="4"/>
      <c r="F1" s="4"/>
      <c r="G1" s="4"/>
      <c r="H1" s="14">
        <v>45608</v>
      </c>
    </row>
    <row r="3" spans="1:8" x14ac:dyDescent="0.2">
      <c r="A3" s="16" t="s">
        <v>206</v>
      </c>
      <c r="B3" s="16"/>
      <c r="C3" s="16"/>
      <c r="D3" s="16"/>
      <c r="E3" s="16"/>
      <c r="F3" s="16"/>
      <c r="G3" s="16"/>
      <c r="H3" s="16"/>
    </row>
    <row r="4" spans="1:8" x14ac:dyDescent="0.2">
      <c r="A4" s="1" t="s">
        <v>207</v>
      </c>
    </row>
    <row r="5" spans="1:8" x14ac:dyDescent="0.2">
      <c r="A5" s="1" t="s">
        <v>208</v>
      </c>
    </row>
    <row r="6" spans="1:8" x14ac:dyDescent="0.2">
      <c r="A6" s="1" t="s">
        <v>209</v>
      </c>
    </row>
    <row r="7" spans="1:8" x14ac:dyDescent="0.2">
      <c r="A7" s="1" t="s">
        <v>210</v>
      </c>
    </row>
    <row r="9" spans="1:8" x14ac:dyDescent="0.2">
      <c r="A9" s="16" t="s">
        <v>211</v>
      </c>
      <c r="B9" s="16"/>
      <c r="C9" s="16"/>
      <c r="D9" s="16"/>
      <c r="E9" s="16"/>
      <c r="F9" s="16"/>
      <c r="G9" s="16"/>
      <c r="H9" s="16"/>
    </row>
    <row r="10" spans="1:8" x14ac:dyDescent="0.2">
      <c r="A10" s="1" t="s">
        <v>212</v>
      </c>
    </row>
    <row r="11" spans="1:8" x14ac:dyDescent="0.2">
      <c r="A11" s="1" t="s">
        <v>213</v>
      </c>
    </row>
    <row r="12" spans="1:8" x14ac:dyDescent="0.2">
      <c r="A12" s="1" t="s">
        <v>214</v>
      </c>
    </row>
    <row r="14" spans="1:8" x14ac:dyDescent="0.2">
      <c r="A14" s="16" t="s">
        <v>215</v>
      </c>
      <c r="B14" s="16"/>
      <c r="C14" s="16"/>
      <c r="D14" s="16"/>
      <c r="E14" s="16"/>
      <c r="F14" s="16"/>
      <c r="G14" s="16"/>
      <c r="H14" s="16"/>
    </row>
    <row r="15" spans="1:8" x14ac:dyDescent="0.2">
      <c r="A15" s="1" t="s">
        <v>216</v>
      </c>
    </row>
    <row r="16" spans="1:8" x14ac:dyDescent="0.2">
      <c r="A16" s="1" t="s">
        <v>217</v>
      </c>
    </row>
    <row r="17" spans="1:8" x14ac:dyDescent="0.2">
      <c r="A17" s="1" t="s">
        <v>218</v>
      </c>
    </row>
    <row r="18" spans="1:8" x14ac:dyDescent="0.2">
      <c r="A18" s="1" t="s">
        <v>219</v>
      </c>
    </row>
    <row r="20" spans="1:8" x14ac:dyDescent="0.2">
      <c r="A20" s="16" t="s">
        <v>220</v>
      </c>
      <c r="B20" s="16"/>
      <c r="C20" s="16"/>
      <c r="D20" s="16"/>
      <c r="E20" s="16"/>
      <c r="F20" s="16"/>
      <c r="G20" s="16"/>
      <c r="H20" s="16"/>
    </row>
    <row r="21" spans="1:8" x14ac:dyDescent="0.2">
      <c r="A21" s="1" t="s">
        <v>221</v>
      </c>
    </row>
    <row r="23" spans="1:8" x14ac:dyDescent="0.2">
      <c r="A23" s="1" t="s">
        <v>222</v>
      </c>
      <c r="B23" s="1" t="s">
        <v>223</v>
      </c>
      <c r="C23" s="1" t="s">
        <v>224</v>
      </c>
    </row>
    <row r="24" spans="1:8" x14ac:dyDescent="0.2">
      <c r="A24" s="1" t="s">
        <v>225</v>
      </c>
      <c r="B24" s="1">
        <v>2</v>
      </c>
      <c r="C24" s="1">
        <v>4</v>
      </c>
    </row>
    <row r="25" spans="1:8" x14ac:dyDescent="0.2">
      <c r="A25" s="1" t="s">
        <v>226</v>
      </c>
      <c r="B25" s="1">
        <v>4</v>
      </c>
      <c r="C25" s="1">
        <v>4</v>
      </c>
    </row>
    <row r="26" spans="1:8" x14ac:dyDescent="0.2">
      <c r="A26" s="1" t="s">
        <v>227</v>
      </c>
      <c r="B26" s="1">
        <v>3</v>
      </c>
      <c r="C26" s="1">
        <v>1</v>
      </c>
    </row>
    <row r="27" spans="1:8" x14ac:dyDescent="0.2">
      <c r="A27" s="1" t="s">
        <v>197</v>
      </c>
      <c r="B27" s="1">
        <v>2</v>
      </c>
      <c r="C27" s="1">
        <v>8</v>
      </c>
    </row>
    <row r="29" spans="1:8" x14ac:dyDescent="0.2">
      <c r="A29" s="1" t="s">
        <v>228</v>
      </c>
    </row>
    <row r="31" spans="1:8" x14ac:dyDescent="0.2">
      <c r="A31" s="4" t="s">
        <v>229</v>
      </c>
    </row>
    <row r="32" spans="1:8" x14ac:dyDescent="0.2">
      <c r="B32" s="3" t="s">
        <v>41</v>
      </c>
      <c r="C32" s="3" t="s">
        <v>45</v>
      </c>
      <c r="G32" s="1" t="s">
        <v>1948</v>
      </c>
    </row>
    <row r="33" spans="1:7" x14ac:dyDescent="0.2">
      <c r="A33" s="23" t="s">
        <v>222</v>
      </c>
      <c r="B33" s="25" t="s">
        <v>223</v>
      </c>
      <c r="C33" s="25" t="s">
        <v>224</v>
      </c>
    </row>
    <row r="34" spans="1:7" x14ac:dyDescent="0.2">
      <c r="A34" s="1" t="s">
        <v>225</v>
      </c>
      <c r="B34" s="3">
        <v>2</v>
      </c>
      <c r="C34" s="3">
        <v>4</v>
      </c>
    </row>
    <row r="35" spans="1:7" x14ac:dyDescent="0.2">
      <c r="A35" s="1" t="s">
        <v>226</v>
      </c>
      <c r="B35" s="3">
        <v>4</v>
      </c>
      <c r="C35" s="3">
        <v>4</v>
      </c>
    </row>
    <row r="36" spans="1:7" x14ac:dyDescent="0.2">
      <c r="A36" s="1" t="s">
        <v>227</v>
      </c>
      <c r="B36" s="3">
        <v>3</v>
      </c>
      <c r="C36" s="3">
        <v>1</v>
      </c>
    </row>
    <row r="37" spans="1:7" x14ac:dyDescent="0.2">
      <c r="A37" s="1" t="s">
        <v>197</v>
      </c>
      <c r="B37" s="3">
        <v>2</v>
      </c>
      <c r="C37" s="3">
        <v>8</v>
      </c>
    </row>
    <row r="38" spans="1:7" x14ac:dyDescent="0.2">
      <c r="A38" s="1" t="s">
        <v>230</v>
      </c>
      <c r="B38" s="26">
        <f>SUM(B34:B37)</f>
        <v>11</v>
      </c>
      <c r="C38" s="26">
        <f>SUM(C34:C37)</f>
        <v>17</v>
      </c>
      <c r="E38" s="1" t="s">
        <v>1949</v>
      </c>
    </row>
    <row r="39" spans="1:7" x14ac:dyDescent="0.2">
      <c r="B39" s="3" t="s">
        <v>42</v>
      </c>
      <c r="C39" s="3" t="s">
        <v>47</v>
      </c>
    </row>
    <row r="41" spans="1:7" x14ac:dyDescent="0.2">
      <c r="A41" s="4" t="s">
        <v>231</v>
      </c>
    </row>
    <row r="42" spans="1:7" x14ac:dyDescent="0.2">
      <c r="A42" s="1" t="s">
        <v>232</v>
      </c>
    </row>
    <row r="43" spans="1:7" x14ac:dyDescent="0.2">
      <c r="A43" s="1" t="s">
        <v>233</v>
      </c>
    </row>
    <row r="44" spans="1:7" x14ac:dyDescent="0.2">
      <c r="A44" s="1" t="s">
        <v>234</v>
      </c>
    </row>
    <row r="45" spans="1:7" x14ac:dyDescent="0.2">
      <c r="A45" s="1" t="s">
        <v>235</v>
      </c>
    </row>
    <row r="46" spans="1:7" x14ac:dyDescent="0.2">
      <c r="D46" s="243" t="s">
        <v>236</v>
      </c>
      <c r="E46" s="243" t="s">
        <v>236</v>
      </c>
      <c r="G46" s="1" t="s">
        <v>1950</v>
      </c>
    </row>
    <row r="47" spans="1:7" x14ac:dyDescent="0.2">
      <c r="D47" s="243" t="s">
        <v>237</v>
      </c>
      <c r="E47" s="243" t="s">
        <v>238</v>
      </c>
      <c r="G47" s="1" t="s">
        <v>1951</v>
      </c>
    </row>
    <row r="48" spans="1:7" x14ac:dyDescent="0.2">
      <c r="B48" s="3" t="s">
        <v>41</v>
      </c>
      <c r="C48" s="3" t="s">
        <v>45</v>
      </c>
      <c r="D48" s="103" t="s">
        <v>239</v>
      </c>
      <c r="E48" s="103" t="s">
        <v>239</v>
      </c>
      <c r="G48" s="4" t="s">
        <v>1954</v>
      </c>
    </row>
    <row r="49" spans="1:13" x14ac:dyDescent="0.2">
      <c r="A49" s="23" t="s">
        <v>222</v>
      </c>
      <c r="B49" s="25" t="s">
        <v>223</v>
      </c>
      <c r="C49" s="25" t="s">
        <v>224</v>
      </c>
      <c r="D49" s="241" t="s">
        <v>240</v>
      </c>
      <c r="E49" s="241" t="s">
        <v>241</v>
      </c>
      <c r="G49" s="1" t="s">
        <v>1952</v>
      </c>
    </row>
    <row r="50" spans="1:13" x14ac:dyDescent="0.2">
      <c r="A50" s="1" t="s">
        <v>225</v>
      </c>
      <c r="B50" s="3">
        <v>2</v>
      </c>
      <c r="C50" s="3">
        <v>4</v>
      </c>
      <c r="D50" s="242">
        <f>C50/B50</f>
        <v>2</v>
      </c>
      <c r="E50" s="242">
        <f>B50/C50</f>
        <v>0.5</v>
      </c>
      <c r="G50" s="1" t="s">
        <v>1953</v>
      </c>
    </row>
    <row r="51" spans="1:13" x14ac:dyDescent="0.2">
      <c r="A51" s="1" t="s">
        <v>226</v>
      </c>
      <c r="B51" s="3">
        <v>4</v>
      </c>
      <c r="C51" s="3">
        <v>4</v>
      </c>
      <c r="D51" s="242">
        <f>C51/B51</f>
        <v>1</v>
      </c>
      <c r="E51" s="242">
        <f>B51/C51</f>
        <v>1</v>
      </c>
    </row>
    <row r="52" spans="1:13" x14ac:dyDescent="0.2">
      <c r="A52" s="1" t="s">
        <v>227</v>
      </c>
      <c r="B52" s="3">
        <v>3</v>
      </c>
      <c r="C52" s="3">
        <v>1</v>
      </c>
      <c r="D52" s="242">
        <f>C52/B52</f>
        <v>0.33333333333333331</v>
      </c>
      <c r="E52" s="242">
        <f>B52/C52</f>
        <v>3</v>
      </c>
      <c r="G52" s="4" t="s">
        <v>1955</v>
      </c>
    </row>
    <row r="53" spans="1:13" x14ac:dyDescent="0.2">
      <c r="A53" s="1" t="s">
        <v>197</v>
      </c>
      <c r="B53" s="3">
        <v>2</v>
      </c>
      <c r="C53" s="3">
        <v>8</v>
      </c>
      <c r="D53" s="242">
        <f>C53/B53</f>
        <v>4</v>
      </c>
      <c r="E53" s="242">
        <f>B53/C53</f>
        <v>0.25</v>
      </c>
      <c r="G53" s="1" t="s">
        <v>1956</v>
      </c>
    </row>
    <row r="54" spans="1:13" x14ac:dyDescent="0.2">
      <c r="A54" s="1" t="s">
        <v>230</v>
      </c>
      <c r="B54" s="26">
        <f>SUM(B50:B53)</f>
        <v>11</v>
      </c>
      <c r="C54" s="26">
        <f>SUM(C50:C53)</f>
        <v>17</v>
      </c>
      <c r="G54" s="1" t="s">
        <v>1957</v>
      </c>
    </row>
    <row r="55" spans="1:13" x14ac:dyDescent="0.2">
      <c r="B55" s="3" t="s">
        <v>42</v>
      </c>
      <c r="C55" s="3" t="s">
        <v>47</v>
      </c>
      <c r="G55" s="1" t="s">
        <v>1958</v>
      </c>
    </row>
    <row r="56" spans="1:13" x14ac:dyDescent="0.2">
      <c r="G56" s="72" t="s">
        <v>1959</v>
      </c>
      <c r="H56" s="72"/>
      <c r="I56" s="72"/>
    </row>
    <row r="57" spans="1:13" x14ac:dyDescent="0.2">
      <c r="A57" s="4" t="s">
        <v>242</v>
      </c>
    </row>
    <row r="58" spans="1:13" x14ac:dyDescent="0.2">
      <c r="A58" s="1" t="s">
        <v>243</v>
      </c>
      <c r="M58" s="1" t="s">
        <v>223</v>
      </c>
    </row>
    <row r="59" spans="1:13" x14ac:dyDescent="0.2">
      <c r="A59" s="1" t="s">
        <v>244</v>
      </c>
      <c r="M59" s="3" t="s">
        <v>41</v>
      </c>
    </row>
    <row r="61" spans="1:13" x14ac:dyDescent="0.2">
      <c r="D61" s="3" t="s">
        <v>236</v>
      </c>
      <c r="E61" s="3" t="s">
        <v>236</v>
      </c>
      <c r="F61" s="103" t="s">
        <v>245</v>
      </c>
      <c r="G61" s="103" t="s">
        <v>246</v>
      </c>
    </row>
    <row r="62" spans="1:13" x14ac:dyDescent="0.2">
      <c r="D62" s="3" t="s">
        <v>247</v>
      </c>
      <c r="E62" s="3" t="s">
        <v>248</v>
      </c>
      <c r="F62" s="103" t="s">
        <v>1961</v>
      </c>
      <c r="G62" s="103" t="s">
        <v>1960</v>
      </c>
    </row>
    <row r="63" spans="1:13" x14ac:dyDescent="0.2">
      <c r="B63" s="3" t="s">
        <v>41</v>
      </c>
      <c r="C63" s="3" t="s">
        <v>45</v>
      </c>
      <c r="D63" s="3" t="s">
        <v>239</v>
      </c>
      <c r="E63" s="3" t="s">
        <v>239</v>
      </c>
      <c r="F63" s="103" t="s">
        <v>249</v>
      </c>
      <c r="G63" s="103" t="s">
        <v>249</v>
      </c>
    </row>
    <row r="64" spans="1:13" x14ac:dyDescent="0.2">
      <c r="A64" s="23" t="s">
        <v>222</v>
      </c>
      <c r="B64" s="25" t="s">
        <v>223</v>
      </c>
      <c r="C64" s="25" t="s">
        <v>224</v>
      </c>
      <c r="D64" s="25" t="s">
        <v>240</v>
      </c>
      <c r="E64" s="25" t="s">
        <v>241</v>
      </c>
      <c r="F64" s="241" t="s">
        <v>250</v>
      </c>
      <c r="G64" s="241" t="s">
        <v>251</v>
      </c>
    </row>
    <row r="65" spans="1:8" x14ac:dyDescent="0.2">
      <c r="A65" s="1" t="s">
        <v>225</v>
      </c>
      <c r="B65" s="3">
        <v>2</v>
      </c>
      <c r="C65" s="3">
        <v>4</v>
      </c>
      <c r="D65" s="27">
        <f>C65/B65</f>
        <v>2</v>
      </c>
      <c r="E65" s="27">
        <f>B65/C65</f>
        <v>0.5</v>
      </c>
      <c r="F65" s="244">
        <v>3</v>
      </c>
      <c r="G65" s="244">
        <v>2</v>
      </c>
    </row>
    <row r="66" spans="1:8" x14ac:dyDescent="0.2">
      <c r="A66" s="1" t="s">
        <v>226</v>
      </c>
      <c r="B66" s="3">
        <v>4</v>
      </c>
      <c r="C66" s="3">
        <v>4</v>
      </c>
      <c r="D66" s="27">
        <f>C66/B66</f>
        <v>1</v>
      </c>
      <c r="E66" s="27">
        <f>B66/C66</f>
        <v>1</v>
      </c>
      <c r="F66" s="244">
        <v>2</v>
      </c>
      <c r="G66" s="244">
        <v>3</v>
      </c>
    </row>
    <row r="67" spans="1:8" x14ac:dyDescent="0.2">
      <c r="A67" s="1" t="s">
        <v>227</v>
      </c>
      <c r="B67" s="3">
        <v>3</v>
      </c>
      <c r="C67" s="3">
        <v>1</v>
      </c>
      <c r="D67" s="27">
        <f>C67/B67</f>
        <v>0.33333333333333331</v>
      </c>
      <c r="E67" s="27">
        <f>B67/C67</f>
        <v>3</v>
      </c>
      <c r="F67" s="244">
        <v>1</v>
      </c>
      <c r="G67" s="244">
        <v>4</v>
      </c>
    </row>
    <row r="68" spans="1:8" x14ac:dyDescent="0.2">
      <c r="A68" s="1" t="s">
        <v>197</v>
      </c>
      <c r="B68" s="31">
        <v>2</v>
      </c>
      <c r="C68" s="30">
        <v>8</v>
      </c>
      <c r="D68" s="27">
        <f>C68/B68</f>
        <v>4</v>
      </c>
      <c r="E68" s="27">
        <f>B68/C68</f>
        <v>0.25</v>
      </c>
      <c r="F68" s="244">
        <v>4</v>
      </c>
      <c r="G68" s="244">
        <v>1</v>
      </c>
    </row>
    <row r="69" spans="1:8" x14ac:dyDescent="0.2">
      <c r="A69" s="1" t="s">
        <v>230</v>
      </c>
      <c r="B69" s="26">
        <f>SUM(B65:B68)</f>
        <v>11</v>
      </c>
      <c r="C69" s="26">
        <f>SUM(C65:C68)</f>
        <v>17</v>
      </c>
    </row>
    <row r="70" spans="1:8" x14ac:dyDescent="0.2">
      <c r="B70" s="3" t="s">
        <v>42</v>
      </c>
      <c r="C70" s="3" t="s">
        <v>47</v>
      </c>
    </row>
    <row r="72" spans="1:8" x14ac:dyDescent="0.2">
      <c r="A72" s="4" t="s">
        <v>252</v>
      </c>
    </row>
    <row r="73" spans="1:8" x14ac:dyDescent="0.2">
      <c r="A73" s="1" t="s">
        <v>253</v>
      </c>
      <c r="H73" s="3" t="s">
        <v>45</v>
      </c>
    </row>
    <row r="74" spans="1:8" x14ac:dyDescent="0.2">
      <c r="A74" s="1" t="s">
        <v>254</v>
      </c>
      <c r="H74" s="3" t="s">
        <v>224</v>
      </c>
    </row>
    <row r="76" spans="1:8" x14ac:dyDescent="0.2">
      <c r="A76" s="1" t="s">
        <v>255</v>
      </c>
    </row>
    <row r="77" spans="1:8" x14ac:dyDescent="0.2">
      <c r="A77" s="1" t="s">
        <v>256</v>
      </c>
    </row>
    <row r="78" spans="1:8" x14ac:dyDescent="0.2">
      <c r="A78" s="1" t="s">
        <v>257</v>
      </c>
    </row>
    <row r="79" spans="1:8" x14ac:dyDescent="0.2">
      <c r="A79" s="1" t="s">
        <v>258</v>
      </c>
    </row>
    <row r="81" spans="1:1" x14ac:dyDescent="0.2">
      <c r="A81" s="1" t="s">
        <v>259</v>
      </c>
    </row>
    <row r="82" spans="1:1" x14ac:dyDescent="0.2">
      <c r="A82" s="1" t="s">
        <v>260</v>
      </c>
    </row>
    <row r="83" spans="1:1" x14ac:dyDescent="0.2">
      <c r="A83" s="1" t="s">
        <v>261</v>
      </c>
    </row>
    <row r="84" spans="1:1" x14ac:dyDescent="0.2">
      <c r="A84" s="1" t="s">
        <v>262</v>
      </c>
    </row>
    <row r="85" spans="1:1" x14ac:dyDescent="0.2">
      <c r="A85" s="1" t="s">
        <v>263</v>
      </c>
    </row>
    <row r="86" spans="1:1" x14ac:dyDescent="0.2">
      <c r="A86" s="1" t="s">
        <v>264</v>
      </c>
    </row>
    <row r="88" spans="1:1" x14ac:dyDescent="0.2">
      <c r="A88" s="1" t="s">
        <v>265</v>
      </c>
    </row>
    <row r="89" spans="1:1" x14ac:dyDescent="0.2">
      <c r="A89" s="1" t="s">
        <v>266</v>
      </c>
    </row>
    <row r="90" spans="1:1" x14ac:dyDescent="0.2">
      <c r="A90" s="1" t="s">
        <v>263</v>
      </c>
    </row>
    <row r="91" spans="1:1" x14ac:dyDescent="0.2">
      <c r="A91" s="1" t="s">
        <v>267</v>
      </c>
    </row>
    <row r="93" spans="1:1" x14ac:dyDescent="0.2">
      <c r="A93" s="1" t="s">
        <v>268</v>
      </c>
    </row>
    <row r="98" spans="1:8" x14ac:dyDescent="0.2">
      <c r="A98" s="16" t="s">
        <v>269</v>
      </c>
      <c r="B98" s="16"/>
      <c r="C98" s="16"/>
      <c r="D98" s="16"/>
      <c r="E98" s="16"/>
      <c r="F98" s="16"/>
      <c r="G98" s="16"/>
      <c r="H98" s="16"/>
    </row>
    <row r="100" spans="1:8" x14ac:dyDescent="0.2">
      <c r="A100" s="1" t="s">
        <v>270</v>
      </c>
    </row>
    <row r="102" spans="1:8" x14ac:dyDescent="0.2">
      <c r="A102" s="1" t="s">
        <v>222</v>
      </c>
      <c r="B102" s="1" t="s">
        <v>271</v>
      </c>
      <c r="C102" s="1" t="s">
        <v>272</v>
      </c>
      <c r="F102" s="4" t="s">
        <v>273</v>
      </c>
    </row>
    <row r="103" spans="1:8" x14ac:dyDescent="0.2">
      <c r="A103" s="1" t="s">
        <v>225</v>
      </c>
      <c r="B103" s="1">
        <v>10</v>
      </c>
      <c r="C103" s="1">
        <v>5</v>
      </c>
      <c r="F103" s="1" t="s">
        <v>274</v>
      </c>
    </row>
    <row r="104" spans="1:8" x14ac:dyDescent="0.2">
      <c r="A104" s="1" t="s">
        <v>226</v>
      </c>
      <c r="B104" s="1">
        <v>2</v>
      </c>
      <c r="C104" s="1">
        <v>8</v>
      </c>
      <c r="F104" s="1" t="s">
        <v>275</v>
      </c>
    </row>
    <row r="105" spans="1:8" x14ac:dyDescent="0.2">
      <c r="A105" s="1" t="s">
        <v>227</v>
      </c>
      <c r="B105" s="1">
        <v>4</v>
      </c>
      <c r="C105" s="1">
        <v>4</v>
      </c>
      <c r="F105" s="1" t="s">
        <v>276</v>
      </c>
    </row>
    <row r="106" spans="1:8" x14ac:dyDescent="0.2">
      <c r="A106" s="1" t="s">
        <v>197</v>
      </c>
      <c r="B106" s="1">
        <v>4</v>
      </c>
      <c r="C106" s="1">
        <v>8</v>
      </c>
      <c r="F106" s="1" t="s">
        <v>277</v>
      </c>
    </row>
    <row r="108" spans="1:8" x14ac:dyDescent="0.2">
      <c r="A108" s="1" t="s">
        <v>117</v>
      </c>
    </row>
    <row r="109" spans="1:8" x14ac:dyDescent="0.2">
      <c r="A109" s="1" t="s">
        <v>278</v>
      </c>
    </row>
    <row r="110" spans="1:8" x14ac:dyDescent="0.2">
      <c r="A110" s="1" t="s">
        <v>279</v>
      </c>
    </row>
    <row r="111" spans="1:8" x14ac:dyDescent="0.2">
      <c r="A111" s="1" t="s">
        <v>280</v>
      </c>
    </row>
    <row r="112" spans="1:8" x14ac:dyDescent="0.2">
      <c r="A112" s="1" t="s">
        <v>281</v>
      </c>
    </row>
    <row r="113" spans="1:7" x14ac:dyDescent="0.2">
      <c r="A113" s="1" t="s">
        <v>282</v>
      </c>
    </row>
    <row r="114" spans="1:7" x14ac:dyDescent="0.2">
      <c r="A114" s="1" t="s">
        <v>283</v>
      </c>
    </row>
    <row r="115" spans="1:7" x14ac:dyDescent="0.2">
      <c r="A115" s="1" t="s">
        <v>284</v>
      </c>
    </row>
    <row r="116" spans="1:7" x14ac:dyDescent="0.2">
      <c r="A116" s="1" t="s">
        <v>285</v>
      </c>
    </row>
    <row r="117" spans="1:7" x14ac:dyDescent="0.2">
      <c r="A117" s="1" t="s">
        <v>286</v>
      </c>
    </row>
    <row r="119" spans="1:7" x14ac:dyDescent="0.2">
      <c r="A119" s="4" t="s">
        <v>287</v>
      </c>
    </row>
    <row r="120" spans="1:7" x14ac:dyDescent="0.2">
      <c r="A120" s="4"/>
      <c r="D120" s="247" t="s">
        <v>236</v>
      </c>
      <c r="E120" s="244" t="s">
        <v>236</v>
      </c>
      <c r="F120" s="247" t="s">
        <v>246</v>
      </c>
      <c r="G120" s="244" t="s">
        <v>245</v>
      </c>
    </row>
    <row r="121" spans="1:7" x14ac:dyDescent="0.2">
      <c r="B121" s="3"/>
      <c r="C121" s="3"/>
      <c r="D121" s="247" t="s">
        <v>237</v>
      </c>
      <c r="E121" s="244" t="s">
        <v>238</v>
      </c>
      <c r="F121" s="247" t="s">
        <v>288</v>
      </c>
      <c r="G121" s="244" t="s">
        <v>289</v>
      </c>
    </row>
    <row r="122" spans="1:7" ht="17" thickBot="1" x14ac:dyDescent="0.25">
      <c r="A122" s="1" t="s">
        <v>222</v>
      </c>
      <c r="B122" s="3" t="s">
        <v>271</v>
      </c>
      <c r="C122" s="3" t="s">
        <v>272</v>
      </c>
      <c r="D122" s="248" t="s">
        <v>290</v>
      </c>
      <c r="E122" s="245" t="s">
        <v>291</v>
      </c>
      <c r="F122" s="248" t="s">
        <v>41</v>
      </c>
      <c r="G122" s="244" t="s">
        <v>45</v>
      </c>
    </row>
    <row r="123" spans="1:7" ht="17" thickBot="1" x14ac:dyDescent="0.25">
      <c r="A123" s="1" t="s">
        <v>225</v>
      </c>
      <c r="B123" s="38">
        <v>10</v>
      </c>
      <c r="C123" s="39">
        <v>5</v>
      </c>
      <c r="D123" s="103">
        <f>C123/B123</f>
        <v>0.5</v>
      </c>
      <c r="E123" s="103">
        <f>B123/C123</f>
        <v>2</v>
      </c>
      <c r="F123" s="103">
        <v>1</v>
      </c>
      <c r="G123" s="111">
        <v>4</v>
      </c>
    </row>
    <row r="124" spans="1:7" ht="17" thickBot="1" x14ac:dyDescent="0.25">
      <c r="A124" s="4" t="s">
        <v>226</v>
      </c>
      <c r="B124" s="35">
        <v>2</v>
      </c>
      <c r="C124" s="34">
        <v>8</v>
      </c>
      <c r="D124" s="243">
        <f t="shared" ref="D124:D126" si="0">C124/B124</f>
        <v>4</v>
      </c>
      <c r="E124" s="243">
        <f t="shared" ref="E124:E126" si="1">B124/C124</f>
        <v>0.25</v>
      </c>
      <c r="F124" s="243">
        <v>4</v>
      </c>
      <c r="G124" s="246">
        <v>1</v>
      </c>
    </row>
    <row r="125" spans="1:7" ht="17" thickBot="1" x14ac:dyDescent="0.25">
      <c r="A125" s="1" t="s">
        <v>227</v>
      </c>
      <c r="B125" s="38">
        <v>4</v>
      </c>
      <c r="C125" s="39">
        <v>4</v>
      </c>
      <c r="D125" s="103">
        <f t="shared" si="0"/>
        <v>1</v>
      </c>
      <c r="E125" s="103">
        <f t="shared" si="1"/>
        <v>1</v>
      </c>
      <c r="F125" s="103">
        <v>2</v>
      </c>
      <c r="G125" s="111">
        <v>3</v>
      </c>
    </row>
    <row r="126" spans="1:7" ht="17" thickBot="1" x14ac:dyDescent="0.25">
      <c r="A126" s="4" t="s">
        <v>197</v>
      </c>
      <c r="B126" s="37">
        <v>4</v>
      </c>
      <c r="C126" s="36">
        <v>8</v>
      </c>
      <c r="D126" s="243">
        <f t="shared" si="0"/>
        <v>2</v>
      </c>
      <c r="E126" s="243">
        <f t="shared" si="1"/>
        <v>0.5</v>
      </c>
      <c r="F126" s="243">
        <v>3</v>
      </c>
      <c r="G126" s="246">
        <v>2</v>
      </c>
    </row>
    <row r="127" spans="1:7" x14ac:dyDescent="0.2">
      <c r="A127" s="1" t="s">
        <v>230</v>
      </c>
      <c r="B127" s="103">
        <f>SUM(B123:B126)</f>
        <v>20</v>
      </c>
      <c r="C127" s="103">
        <f>SUM(C123:C126)</f>
        <v>25</v>
      </c>
    </row>
    <row r="128" spans="1:7" x14ac:dyDescent="0.2">
      <c r="B128" s="240" t="s">
        <v>42</v>
      </c>
      <c r="C128" s="240" t="s">
        <v>47</v>
      </c>
      <c r="G128" s="4" t="s">
        <v>271</v>
      </c>
    </row>
    <row r="143" spans="2:2" x14ac:dyDescent="0.2">
      <c r="B143" s="4" t="s">
        <v>272</v>
      </c>
    </row>
    <row r="146" spans="1:7" x14ac:dyDescent="0.2">
      <c r="A146" s="4" t="s">
        <v>279</v>
      </c>
    </row>
    <row r="147" spans="1:7" x14ac:dyDescent="0.2">
      <c r="A147" s="4" t="s">
        <v>280</v>
      </c>
    </row>
    <row r="148" spans="1:7" x14ac:dyDescent="0.2">
      <c r="A148" s="4"/>
    </row>
    <row r="149" spans="1:7" x14ac:dyDescent="0.2">
      <c r="A149" s="1" t="s">
        <v>292</v>
      </c>
    </row>
    <row r="151" spans="1:7" x14ac:dyDescent="0.2">
      <c r="A151" s="4"/>
      <c r="D151" s="19" t="s">
        <v>236</v>
      </c>
      <c r="E151" s="28" t="s">
        <v>236</v>
      </c>
      <c r="G151"/>
    </row>
    <row r="152" spans="1:7" x14ac:dyDescent="0.2">
      <c r="B152" s="3"/>
      <c r="C152" s="3"/>
      <c r="D152" s="19" t="s">
        <v>237</v>
      </c>
      <c r="E152" s="28" t="s">
        <v>238</v>
      </c>
    </row>
    <row r="153" spans="1:7" ht="17" thickBot="1" x14ac:dyDescent="0.25">
      <c r="A153" s="1" t="s">
        <v>222</v>
      </c>
      <c r="B153" s="3" t="s">
        <v>271</v>
      </c>
      <c r="C153" s="3" t="s">
        <v>272</v>
      </c>
      <c r="D153" s="32" t="s">
        <v>290</v>
      </c>
      <c r="E153" s="33" t="s">
        <v>291</v>
      </c>
    </row>
    <row r="154" spans="1:7" ht="17" thickBot="1" x14ac:dyDescent="0.25">
      <c r="A154" s="40" t="s">
        <v>225</v>
      </c>
      <c r="B154" s="41">
        <v>10</v>
      </c>
      <c r="C154" s="42">
        <v>5</v>
      </c>
      <c r="D154" s="45">
        <f>C154/B154</f>
        <v>0.5</v>
      </c>
      <c r="E154" s="3">
        <f>B154/C154</f>
        <v>2</v>
      </c>
    </row>
    <row r="155" spans="1:7" ht="17" thickBot="1" x14ac:dyDescent="0.25">
      <c r="A155" s="4" t="s">
        <v>226</v>
      </c>
      <c r="B155" s="35">
        <v>2</v>
      </c>
      <c r="C155" s="34">
        <v>8</v>
      </c>
      <c r="D155" s="29">
        <f t="shared" ref="D155:D157" si="2">C155/B155</f>
        <v>4</v>
      </c>
      <c r="E155" s="29">
        <f t="shared" ref="E155:E157" si="3">B155/C155</f>
        <v>0.25</v>
      </c>
    </row>
    <row r="156" spans="1:7" ht="17" thickBot="1" x14ac:dyDescent="0.25">
      <c r="A156" s="1" t="s">
        <v>227</v>
      </c>
      <c r="B156" s="38">
        <v>4</v>
      </c>
      <c r="C156" s="39">
        <v>4</v>
      </c>
      <c r="D156" s="3">
        <f t="shared" si="2"/>
        <v>1</v>
      </c>
      <c r="E156" s="3">
        <f t="shared" si="3"/>
        <v>1</v>
      </c>
    </row>
    <row r="157" spans="1:7" ht="17" thickBot="1" x14ac:dyDescent="0.25">
      <c r="A157" s="4" t="s">
        <v>197</v>
      </c>
      <c r="B157" s="37">
        <v>4</v>
      </c>
      <c r="C157" s="36">
        <v>8</v>
      </c>
      <c r="D157" s="29">
        <f t="shared" si="2"/>
        <v>2</v>
      </c>
      <c r="E157" s="29">
        <f t="shared" si="3"/>
        <v>0.5</v>
      </c>
    </row>
    <row r="158" spans="1:7" x14ac:dyDescent="0.2">
      <c r="A158" s="4"/>
      <c r="B158" s="43"/>
      <c r="C158" s="44"/>
      <c r="D158" s="29"/>
      <c r="E158" s="29"/>
    </row>
    <row r="159" spans="1:7" x14ac:dyDescent="0.2">
      <c r="A159" s="4" t="s">
        <v>281</v>
      </c>
    </row>
    <row r="160" spans="1:7" x14ac:dyDescent="0.2">
      <c r="A160" s="4" t="s">
        <v>282</v>
      </c>
    </row>
    <row r="161" spans="1:11" x14ac:dyDescent="0.2">
      <c r="A161" s="4"/>
    </row>
    <row r="162" spans="1:11" x14ac:dyDescent="0.2">
      <c r="A162" s="4"/>
      <c r="D162" s="19" t="s">
        <v>236</v>
      </c>
      <c r="E162" s="28" t="s">
        <v>236</v>
      </c>
    </row>
    <row r="163" spans="1:11" x14ac:dyDescent="0.2">
      <c r="B163" s="3"/>
      <c r="C163" s="3"/>
      <c r="D163" s="19" t="s">
        <v>237</v>
      </c>
      <c r="E163" s="28" t="s">
        <v>238</v>
      </c>
    </row>
    <row r="164" spans="1:11" ht="17" thickBot="1" x14ac:dyDescent="0.25">
      <c r="A164" s="1" t="s">
        <v>222</v>
      </c>
      <c r="B164" s="3" t="s">
        <v>271</v>
      </c>
      <c r="C164" s="3" t="s">
        <v>272</v>
      </c>
      <c r="D164" s="32" t="s">
        <v>290</v>
      </c>
      <c r="E164" s="33" t="s">
        <v>291</v>
      </c>
      <c r="G164"/>
    </row>
    <row r="165" spans="1:11" ht="17" thickBot="1" x14ac:dyDescent="0.25">
      <c r="A165" s="1" t="s">
        <v>225</v>
      </c>
      <c r="B165" s="38">
        <v>10</v>
      </c>
      <c r="C165" s="39">
        <v>5</v>
      </c>
      <c r="D165" s="29">
        <f>C165/B165</f>
        <v>0.5</v>
      </c>
      <c r="E165" s="3">
        <f>B165/C165</f>
        <v>2</v>
      </c>
    </row>
    <row r="166" spans="1:11" ht="17" thickBot="1" x14ac:dyDescent="0.25">
      <c r="A166" s="46" t="s">
        <v>226</v>
      </c>
      <c r="B166" s="47">
        <v>2</v>
      </c>
      <c r="C166" s="48">
        <v>8</v>
      </c>
      <c r="D166" s="45">
        <f t="shared" ref="D166:D168" si="4">C166/B166</f>
        <v>4</v>
      </c>
      <c r="E166" s="45">
        <f t="shared" ref="E166:E168" si="5">B166/C166</f>
        <v>0.25</v>
      </c>
    </row>
    <row r="167" spans="1:11" ht="17" thickBot="1" x14ac:dyDescent="0.25">
      <c r="A167" s="1" t="s">
        <v>227</v>
      </c>
      <c r="B167" s="38">
        <v>4</v>
      </c>
      <c r="C167" s="39">
        <v>4</v>
      </c>
      <c r="D167" s="3">
        <f t="shared" si="4"/>
        <v>1</v>
      </c>
      <c r="E167" s="3">
        <f t="shared" si="5"/>
        <v>1</v>
      </c>
    </row>
    <row r="168" spans="1:11" ht="17" thickBot="1" x14ac:dyDescent="0.25">
      <c r="A168" s="4" t="s">
        <v>197</v>
      </c>
      <c r="B168" s="37">
        <v>4</v>
      </c>
      <c r="C168" s="36">
        <v>8</v>
      </c>
      <c r="D168" s="29">
        <f t="shared" si="4"/>
        <v>2</v>
      </c>
      <c r="E168" s="29">
        <f t="shared" si="5"/>
        <v>0.5</v>
      </c>
    </row>
    <row r="169" spans="1:11" x14ac:dyDescent="0.2">
      <c r="A169" s="4"/>
      <c r="B169" s="43"/>
      <c r="C169" s="44"/>
      <c r="D169" s="29"/>
      <c r="E169" s="29"/>
    </row>
    <row r="170" spans="1:11" x14ac:dyDescent="0.2">
      <c r="A170" s="1" t="s">
        <v>293</v>
      </c>
    </row>
    <row r="171" spans="1:11" x14ac:dyDescent="0.2">
      <c r="A171" s="1" t="s">
        <v>284</v>
      </c>
    </row>
    <row r="173" spans="1:11" x14ac:dyDescent="0.2">
      <c r="A173" s="1" t="s">
        <v>1962</v>
      </c>
      <c r="B173" s="3"/>
      <c r="C173" s="3"/>
      <c r="G173" s="4" t="s">
        <v>271</v>
      </c>
    </row>
    <row r="174" spans="1:11" x14ac:dyDescent="0.2">
      <c r="A174" s="1" t="s">
        <v>1963</v>
      </c>
    </row>
    <row r="175" spans="1:11" x14ac:dyDescent="0.2">
      <c r="H175" s="249" t="s">
        <v>1964</v>
      </c>
      <c r="I175" s="110"/>
      <c r="J175" s="110"/>
      <c r="K175" s="110"/>
    </row>
    <row r="176" spans="1:11" x14ac:dyDescent="0.2">
      <c r="H176" s="110"/>
      <c r="I176" s="110"/>
      <c r="J176" s="110"/>
      <c r="K176" s="110"/>
    </row>
    <row r="177" spans="2:11" x14ac:dyDescent="0.2">
      <c r="C177"/>
      <c r="H177" s="110" t="s">
        <v>1965</v>
      </c>
      <c r="I177" s="110"/>
      <c r="J177" s="110"/>
      <c r="K177" s="110"/>
    </row>
    <row r="178" spans="2:11" x14ac:dyDescent="0.2">
      <c r="H178" s="110"/>
      <c r="I178" s="110"/>
      <c r="J178" s="110"/>
      <c r="K178" s="110"/>
    </row>
    <row r="179" spans="2:11" x14ac:dyDescent="0.2">
      <c r="H179" s="249" t="s">
        <v>1966</v>
      </c>
      <c r="I179" s="110"/>
      <c r="J179" s="110"/>
      <c r="K179" s="110"/>
    </row>
    <row r="180" spans="2:11" x14ac:dyDescent="0.2">
      <c r="H180" s="110"/>
      <c r="I180" s="110"/>
      <c r="J180" s="110"/>
      <c r="K180" s="110"/>
    </row>
    <row r="181" spans="2:11" x14ac:dyDescent="0.2">
      <c r="H181" s="110"/>
      <c r="I181" s="110"/>
      <c r="J181" s="110"/>
      <c r="K181" s="110"/>
    </row>
    <row r="182" spans="2:11" x14ac:dyDescent="0.2">
      <c r="H182" s="249" t="s">
        <v>1967</v>
      </c>
      <c r="I182" s="110"/>
      <c r="J182" s="110"/>
      <c r="K182" s="110"/>
    </row>
    <row r="183" spans="2:11" x14ac:dyDescent="0.2">
      <c r="H183" s="110"/>
      <c r="I183" s="110"/>
      <c r="J183" s="110"/>
      <c r="K183" s="110"/>
    </row>
    <row r="184" spans="2:11" x14ac:dyDescent="0.2">
      <c r="H184" s="110"/>
      <c r="I184" s="110"/>
      <c r="J184" s="110"/>
      <c r="K184" s="110"/>
    </row>
    <row r="185" spans="2:11" x14ac:dyDescent="0.2">
      <c r="H185" s="110" t="s">
        <v>1968</v>
      </c>
      <c r="I185" s="110"/>
      <c r="J185" s="110"/>
      <c r="K185" s="110"/>
    </row>
    <row r="186" spans="2:11" x14ac:dyDescent="0.2">
      <c r="H186" s="110"/>
      <c r="I186" s="110"/>
      <c r="J186" s="110"/>
      <c r="K186" s="110"/>
    </row>
    <row r="187" spans="2:11" x14ac:dyDescent="0.2">
      <c r="H187" s="110" t="s">
        <v>1969</v>
      </c>
      <c r="I187" s="110"/>
      <c r="J187" s="110"/>
      <c r="K187" s="110"/>
    </row>
    <row r="188" spans="2:11" x14ac:dyDescent="0.2">
      <c r="B188" s="4" t="s">
        <v>272</v>
      </c>
      <c r="H188" s="110" t="s">
        <v>1970</v>
      </c>
      <c r="I188" s="110"/>
      <c r="J188" s="110"/>
      <c r="K188" s="110"/>
    </row>
    <row r="189" spans="2:11" x14ac:dyDescent="0.2">
      <c r="H189" s="110" t="s">
        <v>1971</v>
      </c>
      <c r="I189" s="110"/>
      <c r="J189" s="110"/>
      <c r="K189" s="110"/>
    </row>
    <row r="190" spans="2:11" x14ac:dyDescent="0.2">
      <c r="H190" s="110" t="s">
        <v>1972</v>
      </c>
      <c r="I190" s="110"/>
      <c r="J190" s="110"/>
      <c r="K190" s="110"/>
    </row>
    <row r="191" spans="2:11" x14ac:dyDescent="0.2">
      <c r="H191" s="110" t="s">
        <v>1973</v>
      </c>
      <c r="I191" s="110"/>
      <c r="J191" s="110"/>
      <c r="K191" s="110"/>
    </row>
    <row r="193" spans="1:11" x14ac:dyDescent="0.2">
      <c r="A193" s="4" t="s">
        <v>285</v>
      </c>
    </row>
    <row r="194" spans="1:11" x14ac:dyDescent="0.2">
      <c r="A194" s="1" t="s">
        <v>294</v>
      </c>
    </row>
    <row r="196" spans="1:11" x14ac:dyDescent="0.2">
      <c r="A196" s="1" t="s">
        <v>295</v>
      </c>
      <c r="F196" s="1" t="s">
        <v>296</v>
      </c>
      <c r="G196" s="1" t="s">
        <v>297</v>
      </c>
    </row>
    <row r="197" spans="1:11" x14ac:dyDescent="0.2">
      <c r="A197" s="1" t="s">
        <v>298</v>
      </c>
      <c r="E197" s="49">
        <f>9/14</f>
        <v>0.6428571428571429</v>
      </c>
      <c r="F197" s="1" t="s">
        <v>299</v>
      </c>
      <c r="G197" s="1" t="s">
        <v>300</v>
      </c>
    </row>
    <row r="198" spans="1:11" x14ac:dyDescent="0.2">
      <c r="A198" s="1" t="s">
        <v>301</v>
      </c>
      <c r="E198" s="3">
        <v>1</v>
      </c>
      <c r="F198" s="1" t="s">
        <v>302</v>
      </c>
      <c r="G198" s="1" t="s">
        <v>303</v>
      </c>
    </row>
    <row r="199" spans="1:11" x14ac:dyDescent="0.2">
      <c r="H199" s="1" t="s">
        <v>304</v>
      </c>
    </row>
    <row r="200" spans="1:11" x14ac:dyDescent="0.2">
      <c r="G200" s="1" t="s">
        <v>271</v>
      </c>
      <c r="H200" s="1" t="s">
        <v>305</v>
      </c>
    </row>
    <row r="201" spans="1:11" ht="17" thickBot="1" x14ac:dyDescent="0.25"/>
    <row r="202" spans="1:11" x14ac:dyDescent="0.2">
      <c r="H202" s="5" t="s">
        <v>306</v>
      </c>
      <c r="I202" s="6"/>
      <c r="J202" s="6"/>
      <c r="K202" s="7"/>
    </row>
    <row r="203" spans="1:11" x14ac:dyDescent="0.2">
      <c r="C203"/>
      <c r="H203" s="8" t="s">
        <v>307</v>
      </c>
      <c r="K203" s="9"/>
    </row>
    <row r="204" spans="1:11" x14ac:dyDescent="0.2">
      <c r="H204" s="8"/>
      <c r="K204" s="9"/>
    </row>
    <row r="205" spans="1:11" x14ac:dyDescent="0.2">
      <c r="H205" s="8" t="s">
        <v>308</v>
      </c>
      <c r="K205" s="9"/>
    </row>
    <row r="206" spans="1:11" x14ac:dyDescent="0.2">
      <c r="H206" s="8" t="s">
        <v>309</v>
      </c>
      <c r="K206" s="9"/>
    </row>
    <row r="207" spans="1:11" x14ac:dyDescent="0.2">
      <c r="H207" s="8"/>
      <c r="K207" s="9"/>
    </row>
    <row r="208" spans="1:11" x14ac:dyDescent="0.2">
      <c r="H208" s="8"/>
      <c r="K208" s="9"/>
    </row>
    <row r="209" spans="1:11" x14ac:dyDescent="0.2">
      <c r="H209" s="8" t="s">
        <v>310</v>
      </c>
      <c r="K209" s="9"/>
    </row>
    <row r="210" spans="1:11" x14ac:dyDescent="0.2">
      <c r="H210" s="8" t="s">
        <v>311</v>
      </c>
      <c r="K210" s="9"/>
    </row>
    <row r="211" spans="1:11" ht="17" thickBot="1" x14ac:dyDescent="0.25">
      <c r="H211" s="53"/>
      <c r="I211" s="11"/>
      <c r="J211" s="11" t="s">
        <v>312</v>
      </c>
      <c r="K211" s="13"/>
    </row>
    <row r="214" spans="1:11" x14ac:dyDescent="0.2">
      <c r="B214" s="4" t="s">
        <v>272</v>
      </c>
    </row>
    <row r="218" spans="1:11" x14ac:dyDescent="0.2">
      <c r="A218" s="4" t="s">
        <v>286</v>
      </c>
    </row>
    <row r="219" spans="1:11" x14ac:dyDescent="0.2">
      <c r="A219" s="1" t="s">
        <v>294</v>
      </c>
    </row>
    <row r="221" spans="1:11" x14ac:dyDescent="0.2">
      <c r="A221" s="1" t="s">
        <v>313</v>
      </c>
    </row>
    <row r="222" spans="1:11" x14ac:dyDescent="0.2">
      <c r="A222" s="1" t="s">
        <v>314</v>
      </c>
      <c r="E222" s="49"/>
    </row>
    <row r="223" spans="1:11" x14ac:dyDescent="0.2">
      <c r="E223" s="49"/>
    </row>
    <row r="224" spans="1:11" x14ac:dyDescent="0.2">
      <c r="A224" s="1" t="s">
        <v>315</v>
      </c>
      <c r="E224" s="3"/>
    </row>
    <row r="225" spans="1:8" x14ac:dyDescent="0.2">
      <c r="A225" s="1" t="s">
        <v>316</v>
      </c>
    </row>
    <row r="226" spans="1:8" x14ac:dyDescent="0.2">
      <c r="A226" s="1" t="s">
        <v>317</v>
      </c>
      <c r="C226" s="3"/>
      <c r="D226" s="3"/>
      <c r="H226" s="4" t="s">
        <v>271</v>
      </c>
    </row>
    <row r="230" spans="1:8" x14ac:dyDescent="0.2">
      <c r="D230"/>
    </row>
    <row r="241" spans="1:9" x14ac:dyDescent="0.2">
      <c r="C241" s="4" t="s">
        <v>272</v>
      </c>
    </row>
    <row r="245" spans="1:9" x14ac:dyDescent="0.2">
      <c r="A245" s="1" t="s">
        <v>318</v>
      </c>
    </row>
    <row r="246" spans="1:9" x14ac:dyDescent="0.2">
      <c r="A246" s="1" t="s">
        <v>319</v>
      </c>
    </row>
    <row r="247" spans="1:9" x14ac:dyDescent="0.2">
      <c r="C247" s="3"/>
      <c r="D247" s="3"/>
      <c r="H247" s="4" t="s">
        <v>271</v>
      </c>
    </row>
    <row r="248" spans="1:9" x14ac:dyDescent="0.2">
      <c r="A248" s="1" t="s">
        <v>320</v>
      </c>
    </row>
    <row r="251" spans="1:9" x14ac:dyDescent="0.2">
      <c r="D251"/>
    </row>
    <row r="252" spans="1:9" x14ac:dyDescent="0.2">
      <c r="A252" s="1" t="s">
        <v>321</v>
      </c>
    </row>
    <row r="253" spans="1:9" x14ac:dyDescent="0.2">
      <c r="I253"/>
    </row>
    <row r="255" spans="1:9" x14ac:dyDescent="0.2">
      <c r="A255" s="1" t="s">
        <v>322</v>
      </c>
    </row>
    <row r="258" spans="1:8" x14ac:dyDescent="0.2">
      <c r="A258" s="1" t="s">
        <v>323</v>
      </c>
    </row>
    <row r="262" spans="1:8" x14ac:dyDescent="0.2">
      <c r="C262" s="4" t="s">
        <v>272</v>
      </c>
    </row>
    <row r="264" spans="1:8" x14ac:dyDescent="0.2">
      <c r="A264" s="1" t="s">
        <v>324</v>
      </c>
      <c r="C264" s="3" t="s">
        <v>325</v>
      </c>
    </row>
    <row r="267" spans="1:8" x14ac:dyDescent="0.2">
      <c r="A267" s="4" t="s">
        <v>326</v>
      </c>
    </row>
    <row r="269" spans="1:8" x14ac:dyDescent="0.2">
      <c r="A269" s="1" t="s">
        <v>327</v>
      </c>
      <c r="C269" s="3"/>
      <c r="D269" s="3"/>
      <c r="H269" s="4" t="s">
        <v>271</v>
      </c>
    </row>
    <row r="270" spans="1:8" x14ac:dyDescent="0.2">
      <c r="E270" s="1" t="s">
        <v>328</v>
      </c>
      <c r="F270" s="1" t="s">
        <v>329</v>
      </c>
    </row>
    <row r="271" spans="1:8" x14ac:dyDescent="0.2">
      <c r="A271" s="1" t="s">
        <v>330</v>
      </c>
    </row>
    <row r="272" spans="1:8" x14ac:dyDescent="0.2">
      <c r="E272" s="1" t="s">
        <v>331</v>
      </c>
      <c r="F272" s="1" t="s">
        <v>332</v>
      </c>
    </row>
    <row r="273" spans="1:5" x14ac:dyDescent="0.2">
      <c r="A273" s="1" t="s">
        <v>333</v>
      </c>
      <c r="D273"/>
    </row>
    <row r="274" spans="1:5" x14ac:dyDescent="0.2">
      <c r="E274" s="1" t="s">
        <v>334</v>
      </c>
    </row>
    <row r="277" spans="1:5" x14ac:dyDescent="0.2">
      <c r="A277" s="1" t="s">
        <v>236</v>
      </c>
      <c r="C277" s="4" t="s">
        <v>335</v>
      </c>
    </row>
    <row r="278" spans="1:5" x14ac:dyDescent="0.2">
      <c r="A278" s="1" t="s">
        <v>238</v>
      </c>
      <c r="C278" s="1" t="s">
        <v>336</v>
      </c>
    </row>
    <row r="279" spans="1:5" x14ac:dyDescent="0.2">
      <c r="A279" s="1" t="s">
        <v>337</v>
      </c>
      <c r="C279" s="1" t="s">
        <v>338</v>
      </c>
    </row>
    <row r="280" spans="1:5" x14ac:dyDescent="0.2">
      <c r="A280" s="1" t="s">
        <v>339</v>
      </c>
      <c r="C280" s="1" t="s">
        <v>340</v>
      </c>
    </row>
    <row r="281" spans="1:5" x14ac:dyDescent="0.2">
      <c r="A281" s="1" t="s">
        <v>341</v>
      </c>
      <c r="C281" s="1" t="s">
        <v>342</v>
      </c>
    </row>
    <row r="284" spans="1:5" x14ac:dyDescent="0.2">
      <c r="C284" s="4" t="s">
        <v>272</v>
      </c>
    </row>
  </sheetData>
  <pageMargins left="0.7" right="0.7" top="0.75" bottom="0.75" header="0.3" footer="0.3"/>
  <pageSetup paperSize="9" orientation="portrait" horizontalDpi="0" verticalDpi="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C87FF-CAC3-5D4E-837B-66985737F1FB}">
  <sheetPr>
    <pageSetUpPr fitToPage="1"/>
  </sheetPr>
  <dimension ref="A1:V379"/>
  <sheetViews>
    <sheetView showGridLines="0" rightToLeft="1" topLeftCell="A345" zoomScale="278" zoomScaleNormal="300" workbookViewId="0">
      <selection activeCell="E353" sqref="E353"/>
    </sheetView>
  </sheetViews>
  <sheetFormatPr baseColWidth="10" defaultColWidth="10.83203125" defaultRowHeight="16" x14ac:dyDescent="0.2"/>
  <cols>
    <col min="1" max="5" width="10.83203125" style="1"/>
    <col min="6" max="6" width="12.1640625" style="1" bestFit="1" customWidth="1"/>
    <col min="7" max="7" width="10.83203125" style="1"/>
    <col min="8" max="8" width="12.83203125" style="1" customWidth="1"/>
    <col min="9" max="16384" width="10.83203125" style="1"/>
  </cols>
  <sheetData>
    <row r="1" spans="1:8" x14ac:dyDescent="0.2">
      <c r="A1" s="4" t="s">
        <v>2045</v>
      </c>
      <c r="B1" s="4"/>
      <c r="C1" s="4"/>
      <c r="D1" s="4"/>
      <c r="E1" s="4"/>
      <c r="F1" s="4"/>
      <c r="G1" s="4"/>
      <c r="H1" s="14">
        <v>45615</v>
      </c>
    </row>
    <row r="2" spans="1:8" x14ac:dyDescent="0.2">
      <c r="H2" s="14"/>
    </row>
    <row r="3" spans="1:8" x14ac:dyDescent="0.2">
      <c r="A3" s="16" t="s">
        <v>206</v>
      </c>
      <c r="B3" s="16"/>
      <c r="C3" s="16"/>
      <c r="D3" s="16"/>
      <c r="E3" s="16"/>
      <c r="F3" s="16"/>
      <c r="G3" s="16"/>
      <c r="H3" s="16"/>
    </row>
    <row r="4" spans="1:8" x14ac:dyDescent="0.2">
      <c r="A4" s="1" t="s">
        <v>343</v>
      </c>
    </row>
    <row r="5" spans="1:8" x14ac:dyDescent="0.2">
      <c r="A5" s="1" t="s">
        <v>344</v>
      </c>
    </row>
    <row r="6" spans="1:8" x14ac:dyDescent="0.2">
      <c r="A6" s="1" t="s">
        <v>345</v>
      </c>
    </row>
    <row r="7" spans="1:8" x14ac:dyDescent="0.2">
      <c r="A7" s="1" t="s">
        <v>346</v>
      </c>
    </row>
    <row r="8" spans="1:8" x14ac:dyDescent="0.2">
      <c r="A8" s="1" t="s">
        <v>347</v>
      </c>
    </row>
    <row r="10" spans="1:8" x14ac:dyDescent="0.2">
      <c r="A10" s="16" t="s">
        <v>2014</v>
      </c>
      <c r="B10" s="16"/>
      <c r="C10" s="16"/>
      <c r="D10" s="16"/>
      <c r="E10" s="16"/>
      <c r="F10" s="16"/>
      <c r="G10" s="16"/>
      <c r="H10" s="16"/>
    </row>
    <row r="11" spans="1:8" x14ac:dyDescent="0.2">
      <c r="A11" s="1" t="s">
        <v>1976</v>
      </c>
    </row>
    <row r="12" spans="1:8" x14ac:dyDescent="0.2">
      <c r="A12" s="1" t="s">
        <v>1977</v>
      </c>
    </row>
    <row r="13" spans="1:8" x14ac:dyDescent="0.2">
      <c r="A13" s="1" t="s">
        <v>1978</v>
      </c>
    </row>
    <row r="14" spans="1:8" x14ac:dyDescent="0.2">
      <c r="A14" s="1" t="s">
        <v>1979</v>
      </c>
    </row>
    <row r="15" spans="1:8" x14ac:dyDescent="0.2">
      <c r="A15" s="1" t="s">
        <v>1980</v>
      </c>
    </row>
    <row r="16" spans="1:8" x14ac:dyDescent="0.2">
      <c r="A16" s="1" t="s">
        <v>1981</v>
      </c>
    </row>
    <row r="17" spans="1:8" ht="17" thickBot="1" x14ac:dyDescent="0.25"/>
    <row r="18" spans="1:8" ht="17" thickBot="1" x14ac:dyDescent="0.25">
      <c r="A18" s="50" t="s">
        <v>1982</v>
      </c>
      <c r="B18" s="51"/>
      <c r="C18" s="51"/>
      <c r="D18" s="51"/>
      <c r="E18" s="51"/>
      <c r="F18" s="51"/>
      <c r="G18" s="51"/>
      <c r="H18" s="52"/>
    </row>
    <row r="19" spans="1:8" x14ac:dyDescent="0.2">
      <c r="A19" s="1" t="s">
        <v>1983</v>
      </c>
    </row>
    <row r="20" spans="1:8" x14ac:dyDescent="0.2">
      <c r="A20" s="1" t="s">
        <v>1985</v>
      </c>
    </row>
    <row r="22" spans="1:8" x14ac:dyDescent="0.2">
      <c r="A22" s="15" t="s">
        <v>1984</v>
      </c>
      <c r="B22" s="15" t="s">
        <v>1935</v>
      </c>
      <c r="C22" s="15" t="s">
        <v>1934</v>
      </c>
    </row>
    <row r="23" spans="1:8" x14ac:dyDescent="0.2">
      <c r="A23" s="15" t="s">
        <v>225</v>
      </c>
      <c r="B23" s="15">
        <v>10</v>
      </c>
      <c r="C23" s="15">
        <v>10</v>
      </c>
    </row>
    <row r="24" spans="1:8" x14ac:dyDescent="0.2">
      <c r="A24" s="15" t="s">
        <v>226</v>
      </c>
      <c r="B24" s="15">
        <v>20</v>
      </c>
      <c r="C24" s="15">
        <v>8</v>
      </c>
    </row>
    <row r="25" spans="1:8" x14ac:dyDescent="0.2">
      <c r="A25" s="15" t="s">
        <v>227</v>
      </c>
      <c r="B25" s="15">
        <v>8</v>
      </c>
      <c r="C25" s="15">
        <v>2</v>
      </c>
    </row>
    <row r="26" spans="1:8" x14ac:dyDescent="0.2">
      <c r="A26" s="15" t="s">
        <v>197</v>
      </c>
      <c r="B26" s="15">
        <v>5</v>
      </c>
      <c r="C26" s="15">
        <v>1</v>
      </c>
    </row>
    <row r="28" spans="1:8" x14ac:dyDescent="0.2">
      <c r="A28" s="1" t="s">
        <v>117</v>
      </c>
    </row>
    <row r="29" spans="1:8" x14ac:dyDescent="0.2">
      <c r="A29" s="1" t="s">
        <v>1986</v>
      </c>
    </row>
    <row r="30" spans="1:8" x14ac:dyDescent="0.2">
      <c r="A30" s="1" t="s">
        <v>1987</v>
      </c>
    </row>
    <row r="31" spans="1:8" x14ac:dyDescent="0.2">
      <c r="A31" s="1" t="s">
        <v>1990</v>
      </c>
    </row>
    <row r="32" spans="1:8" x14ac:dyDescent="0.2">
      <c r="A32" s="1" t="s">
        <v>1991</v>
      </c>
    </row>
    <row r="33" spans="1:11" x14ac:dyDescent="0.2">
      <c r="A33" s="1" t="s">
        <v>1992</v>
      </c>
    </row>
    <row r="34" spans="1:11" x14ac:dyDescent="0.2">
      <c r="A34" s="1" t="s">
        <v>2009</v>
      </c>
    </row>
    <row r="36" spans="1:11" x14ac:dyDescent="0.2">
      <c r="A36" s="4" t="s">
        <v>353</v>
      </c>
    </row>
    <row r="38" spans="1:11" x14ac:dyDescent="0.2">
      <c r="A38" s="251" t="s">
        <v>1986</v>
      </c>
      <c r="B38" s="252"/>
      <c r="C38" s="252"/>
      <c r="D38" s="252"/>
      <c r="E38" s="252"/>
      <c r="F38" s="252"/>
      <c r="G38" s="252"/>
      <c r="H38" s="252"/>
      <c r="I38" s="252"/>
      <c r="J38" s="252"/>
      <c r="K38" s="253"/>
    </row>
    <row r="39" spans="1:11" x14ac:dyDescent="0.2">
      <c r="A39" s="254" t="s">
        <v>1987</v>
      </c>
      <c r="B39" s="23"/>
      <c r="C39" s="23"/>
      <c r="D39" s="23"/>
      <c r="E39" s="23"/>
      <c r="F39" s="23"/>
      <c r="G39" s="23"/>
      <c r="H39" s="23"/>
      <c r="I39" s="23"/>
      <c r="J39" s="23"/>
      <c r="K39" s="255"/>
    </row>
    <row r="42" spans="1:11" ht="119" x14ac:dyDescent="0.2">
      <c r="A42" s="15" t="s">
        <v>1984</v>
      </c>
      <c r="B42" s="15" t="s">
        <v>1935</v>
      </c>
      <c r="C42" s="15" t="s">
        <v>1934</v>
      </c>
      <c r="D42" s="20" t="s">
        <v>1988</v>
      </c>
      <c r="E42" s="20" t="s">
        <v>2015</v>
      </c>
    </row>
    <row r="43" spans="1:11" x14ac:dyDescent="0.2">
      <c r="A43" s="15" t="s">
        <v>225</v>
      </c>
      <c r="B43" s="15">
        <v>10</v>
      </c>
      <c r="C43" s="15">
        <v>10</v>
      </c>
      <c r="D43" s="124">
        <f>C43/B43</f>
        <v>1</v>
      </c>
      <c r="E43" s="124">
        <f>B43/C43</f>
        <v>1</v>
      </c>
    </row>
    <row r="44" spans="1:11" x14ac:dyDescent="0.2">
      <c r="A44" s="15" t="s">
        <v>226</v>
      </c>
      <c r="B44" s="15">
        <v>20</v>
      </c>
      <c r="C44" s="15">
        <v>8</v>
      </c>
      <c r="D44" s="124">
        <f>C44/B44</f>
        <v>0.4</v>
      </c>
      <c r="E44" s="124">
        <f t="shared" ref="E44:E46" si="0">B44/C44</f>
        <v>2.5</v>
      </c>
    </row>
    <row r="45" spans="1:11" x14ac:dyDescent="0.2">
      <c r="A45" s="15" t="s">
        <v>227</v>
      </c>
      <c r="B45" s="15">
        <v>8</v>
      </c>
      <c r="C45" s="15">
        <v>2</v>
      </c>
      <c r="D45" s="124">
        <f>C45/B45</f>
        <v>0.25</v>
      </c>
      <c r="E45" s="124">
        <f t="shared" si="0"/>
        <v>4</v>
      </c>
    </row>
    <row r="46" spans="1:11" x14ac:dyDescent="0.2">
      <c r="A46" s="15" t="s">
        <v>197</v>
      </c>
      <c r="B46" s="15">
        <v>5</v>
      </c>
      <c r="C46" s="15">
        <v>1</v>
      </c>
      <c r="D46" s="124">
        <f>C46/B46</f>
        <v>0.2</v>
      </c>
      <c r="E46" s="124">
        <f t="shared" si="0"/>
        <v>5</v>
      </c>
    </row>
    <row r="47" spans="1:11" x14ac:dyDescent="0.2">
      <c r="A47" s="1" t="s">
        <v>230</v>
      </c>
      <c r="B47" s="250">
        <f>SUM(B43:B46)</f>
        <v>43</v>
      </c>
      <c r="C47" s="250">
        <f>SUM(C43:C46)</f>
        <v>21</v>
      </c>
    </row>
    <row r="48" spans="1:11" x14ac:dyDescent="0.2">
      <c r="B48" s="29" t="s">
        <v>47</v>
      </c>
      <c r="C48" s="29" t="s">
        <v>42</v>
      </c>
    </row>
    <row r="53" spans="1:12" x14ac:dyDescent="0.2">
      <c r="A53" s="256" t="s">
        <v>1999</v>
      </c>
      <c r="B53" s="257"/>
      <c r="C53" s="257"/>
      <c r="D53" s="257"/>
      <c r="E53" s="257"/>
      <c r="F53" s="257"/>
      <c r="G53" s="258" t="s">
        <v>2000</v>
      </c>
      <c r="H53" s="257"/>
      <c r="I53" s="257"/>
      <c r="J53" s="257"/>
      <c r="K53" s="257"/>
      <c r="L53" s="259"/>
    </row>
    <row r="55" spans="1:12" ht="34" x14ac:dyDescent="0.2">
      <c r="B55" s="134" t="s">
        <v>1993</v>
      </c>
      <c r="C55" s="134" t="s">
        <v>1994</v>
      </c>
      <c r="D55" s="134" t="s">
        <v>1996</v>
      </c>
      <c r="E55" s="134" t="s">
        <v>1997</v>
      </c>
      <c r="G55" s="134" t="s">
        <v>2001</v>
      </c>
      <c r="H55" s="134" t="s">
        <v>1994</v>
      </c>
      <c r="I55" s="134" t="s">
        <v>1996</v>
      </c>
      <c r="J55" s="134" t="s">
        <v>1997</v>
      </c>
    </row>
    <row r="56" spans="1:12" ht="95" customHeight="1" x14ac:dyDescent="0.2">
      <c r="B56" s="134">
        <v>13</v>
      </c>
      <c r="C56" s="131" t="s">
        <v>1995</v>
      </c>
      <c r="D56" s="131" t="s">
        <v>2004</v>
      </c>
      <c r="E56" s="264">
        <f>D45</f>
        <v>0.25</v>
      </c>
      <c r="G56" s="134">
        <v>10</v>
      </c>
      <c r="H56" s="131" t="s">
        <v>2002</v>
      </c>
      <c r="I56" s="131" t="s">
        <v>2006</v>
      </c>
      <c r="J56" s="131">
        <f>E43</f>
        <v>1</v>
      </c>
    </row>
    <row r="57" spans="1:12" ht="98" customHeight="1" x14ac:dyDescent="0.2">
      <c r="B57" s="134">
        <v>18</v>
      </c>
      <c r="C57" s="131" t="s">
        <v>1998</v>
      </c>
      <c r="D57" s="131" t="s">
        <v>2005</v>
      </c>
      <c r="E57" s="265">
        <f>D44</f>
        <v>0.4</v>
      </c>
      <c r="G57" s="131">
        <v>19</v>
      </c>
      <c r="H57" s="131" t="s">
        <v>2003</v>
      </c>
      <c r="I57" s="131" t="s">
        <v>2007</v>
      </c>
      <c r="J57" s="131">
        <f>E45</f>
        <v>4</v>
      </c>
    </row>
    <row r="60" spans="1:12" s="4" customFormat="1" x14ac:dyDescent="0.2">
      <c r="A60" s="256" t="s">
        <v>2008</v>
      </c>
      <c r="B60" s="258"/>
      <c r="C60" s="258"/>
      <c r="D60" s="258"/>
      <c r="E60" s="258"/>
      <c r="F60" s="258"/>
      <c r="G60" s="258"/>
      <c r="H60" s="258"/>
      <c r="I60" s="258"/>
      <c r="J60" s="258"/>
      <c r="K60" s="258"/>
      <c r="L60" s="260"/>
    </row>
    <row r="62" spans="1:12" ht="119" x14ac:dyDescent="0.2">
      <c r="A62" s="15" t="s">
        <v>1984</v>
      </c>
      <c r="B62" s="15" t="s">
        <v>1935</v>
      </c>
      <c r="C62" s="15" t="s">
        <v>1934</v>
      </c>
      <c r="D62" s="20" t="s">
        <v>1988</v>
      </c>
      <c r="E62" s="20" t="s">
        <v>1989</v>
      </c>
    </row>
    <row r="63" spans="1:12" x14ac:dyDescent="0.2">
      <c r="A63" s="15" t="s">
        <v>225</v>
      </c>
      <c r="B63" s="15">
        <v>10</v>
      </c>
      <c r="C63" s="15">
        <v>10</v>
      </c>
      <c r="D63" s="15">
        <f>C63/B63</f>
        <v>1</v>
      </c>
      <c r="E63" s="15">
        <f>B63/C63</f>
        <v>1</v>
      </c>
    </row>
    <row r="64" spans="1:12" x14ac:dyDescent="0.2">
      <c r="A64" s="15" t="s">
        <v>226</v>
      </c>
      <c r="B64" s="15">
        <v>20</v>
      </c>
      <c r="C64" s="15">
        <v>8</v>
      </c>
      <c r="D64" s="15">
        <f>C64/B64</f>
        <v>0.4</v>
      </c>
      <c r="E64" s="15">
        <f t="shared" ref="E64:E66" si="1">B64/C64</f>
        <v>2.5</v>
      </c>
    </row>
    <row r="65" spans="1:15" x14ac:dyDescent="0.2">
      <c r="A65" s="15" t="s">
        <v>227</v>
      </c>
      <c r="B65" s="15">
        <v>8</v>
      </c>
      <c r="C65" s="15">
        <v>2</v>
      </c>
      <c r="D65" s="15">
        <f>C65/B65</f>
        <v>0.25</v>
      </c>
      <c r="E65" s="15">
        <f t="shared" si="1"/>
        <v>4</v>
      </c>
    </row>
    <row r="66" spans="1:15" x14ac:dyDescent="0.2">
      <c r="A66" s="15" t="s">
        <v>197</v>
      </c>
      <c r="B66" s="15">
        <v>5</v>
      </c>
      <c r="C66" s="15">
        <v>1</v>
      </c>
      <c r="D66" s="15">
        <f>C66/B66</f>
        <v>0.2</v>
      </c>
      <c r="E66" s="15">
        <f t="shared" si="1"/>
        <v>5</v>
      </c>
    </row>
    <row r="67" spans="1:15" x14ac:dyDescent="0.2">
      <c r="A67" s="1" t="s">
        <v>230</v>
      </c>
      <c r="B67" s="250">
        <f>SUM(B63:B66)</f>
        <v>43</v>
      </c>
      <c r="C67" s="250">
        <f>SUM(C63:C66)</f>
        <v>21</v>
      </c>
    </row>
    <row r="68" spans="1:15" x14ac:dyDescent="0.2">
      <c r="B68" s="29" t="s">
        <v>47</v>
      </c>
      <c r="C68" s="29" t="s">
        <v>42</v>
      </c>
    </row>
    <row r="74" spans="1:15" x14ac:dyDescent="0.2">
      <c r="B74" s="87"/>
      <c r="C74" s="87"/>
      <c r="D74" s="87"/>
      <c r="E74" s="87" t="s">
        <v>2010</v>
      </c>
      <c r="F74" s="87" t="s">
        <v>2011</v>
      </c>
      <c r="J74" s="15"/>
      <c r="K74" s="15"/>
      <c r="L74" s="15"/>
      <c r="M74" s="15" t="s">
        <v>2012</v>
      </c>
      <c r="N74" s="15" t="s">
        <v>2013</v>
      </c>
    </row>
    <row r="75" spans="1:15" ht="17" x14ac:dyDescent="0.2">
      <c r="B75" s="134" t="s">
        <v>1993</v>
      </c>
      <c r="C75" s="134" t="s">
        <v>2001</v>
      </c>
      <c r="D75" s="134" t="s">
        <v>42</v>
      </c>
      <c r="E75" s="134" t="s">
        <v>146</v>
      </c>
      <c r="F75" s="87" t="s">
        <v>147</v>
      </c>
      <c r="J75" s="134" t="s">
        <v>2001</v>
      </c>
      <c r="K75" s="134" t="s">
        <v>1993</v>
      </c>
      <c r="L75" s="134" t="s">
        <v>47</v>
      </c>
      <c r="M75" s="134" t="s">
        <v>146</v>
      </c>
      <c r="N75" s="15" t="s">
        <v>147</v>
      </c>
    </row>
    <row r="76" spans="1:15" x14ac:dyDescent="0.2">
      <c r="B76" s="134">
        <v>13</v>
      </c>
      <c r="C76" s="134">
        <v>18</v>
      </c>
      <c r="D76" s="134">
        <v>21</v>
      </c>
      <c r="E76" s="131">
        <f>D76-C76</f>
        <v>3</v>
      </c>
      <c r="F76" s="24">
        <f>E76/B76</f>
        <v>0.23076923076923078</v>
      </c>
      <c r="J76" s="134">
        <v>10</v>
      </c>
      <c r="K76" s="134">
        <v>33</v>
      </c>
      <c r="L76" s="134">
        <v>43</v>
      </c>
      <c r="M76" s="134">
        <f>L76-K76</f>
        <v>10</v>
      </c>
      <c r="N76" s="15">
        <f>M76/J76</f>
        <v>1</v>
      </c>
    </row>
    <row r="77" spans="1:15" x14ac:dyDescent="0.2">
      <c r="B77" s="134">
        <v>18</v>
      </c>
      <c r="C77" s="134">
        <f>18-5*0.4</f>
        <v>16</v>
      </c>
      <c r="D77" s="134">
        <v>21</v>
      </c>
      <c r="E77" s="134">
        <f>D77-C77</f>
        <v>5</v>
      </c>
      <c r="F77" s="24">
        <f>E77/B77</f>
        <v>0.27777777777777779</v>
      </c>
      <c r="J77" s="134">
        <v>19</v>
      </c>
      <c r="K77" s="134">
        <f>5+1/0.25</f>
        <v>9</v>
      </c>
      <c r="L77" s="134">
        <v>43</v>
      </c>
      <c r="M77" s="134">
        <f>L77-K77</f>
        <v>34</v>
      </c>
      <c r="N77" s="24">
        <f>M77/J77</f>
        <v>1.7894736842105263</v>
      </c>
    </row>
    <row r="79" spans="1:15" x14ac:dyDescent="0.2">
      <c r="A79" s="4" t="s">
        <v>2025</v>
      </c>
      <c r="J79" s="4" t="s">
        <v>2027</v>
      </c>
    </row>
    <row r="80" spans="1:15" x14ac:dyDescent="0.2">
      <c r="F80" s="23" t="s">
        <v>2019</v>
      </c>
      <c r="O80" s="23" t="s">
        <v>2028</v>
      </c>
    </row>
    <row r="81" spans="1:17" x14ac:dyDescent="0.2">
      <c r="A81" s="1" t="s">
        <v>2016</v>
      </c>
      <c r="F81" s="3">
        <v>18</v>
      </c>
      <c r="G81" s="1" t="s">
        <v>2020</v>
      </c>
      <c r="J81" s="1" t="s">
        <v>2026</v>
      </c>
      <c r="O81" s="1">
        <v>5</v>
      </c>
      <c r="P81" s="1" t="s">
        <v>2029</v>
      </c>
    </row>
    <row r="82" spans="1:17" x14ac:dyDescent="0.2">
      <c r="A82" s="1" t="s">
        <v>2021</v>
      </c>
      <c r="J82" s="1" t="s">
        <v>2030</v>
      </c>
    </row>
    <row r="83" spans="1:17" x14ac:dyDescent="0.2">
      <c r="A83" s="1" t="s">
        <v>2017</v>
      </c>
      <c r="F83" s="3">
        <v>5</v>
      </c>
      <c r="G83" s="1" t="s">
        <v>2022</v>
      </c>
      <c r="J83" s="1" t="s">
        <v>2032</v>
      </c>
      <c r="O83" s="1">
        <f>20-19</f>
        <v>1</v>
      </c>
      <c r="P83" s="1" t="s">
        <v>2033</v>
      </c>
    </row>
    <row r="84" spans="1:17" x14ac:dyDescent="0.2">
      <c r="A84" s="1" t="s">
        <v>2018</v>
      </c>
      <c r="F84" s="3">
        <v>0.4</v>
      </c>
      <c r="J84" s="1" t="s">
        <v>2031</v>
      </c>
      <c r="O84" s="1">
        <f>1/0.25</f>
        <v>4</v>
      </c>
    </row>
    <row r="86" spans="1:17" x14ac:dyDescent="0.2">
      <c r="A86" s="1" t="s">
        <v>2023</v>
      </c>
      <c r="F86" s="1" t="s">
        <v>2024</v>
      </c>
      <c r="J86" s="1" t="s">
        <v>2035</v>
      </c>
      <c r="O86" s="1">
        <f>5+1*4</f>
        <v>9</v>
      </c>
      <c r="Q86" s="1" t="s">
        <v>2034</v>
      </c>
    </row>
    <row r="112" ht="17" thickBot="1" x14ac:dyDescent="0.25"/>
    <row r="113" spans="1:11" ht="24" thickBot="1" x14ac:dyDescent="0.3">
      <c r="A113" s="261" t="s">
        <v>2036</v>
      </c>
      <c r="B113" s="262"/>
      <c r="C113" s="262"/>
      <c r="D113" s="262"/>
      <c r="E113" s="262"/>
      <c r="F113" s="262"/>
      <c r="G113" s="262"/>
      <c r="H113" s="262"/>
      <c r="I113" s="262"/>
      <c r="J113" s="262"/>
      <c r="K113" s="263"/>
    </row>
    <row r="139" spans="1:20" x14ac:dyDescent="0.2">
      <c r="A139" s="16" t="s">
        <v>348</v>
      </c>
      <c r="B139" s="16"/>
      <c r="C139" s="16"/>
      <c r="D139" s="16"/>
      <c r="E139" s="16"/>
      <c r="F139" s="16"/>
      <c r="G139" s="16"/>
      <c r="H139" s="16"/>
    </row>
    <row r="140" spans="1:20" x14ac:dyDescent="0.2">
      <c r="A140" s="1" t="s">
        <v>349</v>
      </c>
    </row>
    <row r="141" spans="1:20" x14ac:dyDescent="0.2">
      <c r="A141" s="1" t="s">
        <v>350</v>
      </c>
    </row>
    <row r="142" spans="1:20" x14ac:dyDescent="0.2">
      <c r="A142" s="1" t="s">
        <v>2037</v>
      </c>
    </row>
    <row r="143" spans="1:20" x14ac:dyDescent="0.2">
      <c r="A143" s="1" t="s">
        <v>2038</v>
      </c>
    </row>
    <row r="144" spans="1:20" x14ac:dyDescent="0.2">
      <c r="T144" s="3" t="s">
        <v>351</v>
      </c>
    </row>
    <row r="145" spans="1:20" x14ac:dyDescent="0.2">
      <c r="A145" s="1" t="s">
        <v>2039</v>
      </c>
      <c r="T145" s="3" t="s">
        <v>41</v>
      </c>
    </row>
    <row r="146" spans="1:20" ht="17" thickBot="1" x14ac:dyDescent="0.25"/>
    <row r="147" spans="1:20" ht="17" thickBot="1" x14ac:dyDescent="0.25">
      <c r="A147" s="50" t="s">
        <v>352</v>
      </c>
      <c r="B147" s="51"/>
      <c r="C147" s="51"/>
      <c r="D147" s="51"/>
      <c r="E147" s="51"/>
      <c r="F147" s="51"/>
      <c r="G147" s="51"/>
      <c r="H147" s="52"/>
    </row>
    <row r="149" spans="1:20" x14ac:dyDescent="0.2">
      <c r="A149" s="1" t="s">
        <v>353</v>
      </c>
    </row>
    <row r="150" spans="1:20" x14ac:dyDescent="0.2">
      <c r="A150" s="1" t="s">
        <v>354</v>
      </c>
    </row>
    <row r="151" spans="1:20" x14ac:dyDescent="0.2">
      <c r="A151" s="1" t="s">
        <v>355</v>
      </c>
    </row>
    <row r="152" spans="1:20" x14ac:dyDescent="0.2">
      <c r="A152" s="1" t="s">
        <v>356</v>
      </c>
    </row>
    <row r="153" spans="1:20" x14ac:dyDescent="0.2">
      <c r="A153" s="1" t="s">
        <v>355</v>
      </c>
    </row>
    <row r="154" spans="1:20" x14ac:dyDescent="0.2">
      <c r="A154" s="1" t="s">
        <v>357</v>
      </c>
    </row>
    <row r="155" spans="1:20" x14ac:dyDescent="0.2">
      <c r="A155" s="1" t="s">
        <v>358</v>
      </c>
    </row>
    <row r="156" spans="1:20" x14ac:dyDescent="0.2">
      <c r="A156" s="1" t="s">
        <v>359</v>
      </c>
    </row>
    <row r="157" spans="1:20" x14ac:dyDescent="0.2">
      <c r="Q157" s="3" t="s">
        <v>45</v>
      </c>
    </row>
    <row r="158" spans="1:20" x14ac:dyDescent="0.2">
      <c r="A158" s="1" t="s">
        <v>360</v>
      </c>
      <c r="Q158" s="3" t="s">
        <v>361</v>
      </c>
    </row>
    <row r="161" spans="1:22" x14ac:dyDescent="0.2">
      <c r="C161" s="1" t="s">
        <v>362</v>
      </c>
    </row>
    <row r="163" spans="1:22" ht="17" thickBot="1" x14ac:dyDescent="0.25"/>
    <row r="164" spans="1:22" x14ac:dyDescent="0.2">
      <c r="C164" s="1" t="s">
        <v>363</v>
      </c>
      <c r="G164" s="1" t="s">
        <v>364</v>
      </c>
      <c r="R164" s="12" t="s">
        <v>365</v>
      </c>
      <c r="S164" s="83"/>
      <c r="T164" s="83"/>
      <c r="U164" s="83"/>
      <c r="V164" s="84"/>
    </row>
    <row r="165" spans="1:22" x14ac:dyDescent="0.2">
      <c r="R165" s="138" t="s">
        <v>366</v>
      </c>
      <c r="S165" s="4"/>
      <c r="T165" s="4"/>
      <c r="U165" s="4"/>
      <c r="V165" s="139"/>
    </row>
    <row r="166" spans="1:22" x14ac:dyDescent="0.2">
      <c r="C166" s="1" t="s">
        <v>367</v>
      </c>
      <c r="R166" s="138" t="s">
        <v>368</v>
      </c>
      <c r="S166" s="4"/>
      <c r="T166" s="4"/>
      <c r="U166" s="4"/>
      <c r="V166" s="139"/>
    </row>
    <row r="167" spans="1:22" ht="17" thickBot="1" x14ac:dyDescent="0.25">
      <c r="R167" s="53" t="s">
        <v>369</v>
      </c>
      <c r="S167" s="85"/>
      <c r="T167" s="85"/>
      <c r="U167" s="85"/>
      <c r="V167" s="86"/>
    </row>
    <row r="168" spans="1:22" x14ac:dyDescent="0.2">
      <c r="G168" s="1" t="s">
        <v>370</v>
      </c>
    </row>
    <row r="170" spans="1:22" x14ac:dyDescent="0.2">
      <c r="A170" s="1" t="s">
        <v>371</v>
      </c>
    </row>
    <row r="171" spans="1:22" x14ac:dyDescent="0.2">
      <c r="A171" s="1" t="s">
        <v>372</v>
      </c>
    </row>
    <row r="173" spans="1:22" x14ac:dyDescent="0.2">
      <c r="D173" s="3" t="s">
        <v>351</v>
      </c>
    </row>
    <row r="174" spans="1:22" x14ac:dyDescent="0.2">
      <c r="D174" s="3" t="s">
        <v>41</v>
      </c>
    </row>
    <row r="179" spans="1:9" x14ac:dyDescent="0.2">
      <c r="F179" s="54"/>
    </row>
    <row r="180" spans="1:9" x14ac:dyDescent="0.2">
      <c r="F180" s="54"/>
    </row>
    <row r="186" spans="1:9" x14ac:dyDescent="0.2">
      <c r="A186" s="3" t="s">
        <v>45</v>
      </c>
    </row>
    <row r="187" spans="1:9" x14ac:dyDescent="0.2">
      <c r="A187" s="3" t="s">
        <v>361</v>
      </c>
    </row>
    <row r="190" spans="1:9" x14ac:dyDescent="0.2">
      <c r="A190" s="54"/>
      <c r="B190" s="54"/>
      <c r="C190" s="54"/>
      <c r="D190" s="54"/>
      <c r="E190" s="54"/>
      <c r="F190" s="54"/>
      <c r="G190" s="54"/>
      <c r="H190" s="54"/>
      <c r="I190" s="54"/>
    </row>
    <row r="197" spans="1:8" ht="17" thickBot="1" x14ac:dyDescent="0.25"/>
    <row r="198" spans="1:8" ht="17" thickBot="1" x14ac:dyDescent="0.25">
      <c r="A198" s="50" t="s">
        <v>373</v>
      </c>
      <c r="B198" s="51"/>
      <c r="C198" s="51"/>
      <c r="D198" s="51"/>
      <c r="E198" s="51"/>
      <c r="F198" s="51"/>
      <c r="G198" s="51"/>
      <c r="H198" s="52"/>
    </row>
    <row r="200" spans="1:8" x14ac:dyDescent="0.2">
      <c r="D200" s="3" t="s">
        <v>351</v>
      </c>
      <c r="F200" s="1" t="s">
        <v>374</v>
      </c>
    </row>
    <row r="201" spans="1:8" x14ac:dyDescent="0.2">
      <c r="D201" s="3" t="s">
        <v>41</v>
      </c>
      <c r="F201" s="1" t="s">
        <v>375</v>
      </c>
    </row>
    <row r="202" spans="1:8" x14ac:dyDescent="0.2">
      <c r="F202" s="1" t="s">
        <v>376</v>
      </c>
    </row>
    <row r="203" spans="1:8" x14ac:dyDescent="0.2">
      <c r="F203" s="1" t="s">
        <v>377</v>
      </c>
    </row>
    <row r="204" spans="1:8" x14ac:dyDescent="0.2">
      <c r="F204" s="1" t="s">
        <v>378</v>
      </c>
    </row>
    <row r="205" spans="1:8" x14ac:dyDescent="0.2">
      <c r="F205" s="1" t="s">
        <v>379</v>
      </c>
    </row>
    <row r="206" spans="1:8" x14ac:dyDescent="0.2">
      <c r="F206" s="1" t="s">
        <v>380</v>
      </c>
    </row>
    <row r="208" spans="1:8" x14ac:dyDescent="0.2">
      <c r="F208" s="1" t="s">
        <v>381</v>
      </c>
    </row>
    <row r="209" spans="1:8" x14ac:dyDescent="0.2">
      <c r="F209" s="1" t="s">
        <v>382</v>
      </c>
    </row>
    <row r="210" spans="1:8" ht="17" thickBot="1" x14ac:dyDescent="0.25"/>
    <row r="211" spans="1:8" x14ac:dyDescent="0.2">
      <c r="F211" s="55" t="s">
        <v>383</v>
      </c>
      <c r="G211" s="56"/>
      <c r="H211" s="57"/>
    </row>
    <row r="212" spans="1:8" x14ac:dyDescent="0.2">
      <c r="F212" s="58" t="s">
        <v>384</v>
      </c>
      <c r="G212" s="59"/>
      <c r="H212" s="60"/>
    </row>
    <row r="213" spans="1:8" x14ac:dyDescent="0.2">
      <c r="A213" s="3" t="s">
        <v>45</v>
      </c>
      <c r="F213" s="58" t="s">
        <v>385</v>
      </c>
      <c r="G213" s="59"/>
      <c r="H213" s="60"/>
    </row>
    <row r="214" spans="1:8" x14ac:dyDescent="0.2">
      <c r="A214" s="3" t="s">
        <v>361</v>
      </c>
      <c r="F214" s="8"/>
      <c r="H214" s="9"/>
    </row>
    <row r="215" spans="1:8" ht="17" thickBot="1" x14ac:dyDescent="0.25">
      <c r="F215" s="8" t="s">
        <v>386</v>
      </c>
      <c r="H215" s="9"/>
    </row>
    <row r="216" spans="1:8" x14ac:dyDescent="0.2">
      <c r="A216" s="55" t="s">
        <v>387</v>
      </c>
      <c r="B216" s="56"/>
      <c r="C216" s="56"/>
      <c r="D216" s="57"/>
      <c r="F216" s="8" t="s">
        <v>388</v>
      </c>
      <c r="H216" s="9"/>
    </row>
    <row r="217" spans="1:8" x14ac:dyDescent="0.2">
      <c r="A217" s="58" t="s">
        <v>389</v>
      </c>
      <c r="B217" s="59"/>
      <c r="C217" s="59"/>
      <c r="D217" s="60"/>
      <c r="F217" s="8"/>
      <c r="H217" s="9"/>
    </row>
    <row r="218" spans="1:8" x14ac:dyDescent="0.2">
      <c r="A218" s="8"/>
      <c r="D218" s="9"/>
      <c r="F218" s="8" t="s">
        <v>390</v>
      </c>
      <c r="H218" s="9"/>
    </row>
    <row r="219" spans="1:8" ht="17" thickBot="1" x14ac:dyDescent="0.25">
      <c r="A219" s="8" t="s">
        <v>391</v>
      </c>
      <c r="D219" s="9"/>
      <c r="F219" s="10" t="s">
        <v>392</v>
      </c>
      <c r="G219" s="11"/>
      <c r="H219" s="13"/>
    </row>
    <row r="220" spans="1:8" ht="17" thickBot="1" x14ac:dyDescent="0.25">
      <c r="A220" s="8" t="s">
        <v>393</v>
      </c>
      <c r="D220" s="9"/>
      <c r="F220" s="50" t="s">
        <v>394</v>
      </c>
      <c r="G220" s="51"/>
      <c r="H220" s="52"/>
    </row>
    <row r="221" spans="1:8" ht="17" thickBot="1" x14ac:dyDescent="0.25">
      <c r="A221" s="10" t="s">
        <v>395</v>
      </c>
      <c r="B221" s="11"/>
      <c r="C221" s="11"/>
      <c r="D221" s="13"/>
    </row>
    <row r="222" spans="1:8" ht="17" thickBot="1" x14ac:dyDescent="0.25"/>
    <row r="223" spans="1:8" ht="17" thickBot="1" x14ac:dyDescent="0.25">
      <c r="A223" s="50" t="s">
        <v>396</v>
      </c>
      <c r="B223" s="51"/>
      <c r="C223" s="51"/>
      <c r="D223" s="51"/>
      <c r="E223" s="51"/>
      <c r="F223" s="51"/>
      <c r="G223" s="51"/>
      <c r="H223" s="52"/>
    </row>
    <row r="224" spans="1:8" ht="17" thickBot="1" x14ac:dyDescent="0.25"/>
    <row r="225" spans="1:8" ht="17" thickBot="1" x14ac:dyDescent="0.25">
      <c r="A225" s="61" t="s">
        <v>397</v>
      </c>
      <c r="B225" s="62"/>
      <c r="C225" s="62"/>
      <c r="D225" s="62"/>
      <c r="E225" s="62"/>
      <c r="F225" s="62"/>
      <c r="G225" s="62"/>
      <c r="H225" s="63"/>
    </row>
    <row r="226" spans="1:8" x14ac:dyDescent="0.2">
      <c r="A226" s="5" t="s">
        <v>398</v>
      </c>
      <c r="B226" s="6"/>
      <c r="C226" s="6"/>
      <c r="D226" s="6"/>
      <c r="E226" s="6"/>
      <c r="F226" s="6"/>
      <c r="G226" s="6"/>
      <c r="H226" s="7"/>
    </row>
    <row r="227" spans="1:8" ht="17" thickBot="1" x14ac:dyDescent="0.25">
      <c r="A227" s="10" t="s">
        <v>399</v>
      </c>
      <c r="B227" s="11"/>
      <c r="C227" s="11"/>
      <c r="D227" s="11"/>
      <c r="E227" s="11"/>
      <c r="F227" s="11"/>
      <c r="G227" s="11"/>
      <c r="H227" s="13"/>
    </row>
    <row r="229" spans="1:8" ht="17" thickBot="1" x14ac:dyDescent="0.25">
      <c r="D229" s="3" t="s">
        <v>351</v>
      </c>
    </row>
    <row r="230" spans="1:8" x14ac:dyDescent="0.2">
      <c r="D230" s="3" t="s">
        <v>41</v>
      </c>
      <c r="F230" s="55" t="s">
        <v>400</v>
      </c>
      <c r="G230" s="64"/>
      <c r="H230" s="65"/>
    </row>
    <row r="231" spans="1:8" x14ac:dyDescent="0.2">
      <c r="F231" s="58" t="s">
        <v>401</v>
      </c>
      <c r="G231" s="66"/>
      <c r="H231" s="67"/>
    </row>
    <row r="232" spans="1:8" x14ac:dyDescent="0.2">
      <c r="F232" s="58" t="s">
        <v>402</v>
      </c>
      <c r="G232" s="66"/>
      <c r="H232" s="67"/>
    </row>
    <row r="233" spans="1:8" x14ac:dyDescent="0.2">
      <c r="F233" s="58" t="s">
        <v>403</v>
      </c>
      <c r="G233" s="66"/>
      <c r="H233" s="67"/>
    </row>
    <row r="234" spans="1:8" x14ac:dyDescent="0.2">
      <c r="F234" s="266" t="s">
        <v>404</v>
      </c>
      <c r="G234" s="110"/>
      <c r="H234" s="267"/>
    </row>
    <row r="235" spans="1:8" x14ac:dyDescent="0.2">
      <c r="F235" s="266" t="s">
        <v>405</v>
      </c>
      <c r="G235" s="110"/>
      <c r="H235" s="267"/>
    </row>
    <row r="236" spans="1:8" x14ac:dyDescent="0.2">
      <c r="F236" s="266" t="s">
        <v>406</v>
      </c>
      <c r="G236" s="110"/>
      <c r="H236" s="267"/>
    </row>
    <row r="237" spans="1:8" ht="17" thickBot="1" x14ac:dyDescent="0.25">
      <c r="F237" s="268" t="s">
        <v>2040</v>
      </c>
      <c r="G237" s="269"/>
      <c r="H237" s="270"/>
    </row>
    <row r="238" spans="1:8" ht="17" thickBot="1" x14ac:dyDescent="0.25"/>
    <row r="239" spans="1:8" x14ac:dyDescent="0.2">
      <c r="F239" s="55" t="s">
        <v>407</v>
      </c>
      <c r="G239" s="64"/>
      <c r="H239" s="65"/>
    </row>
    <row r="240" spans="1:8" x14ac:dyDescent="0.2">
      <c r="F240" s="58" t="s">
        <v>401</v>
      </c>
      <c r="G240" s="66"/>
      <c r="H240" s="67"/>
    </row>
    <row r="241" spans="1:8" x14ac:dyDescent="0.2">
      <c r="F241" s="58" t="s">
        <v>408</v>
      </c>
      <c r="G241" s="66"/>
      <c r="H241" s="67"/>
    </row>
    <row r="242" spans="1:8" x14ac:dyDescent="0.2">
      <c r="A242" s="3" t="s">
        <v>45</v>
      </c>
      <c r="F242" s="58" t="s">
        <v>409</v>
      </c>
      <c r="G242" s="66"/>
      <c r="H242" s="67"/>
    </row>
    <row r="243" spans="1:8" x14ac:dyDescent="0.2">
      <c r="A243" s="3" t="s">
        <v>361</v>
      </c>
      <c r="F243" s="58" t="s">
        <v>410</v>
      </c>
      <c r="G243" s="66"/>
      <c r="H243" s="67"/>
    </row>
    <row r="244" spans="1:8" ht="17" thickBot="1" x14ac:dyDescent="0.25">
      <c r="F244" s="58" t="s">
        <v>411</v>
      </c>
      <c r="G244" s="66"/>
      <c r="H244" s="67"/>
    </row>
    <row r="245" spans="1:8" ht="17" thickBot="1" x14ac:dyDescent="0.25">
      <c r="A245" s="55" t="s">
        <v>412</v>
      </c>
      <c r="B245" s="64"/>
      <c r="C245" s="64"/>
      <c r="D245" s="64"/>
      <c r="E245" s="64"/>
      <c r="F245" s="69" t="s">
        <v>413</v>
      </c>
      <c r="G245" s="70"/>
      <c r="H245" s="71"/>
    </row>
    <row r="246" spans="1:8" x14ac:dyDescent="0.2">
      <c r="A246" s="8" t="s">
        <v>414</v>
      </c>
      <c r="E246" s="9"/>
      <c r="F246" s="271" t="s">
        <v>415</v>
      </c>
      <c r="G246" s="271"/>
      <c r="H246" s="272"/>
    </row>
    <row r="247" spans="1:8" x14ac:dyDescent="0.2">
      <c r="A247" s="8" t="s">
        <v>416</v>
      </c>
      <c r="E247" s="9"/>
      <c r="F247" s="110" t="s">
        <v>417</v>
      </c>
      <c r="G247" s="110"/>
      <c r="H247" s="267"/>
    </row>
    <row r="248" spans="1:8" x14ac:dyDescent="0.2">
      <c r="A248" s="8" t="s">
        <v>418</v>
      </c>
      <c r="E248" s="9"/>
      <c r="F248" s="110" t="s">
        <v>419</v>
      </c>
      <c r="G248" s="110"/>
      <c r="H248" s="267"/>
    </row>
    <row r="249" spans="1:8" x14ac:dyDescent="0.2">
      <c r="A249" s="8" t="s">
        <v>420</v>
      </c>
      <c r="E249" s="9"/>
      <c r="F249" s="110" t="s">
        <v>2041</v>
      </c>
      <c r="G249" s="110"/>
      <c r="H249" s="267"/>
    </row>
    <row r="250" spans="1:8" x14ac:dyDescent="0.2">
      <c r="A250" s="8" t="s">
        <v>421</v>
      </c>
      <c r="E250" s="9"/>
      <c r="F250" s="110" t="s">
        <v>2042</v>
      </c>
      <c r="G250" s="110"/>
      <c r="H250" s="267"/>
    </row>
    <row r="251" spans="1:8" x14ac:dyDescent="0.2">
      <c r="A251" s="8" t="s">
        <v>422</v>
      </c>
      <c r="E251" s="9"/>
      <c r="F251" s="110" t="s">
        <v>423</v>
      </c>
      <c r="G251" s="110"/>
      <c r="H251" s="267"/>
    </row>
    <row r="252" spans="1:8" ht="17" thickBot="1" x14ac:dyDescent="0.25">
      <c r="A252" s="10" t="s">
        <v>424</v>
      </c>
      <c r="B252" s="11"/>
      <c r="C252" s="11"/>
      <c r="D252" s="11"/>
      <c r="E252" s="13"/>
      <c r="F252" s="110" t="s">
        <v>425</v>
      </c>
      <c r="G252" s="110"/>
      <c r="H252" s="267"/>
    </row>
    <row r="253" spans="1:8" x14ac:dyDescent="0.2">
      <c r="A253" s="273" t="s">
        <v>426</v>
      </c>
      <c r="B253" s="271"/>
      <c r="C253" s="271"/>
      <c r="D253" s="271"/>
      <c r="E253" s="272"/>
      <c r="F253" s="266" t="s">
        <v>427</v>
      </c>
      <c r="G253" s="110"/>
      <c r="H253" s="267"/>
    </row>
    <row r="254" spans="1:8" x14ac:dyDescent="0.2">
      <c r="A254" s="266" t="s">
        <v>428</v>
      </c>
      <c r="B254" s="110"/>
      <c r="C254" s="110"/>
      <c r="D254" s="110"/>
      <c r="E254" s="267"/>
      <c r="F254" s="266" t="s">
        <v>429</v>
      </c>
      <c r="G254" s="110"/>
      <c r="H254" s="267"/>
    </row>
    <row r="255" spans="1:8" x14ac:dyDescent="0.2">
      <c r="A255" s="266" t="s">
        <v>430</v>
      </c>
      <c r="B255" s="110"/>
      <c r="C255" s="110"/>
      <c r="D255" s="110"/>
      <c r="E255" s="267"/>
      <c r="F255" s="266" t="s">
        <v>431</v>
      </c>
      <c r="G255" s="110"/>
      <c r="H255" s="267"/>
    </row>
    <row r="256" spans="1:8" x14ac:dyDescent="0.2">
      <c r="A256" s="266" t="s">
        <v>432</v>
      </c>
      <c r="B256" s="110"/>
      <c r="C256" s="110"/>
      <c r="D256" s="110"/>
      <c r="E256" s="267"/>
      <c r="F256" s="266" t="s">
        <v>433</v>
      </c>
      <c r="G256" s="110"/>
      <c r="H256" s="267"/>
    </row>
    <row r="257" spans="1:8" x14ac:dyDescent="0.2">
      <c r="A257" s="266" t="s">
        <v>434</v>
      </c>
      <c r="B257" s="110"/>
      <c r="C257" s="110"/>
      <c r="D257" s="110"/>
      <c r="E257" s="267"/>
      <c r="F257" s="266" t="s">
        <v>435</v>
      </c>
      <c r="G257" s="110"/>
      <c r="H257" s="267"/>
    </row>
    <row r="258" spans="1:8" ht="17" thickBot="1" x14ac:dyDescent="0.25">
      <c r="A258" s="268" t="s">
        <v>436</v>
      </c>
      <c r="B258" s="269"/>
      <c r="C258" s="269"/>
      <c r="D258" s="269"/>
      <c r="E258" s="270"/>
      <c r="F258" s="268" t="s">
        <v>437</v>
      </c>
      <c r="G258" s="269"/>
      <c r="H258" s="270"/>
    </row>
    <row r="259" spans="1:8" x14ac:dyDescent="0.2">
      <c r="A259" s="68" t="s">
        <v>438</v>
      </c>
      <c r="B259" s="68"/>
      <c r="C259" s="68"/>
      <c r="D259" s="68"/>
      <c r="E259" s="68"/>
      <c r="F259" s="68" t="s">
        <v>439</v>
      </c>
      <c r="G259" s="68"/>
      <c r="H259" s="68"/>
    </row>
    <row r="260" spans="1:8" ht="17" thickBot="1" x14ac:dyDescent="0.25"/>
    <row r="261" spans="1:8" ht="17" thickBot="1" x14ac:dyDescent="0.25">
      <c r="A261" s="50" t="s">
        <v>440</v>
      </c>
      <c r="B261" s="51"/>
      <c r="C261" s="51"/>
      <c r="D261" s="51"/>
      <c r="E261" s="51" t="s">
        <v>441</v>
      </c>
      <c r="F261" s="51"/>
      <c r="G261" s="51"/>
      <c r="H261" s="52"/>
    </row>
    <row r="263" spans="1:8" x14ac:dyDescent="0.2">
      <c r="A263" s="1" t="s">
        <v>442</v>
      </c>
    </row>
    <row r="264" spans="1:8" x14ac:dyDescent="0.2">
      <c r="A264" s="1" t="s">
        <v>443</v>
      </c>
    </row>
    <row r="266" spans="1:8" x14ac:dyDescent="0.2">
      <c r="D266" s="3" t="s">
        <v>351</v>
      </c>
    </row>
    <row r="267" spans="1:8" x14ac:dyDescent="0.2">
      <c r="D267" s="3" t="s">
        <v>41</v>
      </c>
    </row>
    <row r="269" spans="1:8" x14ac:dyDescent="0.2">
      <c r="F269" s="1" t="s">
        <v>444</v>
      </c>
    </row>
    <row r="270" spans="1:8" x14ac:dyDescent="0.2">
      <c r="F270" s="1" t="s">
        <v>445</v>
      </c>
    </row>
    <row r="271" spans="1:8" x14ac:dyDescent="0.2">
      <c r="F271" s="1" t="s">
        <v>446</v>
      </c>
    </row>
    <row r="272" spans="1:8" x14ac:dyDescent="0.2">
      <c r="F272" s="1" t="s">
        <v>447</v>
      </c>
    </row>
    <row r="273" spans="1:12" x14ac:dyDescent="0.2">
      <c r="F273" s="1" t="s">
        <v>448</v>
      </c>
    </row>
    <row r="276" spans="1:12" x14ac:dyDescent="0.2">
      <c r="F276" s="1" t="s">
        <v>449</v>
      </c>
    </row>
    <row r="277" spans="1:12" x14ac:dyDescent="0.2">
      <c r="F277" s="1" t="s">
        <v>450</v>
      </c>
    </row>
    <row r="279" spans="1:12" x14ac:dyDescent="0.2">
      <c r="A279" s="3" t="s">
        <v>45</v>
      </c>
      <c r="F279" s="4" t="s">
        <v>451</v>
      </c>
      <c r="G279" s="4"/>
      <c r="H279" s="4"/>
    </row>
    <row r="280" spans="1:12" x14ac:dyDescent="0.2">
      <c r="A280" s="3" t="s">
        <v>361</v>
      </c>
      <c r="F280" s="4" t="s">
        <v>452</v>
      </c>
      <c r="G280" s="4"/>
      <c r="H280" s="4"/>
    </row>
    <row r="282" spans="1:12" ht="26" x14ac:dyDescent="0.3">
      <c r="A282" s="274"/>
    </row>
    <row r="283" spans="1:12" ht="17" thickBot="1" x14ac:dyDescent="0.25"/>
    <row r="284" spans="1:12" ht="24" thickBot="1" x14ac:dyDescent="0.3">
      <c r="A284" s="261" t="s">
        <v>2047</v>
      </c>
      <c r="B284" s="262"/>
      <c r="C284" s="262"/>
      <c r="D284" s="262"/>
      <c r="E284" s="262"/>
      <c r="F284" s="262"/>
      <c r="G284" s="262"/>
      <c r="H284" s="262"/>
      <c r="I284" s="262"/>
      <c r="J284" s="262"/>
      <c r="K284" s="263"/>
      <c r="L284" s="1" t="s">
        <v>2128</v>
      </c>
    </row>
    <row r="285" spans="1:12" x14ac:dyDescent="0.2">
      <c r="A285" s="1" t="s">
        <v>2080</v>
      </c>
    </row>
    <row r="286" spans="1:12" x14ac:dyDescent="0.2">
      <c r="A286" s="1" t="s">
        <v>2081</v>
      </c>
    </row>
    <row r="287" spans="1:12" x14ac:dyDescent="0.2">
      <c r="A287" s="1" t="s">
        <v>2082</v>
      </c>
    </row>
    <row r="288" spans="1:12" x14ac:dyDescent="0.2">
      <c r="A288" s="1" t="s">
        <v>2083</v>
      </c>
    </row>
    <row r="289" spans="1:11" x14ac:dyDescent="0.2">
      <c r="A289" s="1" t="s">
        <v>2084</v>
      </c>
    </row>
    <row r="291" spans="1:11" x14ac:dyDescent="0.2">
      <c r="A291" s="16" t="s">
        <v>2104</v>
      </c>
      <c r="B291" s="16"/>
      <c r="C291" s="16"/>
      <c r="D291" s="16"/>
      <c r="E291" s="16"/>
      <c r="F291" s="16"/>
      <c r="G291" s="16"/>
      <c r="H291" s="16"/>
      <c r="I291" s="16"/>
      <c r="J291" s="16"/>
      <c r="K291" s="16"/>
    </row>
    <row r="292" spans="1:11" x14ac:dyDescent="0.2">
      <c r="A292" s="140" t="s">
        <v>2048</v>
      </c>
    </row>
    <row r="293" spans="1:11" x14ac:dyDescent="0.2">
      <c r="A293" s="140" t="s">
        <v>2049</v>
      </c>
    </row>
    <row r="294" spans="1:11" x14ac:dyDescent="0.2">
      <c r="A294" s="140" t="s">
        <v>2050</v>
      </c>
    </row>
    <row r="296" spans="1:11" x14ac:dyDescent="0.2">
      <c r="A296" s="1" t="s">
        <v>2051</v>
      </c>
    </row>
    <row r="297" spans="1:11" x14ac:dyDescent="0.2">
      <c r="A297" s="1" t="s">
        <v>2052</v>
      </c>
    </row>
    <row r="298" spans="1:11" x14ac:dyDescent="0.2">
      <c r="A298" s="1" t="s">
        <v>2053</v>
      </c>
    </row>
    <row r="299" spans="1:11" x14ac:dyDescent="0.2">
      <c r="A299" s="1" t="s">
        <v>2054</v>
      </c>
    </row>
    <row r="300" spans="1:11" x14ac:dyDescent="0.2">
      <c r="A300" s="1" t="s">
        <v>2055</v>
      </c>
    </row>
    <row r="301" spans="1:11" x14ac:dyDescent="0.2">
      <c r="A301" s="1" t="s">
        <v>2056</v>
      </c>
    </row>
    <row r="302" spans="1:11" x14ac:dyDescent="0.2">
      <c r="A302" s="1" t="s">
        <v>2057</v>
      </c>
    </row>
    <row r="303" spans="1:11" x14ac:dyDescent="0.2">
      <c r="A303" s="1" t="s">
        <v>2058</v>
      </c>
    </row>
    <row r="304" spans="1:11" x14ac:dyDescent="0.2">
      <c r="A304" s="1" t="s">
        <v>2059</v>
      </c>
    </row>
    <row r="305" spans="1:11" x14ac:dyDescent="0.2">
      <c r="A305" s="1" t="s">
        <v>2060</v>
      </c>
    </row>
    <row r="306" spans="1:11" x14ac:dyDescent="0.2">
      <c r="A306" s="1" t="s">
        <v>2061</v>
      </c>
    </row>
    <row r="307" spans="1:11" x14ac:dyDescent="0.2">
      <c r="A307" s="1" t="s">
        <v>2062</v>
      </c>
    </row>
    <row r="308" spans="1:11" x14ac:dyDescent="0.2">
      <c r="A308" s="1" t="s">
        <v>2063</v>
      </c>
    </row>
    <row r="310" spans="1:11" x14ac:dyDescent="0.2">
      <c r="A310" s="1" t="s">
        <v>2064</v>
      </c>
    </row>
    <row r="311" spans="1:11" x14ac:dyDescent="0.2">
      <c r="A311" s="1" t="s">
        <v>2065</v>
      </c>
    </row>
    <row r="312" spans="1:11" x14ac:dyDescent="0.2">
      <c r="A312" s="1" t="s">
        <v>2066</v>
      </c>
    </row>
    <row r="313" spans="1:11" x14ac:dyDescent="0.2">
      <c r="A313" s="1" t="s">
        <v>2067</v>
      </c>
    </row>
    <row r="314" spans="1:11" x14ac:dyDescent="0.2">
      <c r="A314" s="1" t="s">
        <v>2068</v>
      </c>
    </row>
    <row r="315" spans="1:11" x14ac:dyDescent="0.2">
      <c r="A315" s="1" t="s">
        <v>2069</v>
      </c>
    </row>
    <row r="316" spans="1:11" x14ac:dyDescent="0.2">
      <c r="A316" s="1" t="s">
        <v>2070</v>
      </c>
    </row>
    <row r="318" spans="1:11" x14ac:dyDescent="0.2">
      <c r="A318" s="16" t="s">
        <v>2105</v>
      </c>
      <c r="B318" s="16"/>
      <c r="C318" s="16"/>
      <c r="D318" s="16"/>
      <c r="E318" s="16"/>
      <c r="F318" s="16"/>
      <c r="G318" s="16"/>
      <c r="H318" s="16"/>
      <c r="I318" s="16"/>
      <c r="J318" s="16"/>
      <c r="K318" s="16"/>
    </row>
    <row r="319" spans="1:11" x14ac:dyDescent="0.2">
      <c r="A319" s="1" t="s">
        <v>2071</v>
      </c>
    </row>
    <row r="320" spans="1:11" x14ac:dyDescent="0.2">
      <c r="A320" s="1" t="s">
        <v>2072</v>
      </c>
    </row>
    <row r="321" spans="1:11" x14ac:dyDescent="0.2">
      <c r="A321" s="1" t="s">
        <v>2073</v>
      </c>
    </row>
    <row r="322" spans="1:11" x14ac:dyDescent="0.2">
      <c r="A322" s="1" t="s">
        <v>2074</v>
      </c>
    </row>
    <row r="323" spans="1:11" x14ac:dyDescent="0.2">
      <c r="A323" s="1" t="s">
        <v>1030</v>
      </c>
    </row>
    <row r="324" spans="1:11" x14ac:dyDescent="0.2">
      <c r="A324" s="1" t="s">
        <v>2075</v>
      </c>
    </row>
    <row r="325" spans="1:11" x14ac:dyDescent="0.2">
      <c r="A325" s="1" t="s">
        <v>2076</v>
      </c>
    </row>
    <row r="326" spans="1:11" x14ac:dyDescent="0.2">
      <c r="A326" s="1" t="s">
        <v>2077</v>
      </c>
    </row>
    <row r="327" spans="1:11" x14ac:dyDescent="0.2">
      <c r="A327" s="1" t="s">
        <v>2078</v>
      </c>
    </row>
    <row r="328" spans="1:11" x14ac:dyDescent="0.2">
      <c r="A328" s="1" t="s">
        <v>2079</v>
      </c>
    </row>
    <row r="330" spans="1:11" x14ac:dyDescent="0.2">
      <c r="A330" s="16" t="s">
        <v>2106</v>
      </c>
      <c r="B330" s="16"/>
      <c r="C330" s="16"/>
      <c r="D330" s="16"/>
      <c r="E330" s="16"/>
      <c r="F330" s="16"/>
      <c r="G330" s="16"/>
      <c r="H330" s="16"/>
      <c r="I330" s="16"/>
      <c r="J330" s="16"/>
      <c r="K330" s="16"/>
    </row>
    <row r="331" spans="1:11" x14ac:dyDescent="0.2">
      <c r="A331" s="1" t="s">
        <v>2085</v>
      </c>
    </row>
    <row r="332" spans="1:11" x14ac:dyDescent="0.2">
      <c r="A332" s="1" t="s">
        <v>2086</v>
      </c>
      <c r="B332" s="1">
        <v>80</v>
      </c>
      <c r="C332" s="1" t="s">
        <v>2087</v>
      </c>
    </row>
    <row r="333" spans="1:11" x14ac:dyDescent="0.2">
      <c r="A333" s="1" t="s">
        <v>2088</v>
      </c>
      <c r="B333" s="1">
        <v>60</v>
      </c>
      <c r="C333" s="1" t="s">
        <v>2087</v>
      </c>
    </row>
    <row r="335" spans="1:11" x14ac:dyDescent="0.2">
      <c r="A335" s="1" t="s">
        <v>2089</v>
      </c>
    </row>
    <row r="336" spans="1:11" x14ac:dyDescent="0.2">
      <c r="A336" s="1" t="s">
        <v>2090</v>
      </c>
    </row>
    <row r="338" spans="1:11" x14ac:dyDescent="0.2">
      <c r="A338" s="1" t="s">
        <v>2091</v>
      </c>
    </row>
    <row r="340" spans="1:11" x14ac:dyDescent="0.2">
      <c r="A340" s="1" t="s">
        <v>2092</v>
      </c>
      <c r="B340" s="3" t="s">
        <v>2093</v>
      </c>
      <c r="C340" s="3" t="s">
        <v>2094</v>
      </c>
    </row>
    <row r="341" spans="1:11" x14ac:dyDescent="0.2">
      <c r="A341" s="1" t="s">
        <v>2095</v>
      </c>
      <c r="B341" s="3" t="s">
        <v>2098</v>
      </c>
      <c r="C341" s="3" t="s">
        <v>2099</v>
      </c>
    </row>
    <row r="342" spans="1:11" x14ac:dyDescent="0.2">
      <c r="A342" s="1" t="s">
        <v>1749</v>
      </c>
      <c r="B342" s="3" t="s">
        <v>2100</v>
      </c>
      <c r="C342" s="3" t="s">
        <v>2101</v>
      </c>
    </row>
    <row r="343" spans="1:11" x14ac:dyDescent="0.2">
      <c r="A343" s="1" t="s">
        <v>2096</v>
      </c>
      <c r="B343" s="3" t="s">
        <v>2093</v>
      </c>
      <c r="C343" s="3" t="s">
        <v>2102</v>
      </c>
    </row>
    <row r="344" spans="1:11" x14ac:dyDescent="0.2">
      <c r="A344" s="1" t="s">
        <v>2097</v>
      </c>
      <c r="B344" s="3" t="s">
        <v>2103</v>
      </c>
      <c r="C344" s="3" t="s">
        <v>2099</v>
      </c>
    </row>
    <row r="346" spans="1:11" x14ac:dyDescent="0.2">
      <c r="A346" s="16" t="s">
        <v>2114</v>
      </c>
      <c r="B346" s="16"/>
      <c r="C346" s="16"/>
      <c r="D346" s="16"/>
      <c r="E346" s="16"/>
      <c r="F346" s="16"/>
      <c r="G346" s="16"/>
      <c r="H346" s="16"/>
      <c r="I346" s="16"/>
      <c r="J346" s="16"/>
      <c r="K346" s="16"/>
    </row>
    <row r="347" spans="1:11" x14ac:dyDescent="0.2">
      <c r="A347" s="1" t="s">
        <v>2107</v>
      </c>
    </row>
    <row r="348" spans="1:11" x14ac:dyDescent="0.2">
      <c r="A348" s="1" t="s">
        <v>2108</v>
      </c>
    </row>
    <row r="349" spans="1:11" x14ac:dyDescent="0.2">
      <c r="A349" s="1" t="s">
        <v>2109</v>
      </c>
    </row>
    <row r="350" spans="1:11" x14ac:dyDescent="0.2">
      <c r="A350" s="1" t="s">
        <v>2110</v>
      </c>
    </row>
    <row r="351" spans="1:11" x14ac:dyDescent="0.2">
      <c r="A351" s="1" t="s">
        <v>2111</v>
      </c>
    </row>
    <row r="352" spans="1:11" x14ac:dyDescent="0.2">
      <c r="A352" s="1" t="s">
        <v>2112</v>
      </c>
    </row>
    <row r="353" spans="1:11" x14ac:dyDescent="0.2">
      <c r="A353" s="1" t="s">
        <v>2113</v>
      </c>
    </row>
    <row r="355" spans="1:11" x14ac:dyDescent="0.2">
      <c r="A355" s="1" t="s">
        <v>2115</v>
      </c>
    </row>
    <row r="356" spans="1:11" x14ac:dyDescent="0.2">
      <c r="A356" s="1" t="s">
        <v>2116</v>
      </c>
    </row>
    <row r="358" spans="1:11" x14ac:dyDescent="0.2">
      <c r="A358" s="16" t="s">
        <v>2117</v>
      </c>
      <c r="B358" s="16"/>
      <c r="C358" s="16"/>
      <c r="D358" s="16"/>
      <c r="E358" s="16"/>
      <c r="F358" s="16"/>
      <c r="G358" s="16"/>
      <c r="H358" s="16"/>
      <c r="I358" s="16"/>
      <c r="J358" s="16"/>
      <c r="K358" s="16"/>
    </row>
    <row r="359" spans="1:11" x14ac:dyDescent="0.2">
      <c r="A359" s="1" t="s">
        <v>2118</v>
      </c>
    </row>
    <row r="360" spans="1:11" x14ac:dyDescent="0.2">
      <c r="A360" s="1" t="s">
        <v>2119</v>
      </c>
    </row>
    <row r="361" spans="1:11" x14ac:dyDescent="0.2">
      <c r="A361" s="1" t="s">
        <v>2120</v>
      </c>
    </row>
    <row r="362" spans="1:11" x14ac:dyDescent="0.2">
      <c r="A362" s="1" t="s">
        <v>2121</v>
      </c>
    </row>
    <row r="363" spans="1:11" x14ac:dyDescent="0.2">
      <c r="A363" s="1" t="s">
        <v>2122</v>
      </c>
    </row>
    <row r="364" spans="1:11" x14ac:dyDescent="0.2">
      <c r="A364" s="1" t="s">
        <v>1030</v>
      </c>
    </row>
    <row r="365" spans="1:11" x14ac:dyDescent="0.2">
      <c r="A365" s="1" t="s">
        <v>2123</v>
      </c>
    </row>
    <row r="366" spans="1:11" x14ac:dyDescent="0.2">
      <c r="A366" s="1" t="s">
        <v>2124</v>
      </c>
    </row>
    <row r="367" spans="1:11" x14ac:dyDescent="0.2">
      <c r="A367" s="1" t="s">
        <v>2125</v>
      </c>
    </row>
    <row r="368" spans="1:11" x14ac:dyDescent="0.2">
      <c r="A368" s="1" t="s">
        <v>2126</v>
      </c>
    </row>
    <row r="373" spans="1:2" x14ac:dyDescent="0.2">
      <c r="A373" s="4" t="s">
        <v>2127</v>
      </c>
    </row>
    <row r="374" spans="1:2" x14ac:dyDescent="0.2">
      <c r="A374" s="87" t="s">
        <v>1906</v>
      </c>
      <c r="B374" s="87" t="s">
        <v>1907</v>
      </c>
    </row>
    <row r="375" spans="1:2" x14ac:dyDescent="0.2">
      <c r="A375" s="87">
        <v>1</v>
      </c>
      <c r="B375" s="87" t="s">
        <v>225</v>
      </c>
    </row>
    <row r="376" spans="1:2" x14ac:dyDescent="0.2">
      <c r="A376" s="87">
        <v>2</v>
      </c>
      <c r="B376" s="87" t="s">
        <v>227</v>
      </c>
    </row>
    <row r="377" spans="1:2" x14ac:dyDescent="0.2">
      <c r="A377" s="87">
        <v>3</v>
      </c>
      <c r="B377" s="87" t="s">
        <v>225</v>
      </c>
    </row>
    <row r="378" spans="1:2" x14ac:dyDescent="0.2">
      <c r="A378" s="87">
        <v>4</v>
      </c>
      <c r="B378" s="87" t="s">
        <v>197</v>
      </c>
    </row>
    <row r="379" spans="1:2" x14ac:dyDescent="0.2">
      <c r="A379" s="87">
        <v>5</v>
      </c>
      <c r="B379" s="87" t="s">
        <v>225</v>
      </c>
    </row>
  </sheetData>
  <pageMargins left="0.7" right="0.7" top="0.75" bottom="0.75" header="0.3" footer="0.3"/>
  <pageSetup paperSize="9" scale="34" fitToHeight="10"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D14B-4E0C-FD43-8EF3-FB33AA0E1C3E}">
  <sheetPr>
    <pageSetUpPr fitToPage="1"/>
  </sheetPr>
  <dimension ref="A1:I520"/>
  <sheetViews>
    <sheetView showGridLines="0" rightToLeft="1" topLeftCell="A171" zoomScale="320" zoomScaleNormal="300" workbookViewId="0">
      <selection activeCell="D40" sqref="D40"/>
    </sheetView>
  </sheetViews>
  <sheetFormatPr baseColWidth="10" defaultColWidth="10.83203125" defaultRowHeight="16" x14ac:dyDescent="0.2"/>
  <cols>
    <col min="1" max="3" width="10.83203125" style="1"/>
    <col min="4" max="4" width="10.83203125" style="1" customWidth="1"/>
    <col min="5" max="5" width="10.83203125" style="1"/>
    <col min="6" max="6" width="12.1640625" style="1" bestFit="1" customWidth="1"/>
    <col min="7" max="7" width="10.83203125" style="1"/>
    <col min="8" max="8" width="12.83203125" style="1" customWidth="1"/>
    <col min="9" max="16384" width="10.83203125" style="1"/>
  </cols>
  <sheetData>
    <row r="1" spans="1:8" x14ac:dyDescent="0.2">
      <c r="A1" s="4" t="s">
        <v>2046</v>
      </c>
      <c r="B1" s="4"/>
      <c r="C1" s="4"/>
      <c r="D1" s="4"/>
      <c r="E1" s="4"/>
      <c r="F1" s="4"/>
      <c r="G1" s="4"/>
      <c r="H1" s="14">
        <v>45622</v>
      </c>
    </row>
    <row r="2" spans="1:8" ht="17" thickBot="1" x14ac:dyDescent="0.25"/>
    <row r="3" spans="1:8" x14ac:dyDescent="0.2">
      <c r="A3" s="5" t="s">
        <v>1871</v>
      </c>
      <c r="B3" s="6"/>
      <c r="C3" s="6"/>
      <c r="D3" s="6"/>
      <c r="E3" s="6"/>
      <c r="F3" s="6"/>
      <c r="G3" s="6"/>
      <c r="H3" s="7"/>
    </row>
    <row r="4" spans="1:8" x14ac:dyDescent="0.2">
      <c r="A4" s="8" t="s">
        <v>2129</v>
      </c>
      <c r="H4" s="9"/>
    </row>
    <row r="5" spans="1:8" x14ac:dyDescent="0.2">
      <c r="A5" s="8" t="s">
        <v>2130</v>
      </c>
      <c r="H5" s="9"/>
    </row>
    <row r="6" spans="1:8" ht="17" thickBot="1" x14ac:dyDescent="0.25">
      <c r="A6" s="10" t="s">
        <v>2137</v>
      </c>
      <c r="B6" s="11"/>
      <c r="C6" s="11"/>
      <c r="D6" s="11"/>
      <c r="E6" s="11"/>
      <c r="F6" s="11"/>
      <c r="G6" s="11"/>
      <c r="H6" s="13"/>
    </row>
    <row r="7" spans="1:8" x14ac:dyDescent="0.2">
      <c r="A7" s="54" t="s">
        <v>2138</v>
      </c>
    </row>
    <row r="8" spans="1:8" x14ac:dyDescent="0.2">
      <c r="A8" s="54" t="s">
        <v>2139</v>
      </c>
    </row>
    <row r="9" spans="1:8" ht="17" thickBot="1" x14ac:dyDescent="0.25"/>
    <row r="10" spans="1:8" x14ac:dyDescent="0.2">
      <c r="A10" s="5" t="s">
        <v>2131</v>
      </c>
      <c r="B10" s="6"/>
      <c r="C10" s="6"/>
      <c r="D10" s="6"/>
      <c r="E10" s="6"/>
      <c r="F10" s="6"/>
      <c r="G10" s="6"/>
      <c r="H10" s="7"/>
    </row>
    <row r="11" spans="1:8" ht="17" thickBot="1" x14ac:dyDescent="0.25">
      <c r="A11" s="10" t="s">
        <v>2132</v>
      </c>
      <c r="B11" s="11"/>
      <c r="C11" s="11"/>
      <c r="D11" s="11"/>
      <c r="E11" s="11"/>
      <c r="F11" s="11"/>
      <c r="G11" s="11"/>
      <c r="H11" s="13"/>
    </row>
    <row r="13" spans="1:8" x14ac:dyDescent="0.2">
      <c r="A13" s="16" t="s">
        <v>2140</v>
      </c>
      <c r="B13" s="16"/>
      <c r="C13" s="16"/>
      <c r="D13" s="16"/>
      <c r="E13" s="16"/>
      <c r="F13" s="16"/>
      <c r="G13" s="16"/>
      <c r="H13" s="16"/>
    </row>
    <row r="14" spans="1:8" x14ac:dyDescent="0.2">
      <c r="A14" s="1" t="s">
        <v>453</v>
      </c>
    </row>
    <row r="15" spans="1:8" x14ac:dyDescent="0.2">
      <c r="A15" s="1" t="s">
        <v>454</v>
      </c>
    </row>
    <row r="16" spans="1:8" x14ac:dyDescent="0.2">
      <c r="A16" s="1" t="s">
        <v>455</v>
      </c>
    </row>
    <row r="17" spans="1:8" x14ac:dyDescent="0.2">
      <c r="A17" s="1" t="s">
        <v>456</v>
      </c>
    </row>
    <row r="19" spans="1:8" x14ac:dyDescent="0.2">
      <c r="A19" s="1" t="s">
        <v>457</v>
      </c>
    </row>
    <row r="20" spans="1:8" x14ac:dyDescent="0.2">
      <c r="A20" s="1" t="s">
        <v>458</v>
      </c>
    </row>
    <row r="21" spans="1:8" ht="17" thickBot="1" x14ac:dyDescent="0.25"/>
    <row r="22" spans="1:8" ht="17" thickBot="1" x14ac:dyDescent="0.25">
      <c r="A22" s="50" t="s">
        <v>2161</v>
      </c>
      <c r="B22" s="51"/>
      <c r="C22" s="51"/>
      <c r="D22" s="51"/>
      <c r="E22" s="51"/>
      <c r="F22" s="51"/>
      <c r="G22" s="51"/>
      <c r="H22" s="52"/>
    </row>
    <row r="24" spans="1:8" x14ac:dyDescent="0.2">
      <c r="A24" s="1" t="s">
        <v>353</v>
      </c>
    </row>
    <row r="26" spans="1:8" x14ac:dyDescent="0.2">
      <c r="A26" s="1" t="s">
        <v>2141</v>
      </c>
    </row>
    <row r="27" spans="1:8" x14ac:dyDescent="0.2">
      <c r="A27" s="1" t="s">
        <v>2142</v>
      </c>
    </row>
    <row r="28" spans="1:8" x14ac:dyDescent="0.2">
      <c r="A28" s="1" t="s">
        <v>2143</v>
      </c>
    </row>
    <row r="30" spans="1:8" x14ac:dyDescent="0.2">
      <c r="B30" s="15" t="s">
        <v>2152</v>
      </c>
      <c r="C30" s="15" t="s">
        <v>2152</v>
      </c>
      <c r="D30" s="15" t="s">
        <v>2152</v>
      </c>
      <c r="E30" s="15" t="s">
        <v>2153</v>
      </c>
      <c r="F30" s="15" t="s">
        <v>2153</v>
      </c>
      <c r="G30" s="15" t="s">
        <v>2153</v>
      </c>
    </row>
    <row r="31" spans="1:8" x14ac:dyDescent="0.2">
      <c r="B31" s="15" t="s">
        <v>113</v>
      </c>
      <c r="C31" s="15" t="s">
        <v>114</v>
      </c>
      <c r="D31" s="15" t="s">
        <v>115</v>
      </c>
      <c r="E31" s="15" t="s">
        <v>2150</v>
      </c>
      <c r="F31" s="15" t="s">
        <v>2151</v>
      </c>
      <c r="G31" s="15" t="s">
        <v>2154</v>
      </c>
    </row>
    <row r="32" spans="1:8" x14ac:dyDescent="0.2">
      <c r="A32" s="87" t="s">
        <v>2144</v>
      </c>
      <c r="B32" s="15" t="s">
        <v>2145</v>
      </c>
      <c r="C32" s="15" t="s">
        <v>2147</v>
      </c>
      <c r="D32" s="15" t="s">
        <v>2146</v>
      </c>
      <c r="E32" s="15" t="s">
        <v>2148</v>
      </c>
      <c r="F32" s="15" t="s">
        <v>2149</v>
      </c>
      <c r="G32" s="15" t="s">
        <v>2155</v>
      </c>
    </row>
    <row r="33" spans="1:7" x14ac:dyDescent="0.2">
      <c r="A33" s="277" t="s">
        <v>2156</v>
      </c>
      <c r="B33" s="15">
        <v>100</v>
      </c>
      <c r="C33" s="15">
        <v>2</v>
      </c>
      <c r="D33" s="15">
        <v>4</v>
      </c>
      <c r="E33" s="15">
        <f>B33/C33</f>
        <v>50</v>
      </c>
      <c r="F33" s="15">
        <f>B33/D33</f>
        <v>25</v>
      </c>
      <c r="G33" s="15">
        <f>F33/E33</f>
        <v>0.5</v>
      </c>
    </row>
    <row r="34" spans="1:7" x14ac:dyDescent="0.2">
      <c r="A34" s="278" t="s">
        <v>2157</v>
      </c>
      <c r="B34" s="15">
        <v>1000</v>
      </c>
      <c r="C34" s="15">
        <v>25</v>
      </c>
      <c r="D34" s="15">
        <v>20</v>
      </c>
      <c r="E34" s="15">
        <f>B34/C34</f>
        <v>40</v>
      </c>
      <c r="F34" s="15">
        <f>B34/D34</f>
        <v>50</v>
      </c>
      <c r="G34" s="15">
        <f>F34/E34</f>
        <v>1.25</v>
      </c>
    </row>
    <row r="35" spans="1:7" x14ac:dyDescent="0.2">
      <c r="A35" s="279" t="s">
        <v>2158</v>
      </c>
      <c r="B35" s="15">
        <v>600</v>
      </c>
      <c r="C35" s="15">
        <v>10</v>
      </c>
      <c r="D35" s="15">
        <v>12</v>
      </c>
      <c r="E35" s="15">
        <f>B35/C35</f>
        <v>60</v>
      </c>
      <c r="F35" s="15">
        <f>B35/D35</f>
        <v>50</v>
      </c>
      <c r="G35" s="24">
        <f>F35/E35</f>
        <v>0.83333333333333337</v>
      </c>
    </row>
    <row r="43" spans="1:7" x14ac:dyDescent="0.2">
      <c r="E43" s="17"/>
    </row>
    <row r="44" spans="1:7" x14ac:dyDescent="0.2">
      <c r="A44" s="1" t="s">
        <v>2159</v>
      </c>
    </row>
    <row r="46" spans="1:7" x14ac:dyDescent="0.2">
      <c r="A46" s="1" t="s">
        <v>2160</v>
      </c>
    </row>
    <row r="61" spans="1:8" ht="17" thickBot="1" x14ac:dyDescent="0.25"/>
    <row r="62" spans="1:8" ht="17" thickBot="1" x14ac:dyDescent="0.25">
      <c r="A62" s="50" t="s">
        <v>2162</v>
      </c>
      <c r="B62" s="51"/>
      <c r="C62" s="51"/>
      <c r="D62" s="51"/>
      <c r="E62" s="51"/>
      <c r="F62" s="51"/>
      <c r="G62" s="51"/>
      <c r="H62" s="52"/>
    </row>
    <row r="64" spans="1:8" x14ac:dyDescent="0.2">
      <c r="A64" s="4" t="s">
        <v>2163</v>
      </c>
      <c r="B64" s="4"/>
      <c r="C64" s="4"/>
      <c r="D64" s="4"/>
      <c r="E64" s="4"/>
    </row>
    <row r="66" spans="1:5" x14ac:dyDescent="0.2">
      <c r="A66" s="1" t="s">
        <v>2164</v>
      </c>
    </row>
    <row r="67" spans="1:5" x14ac:dyDescent="0.2">
      <c r="A67" s="1" t="s">
        <v>2165</v>
      </c>
    </row>
    <row r="69" spans="1:5" x14ac:dyDescent="0.2">
      <c r="A69" s="280" t="s">
        <v>2166</v>
      </c>
      <c r="B69" s="252"/>
      <c r="C69" s="252"/>
      <c r="D69" s="252"/>
      <c r="E69" s="253"/>
    </row>
    <row r="70" spans="1:5" x14ac:dyDescent="0.2">
      <c r="A70" s="281" t="s">
        <v>2167</v>
      </c>
      <c r="B70" s="23"/>
      <c r="C70" s="23"/>
      <c r="D70" s="23"/>
      <c r="E70" s="255"/>
    </row>
    <row r="83" spans="1:9" ht="17" thickBot="1" x14ac:dyDescent="0.25"/>
    <row r="84" spans="1:9" ht="17" thickBot="1" x14ac:dyDescent="0.25">
      <c r="A84" s="50" t="s">
        <v>2168</v>
      </c>
      <c r="B84" s="51"/>
      <c r="C84" s="51"/>
      <c r="D84" s="51"/>
      <c r="E84" s="51"/>
      <c r="F84" s="51"/>
      <c r="G84" s="51"/>
      <c r="H84" s="39">
        <v>0.5</v>
      </c>
      <c r="I84" s="1" t="s">
        <v>2001</v>
      </c>
    </row>
    <row r="85" spans="1:9" ht="17" thickBot="1" x14ac:dyDescent="0.25">
      <c r="A85" s="50" t="s">
        <v>2169</v>
      </c>
      <c r="B85" s="51"/>
      <c r="C85" s="51"/>
      <c r="D85" s="51"/>
      <c r="E85" s="51"/>
      <c r="F85" s="51"/>
      <c r="G85" s="51"/>
      <c r="H85" s="39">
        <v>1.25</v>
      </c>
      <c r="I85" s="1" t="s">
        <v>2001</v>
      </c>
    </row>
    <row r="86" spans="1:9" ht="17" thickBot="1" x14ac:dyDescent="0.25">
      <c r="A86" s="50" t="s">
        <v>2170</v>
      </c>
      <c r="B86" s="51"/>
      <c r="C86" s="51"/>
      <c r="D86" s="51"/>
      <c r="E86" s="51" t="s">
        <v>2172</v>
      </c>
      <c r="F86" s="51"/>
      <c r="G86" s="51"/>
      <c r="H86" s="39">
        <f>1/0.5</f>
        <v>2</v>
      </c>
      <c r="I86" s="1" t="s">
        <v>1993</v>
      </c>
    </row>
    <row r="87" spans="1:9" ht="17" thickBot="1" x14ac:dyDescent="0.25">
      <c r="A87" s="50" t="s">
        <v>2171</v>
      </c>
      <c r="B87" s="51"/>
      <c r="C87" s="51"/>
      <c r="D87" s="51"/>
      <c r="E87" s="51" t="s">
        <v>2172</v>
      </c>
      <c r="F87" s="51"/>
      <c r="G87" s="51"/>
      <c r="H87" s="39">
        <f>1/1.25</f>
        <v>0.8</v>
      </c>
      <c r="I87" s="1" t="s">
        <v>1993</v>
      </c>
    </row>
    <row r="88" spans="1:9" ht="17" thickBot="1" x14ac:dyDescent="0.25"/>
    <row r="89" spans="1:9" ht="17" thickBot="1" x14ac:dyDescent="0.25">
      <c r="A89" s="50" t="s">
        <v>2173</v>
      </c>
      <c r="B89" s="51"/>
      <c r="C89" s="51"/>
      <c r="D89" s="51"/>
      <c r="E89" s="51"/>
      <c r="F89" s="51"/>
      <c r="G89" s="51"/>
      <c r="H89" s="39"/>
    </row>
    <row r="90" spans="1:9" x14ac:dyDescent="0.2">
      <c r="A90" s="1" t="s">
        <v>2174</v>
      </c>
    </row>
    <row r="91" spans="1:9" x14ac:dyDescent="0.2">
      <c r="A91" s="1" t="s">
        <v>2175</v>
      </c>
    </row>
    <row r="92" spans="1:9" x14ac:dyDescent="0.2">
      <c r="A92" s="1" t="s">
        <v>2176</v>
      </c>
    </row>
    <row r="93" spans="1:9" x14ac:dyDescent="0.2">
      <c r="A93" s="1" t="s">
        <v>2177</v>
      </c>
    </row>
    <row r="95" spans="1:9" x14ac:dyDescent="0.2">
      <c r="A95" s="1" t="s">
        <v>2178</v>
      </c>
    </row>
    <row r="96" spans="1:9" ht="17" thickBot="1" x14ac:dyDescent="0.25"/>
    <row r="97" spans="1:8" ht="17" thickBot="1" x14ac:dyDescent="0.25">
      <c r="A97" s="50" t="s">
        <v>2179</v>
      </c>
      <c r="B97" s="51"/>
      <c r="C97" s="51"/>
      <c r="D97" s="51"/>
      <c r="E97" s="51"/>
      <c r="F97" s="51"/>
      <c r="G97" s="51"/>
      <c r="H97" s="39"/>
    </row>
    <row r="98" spans="1:8" x14ac:dyDescent="0.2">
      <c r="A98" s="1" t="s">
        <v>2180</v>
      </c>
    </row>
    <row r="99" spans="1:8" x14ac:dyDescent="0.2">
      <c r="A99" s="1" t="s">
        <v>2181</v>
      </c>
    </row>
    <row r="100" spans="1:8" x14ac:dyDescent="0.2">
      <c r="A100" s="1" t="s">
        <v>2182</v>
      </c>
    </row>
    <row r="101" spans="1:8" x14ac:dyDescent="0.2">
      <c r="A101" s="1" t="s">
        <v>2183</v>
      </c>
    </row>
    <row r="102" spans="1:8" x14ac:dyDescent="0.2">
      <c r="A102" s="1" t="s">
        <v>2184</v>
      </c>
    </row>
    <row r="104" spans="1:8" x14ac:dyDescent="0.2">
      <c r="A104" s="1" t="s">
        <v>2185</v>
      </c>
    </row>
    <row r="105" spans="1:8" ht="17" thickBot="1" x14ac:dyDescent="0.25"/>
    <row r="106" spans="1:8" ht="17" thickBot="1" x14ac:dyDescent="0.25">
      <c r="A106" s="50" t="s">
        <v>2186</v>
      </c>
      <c r="B106" s="74"/>
      <c r="C106" s="74"/>
      <c r="D106" s="74"/>
      <c r="E106" s="74"/>
      <c r="F106" s="74"/>
      <c r="G106" s="74"/>
      <c r="H106" s="75"/>
    </row>
    <row r="107" spans="1:8" x14ac:dyDescent="0.2">
      <c r="A107" s="4" t="s">
        <v>2191</v>
      </c>
      <c r="B107" s="4"/>
      <c r="C107" s="4"/>
      <c r="D107" s="4"/>
      <c r="E107" s="4"/>
      <c r="F107" s="4"/>
      <c r="G107" s="4"/>
      <c r="H107" s="4"/>
    </row>
    <row r="108" spans="1:8" x14ac:dyDescent="0.2">
      <c r="A108" s="1" t="s">
        <v>2192</v>
      </c>
      <c r="F108" s="1" t="s">
        <v>2193</v>
      </c>
    </row>
    <row r="115" spans="1:8" x14ac:dyDescent="0.2">
      <c r="A115" s="1" t="s">
        <v>2194</v>
      </c>
    </row>
    <row r="116" spans="1:8" x14ac:dyDescent="0.2">
      <c r="A116" s="1" t="s">
        <v>2195</v>
      </c>
      <c r="B116" s="4"/>
      <c r="C116" s="4"/>
      <c r="D116" s="4"/>
      <c r="E116" s="4"/>
      <c r="F116" s="4"/>
      <c r="G116" s="4"/>
      <c r="H116" s="4"/>
    </row>
    <row r="117" spans="1:8" ht="17" thickBot="1" x14ac:dyDescent="0.25">
      <c r="A117" s="4"/>
      <c r="B117" s="4"/>
      <c r="C117" s="4"/>
      <c r="D117" s="4"/>
      <c r="E117" s="4"/>
      <c r="F117" s="4"/>
      <c r="G117" s="4"/>
      <c r="H117" s="4"/>
    </row>
    <row r="118" spans="1:8" ht="17" thickBot="1" x14ac:dyDescent="0.25">
      <c r="A118" s="73" t="s">
        <v>2187</v>
      </c>
      <c r="B118" s="51"/>
      <c r="C118" s="51"/>
      <c r="D118" s="51"/>
      <c r="E118" s="51"/>
      <c r="F118" s="51"/>
      <c r="G118" s="51"/>
      <c r="H118" s="52"/>
    </row>
    <row r="122" spans="1:8" x14ac:dyDescent="0.2">
      <c r="F122" s="4" t="s">
        <v>2196</v>
      </c>
    </row>
    <row r="123" spans="1:8" ht="17" thickBot="1" x14ac:dyDescent="0.25"/>
    <row r="124" spans="1:8" ht="17" thickBot="1" x14ac:dyDescent="0.25">
      <c r="A124" s="73" t="s">
        <v>2188</v>
      </c>
      <c r="B124" s="51"/>
      <c r="C124" s="51"/>
      <c r="D124" s="51"/>
      <c r="E124" s="51"/>
      <c r="F124" s="51"/>
      <c r="G124" s="51"/>
      <c r="H124" s="52"/>
    </row>
    <row r="125" spans="1:8" x14ac:dyDescent="0.2">
      <c r="A125" s="1" t="s">
        <v>2197</v>
      </c>
    </row>
    <row r="126" spans="1:8" x14ac:dyDescent="0.2">
      <c r="A126" s="1" t="s">
        <v>2198</v>
      </c>
    </row>
    <row r="127" spans="1:8" x14ac:dyDescent="0.2">
      <c r="A127" s="1" t="s">
        <v>2199</v>
      </c>
    </row>
    <row r="128" spans="1:8" x14ac:dyDescent="0.2">
      <c r="A128" s="1" t="s">
        <v>2200</v>
      </c>
    </row>
    <row r="129" spans="1:4" x14ac:dyDescent="0.2">
      <c r="A129" s="1" t="s">
        <v>2201</v>
      </c>
    </row>
    <row r="131" spans="1:4" x14ac:dyDescent="0.2">
      <c r="B131" s="15" t="s">
        <v>2152</v>
      </c>
      <c r="C131" s="15" t="s">
        <v>2152</v>
      </c>
      <c r="D131" s="15" t="s">
        <v>2152</v>
      </c>
    </row>
    <row r="132" spans="1:4" x14ac:dyDescent="0.2">
      <c r="B132" s="15" t="s">
        <v>113</v>
      </c>
      <c r="C132" s="15" t="s">
        <v>114</v>
      </c>
      <c r="D132" s="15" t="s">
        <v>115</v>
      </c>
    </row>
    <row r="133" spans="1:4" x14ac:dyDescent="0.2">
      <c r="A133" s="87" t="s">
        <v>2144</v>
      </c>
      <c r="B133" s="15" t="s">
        <v>2145</v>
      </c>
      <c r="C133" s="15" t="s">
        <v>2147</v>
      </c>
      <c r="D133" s="15" t="s">
        <v>2146</v>
      </c>
    </row>
    <row r="134" spans="1:4" x14ac:dyDescent="0.2">
      <c r="A134" s="279" t="s">
        <v>2158</v>
      </c>
      <c r="B134" s="15">
        <v>600</v>
      </c>
      <c r="C134" s="15">
        <v>10</v>
      </c>
      <c r="D134" s="15">
        <v>12</v>
      </c>
    </row>
    <row r="135" spans="1:4" x14ac:dyDescent="0.2">
      <c r="A135" s="282"/>
      <c r="B135" s="3"/>
      <c r="C135" s="3"/>
      <c r="D135" s="3"/>
    </row>
    <row r="136" spans="1:4" x14ac:dyDescent="0.2">
      <c r="A136" s="1" t="s">
        <v>2203</v>
      </c>
    </row>
    <row r="137" spans="1:4" x14ac:dyDescent="0.2">
      <c r="A137" s="3">
        <f>C134*33.33+D134*8.335</f>
        <v>433.31999999999994</v>
      </c>
      <c r="C137" s="1" t="s">
        <v>2202</v>
      </c>
    </row>
    <row r="138" spans="1:4" x14ac:dyDescent="0.2">
      <c r="A138" s="1" t="s">
        <v>2204</v>
      </c>
    </row>
    <row r="139" spans="1:4" x14ac:dyDescent="0.2">
      <c r="A139" s="1" t="s">
        <v>2205</v>
      </c>
    </row>
    <row r="140" spans="1:4" x14ac:dyDescent="0.2">
      <c r="A140" s="1" t="s">
        <v>2206</v>
      </c>
    </row>
    <row r="141" spans="1:4" x14ac:dyDescent="0.2">
      <c r="A141" s="1" t="s">
        <v>2207</v>
      </c>
    </row>
    <row r="143" spans="1:4" x14ac:dyDescent="0.2">
      <c r="A143" s="1" t="s">
        <v>2208</v>
      </c>
    </row>
    <row r="144" spans="1:4" x14ac:dyDescent="0.2">
      <c r="A144" s="1" t="s">
        <v>2209</v>
      </c>
    </row>
    <row r="145" spans="1:8" x14ac:dyDescent="0.2">
      <c r="A145" s="1" t="s">
        <v>2210</v>
      </c>
    </row>
    <row r="148" spans="1:8" x14ac:dyDescent="0.2">
      <c r="A148" s="3">
        <f>B134-A137</f>
        <v>166.68000000000006</v>
      </c>
      <c r="B148" s="1" t="s">
        <v>2211</v>
      </c>
    </row>
    <row r="150" spans="1:8" x14ac:dyDescent="0.2">
      <c r="A150" s="4" t="s">
        <v>2212</v>
      </c>
    </row>
    <row r="151" spans="1:8" x14ac:dyDescent="0.2">
      <c r="A151" s="4" t="s">
        <v>2213</v>
      </c>
    </row>
    <row r="152" spans="1:8" ht="17" thickBot="1" x14ac:dyDescent="0.25"/>
    <row r="153" spans="1:8" ht="17" thickBot="1" x14ac:dyDescent="0.25">
      <c r="A153" s="50" t="s">
        <v>2189</v>
      </c>
      <c r="B153" s="74"/>
      <c r="C153" s="74"/>
      <c r="D153" s="74"/>
      <c r="E153" s="74"/>
      <c r="F153" s="74"/>
      <c r="G153" s="74"/>
      <c r="H153" s="75"/>
    </row>
    <row r="154" spans="1:8" x14ac:dyDescent="0.2">
      <c r="A154" s="1" t="s">
        <v>2214</v>
      </c>
      <c r="E154" s="3"/>
      <c r="F154" s="3"/>
      <c r="G154" s="3"/>
    </row>
    <row r="155" spans="1:8" x14ac:dyDescent="0.2">
      <c r="A155" s="1" t="s">
        <v>2215</v>
      </c>
      <c r="E155" s="3"/>
      <c r="F155" s="3"/>
      <c r="G155" s="3"/>
    </row>
    <row r="156" spans="1:8" x14ac:dyDescent="0.2">
      <c r="A156" s="1" t="s">
        <v>2216</v>
      </c>
      <c r="E156" s="3"/>
      <c r="F156" s="3"/>
      <c r="G156" s="3"/>
    </row>
    <row r="158" spans="1:8" x14ac:dyDescent="0.2">
      <c r="B158" s="15" t="s">
        <v>2152</v>
      </c>
      <c r="C158" s="15" t="s">
        <v>2152</v>
      </c>
      <c r="D158" s="15" t="s">
        <v>2152</v>
      </c>
    </row>
    <row r="159" spans="1:8" x14ac:dyDescent="0.2">
      <c r="B159" s="15" t="s">
        <v>113</v>
      </c>
      <c r="C159" s="15" t="s">
        <v>114</v>
      </c>
      <c r="D159" s="15" t="s">
        <v>115</v>
      </c>
    </row>
    <row r="160" spans="1:8" x14ac:dyDescent="0.2">
      <c r="A160" s="87" t="s">
        <v>2144</v>
      </c>
      <c r="B160" s="15" t="s">
        <v>2145</v>
      </c>
      <c r="C160" s="15" t="s">
        <v>2147</v>
      </c>
      <c r="D160" s="15" t="s">
        <v>2146</v>
      </c>
    </row>
    <row r="161" spans="1:6" x14ac:dyDescent="0.2">
      <c r="A161" s="278" t="s">
        <v>2157</v>
      </c>
      <c r="B161" s="15">
        <v>1000</v>
      </c>
      <c r="C161" s="15">
        <v>25</v>
      </c>
      <c r="D161" s="15">
        <v>20</v>
      </c>
    </row>
    <row r="162" spans="1:6" x14ac:dyDescent="0.2">
      <c r="A162" s="279" t="s">
        <v>2158</v>
      </c>
      <c r="B162" s="15">
        <v>600</v>
      </c>
      <c r="C162" s="15">
        <v>10</v>
      </c>
      <c r="D162" s="15">
        <v>12</v>
      </c>
    </row>
    <row r="164" spans="1:6" x14ac:dyDescent="0.2">
      <c r="A164" s="1" t="s">
        <v>2217</v>
      </c>
      <c r="B164" s="3"/>
      <c r="C164" s="3"/>
      <c r="D164" s="3">
        <v>10</v>
      </c>
    </row>
    <row r="165" spans="1:6" x14ac:dyDescent="0.2">
      <c r="A165" s="1" t="s">
        <v>2218</v>
      </c>
      <c r="B165" s="3"/>
      <c r="C165" s="3">
        <v>30</v>
      </c>
      <c r="D165" s="3"/>
    </row>
    <row r="170" spans="1:6" x14ac:dyDescent="0.2">
      <c r="A170" s="1" t="s">
        <v>2219</v>
      </c>
      <c r="C170" s="1">
        <f>C161*C165+D161*D164</f>
        <v>950</v>
      </c>
      <c r="E170" s="1" t="s">
        <v>2220</v>
      </c>
    </row>
    <row r="171" spans="1:6" x14ac:dyDescent="0.2">
      <c r="A171" s="1" t="s">
        <v>2221</v>
      </c>
      <c r="C171" s="1">
        <f>C162*C165+D162*D164</f>
        <v>420</v>
      </c>
      <c r="E171" s="1" t="s">
        <v>2222</v>
      </c>
    </row>
    <row r="173" spans="1:6" x14ac:dyDescent="0.2">
      <c r="A173" s="1" t="s">
        <v>2223</v>
      </c>
      <c r="C173" s="1">
        <f>B161-C170</f>
        <v>50</v>
      </c>
      <c r="E173" s="1" t="s">
        <v>2225</v>
      </c>
      <c r="F173" s="1" t="s">
        <v>2227</v>
      </c>
    </row>
    <row r="174" spans="1:6" x14ac:dyDescent="0.2">
      <c r="A174" s="1" t="s">
        <v>2224</v>
      </c>
      <c r="C174" s="1">
        <f>B162-C171</f>
        <v>180</v>
      </c>
      <c r="E174" s="1" t="s">
        <v>2226</v>
      </c>
      <c r="F174" s="1" t="s">
        <v>2228</v>
      </c>
    </row>
    <row r="176" spans="1:6" x14ac:dyDescent="0.2">
      <c r="A176" s="4" t="s">
        <v>2229</v>
      </c>
    </row>
    <row r="177" spans="1:8" ht="17" thickBot="1" x14ac:dyDescent="0.25"/>
    <row r="178" spans="1:8" ht="17" thickBot="1" x14ac:dyDescent="0.25">
      <c r="A178" s="50" t="s">
        <v>2190</v>
      </c>
      <c r="B178" s="74"/>
      <c r="C178" s="74"/>
      <c r="D178" s="74"/>
      <c r="E178" s="74"/>
      <c r="F178" s="74"/>
      <c r="G178" s="74"/>
      <c r="H178" s="75"/>
    </row>
    <row r="180" spans="1:8" x14ac:dyDescent="0.2">
      <c r="A180" s="3"/>
      <c r="B180" s="3"/>
      <c r="C180" s="3"/>
    </row>
    <row r="181" spans="1:8" x14ac:dyDescent="0.2">
      <c r="A181" s="3"/>
      <c r="B181" s="3"/>
      <c r="C181" s="3"/>
    </row>
    <row r="182" spans="1:8" x14ac:dyDescent="0.2">
      <c r="A182" s="3"/>
      <c r="B182" s="3"/>
      <c r="C182" s="3"/>
    </row>
    <row r="196" spans="1:6" x14ac:dyDescent="0.2">
      <c r="B196" s="15" t="s">
        <v>2152</v>
      </c>
      <c r="C196" s="15" t="s">
        <v>2152</v>
      </c>
      <c r="D196" s="15" t="s">
        <v>2152</v>
      </c>
    </row>
    <row r="197" spans="1:6" x14ac:dyDescent="0.2">
      <c r="B197" s="15" t="s">
        <v>113</v>
      </c>
      <c r="C197" s="15" t="s">
        <v>114</v>
      </c>
      <c r="D197" s="15" t="s">
        <v>115</v>
      </c>
      <c r="E197" s="15" t="s">
        <v>116</v>
      </c>
      <c r="F197" s="15" t="s">
        <v>2233</v>
      </c>
    </row>
    <row r="198" spans="1:6" x14ac:dyDescent="0.2">
      <c r="A198" s="87" t="s">
        <v>2144</v>
      </c>
      <c r="B198" s="15" t="s">
        <v>2145</v>
      </c>
      <c r="C198" s="15" t="s">
        <v>2147</v>
      </c>
      <c r="D198" s="15" t="s">
        <v>2146</v>
      </c>
      <c r="E198" s="15" t="s">
        <v>2231</v>
      </c>
      <c r="F198" s="154" t="s">
        <v>2232</v>
      </c>
    </row>
    <row r="199" spans="1:6" x14ac:dyDescent="0.2">
      <c r="A199" s="277" t="s">
        <v>2156</v>
      </c>
      <c r="B199" s="15">
        <v>100</v>
      </c>
      <c r="C199" s="15">
        <v>2</v>
      </c>
      <c r="D199" s="15">
        <v>4</v>
      </c>
      <c r="E199" s="15">
        <f>35*2+6.25*4</f>
        <v>95</v>
      </c>
      <c r="F199" s="154">
        <f>B199-E199</f>
        <v>5</v>
      </c>
    </row>
    <row r="200" spans="1:6" x14ac:dyDescent="0.2">
      <c r="A200" s="279" t="s">
        <v>2158</v>
      </c>
      <c r="B200" s="15">
        <v>600</v>
      </c>
      <c r="C200" s="15">
        <v>10</v>
      </c>
      <c r="D200" s="15">
        <v>12</v>
      </c>
      <c r="E200" s="15">
        <f>35*10+6.25*12</f>
        <v>425</v>
      </c>
      <c r="F200" s="154">
        <f>B200-E200</f>
        <v>175</v>
      </c>
    </row>
    <row r="202" spans="1:6" x14ac:dyDescent="0.2">
      <c r="A202" s="1" t="s">
        <v>2230</v>
      </c>
      <c r="C202" s="3">
        <v>35</v>
      </c>
      <c r="D202" s="3">
        <v>6.25</v>
      </c>
    </row>
    <row r="203" spans="1:6" ht="17" thickBot="1" x14ac:dyDescent="0.25"/>
    <row r="204" spans="1:6" x14ac:dyDescent="0.2">
      <c r="A204" s="5" t="s">
        <v>2234</v>
      </c>
      <c r="B204" s="6"/>
      <c r="C204" s="6"/>
      <c r="D204" s="7"/>
    </row>
    <row r="205" spans="1:6" x14ac:dyDescent="0.2">
      <c r="A205" s="8" t="s">
        <v>2235</v>
      </c>
      <c r="D205" s="9"/>
    </row>
    <row r="206" spans="1:6" x14ac:dyDescent="0.2">
      <c r="A206" s="8" t="s">
        <v>2236</v>
      </c>
      <c r="D206" s="9"/>
    </row>
    <row r="207" spans="1:6" ht="17" thickBot="1" x14ac:dyDescent="0.25">
      <c r="A207" s="10" t="s">
        <v>2237</v>
      </c>
      <c r="B207" s="11"/>
      <c r="C207" s="11"/>
      <c r="D207" s="13"/>
    </row>
    <row r="234" spans="1:8" x14ac:dyDescent="0.2">
      <c r="A234" s="4" t="s">
        <v>459</v>
      </c>
      <c r="B234" s="4"/>
      <c r="C234" s="4"/>
      <c r="D234" s="4"/>
      <c r="E234" s="4"/>
      <c r="F234" s="4"/>
      <c r="G234" s="4"/>
      <c r="H234" s="4"/>
    </row>
    <row r="242" spans="1:6" x14ac:dyDescent="0.2">
      <c r="F242" s="4" t="s">
        <v>460</v>
      </c>
    </row>
    <row r="243" spans="1:6" x14ac:dyDescent="0.2">
      <c r="F243" s="4" t="s">
        <v>461</v>
      </c>
    </row>
    <row r="245" spans="1:6" x14ac:dyDescent="0.2">
      <c r="F245" s="1" t="s">
        <v>462</v>
      </c>
    </row>
    <row r="246" spans="1:6" x14ac:dyDescent="0.2">
      <c r="F246" s="1" t="s">
        <v>463</v>
      </c>
    </row>
    <row r="247" spans="1:6" x14ac:dyDescent="0.2">
      <c r="F247" s="1" t="s">
        <v>464</v>
      </c>
    </row>
    <row r="248" spans="1:6" x14ac:dyDescent="0.2">
      <c r="F248" s="1" t="s">
        <v>465</v>
      </c>
    </row>
    <row r="251" spans="1:6" x14ac:dyDescent="0.2">
      <c r="A251" s="1" t="s">
        <v>466</v>
      </c>
    </row>
    <row r="254" spans="1:6" x14ac:dyDescent="0.2">
      <c r="A254" s="1" t="s">
        <v>467</v>
      </c>
    </row>
    <row r="255" spans="1:6" x14ac:dyDescent="0.2">
      <c r="A255" s="1" t="s">
        <v>468</v>
      </c>
    </row>
    <row r="260" spans="1:6" x14ac:dyDescent="0.2">
      <c r="A260" s="1" t="s">
        <v>469</v>
      </c>
    </row>
    <row r="264" spans="1:6" x14ac:dyDescent="0.2">
      <c r="A264" s="4" t="s">
        <v>470</v>
      </c>
      <c r="B264" s="4"/>
      <c r="C264" s="4"/>
      <c r="D264" s="4"/>
      <c r="E264" s="4"/>
      <c r="F264" s="4"/>
    </row>
    <row r="272" spans="1:6" x14ac:dyDescent="0.2">
      <c r="F272" s="4"/>
    </row>
    <row r="273" spans="1:8" x14ac:dyDescent="0.2">
      <c r="F273" s="4"/>
    </row>
    <row r="278" spans="1:8" x14ac:dyDescent="0.2">
      <c r="A278" s="1" t="s">
        <v>471</v>
      </c>
    </row>
    <row r="286" spans="1:8" ht="17" thickBot="1" x14ac:dyDescent="0.25"/>
    <row r="287" spans="1:8" x14ac:dyDescent="0.2">
      <c r="A287" s="12" t="s">
        <v>472</v>
      </c>
      <c r="B287" s="6"/>
      <c r="C287" s="6"/>
      <c r="D287" s="6"/>
      <c r="E287" s="6"/>
      <c r="F287" s="6"/>
      <c r="G287" s="6"/>
      <c r="H287" s="7"/>
    </row>
    <row r="288" spans="1:8" x14ac:dyDescent="0.2">
      <c r="A288" s="8" t="s">
        <v>473</v>
      </c>
      <c r="H288" s="9"/>
    </row>
    <row r="289" spans="1:8" x14ac:dyDescent="0.2">
      <c r="A289" s="8" t="s">
        <v>474</v>
      </c>
      <c r="H289" s="9"/>
    </row>
    <row r="290" spans="1:8" x14ac:dyDescent="0.2">
      <c r="A290" s="8" t="s">
        <v>475</v>
      </c>
      <c r="H290" s="9"/>
    </row>
    <row r="291" spans="1:8" ht="17" thickBot="1" x14ac:dyDescent="0.25">
      <c r="A291" s="10" t="s">
        <v>476</v>
      </c>
      <c r="B291" s="11"/>
      <c r="C291" s="11"/>
      <c r="D291" s="11"/>
      <c r="E291" s="11"/>
      <c r="F291" s="11"/>
      <c r="G291" s="11"/>
      <c r="H291" s="13"/>
    </row>
    <row r="295" spans="1:8" x14ac:dyDescent="0.2">
      <c r="A295" s="16" t="s">
        <v>2043</v>
      </c>
      <c r="B295" s="16"/>
      <c r="C295" s="16"/>
      <c r="D295" s="16"/>
      <c r="E295" s="16"/>
      <c r="F295" s="16"/>
      <c r="G295" s="16"/>
      <c r="H295" s="16"/>
    </row>
    <row r="296" spans="1:8" x14ac:dyDescent="0.2">
      <c r="A296" s="1" t="s">
        <v>477</v>
      </c>
    </row>
    <row r="297" spans="1:8" x14ac:dyDescent="0.2">
      <c r="A297" s="1" t="s">
        <v>478</v>
      </c>
    </row>
    <row r="298" spans="1:8" x14ac:dyDescent="0.2">
      <c r="A298" s="1" t="s">
        <v>479</v>
      </c>
    </row>
    <row r="299" spans="1:8" x14ac:dyDescent="0.2">
      <c r="A299" s="1" t="s">
        <v>480</v>
      </c>
    </row>
    <row r="301" spans="1:8" x14ac:dyDescent="0.2">
      <c r="A301" s="1" t="s">
        <v>481</v>
      </c>
    </row>
    <row r="302" spans="1:8" x14ac:dyDescent="0.2">
      <c r="A302" s="1" t="s">
        <v>482</v>
      </c>
    </row>
    <row r="304" spans="1:8" x14ac:dyDescent="0.2">
      <c r="A304" s="1" t="s">
        <v>117</v>
      </c>
    </row>
    <row r="305" spans="1:8" x14ac:dyDescent="0.2">
      <c r="A305" s="1" t="s">
        <v>483</v>
      </c>
    </row>
    <row r="306" spans="1:8" x14ac:dyDescent="0.2">
      <c r="A306" s="1" t="s">
        <v>484</v>
      </c>
    </row>
    <row r="307" spans="1:8" x14ac:dyDescent="0.2">
      <c r="A307" s="72" t="s">
        <v>485</v>
      </c>
    </row>
    <row r="308" spans="1:8" x14ac:dyDescent="0.2">
      <c r="A308" s="1" t="s">
        <v>486</v>
      </c>
    </row>
    <row r="309" spans="1:8" x14ac:dyDescent="0.2">
      <c r="A309" s="1" t="s">
        <v>487</v>
      </c>
    </row>
    <row r="310" spans="1:8" x14ac:dyDescent="0.2">
      <c r="A310" s="72" t="s">
        <v>488</v>
      </c>
    </row>
    <row r="311" spans="1:8" x14ac:dyDescent="0.2">
      <c r="A311" s="1" t="s">
        <v>489</v>
      </c>
    </row>
    <row r="312" spans="1:8" x14ac:dyDescent="0.2">
      <c r="A312" s="1" t="s">
        <v>490</v>
      </c>
    </row>
    <row r="313" spans="1:8" x14ac:dyDescent="0.2">
      <c r="A313" s="1" t="s">
        <v>491</v>
      </c>
    </row>
    <row r="314" spans="1:8" x14ac:dyDescent="0.2">
      <c r="A314" s="1" t="s">
        <v>492</v>
      </c>
    </row>
    <row r="316" spans="1:8" x14ac:dyDescent="0.2">
      <c r="A316" s="4" t="s">
        <v>353</v>
      </c>
    </row>
    <row r="317" spans="1:8" ht="17" thickBot="1" x14ac:dyDescent="0.25"/>
    <row r="318" spans="1:8" ht="17" thickBot="1" x14ac:dyDescent="0.25">
      <c r="A318" s="50" t="s">
        <v>493</v>
      </c>
      <c r="B318" s="74"/>
      <c r="C318" s="74"/>
      <c r="D318" s="74"/>
      <c r="E318" s="74"/>
      <c r="F318" s="74"/>
      <c r="G318" s="74"/>
      <c r="H318" s="75"/>
    </row>
    <row r="319" spans="1:8" x14ac:dyDescent="0.2">
      <c r="A319" s="1" t="s">
        <v>494</v>
      </c>
    </row>
    <row r="320" spans="1:8" x14ac:dyDescent="0.2">
      <c r="A320" s="1" t="s">
        <v>495</v>
      </c>
    </row>
    <row r="321" spans="2:7" ht="34" x14ac:dyDescent="0.2">
      <c r="C321" s="20" t="s">
        <v>496</v>
      </c>
      <c r="D321" s="20" t="s">
        <v>497</v>
      </c>
      <c r="E321" s="20" t="s">
        <v>498</v>
      </c>
      <c r="F321" s="15" t="s">
        <v>47</v>
      </c>
      <c r="G321" s="15" t="s">
        <v>42</v>
      </c>
    </row>
    <row r="322" spans="2:7" x14ac:dyDescent="0.2">
      <c r="B322" s="77" t="s">
        <v>499</v>
      </c>
      <c r="C322" s="76">
        <v>1000</v>
      </c>
      <c r="D322" s="76">
        <v>10</v>
      </c>
      <c r="E322" s="76">
        <v>10</v>
      </c>
      <c r="F322" s="76">
        <f>C322/D322</f>
        <v>100</v>
      </c>
      <c r="G322" s="76">
        <f>C322/E322</f>
        <v>100</v>
      </c>
    </row>
    <row r="323" spans="2:7" x14ac:dyDescent="0.2">
      <c r="B323" s="54" t="s">
        <v>500</v>
      </c>
      <c r="C323" s="78">
        <v>16000</v>
      </c>
      <c r="D323" s="78">
        <v>100</v>
      </c>
      <c r="E323" s="78">
        <v>100</v>
      </c>
      <c r="F323" s="78">
        <f t="shared" ref="F323:F324" si="0">C323/D323</f>
        <v>160</v>
      </c>
      <c r="G323" s="78">
        <f t="shared" ref="G323:G324" si="1">C323/E323</f>
        <v>160</v>
      </c>
    </row>
    <row r="324" spans="2:7" x14ac:dyDescent="0.2">
      <c r="B324" s="79" t="s">
        <v>501</v>
      </c>
      <c r="C324" s="80">
        <v>800</v>
      </c>
      <c r="D324" s="80">
        <v>5</v>
      </c>
      <c r="E324" s="80">
        <v>10</v>
      </c>
      <c r="F324" s="80">
        <f t="shared" si="0"/>
        <v>160</v>
      </c>
      <c r="G324" s="80">
        <f t="shared" si="1"/>
        <v>80</v>
      </c>
    </row>
    <row r="346" spans="1:1" x14ac:dyDescent="0.2">
      <c r="A346" s="1" t="s">
        <v>502</v>
      </c>
    </row>
    <row r="347" spans="1:1" x14ac:dyDescent="0.2">
      <c r="A347" s="1" t="s">
        <v>503</v>
      </c>
    </row>
    <row r="348" spans="1:1" x14ac:dyDescent="0.2">
      <c r="A348" s="1" t="s">
        <v>504</v>
      </c>
    </row>
    <row r="357" spans="1:1" x14ac:dyDescent="0.2">
      <c r="A357" s="1" t="s">
        <v>505</v>
      </c>
    </row>
    <row r="358" spans="1:1" x14ac:dyDescent="0.2">
      <c r="A358" s="1" t="s">
        <v>506</v>
      </c>
    </row>
    <row r="359" spans="1:1" x14ac:dyDescent="0.2">
      <c r="A359" s="1" t="s">
        <v>507</v>
      </c>
    </row>
    <row r="360" spans="1:1" x14ac:dyDescent="0.2">
      <c r="A360" s="1" t="s">
        <v>508</v>
      </c>
    </row>
    <row r="361" spans="1:1" x14ac:dyDescent="0.2">
      <c r="A361" s="1" t="s">
        <v>509</v>
      </c>
    </row>
    <row r="362" spans="1:1" x14ac:dyDescent="0.2">
      <c r="A362" s="1" t="s">
        <v>510</v>
      </c>
    </row>
    <row r="367" spans="1:1" x14ac:dyDescent="0.2">
      <c r="A367" s="1" t="s">
        <v>511</v>
      </c>
    </row>
    <row r="388" spans="1:8" ht="17" thickBot="1" x14ac:dyDescent="0.25"/>
    <row r="389" spans="1:8" ht="17" thickBot="1" x14ac:dyDescent="0.25">
      <c r="A389" s="73" t="s">
        <v>484</v>
      </c>
      <c r="B389" s="51"/>
      <c r="C389" s="51"/>
      <c r="D389" s="51"/>
      <c r="E389" s="51"/>
      <c r="F389" s="51"/>
      <c r="G389" s="51"/>
      <c r="H389" s="52"/>
    </row>
    <row r="390" spans="1:8" x14ac:dyDescent="0.2">
      <c r="A390" s="1" t="s">
        <v>512</v>
      </c>
    </row>
    <row r="391" spans="1:8" x14ac:dyDescent="0.2">
      <c r="A391" s="1" t="s">
        <v>513</v>
      </c>
    </row>
    <row r="392" spans="1:8" x14ac:dyDescent="0.2">
      <c r="A392" s="1" t="s">
        <v>514</v>
      </c>
    </row>
    <row r="393" spans="1:8" x14ac:dyDescent="0.2">
      <c r="A393" s="1" t="s">
        <v>515</v>
      </c>
    </row>
    <row r="394" spans="1:8" x14ac:dyDescent="0.2">
      <c r="A394" s="1" t="s">
        <v>516</v>
      </c>
    </row>
    <row r="397" spans="1:8" x14ac:dyDescent="0.2">
      <c r="A397" s="1" t="s">
        <v>517</v>
      </c>
    </row>
    <row r="398" spans="1:8" x14ac:dyDescent="0.2">
      <c r="A398" s="1" t="s">
        <v>518</v>
      </c>
    </row>
    <row r="416" ht="17" thickBot="1" x14ac:dyDescent="0.25"/>
    <row r="417" spans="1:8" ht="17" thickBot="1" x14ac:dyDescent="0.25">
      <c r="A417" s="73" t="s">
        <v>486</v>
      </c>
      <c r="B417" s="51"/>
      <c r="C417" s="51"/>
      <c r="D417" s="51"/>
      <c r="E417" s="51"/>
      <c r="F417" s="51"/>
      <c r="G417" s="51"/>
      <c r="H417" s="52"/>
    </row>
    <row r="418" spans="1:8" x14ac:dyDescent="0.2">
      <c r="A418" s="1" t="s">
        <v>512</v>
      </c>
    </row>
    <row r="419" spans="1:8" x14ac:dyDescent="0.2">
      <c r="A419" s="1" t="s">
        <v>513</v>
      </c>
    </row>
    <row r="420" spans="1:8" x14ac:dyDescent="0.2">
      <c r="A420" s="1" t="s">
        <v>514</v>
      </c>
    </row>
    <row r="421" spans="1:8" x14ac:dyDescent="0.2">
      <c r="A421" s="1" t="s">
        <v>519</v>
      </c>
    </row>
    <row r="422" spans="1:8" x14ac:dyDescent="0.2">
      <c r="A422" s="1" t="s">
        <v>520</v>
      </c>
    </row>
    <row r="423" spans="1:8" x14ac:dyDescent="0.2">
      <c r="A423" s="1" t="s">
        <v>521</v>
      </c>
    </row>
    <row r="444" spans="1:8" ht="17" thickBot="1" x14ac:dyDescent="0.25"/>
    <row r="445" spans="1:8" ht="17" thickBot="1" x14ac:dyDescent="0.25">
      <c r="A445" s="73" t="s">
        <v>487</v>
      </c>
      <c r="B445" s="51"/>
      <c r="C445" s="51"/>
      <c r="D445" s="51"/>
      <c r="E445" s="51"/>
      <c r="F445" s="51"/>
      <c r="G445" s="51"/>
      <c r="H445" s="52"/>
    </row>
    <row r="446" spans="1:8" x14ac:dyDescent="0.2">
      <c r="A446" s="1" t="s">
        <v>512</v>
      </c>
    </row>
    <row r="447" spans="1:8" x14ac:dyDescent="0.2">
      <c r="A447" s="1" t="s">
        <v>513</v>
      </c>
    </row>
    <row r="448" spans="1:8" x14ac:dyDescent="0.2">
      <c r="A448" s="1" t="s">
        <v>514</v>
      </c>
    </row>
    <row r="449" spans="1:1" x14ac:dyDescent="0.2">
      <c r="A449" s="1" t="s">
        <v>522</v>
      </c>
    </row>
    <row r="450" spans="1:1" x14ac:dyDescent="0.2">
      <c r="A450" s="1" t="s">
        <v>523</v>
      </c>
    </row>
    <row r="453" spans="1:1" x14ac:dyDescent="0.2">
      <c r="A453" s="1" t="s">
        <v>524</v>
      </c>
    </row>
    <row r="472" spans="1:8" ht="17" thickBot="1" x14ac:dyDescent="0.25"/>
    <row r="473" spans="1:8" ht="17" thickBot="1" x14ac:dyDescent="0.25">
      <c r="A473" s="73" t="s">
        <v>489</v>
      </c>
      <c r="B473" s="51"/>
      <c r="C473" s="51"/>
      <c r="D473" s="51"/>
      <c r="E473" s="51"/>
      <c r="F473" s="51"/>
      <c r="G473" s="51"/>
      <c r="H473" s="52"/>
    </row>
    <row r="474" spans="1:8" x14ac:dyDescent="0.2">
      <c r="A474" s="1" t="s">
        <v>525</v>
      </c>
    </row>
    <row r="475" spans="1:8" x14ac:dyDescent="0.2">
      <c r="A475" s="1" t="s">
        <v>526</v>
      </c>
    </row>
    <row r="476" spans="1:8" x14ac:dyDescent="0.2">
      <c r="A476" s="1" t="s">
        <v>527</v>
      </c>
    </row>
    <row r="477" spans="1:8" ht="17" thickBot="1" x14ac:dyDescent="0.25"/>
    <row r="478" spans="1:8" ht="17" thickBot="1" x14ac:dyDescent="0.25">
      <c r="A478" s="73" t="s">
        <v>490</v>
      </c>
      <c r="B478" s="51"/>
      <c r="C478" s="51"/>
      <c r="D478" s="51"/>
      <c r="E478" s="51"/>
      <c r="F478" s="51"/>
      <c r="G478" s="51"/>
      <c r="H478" s="52"/>
    </row>
    <row r="479" spans="1:8" x14ac:dyDescent="0.2">
      <c r="A479" s="1" t="s">
        <v>528</v>
      </c>
    </row>
    <row r="480" spans="1:8" x14ac:dyDescent="0.2">
      <c r="A480" s="1" t="s">
        <v>529</v>
      </c>
    </row>
    <row r="481" spans="1:8" x14ac:dyDescent="0.2">
      <c r="A481" s="1" t="s">
        <v>530</v>
      </c>
    </row>
    <row r="482" spans="1:8" x14ac:dyDescent="0.2">
      <c r="A482" s="1" t="s">
        <v>531</v>
      </c>
    </row>
    <row r="483" spans="1:8" ht="17" thickBot="1" x14ac:dyDescent="0.25"/>
    <row r="484" spans="1:8" ht="17" thickBot="1" x14ac:dyDescent="0.25">
      <c r="A484" s="73" t="s">
        <v>532</v>
      </c>
      <c r="B484" s="51"/>
      <c r="C484" s="51"/>
      <c r="D484" s="51"/>
      <c r="E484" s="51"/>
      <c r="F484" s="51"/>
      <c r="G484" s="51"/>
      <c r="H484" s="52"/>
    </row>
    <row r="485" spans="1:8" x14ac:dyDescent="0.2">
      <c r="A485" s="1" t="s">
        <v>533</v>
      </c>
    </row>
    <row r="486" spans="1:8" x14ac:dyDescent="0.2">
      <c r="A486" s="1" t="s">
        <v>534</v>
      </c>
    </row>
    <row r="487" spans="1:8" x14ac:dyDescent="0.2">
      <c r="A487" s="1" t="s">
        <v>535</v>
      </c>
    </row>
    <row r="508" spans="1:7" x14ac:dyDescent="0.2">
      <c r="A508" s="1" t="s">
        <v>536</v>
      </c>
    </row>
    <row r="509" spans="1:7" x14ac:dyDescent="0.2">
      <c r="A509" s="1" t="s">
        <v>537</v>
      </c>
      <c r="B509" s="81">
        <v>16000</v>
      </c>
    </row>
    <row r="510" spans="1:7" x14ac:dyDescent="0.2">
      <c r="A510" s="1" t="s">
        <v>538</v>
      </c>
    </row>
    <row r="511" spans="1:7" x14ac:dyDescent="0.2">
      <c r="A511" s="1" t="s">
        <v>539</v>
      </c>
      <c r="E511" s="81">
        <v>4000</v>
      </c>
      <c r="G511" s="1" t="s">
        <v>540</v>
      </c>
    </row>
    <row r="512" spans="1:7" x14ac:dyDescent="0.2">
      <c r="A512" s="1" t="s">
        <v>541</v>
      </c>
    </row>
    <row r="513" spans="1:7" x14ac:dyDescent="0.2">
      <c r="A513" s="1" t="s">
        <v>542</v>
      </c>
      <c r="E513" s="81">
        <v>6000</v>
      </c>
      <c r="G513" s="1" t="s">
        <v>543</v>
      </c>
    </row>
    <row r="514" spans="1:7" x14ac:dyDescent="0.2">
      <c r="A514" s="1" t="s">
        <v>544</v>
      </c>
      <c r="E514" s="81">
        <f>E511+E513</f>
        <v>10000</v>
      </c>
      <c r="G514" s="1" t="s">
        <v>545</v>
      </c>
    </row>
    <row r="516" spans="1:7" x14ac:dyDescent="0.2">
      <c r="A516" s="1" t="s">
        <v>546</v>
      </c>
      <c r="E516" s="81">
        <v>16000</v>
      </c>
    </row>
    <row r="518" spans="1:7" x14ac:dyDescent="0.2">
      <c r="A518" s="1" t="s">
        <v>547</v>
      </c>
      <c r="E518" s="81">
        <f>E516-E514</f>
        <v>6000</v>
      </c>
      <c r="G518" s="1" t="s">
        <v>548</v>
      </c>
    </row>
    <row r="520" spans="1:7" x14ac:dyDescent="0.2">
      <c r="A520" s="4" t="s">
        <v>549</v>
      </c>
    </row>
  </sheetData>
  <pageMargins left="0.7" right="0.7" top="0.75" bottom="0.75" header="0.3" footer="0.3"/>
  <pageSetup paperSize="9" scale="34" fitToHeight="10" orientation="portrait" horizontalDpi="0" verticalDpi="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876C48-437B-BF4C-9AF6-E4E8FA600001}">
  <dimension ref="A1:J546"/>
  <sheetViews>
    <sheetView rightToLeft="1" zoomScale="347" zoomScaleNormal="400" workbookViewId="0">
      <selection activeCell="A456" sqref="A456"/>
    </sheetView>
  </sheetViews>
  <sheetFormatPr baseColWidth="10" defaultColWidth="10.83203125" defaultRowHeight="16" x14ac:dyDescent="0.2"/>
  <cols>
    <col min="1" max="16384" width="10.83203125" style="1"/>
  </cols>
  <sheetData>
    <row r="1" spans="1:8" x14ac:dyDescent="0.2">
      <c r="A1" s="4" t="s">
        <v>550</v>
      </c>
      <c r="B1" s="4"/>
      <c r="C1" s="4"/>
      <c r="D1" s="4"/>
      <c r="E1" s="4"/>
      <c r="F1" s="4"/>
      <c r="G1" s="4"/>
      <c r="H1" s="14">
        <v>45629</v>
      </c>
    </row>
    <row r="2" spans="1:8" ht="17" thickBot="1" x14ac:dyDescent="0.25"/>
    <row r="3" spans="1:8" x14ac:dyDescent="0.2">
      <c r="A3" s="5" t="s">
        <v>2238</v>
      </c>
      <c r="B3" s="6"/>
      <c r="C3" s="6"/>
      <c r="D3" s="6"/>
      <c r="E3" s="6"/>
      <c r="F3" s="6"/>
      <c r="G3" s="6"/>
      <c r="H3" s="7"/>
    </row>
    <row r="4" spans="1:8" x14ac:dyDescent="0.2">
      <c r="A4" s="8" t="s">
        <v>2239</v>
      </c>
      <c r="H4" s="9"/>
    </row>
    <row r="5" spans="1:8" x14ac:dyDescent="0.2">
      <c r="A5" s="8" t="s">
        <v>2240</v>
      </c>
      <c r="H5" s="9"/>
    </row>
    <row r="6" spans="1:8" x14ac:dyDescent="0.2">
      <c r="A6" s="8" t="s">
        <v>2241</v>
      </c>
      <c r="H6" s="9"/>
    </row>
    <row r="7" spans="1:8" x14ac:dyDescent="0.2">
      <c r="A7" s="8" t="s">
        <v>2242</v>
      </c>
      <c r="H7" s="9"/>
    </row>
    <row r="8" spans="1:8" x14ac:dyDescent="0.2">
      <c r="A8" s="8" t="s">
        <v>2243</v>
      </c>
      <c r="H8" s="9"/>
    </row>
    <row r="9" spans="1:8" x14ac:dyDescent="0.2">
      <c r="A9" s="8" t="s">
        <v>2244</v>
      </c>
      <c r="H9" s="9"/>
    </row>
    <row r="10" spans="1:8" x14ac:dyDescent="0.2">
      <c r="A10" s="8" t="s">
        <v>2245</v>
      </c>
      <c r="H10" s="9"/>
    </row>
    <row r="11" spans="1:8" x14ac:dyDescent="0.2">
      <c r="A11" s="8" t="s">
        <v>2247</v>
      </c>
      <c r="H11" s="9"/>
    </row>
    <row r="12" spans="1:8" ht="17" thickBot="1" x14ac:dyDescent="0.25">
      <c r="A12" s="10" t="s">
        <v>2246</v>
      </c>
      <c r="B12" s="11"/>
      <c r="C12" s="11"/>
      <c r="D12" s="11"/>
      <c r="E12" s="11"/>
      <c r="F12" s="11"/>
      <c r="G12" s="11"/>
      <c r="H12" s="13"/>
    </row>
    <row r="14" spans="1:8" x14ac:dyDescent="0.2">
      <c r="A14" s="16" t="s">
        <v>551</v>
      </c>
      <c r="B14" s="16"/>
      <c r="C14" s="16"/>
      <c r="D14" s="16"/>
      <c r="E14" s="16"/>
      <c r="F14" s="16"/>
      <c r="G14" s="16"/>
      <c r="H14" s="16"/>
    </row>
    <row r="15" spans="1:8" x14ac:dyDescent="0.2">
      <c r="A15" s="1" t="s">
        <v>552</v>
      </c>
    </row>
    <row r="16" spans="1:8" x14ac:dyDescent="0.2">
      <c r="A16" s="1" t="s">
        <v>553</v>
      </c>
    </row>
    <row r="17" spans="1:8" x14ac:dyDescent="0.2">
      <c r="A17" s="1" t="s">
        <v>554</v>
      </c>
    </row>
    <row r="18" spans="1:8" x14ac:dyDescent="0.2">
      <c r="A18" s="1" t="s">
        <v>555</v>
      </c>
    </row>
    <row r="19" spans="1:8" x14ac:dyDescent="0.2">
      <c r="A19" s="1" t="s">
        <v>556</v>
      </c>
    </row>
    <row r="20" spans="1:8" x14ac:dyDescent="0.2">
      <c r="A20" s="1" t="s">
        <v>557</v>
      </c>
    </row>
    <row r="21" spans="1:8" x14ac:dyDescent="0.2">
      <c r="A21" s="1" t="s">
        <v>558</v>
      </c>
    </row>
    <row r="23" spans="1:8" x14ac:dyDescent="0.2">
      <c r="A23" s="16" t="s">
        <v>559</v>
      </c>
      <c r="B23" s="16"/>
      <c r="C23" s="16"/>
      <c r="D23" s="16"/>
      <c r="E23" s="16"/>
      <c r="F23" s="16"/>
      <c r="G23" s="16"/>
      <c r="H23" s="16"/>
    </row>
    <row r="24" spans="1:8" x14ac:dyDescent="0.2">
      <c r="A24" s="1" t="s">
        <v>560</v>
      </c>
    </row>
    <row r="25" spans="1:8" x14ac:dyDescent="0.2">
      <c r="A25" s="1" t="s">
        <v>561</v>
      </c>
    </row>
    <row r="27" spans="1:8" x14ac:dyDescent="0.2">
      <c r="A27" s="16" t="s">
        <v>562</v>
      </c>
      <c r="B27" s="16"/>
      <c r="C27" s="16"/>
      <c r="D27" s="16"/>
      <c r="E27" s="16"/>
      <c r="F27" s="16"/>
      <c r="G27" s="16"/>
      <c r="H27" s="16"/>
    </row>
    <row r="28" spans="1:8" x14ac:dyDescent="0.2">
      <c r="A28" s="1" t="s">
        <v>2250</v>
      </c>
    </row>
    <row r="29" spans="1:8" x14ac:dyDescent="0.2">
      <c r="A29" s="1" t="s">
        <v>563</v>
      </c>
    </row>
    <row r="30" spans="1:8" x14ac:dyDescent="0.2">
      <c r="A30" s="1" t="s">
        <v>564</v>
      </c>
    </row>
    <row r="31" spans="1:8" ht="17" thickBot="1" x14ac:dyDescent="0.25"/>
    <row r="32" spans="1:8" ht="17" thickBot="1" x14ac:dyDescent="0.25">
      <c r="A32" s="50" t="s">
        <v>565</v>
      </c>
      <c r="B32" s="51"/>
      <c r="C32" s="51"/>
      <c r="D32" s="51"/>
      <c r="E32" s="51"/>
      <c r="F32" s="51"/>
      <c r="G32" s="51"/>
      <c r="H32" s="52"/>
    </row>
    <row r="34" spans="1:9" x14ac:dyDescent="0.2">
      <c r="A34" s="3"/>
      <c r="D34" s="15" t="s">
        <v>236</v>
      </c>
      <c r="E34" s="15" t="s">
        <v>236</v>
      </c>
      <c r="G34" s="280" t="s">
        <v>2254</v>
      </c>
      <c r="H34" s="252"/>
      <c r="I34" s="253"/>
    </row>
    <row r="35" spans="1:9" x14ac:dyDescent="0.2">
      <c r="A35" s="3"/>
      <c r="B35" s="15" t="s">
        <v>2248</v>
      </c>
      <c r="C35" s="15" t="s">
        <v>2249</v>
      </c>
      <c r="D35" s="15" t="s">
        <v>1935</v>
      </c>
      <c r="E35" s="15" t="s">
        <v>1934</v>
      </c>
      <c r="G35" s="283" t="s">
        <v>2255</v>
      </c>
      <c r="I35" s="284"/>
    </row>
    <row r="36" spans="1:9" x14ac:dyDescent="0.2">
      <c r="A36" s="3"/>
      <c r="B36" s="15" t="s">
        <v>47</v>
      </c>
      <c r="C36" s="15" t="s">
        <v>42</v>
      </c>
      <c r="D36" s="15" t="s">
        <v>2252</v>
      </c>
      <c r="E36" s="15" t="s">
        <v>2253</v>
      </c>
      <c r="G36" s="285" t="s">
        <v>2256</v>
      </c>
      <c r="H36" s="4"/>
      <c r="I36" s="284"/>
    </row>
    <row r="37" spans="1:9" x14ac:dyDescent="0.2">
      <c r="A37" s="15" t="s">
        <v>2251</v>
      </c>
      <c r="B37" s="15">
        <v>600</v>
      </c>
      <c r="C37" s="15">
        <v>600</v>
      </c>
      <c r="D37" s="15">
        <f>C37/B37</f>
        <v>1</v>
      </c>
      <c r="E37" s="15">
        <f>1/D37</f>
        <v>1</v>
      </c>
      <c r="G37" s="283" t="s">
        <v>2257</v>
      </c>
      <c r="I37" s="284"/>
    </row>
    <row r="38" spans="1:9" x14ac:dyDescent="0.2">
      <c r="A38" s="15" t="s">
        <v>589</v>
      </c>
      <c r="B38" s="15">
        <v>800</v>
      </c>
      <c r="C38" s="15">
        <v>400</v>
      </c>
      <c r="D38" s="15">
        <f>C38/B38</f>
        <v>0.5</v>
      </c>
      <c r="E38" s="15">
        <f>1/D38</f>
        <v>2</v>
      </c>
      <c r="G38" s="281" t="s">
        <v>2258</v>
      </c>
      <c r="H38" s="23"/>
      <c r="I38" s="255"/>
    </row>
    <row r="40" spans="1:9" x14ac:dyDescent="0.2">
      <c r="A40" s="1" t="s">
        <v>2259</v>
      </c>
    </row>
    <row r="42" spans="1:9" x14ac:dyDescent="0.2">
      <c r="A42" s="3"/>
      <c r="B42" s="3"/>
      <c r="C42" s="3" t="s">
        <v>566</v>
      </c>
      <c r="E42" s="3"/>
      <c r="F42" s="3"/>
      <c r="G42" s="3" t="s">
        <v>566</v>
      </c>
    </row>
    <row r="43" spans="1:9" x14ac:dyDescent="0.2">
      <c r="A43" s="82" t="s">
        <v>2260</v>
      </c>
      <c r="B43" s="3"/>
      <c r="C43" s="3"/>
      <c r="E43" s="82" t="s">
        <v>568</v>
      </c>
      <c r="F43" s="3"/>
      <c r="G43" s="3"/>
    </row>
    <row r="44" spans="1:9" x14ac:dyDescent="0.2">
      <c r="A44" s="3"/>
      <c r="B44" s="3"/>
      <c r="C44" s="3"/>
      <c r="E44" s="3"/>
      <c r="F44" s="3"/>
      <c r="G44" s="3"/>
    </row>
    <row r="45" spans="1:9" x14ac:dyDescent="0.2">
      <c r="A45" s="3"/>
      <c r="B45" s="3"/>
      <c r="C45" s="3"/>
      <c r="E45" s="3"/>
      <c r="F45" s="3"/>
      <c r="G45" s="3"/>
    </row>
    <row r="46" spans="1:9" x14ac:dyDescent="0.2">
      <c r="A46" s="3"/>
      <c r="B46" s="3"/>
      <c r="C46" s="3"/>
      <c r="E46" s="3"/>
      <c r="F46" s="3"/>
      <c r="G46" s="3"/>
    </row>
    <row r="47" spans="1:9" x14ac:dyDescent="0.2">
      <c r="A47" s="3"/>
      <c r="B47" s="3"/>
      <c r="C47" s="3"/>
      <c r="E47" s="3"/>
      <c r="F47" s="3"/>
      <c r="G47" s="3"/>
    </row>
    <row r="48" spans="1:9" x14ac:dyDescent="0.2">
      <c r="A48" s="3"/>
      <c r="B48" s="3"/>
      <c r="C48" s="3"/>
      <c r="E48" s="3"/>
      <c r="F48" s="3"/>
      <c r="G48" s="3"/>
    </row>
    <row r="49" spans="1:7" x14ac:dyDescent="0.2">
      <c r="A49" s="3"/>
      <c r="B49" s="3"/>
      <c r="C49" s="3"/>
      <c r="E49" s="3"/>
      <c r="F49" s="3"/>
      <c r="G49" s="3"/>
    </row>
    <row r="50" spans="1:7" x14ac:dyDescent="0.2">
      <c r="A50" s="3"/>
      <c r="B50" s="3"/>
      <c r="C50" s="3"/>
      <c r="E50" s="3"/>
      <c r="F50" s="3"/>
      <c r="G50" s="3"/>
    </row>
    <row r="51" spans="1:7" x14ac:dyDescent="0.2">
      <c r="A51" s="3" t="s">
        <v>569</v>
      </c>
      <c r="B51" s="3"/>
      <c r="C51" s="3"/>
      <c r="E51" s="3" t="s">
        <v>569</v>
      </c>
      <c r="F51" s="3"/>
      <c r="G51" s="3"/>
    </row>
    <row r="52" spans="1:7" x14ac:dyDescent="0.2">
      <c r="A52" s="3"/>
      <c r="B52" s="3"/>
      <c r="C52" s="3"/>
      <c r="E52" s="3"/>
      <c r="F52" s="3"/>
      <c r="G52" s="3"/>
    </row>
    <row r="55" spans="1:7" x14ac:dyDescent="0.2">
      <c r="A55" s="1" t="s">
        <v>570</v>
      </c>
    </row>
    <row r="56" spans="1:7" x14ac:dyDescent="0.2">
      <c r="A56" s="1" t="s">
        <v>571</v>
      </c>
    </row>
    <row r="57" spans="1:7" x14ac:dyDescent="0.2">
      <c r="A57" s="1" t="s">
        <v>572</v>
      </c>
    </row>
    <row r="58" spans="1:7" x14ac:dyDescent="0.2">
      <c r="A58" s="1" t="s">
        <v>573</v>
      </c>
    </row>
    <row r="59" spans="1:7" x14ac:dyDescent="0.2">
      <c r="A59" s="1" t="s">
        <v>574</v>
      </c>
    </row>
    <row r="61" spans="1:7" x14ac:dyDescent="0.2">
      <c r="A61" s="1" t="s">
        <v>575</v>
      </c>
    </row>
    <row r="62" spans="1:7" x14ac:dyDescent="0.2">
      <c r="A62" s="1" t="s">
        <v>576</v>
      </c>
    </row>
    <row r="63" spans="1:7" x14ac:dyDescent="0.2">
      <c r="A63" s="1" t="s">
        <v>577</v>
      </c>
    </row>
    <row r="64" spans="1:7" ht="17" thickBot="1" x14ac:dyDescent="0.25"/>
    <row r="65" spans="1:8" x14ac:dyDescent="0.2">
      <c r="A65" s="12" t="s">
        <v>2261</v>
      </c>
      <c r="B65" s="83"/>
      <c r="C65" s="83"/>
      <c r="D65" s="83"/>
      <c r="E65" s="83"/>
      <c r="F65" s="83"/>
      <c r="G65" s="83"/>
      <c r="H65" s="84"/>
    </row>
    <row r="66" spans="1:8" ht="17" thickBot="1" x14ac:dyDescent="0.25">
      <c r="A66" s="53" t="s">
        <v>578</v>
      </c>
      <c r="B66" s="85"/>
      <c r="C66" s="85"/>
      <c r="D66" s="85"/>
      <c r="E66" s="85"/>
      <c r="F66" s="85"/>
      <c r="G66" s="85"/>
      <c r="H66" s="86"/>
    </row>
    <row r="68" spans="1:8" x14ac:dyDescent="0.2">
      <c r="A68" s="4" t="s">
        <v>579</v>
      </c>
    </row>
    <row r="69" spans="1:8" x14ac:dyDescent="0.2">
      <c r="A69" s="4" t="s">
        <v>580</v>
      </c>
    </row>
    <row r="71" spans="1:8" x14ac:dyDescent="0.2">
      <c r="A71" s="3"/>
      <c r="B71" s="3"/>
      <c r="C71" s="3" t="s">
        <v>566</v>
      </c>
      <c r="E71" s="3"/>
      <c r="F71" s="3"/>
      <c r="G71" s="3" t="s">
        <v>566</v>
      </c>
    </row>
    <row r="72" spans="1:8" x14ac:dyDescent="0.2">
      <c r="A72" s="82" t="s">
        <v>2260</v>
      </c>
      <c r="B72" s="3"/>
      <c r="C72" s="3"/>
      <c r="E72" s="82" t="s">
        <v>568</v>
      </c>
      <c r="F72" s="3"/>
      <c r="G72" s="3"/>
    </row>
    <row r="73" spans="1:8" x14ac:dyDescent="0.2">
      <c r="A73" s="3"/>
      <c r="B73" s="3"/>
      <c r="C73" s="3"/>
      <c r="E73" s="3"/>
      <c r="F73" s="3"/>
      <c r="G73" s="3"/>
    </row>
    <row r="74" spans="1:8" x14ac:dyDescent="0.2">
      <c r="A74" s="3"/>
      <c r="B74" s="3"/>
      <c r="C74" s="3"/>
      <c r="E74" s="3"/>
      <c r="F74" s="3"/>
      <c r="G74" s="3"/>
    </row>
    <row r="75" spans="1:8" x14ac:dyDescent="0.2">
      <c r="A75" s="3"/>
      <c r="B75" s="3"/>
      <c r="C75" s="3"/>
      <c r="E75" s="3"/>
      <c r="F75" s="3"/>
      <c r="G75" s="3"/>
    </row>
    <row r="76" spans="1:8" x14ac:dyDescent="0.2">
      <c r="A76" s="3"/>
      <c r="B76" s="3"/>
      <c r="C76" s="3"/>
      <c r="E76" s="3"/>
      <c r="F76" s="3"/>
      <c r="G76" s="3"/>
    </row>
    <row r="77" spans="1:8" x14ac:dyDescent="0.2">
      <c r="A77" s="3"/>
      <c r="B77" s="3"/>
      <c r="C77" s="3"/>
      <c r="E77" s="3"/>
      <c r="F77" s="3"/>
      <c r="G77" s="3"/>
    </row>
    <row r="78" spans="1:8" x14ac:dyDescent="0.2">
      <c r="A78" s="3"/>
      <c r="B78" s="3"/>
      <c r="C78" s="3"/>
      <c r="E78" s="3"/>
      <c r="F78" s="3"/>
      <c r="G78" s="3"/>
    </row>
    <row r="79" spans="1:8" x14ac:dyDescent="0.2">
      <c r="A79" s="3"/>
      <c r="B79" s="3"/>
      <c r="C79" s="3"/>
      <c r="E79" s="3"/>
      <c r="F79" s="3"/>
      <c r="G79" s="3"/>
    </row>
    <row r="80" spans="1:8" x14ac:dyDescent="0.2">
      <c r="A80" s="3" t="s">
        <v>569</v>
      </c>
      <c r="B80" s="3"/>
      <c r="C80" s="3"/>
      <c r="E80" s="3" t="s">
        <v>569</v>
      </c>
      <c r="F80" s="3"/>
      <c r="G80" s="3"/>
    </row>
    <row r="81" spans="1:8" x14ac:dyDescent="0.2">
      <c r="A81" s="3"/>
      <c r="B81" s="3"/>
      <c r="C81" s="3"/>
      <c r="E81" s="3"/>
      <c r="F81" s="3"/>
      <c r="G81" s="3"/>
    </row>
    <row r="83" spans="1:8" x14ac:dyDescent="0.2">
      <c r="A83" s="1" t="s">
        <v>581</v>
      </c>
      <c r="E83" s="1" t="s">
        <v>582</v>
      </c>
    </row>
    <row r="84" spans="1:8" x14ac:dyDescent="0.2">
      <c r="A84" s="1" t="s">
        <v>583</v>
      </c>
      <c r="E84" s="1" t="s">
        <v>583</v>
      </c>
    </row>
    <row r="88" spans="1:8" x14ac:dyDescent="0.2">
      <c r="A88" s="4" t="s">
        <v>584</v>
      </c>
    </row>
    <row r="89" spans="1:8" x14ac:dyDescent="0.2">
      <c r="A89" s="4"/>
    </row>
    <row r="90" spans="1:8" x14ac:dyDescent="0.2">
      <c r="A90" s="4" t="s">
        <v>585</v>
      </c>
      <c r="B90" s="1" t="s">
        <v>2262</v>
      </c>
    </row>
    <row r="91" spans="1:8" x14ac:dyDescent="0.2">
      <c r="A91" s="4"/>
      <c r="B91" s="1" t="s">
        <v>586</v>
      </c>
    </row>
    <row r="92" spans="1:8" ht="17" thickBot="1" x14ac:dyDescent="0.25"/>
    <row r="93" spans="1:8" ht="17" thickBot="1" x14ac:dyDescent="0.25">
      <c r="A93" s="50" t="s">
        <v>587</v>
      </c>
      <c r="B93" s="74"/>
      <c r="C93" s="74"/>
      <c r="D93" s="74"/>
      <c r="E93" s="74"/>
      <c r="F93" s="74"/>
      <c r="G93" s="74"/>
      <c r="H93" s="75"/>
    </row>
    <row r="95" spans="1:8" x14ac:dyDescent="0.2">
      <c r="A95" s="1" t="s">
        <v>588</v>
      </c>
    </row>
    <row r="97" spans="1:8" x14ac:dyDescent="0.2">
      <c r="A97" s="3"/>
      <c r="B97" s="3"/>
      <c r="C97" s="3" t="s">
        <v>566</v>
      </c>
      <c r="E97" s="3"/>
      <c r="F97" s="3"/>
      <c r="G97" s="3" t="s">
        <v>566</v>
      </c>
    </row>
    <row r="98" spans="1:8" x14ac:dyDescent="0.2">
      <c r="A98" s="82" t="s">
        <v>567</v>
      </c>
      <c r="B98" s="3"/>
      <c r="C98" s="3"/>
      <c r="E98" s="82" t="s">
        <v>568</v>
      </c>
      <c r="F98" s="3"/>
      <c r="G98" s="3"/>
    </row>
    <row r="99" spans="1:8" x14ac:dyDescent="0.2">
      <c r="A99" s="3"/>
      <c r="B99" s="3"/>
      <c r="C99" s="3"/>
      <c r="E99" s="3"/>
      <c r="F99" s="3"/>
      <c r="G99" s="3"/>
    </row>
    <row r="100" spans="1:8" x14ac:dyDescent="0.2">
      <c r="A100" s="3"/>
      <c r="B100" s="3"/>
      <c r="C100" s="3"/>
      <c r="E100" s="3"/>
      <c r="F100" s="3"/>
      <c r="G100" s="3"/>
    </row>
    <row r="101" spans="1:8" x14ac:dyDescent="0.2">
      <c r="A101" s="3"/>
      <c r="B101" s="3"/>
      <c r="C101" s="3"/>
      <c r="E101" s="3"/>
      <c r="F101" s="3"/>
      <c r="G101" s="3"/>
    </row>
    <row r="102" spans="1:8" x14ac:dyDescent="0.2">
      <c r="A102" s="3"/>
      <c r="B102" s="3"/>
      <c r="C102" s="3"/>
      <c r="E102" s="3"/>
      <c r="F102" s="3"/>
      <c r="G102" s="3"/>
    </row>
    <row r="103" spans="1:8" x14ac:dyDescent="0.2">
      <c r="A103" s="3"/>
      <c r="B103" s="3"/>
      <c r="C103" s="3"/>
      <c r="E103" s="3"/>
      <c r="F103" s="3"/>
      <c r="G103" s="3"/>
    </row>
    <row r="104" spans="1:8" x14ac:dyDescent="0.2">
      <c r="A104" s="3"/>
      <c r="B104" s="3"/>
      <c r="C104" s="3"/>
      <c r="E104" s="3"/>
      <c r="F104" s="3"/>
      <c r="G104" s="3"/>
    </row>
    <row r="105" spans="1:8" x14ac:dyDescent="0.2">
      <c r="A105" s="3"/>
      <c r="B105" s="3"/>
      <c r="C105" s="3"/>
      <c r="E105" s="3"/>
      <c r="F105" s="3"/>
      <c r="G105" s="3"/>
    </row>
    <row r="106" spans="1:8" x14ac:dyDescent="0.2">
      <c r="A106" s="3" t="s">
        <v>569</v>
      </c>
      <c r="B106" s="3"/>
      <c r="C106" s="3"/>
      <c r="E106" s="3" t="s">
        <v>569</v>
      </c>
      <c r="F106" s="3"/>
      <c r="G106" s="3"/>
    </row>
    <row r="107" spans="1:8" x14ac:dyDescent="0.2">
      <c r="A107" s="3"/>
      <c r="B107" s="3"/>
      <c r="C107" s="3"/>
      <c r="E107" s="3"/>
      <c r="F107" s="3"/>
      <c r="G107" s="3"/>
    </row>
    <row r="109" spans="1:8" ht="23" customHeight="1" x14ac:dyDescent="0.2"/>
    <row r="110" spans="1:8" x14ac:dyDescent="0.2">
      <c r="A110" s="3"/>
      <c r="D110" s="15" t="s">
        <v>236</v>
      </c>
      <c r="E110" s="15" t="s">
        <v>236</v>
      </c>
    </row>
    <row r="111" spans="1:8" x14ac:dyDescent="0.2">
      <c r="A111" s="3"/>
      <c r="B111" s="15" t="s">
        <v>2248</v>
      </c>
      <c r="C111" s="15" t="s">
        <v>2249</v>
      </c>
      <c r="D111" s="15" t="s">
        <v>1935</v>
      </c>
      <c r="E111" s="15" t="s">
        <v>1934</v>
      </c>
    </row>
    <row r="112" spans="1:8" ht="17" thickBot="1" x14ac:dyDescent="0.25">
      <c r="A112" s="3"/>
      <c r="B112" s="15" t="s">
        <v>47</v>
      </c>
      <c r="C112" s="15" t="s">
        <v>42</v>
      </c>
      <c r="D112" s="276" t="s">
        <v>2252</v>
      </c>
      <c r="E112" s="276" t="s">
        <v>2253</v>
      </c>
      <c r="G112" s="4"/>
      <c r="H112" s="4"/>
    </row>
    <row r="113" spans="1:8" x14ac:dyDescent="0.2">
      <c r="A113" s="15" t="s">
        <v>2251</v>
      </c>
      <c r="B113" s="15">
        <v>600</v>
      </c>
      <c r="C113" s="151">
        <v>600</v>
      </c>
      <c r="D113" s="286">
        <f>C113/B113</f>
        <v>1</v>
      </c>
      <c r="E113" s="288">
        <f>1/D113</f>
        <v>1</v>
      </c>
    </row>
    <row r="114" spans="1:8" ht="17" thickBot="1" x14ac:dyDescent="0.25">
      <c r="A114" s="15" t="s">
        <v>589</v>
      </c>
      <c r="B114" s="15">
        <v>800</v>
      </c>
      <c r="C114" s="151">
        <v>400</v>
      </c>
      <c r="D114" s="287">
        <f>C114/B114</f>
        <v>0.5</v>
      </c>
      <c r="E114" s="289">
        <f>1/D114</f>
        <v>2</v>
      </c>
    </row>
    <row r="115" spans="1:8" ht="23" customHeight="1" x14ac:dyDescent="0.2"/>
    <row r="116" spans="1:8" x14ac:dyDescent="0.2">
      <c r="A116" s="1" t="s">
        <v>592</v>
      </c>
    </row>
    <row r="117" spans="1:8" x14ac:dyDescent="0.2">
      <c r="A117" s="1" t="s">
        <v>593</v>
      </c>
    </row>
    <row r="119" spans="1:8" x14ac:dyDescent="0.2">
      <c r="A119" s="1" t="s">
        <v>594</v>
      </c>
    </row>
    <row r="121" spans="1:8" x14ac:dyDescent="0.2">
      <c r="A121" s="1" t="s">
        <v>595</v>
      </c>
    </row>
    <row r="123" spans="1:8" x14ac:dyDescent="0.2">
      <c r="A123" s="1" t="s">
        <v>596</v>
      </c>
    </row>
    <row r="125" spans="1:8" x14ac:dyDescent="0.2">
      <c r="A125" s="1" t="s">
        <v>597</v>
      </c>
    </row>
    <row r="126" spans="1:8" ht="17" thickBot="1" x14ac:dyDescent="0.25"/>
    <row r="127" spans="1:8" ht="17" thickBot="1" x14ac:dyDescent="0.25">
      <c r="A127" s="50" t="s">
        <v>2263</v>
      </c>
      <c r="B127" s="74"/>
      <c r="C127" s="74"/>
      <c r="D127" s="74"/>
      <c r="E127" s="74"/>
      <c r="F127" s="74"/>
      <c r="G127" s="74"/>
      <c r="H127" s="75"/>
    </row>
    <row r="128" spans="1:8" x14ac:dyDescent="0.2">
      <c r="A128" s="4"/>
      <c r="B128" s="4"/>
      <c r="C128" s="4"/>
      <c r="D128" s="4"/>
      <c r="E128" s="4"/>
      <c r="F128" s="4"/>
      <c r="G128" s="4"/>
      <c r="H128" s="4"/>
    </row>
    <row r="129" spans="1:8" x14ac:dyDescent="0.2">
      <c r="A129" s="3"/>
      <c r="D129" s="15" t="s">
        <v>236</v>
      </c>
      <c r="E129" s="15" t="s">
        <v>236</v>
      </c>
      <c r="F129" s="4"/>
      <c r="G129" s="4" t="s">
        <v>2264</v>
      </c>
      <c r="H129" s="4"/>
    </row>
    <row r="130" spans="1:8" x14ac:dyDescent="0.2">
      <c r="A130" s="3"/>
      <c r="B130" s="15" t="s">
        <v>2248</v>
      </c>
      <c r="C130" s="15" t="s">
        <v>2249</v>
      </c>
      <c r="D130" s="15" t="s">
        <v>1935</v>
      </c>
      <c r="E130" s="15" t="s">
        <v>1934</v>
      </c>
      <c r="F130" s="4"/>
      <c r="G130" s="4" t="s">
        <v>2265</v>
      </c>
      <c r="H130" s="4"/>
    </row>
    <row r="131" spans="1:8" ht="17" thickBot="1" x14ac:dyDescent="0.25">
      <c r="A131" s="3"/>
      <c r="B131" s="15" t="s">
        <v>47</v>
      </c>
      <c r="C131" s="15" t="s">
        <v>42</v>
      </c>
      <c r="D131" s="276" t="s">
        <v>2252</v>
      </c>
      <c r="E131" s="276" t="s">
        <v>2253</v>
      </c>
      <c r="F131" s="4"/>
      <c r="G131" s="4" t="s">
        <v>2266</v>
      </c>
      <c r="H131" s="4"/>
    </row>
    <row r="132" spans="1:8" x14ac:dyDescent="0.2">
      <c r="A132" s="15" t="s">
        <v>2251</v>
      </c>
      <c r="B132" s="15">
        <v>600</v>
      </c>
      <c r="C132" s="151">
        <v>600</v>
      </c>
      <c r="D132" s="286">
        <f>C132/B132</f>
        <v>1</v>
      </c>
      <c r="E132" s="288">
        <f>1/D132</f>
        <v>1</v>
      </c>
      <c r="F132" s="4"/>
      <c r="G132" s="4" t="s">
        <v>2267</v>
      </c>
      <c r="H132" s="4"/>
    </row>
    <row r="133" spans="1:8" ht="17" thickBot="1" x14ac:dyDescent="0.25">
      <c r="A133" s="15" t="s">
        <v>589</v>
      </c>
      <c r="B133" s="15">
        <v>800</v>
      </c>
      <c r="C133" s="151">
        <v>400</v>
      </c>
      <c r="D133" s="287">
        <f>C133/B133</f>
        <v>0.5</v>
      </c>
      <c r="E133" s="289">
        <f>1/D133</f>
        <v>2</v>
      </c>
      <c r="F133" s="4"/>
      <c r="G133" s="4" t="s">
        <v>2268</v>
      </c>
      <c r="H133" s="4"/>
    </row>
    <row r="134" spans="1:8" x14ac:dyDescent="0.2">
      <c r="A134" s="4"/>
      <c r="B134" s="4"/>
      <c r="C134" s="4"/>
      <c r="D134" s="4"/>
      <c r="E134" s="4"/>
      <c r="F134" s="4"/>
      <c r="G134" s="4"/>
      <c r="H134" s="4"/>
    </row>
    <row r="135" spans="1:8" x14ac:dyDescent="0.2">
      <c r="A135" s="1" t="s">
        <v>598</v>
      </c>
    </row>
    <row r="136" spans="1:8" x14ac:dyDescent="0.2">
      <c r="A136" s="1" t="s">
        <v>599</v>
      </c>
    </row>
    <row r="138" spans="1:8" x14ac:dyDescent="0.2">
      <c r="A138" s="3"/>
      <c r="B138" s="3"/>
      <c r="C138" s="3" t="s">
        <v>566</v>
      </c>
      <c r="E138" s="3"/>
      <c r="F138" s="3"/>
      <c r="G138" s="3" t="s">
        <v>566</v>
      </c>
    </row>
    <row r="139" spans="1:8" x14ac:dyDescent="0.2">
      <c r="A139" s="82" t="s">
        <v>2260</v>
      </c>
      <c r="B139" s="3"/>
      <c r="C139" s="3"/>
      <c r="E139" s="82" t="s">
        <v>568</v>
      </c>
      <c r="F139" s="3"/>
      <c r="G139" s="3"/>
    </row>
    <row r="140" spans="1:8" x14ac:dyDescent="0.2">
      <c r="A140" s="3"/>
      <c r="B140" s="3"/>
      <c r="C140" s="3"/>
      <c r="E140" s="3"/>
      <c r="F140" s="3"/>
      <c r="G140" s="3"/>
    </row>
    <row r="141" spans="1:8" x14ac:dyDescent="0.2">
      <c r="A141" s="3"/>
      <c r="B141" s="3"/>
      <c r="C141" s="3"/>
      <c r="E141" s="3"/>
      <c r="F141" s="3"/>
      <c r="G141" s="3"/>
    </row>
    <row r="142" spans="1:8" x14ac:dyDescent="0.2">
      <c r="A142" s="3" t="s">
        <v>2269</v>
      </c>
      <c r="B142" s="3"/>
      <c r="C142" s="3"/>
      <c r="E142" s="3" t="s">
        <v>2271</v>
      </c>
      <c r="F142" s="3"/>
      <c r="G142" s="3"/>
    </row>
    <row r="143" spans="1:8" x14ac:dyDescent="0.2">
      <c r="A143" s="3" t="s">
        <v>2270</v>
      </c>
      <c r="B143" s="3"/>
      <c r="C143" s="3"/>
      <c r="E143" s="3" t="s">
        <v>2272</v>
      </c>
      <c r="F143" s="3"/>
      <c r="G143" s="3"/>
    </row>
    <row r="144" spans="1:8" x14ac:dyDescent="0.2">
      <c r="A144" s="3"/>
      <c r="B144" s="3"/>
      <c r="C144" s="3"/>
      <c r="E144" s="3"/>
      <c r="F144" s="3"/>
      <c r="G144" s="3"/>
    </row>
    <row r="145" spans="1:9" x14ac:dyDescent="0.2">
      <c r="A145" s="3"/>
      <c r="B145" s="3"/>
      <c r="C145" s="3"/>
      <c r="E145" s="3"/>
      <c r="F145" s="3"/>
      <c r="G145" s="3"/>
    </row>
    <row r="146" spans="1:9" x14ac:dyDescent="0.2">
      <c r="A146" s="3"/>
      <c r="B146" s="3"/>
      <c r="C146" s="3"/>
      <c r="E146" s="3"/>
      <c r="F146" s="3"/>
      <c r="G146" s="3"/>
    </row>
    <row r="147" spans="1:9" x14ac:dyDescent="0.2">
      <c r="A147" s="3" t="s">
        <v>569</v>
      </c>
      <c r="B147" s="3"/>
      <c r="C147" s="3"/>
      <c r="E147" s="3" t="s">
        <v>569</v>
      </c>
      <c r="F147" s="3"/>
      <c r="G147" s="3"/>
    </row>
    <row r="148" spans="1:9" x14ac:dyDescent="0.2">
      <c r="A148" s="3"/>
      <c r="B148" s="3"/>
      <c r="C148" s="3"/>
      <c r="E148" s="3"/>
      <c r="F148" s="3"/>
      <c r="G148" s="3"/>
    </row>
    <row r="150" spans="1:9" ht="17" thickBot="1" x14ac:dyDescent="0.25"/>
    <row r="151" spans="1:9" ht="17" thickBot="1" x14ac:dyDescent="0.25">
      <c r="A151" s="50" t="s">
        <v>600</v>
      </c>
      <c r="B151" s="74"/>
      <c r="C151" s="74"/>
      <c r="D151" s="74"/>
      <c r="E151" s="74"/>
      <c r="F151" s="74"/>
      <c r="G151" s="74"/>
      <c r="H151" s="75"/>
    </row>
    <row r="153" spans="1:9" x14ac:dyDescent="0.2">
      <c r="A153" s="3"/>
      <c r="D153" s="15" t="s">
        <v>236</v>
      </c>
      <c r="E153" s="15" t="s">
        <v>236</v>
      </c>
    </row>
    <row r="154" spans="1:9" x14ac:dyDescent="0.2">
      <c r="A154" s="3"/>
      <c r="B154" s="15" t="s">
        <v>2248</v>
      </c>
      <c r="C154" s="15" t="s">
        <v>2249</v>
      </c>
      <c r="D154" s="15" t="s">
        <v>1935</v>
      </c>
      <c r="E154" s="15" t="s">
        <v>1934</v>
      </c>
    </row>
    <row r="155" spans="1:9" ht="17" thickBot="1" x14ac:dyDescent="0.25">
      <c r="A155" s="3"/>
      <c r="B155" s="15" t="s">
        <v>47</v>
      </c>
      <c r="C155" s="15" t="s">
        <v>42</v>
      </c>
      <c r="D155" s="276" t="s">
        <v>2252</v>
      </c>
      <c r="E155" s="276" t="s">
        <v>2253</v>
      </c>
    </row>
    <row r="156" spans="1:9" x14ac:dyDescent="0.2">
      <c r="A156" s="15" t="s">
        <v>2251</v>
      </c>
      <c r="B156" s="15">
        <v>600</v>
      </c>
      <c r="C156" s="151">
        <v>600</v>
      </c>
      <c r="D156" s="286">
        <f>C156/B156</f>
        <v>1</v>
      </c>
      <c r="E156" s="288">
        <f>1/D156</f>
        <v>1</v>
      </c>
    </row>
    <row r="157" spans="1:9" ht="17" thickBot="1" x14ac:dyDescent="0.25">
      <c r="A157" s="15" t="s">
        <v>589</v>
      </c>
      <c r="B157" s="15">
        <v>800</v>
      </c>
      <c r="C157" s="151">
        <v>400</v>
      </c>
      <c r="D157" s="287">
        <f>C157/B157</f>
        <v>0.5</v>
      </c>
      <c r="E157" s="289">
        <f>1/D157</f>
        <v>2</v>
      </c>
    </row>
    <row r="160" spans="1:9" x14ac:dyDescent="0.2">
      <c r="A160" s="1" t="s">
        <v>2275</v>
      </c>
      <c r="D160" s="1" t="s">
        <v>2273</v>
      </c>
      <c r="F160" s="1" t="s">
        <v>2276</v>
      </c>
      <c r="I160" s="1" t="s">
        <v>2273</v>
      </c>
    </row>
    <row r="161" spans="1:9" x14ac:dyDescent="0.2">
      <c r="A161" s="1" t="s">
        <v>2281</v>
      </c>
    </row>
    <row r="162" spans="1:9" x14ac:dyDescent="0.2">
      <c r="A162" s="1" t="s">
        <v>2277</v>
      </c>
    </row>
    <row r="163" spans="1:9" x14ac:dyDescent="0.2">
      <c r="B163" s="1" t="s">
        <v>2278</v>
      </c>
      <c r="F163" s="1" t="s">
        <v>2280</v>
      </c>
    </row>
    <row r="164" spans="1:9" x14ac:dyDescent="0.2">
      <c r="A164" s="1" t="s">
        <v>2279</v>
      </c>
      <c r="F164" s="1" t="s">
        <v>2282</v>
      </c>
    </row>
    <row r="165" spans="1:9" x14ac:dyDescent="0.2">
      <c r="F165" s="1" t="s">
        <v>2283</v>
      </c>
    </row>
    <row r="166" spans="1:9" x14ac:dyDescent="0.2">
      <c r="F166" s="1" t="s">
        <v>2284</v>
      </c>
    </row>
    <row r="167" spans="1:9" x14ac:dyDescent="0.2">
      <c r="F167" s="1" t="s">
        <v>2279</v>
      </c>
    </row>
    <row r="169" spans="1:9" x14ac:dyDescent="0.2">
      <c r="A169" s="1" t="s">
        <v>2274</v>
      </c>
      <c r="F169" s="1" t="s">
        <v>2274</v>
      </c>
    </row>
    <row r="173" spans="1:9" x14ac:dyDescent="0.2">
      <c r="A173" s="1" t="s">
        <v>601</v>
      </c>
      <c r="C173" s="1">
        <v>600</v>
      </c>
      <c r="D173" s="1" t="s">
        <v>602</v>
      </c>
    </row>
    <row r="174" spans="1:9" x14ac:dyDescent="0.2">
      <c r="A174" s="1" t="s">
        <v>603</v>
      </c>
      <c r="I174" s="1" t="s">
        <v>604</v>
      </c>
    </row>
    <row r="176" spans="1:9" x14ac:dyDescent="0.2">
      <c r="A176" s="1" t="s">
        <v>605</v>
      </c>
      <c r="C176" s="1">
        <v>800</v>
      </c>
      <c r="D176" s="1" t="s">
        <v>606</v>
      </c>
      <c r="H176" s="1" t="s">
        <v>607</v>
      </c>
    </row>
    <row r="177" spans="1:8" x14ac:dyDescent="0.2">
      <c r="A177" s="1" t="s">
        <v>608</v>
      </c>
    </row>
    <row r="178" spans="1:8" x14ac:dyDescent="0.2">
      <c r="F178" s="88">
        <f>800/1.5</f>
        <v>533.33333333333337</v>
      </c>
      <c r="H178" s="1" t="s">
        <v>609</v>
      </c>
    </row>
    <row r="180" spans="1:8" x14ac:dyDescent="0.2">
      <c r="A180" s="3"/>
      <c r="B180" s="3"/>
      <c r="C180" s="3" t="s">
        <v>566</v>
      </c>
      <c r="E180" s="3"/>
      <c r="F180" s="3"/>
      <c r="G180" s="3" t="s">
        <v>566</v>
      </c>
    </row>
    <row r="181" spans="1:8" x14ac:dyDescent="0.2">
      <c r="A181" s="82" t="s">
        <v>567</v>
      </c>
      <c r="B181" s="3"/>
      <c r="C181" s="3"/>
      <c r="E181" s="82" t="s">
        <v>568</v>
      </c>
      <c r="F181" s="3"/>
      <c r="G181" s="3"/>
    </row>
    <row r="182" spans="1:8" x14ac:dyDescent="0.2">
      <c r="A182" s="3" t="s">
        <v>610</v>
      </c>
      <c r="B182" s="3"/>
      <c r="C182" s="3"/>
      <c r="E182" s="3" t="s">
        <v>610</v>
      </c>
      <c r="F182" s="3"/>
      <c r="G182" s="3"/>
    </row>
    <row r="183" spans="1:8" x14ac:dyDescent="0.2">
      <c r="A183" s="17"/>
      <c r="B183" s="3"/>
      <c r="C183" s="3"/>
      <c r="E183" s="3"/>
      <c r="F183" s="3"/>
      <c r="G183" s="3"/>
    </row>
    <row r="184" spans="1:8" x14ac:dyDescent="0.2">
      <c r="A184" s="44" t="s">
        <v>611</v>
      </c>
      <c r="B184" s="3"/>
      <c r="C184" s="3"/>
      <c r="E184" s="44" t="s">
        <v>611</v>
      </c>
      <c r="F184" s="3"/>
      <c r="G184" s="3"/>
    </row>
    <row r="185" spans="1:8" x14ac:dyDescent="0.2">
      <c r="A185" s="89" t="s">
        <v>612</v>
      </c>
      <c r="B185" s="3"/>
      <c r="C185" s="3"/>
      <c r="E185" s="89" t="s">
        <v>613</v>
      </c>
      <c r="F185" s="3"/>
      <c r="G185" s="3"/>
    </row>
    <row r="186" spans="1:8" x14ac:dyDescent="0.2">
      <c r="A186" s="3"/>
      <c r="B186" s="3"/>
      <c r="C186" s="3"/>
      <c r="E186" s="3"/>
      <c r="F186" s="3"/>
      <c r="G186" s="3"/>
    </row>
    <row r="187" spans="1:8" x14ac:dyDescent="0.2">
      <c r="A187" s="3"/>
      <c r="B187" s="3"/>
      <c r="C187" s="3"/>
      <c r="E187" s="3"/>
      <c r="F187" s="3"/>
      <c r="G187" s="3"/>
    </row>
    <row r="188" spans="1:8" x14ac:dyDescent="0.2">
      <c r="A188" s="3"/>
      <c r="B188" s="3"/>
      <c r="C188" s="3"/>
      <c r="E188" s="3"/>
      <c r="F188" s="3"/>
      <c r="G188" s="3"/>
    </row>
    <row r="189" spans="1:8" x14ac:dyDescent="0.2">
      <c r="A189" s="3" t="s">
        <v>569</v>
      </c>
      <c r="B189" s="3"/>
      <c r="C189" s="3"/>
      <c r="E189" s="3" t="s">
        <v>569</v>
      </c>
      <c r="F189" s="3"/>
      <c r="G189" s="3"/>
    </row>
    <row r="190" spans="1:8" x14ac:dyDescent="0.2">
      <c r="A190" s="3"/>
      <c r="B190" s="3"/>
      <c r="C190" s="3"/>
      <c r="E190" s="3"/>
      <c r="F190" s="3"/>
      <c r="G190" s="3"/>
    </row>
    <row r="193" spans="1:9" x14ac:dyDescent="0.2">
      <c r="A193" s="1" t="s">
        <v>614</v>
      </c>
      <c r="E193" s="1" t="s">
        <v>615</v>
      </c>
    </row>
    <row r="198" spans="1:9" ht="17" thickBot="1" x14ac:dyDescent="0.25"/>
    <row r="199" spans="1:9" ht="17" thickBot="1" x14ac:dyDescent="0.25">
      <c r="A199" s="50" t="s">
        <v>616</v>
      </c>
      <c r="B199" s="74"/>
      <c r="C199" s="74"/>
      <c r="D199" s="74"/>
      <c r="E199" s="74"/>
      <c r="F199" s="74"/>
      <c r="G199" s="74"/>
      <c r="H199" s="75"/>
    </row>
    <row r="201" spans="1:9" x14ac:dyDescent="0.2">
      <c r="A201" s="3"/>
      <c r="D201" s="15" t="s">
        <v>236</v>
      </c>
      <c r="E201" s="15" t="s">
        <v>236</v>
      </c>
    </row>
    <row r="202" spans="1:9" x14ac:dyDescent="0.2">
      <c r="A202" s="3"/>
      <c r="B202" s="15" t="s">
        <v>2248</v>
      </c>
      <c r="C202" s="15" t="s">
        <v>2249</v>
      </c>
      <c r="D202" s="15" t="s">
        <v>1935</v>
      </c>
      <c r="E202" s="15" t="s">
        <v>1934</v>
      </c>
    </row>
    <row r="203" spans="1:9" ht="17" thickBot="1" x14ac:dyDescent="0.25">
      <c r="A203" s="3"/>
      <c r="B203" s="15" t="s">
        <v>47</v>
      </c>
      <c r="C203" s="15" t="s">
        <v>42</v>
      </c>
      <c r="D203" s="276" t="s">
        <v>2252</v>
      </c>
      <c r="E203" s="276" t="s">
        <v>2253</v>
      </c>
    </row>
    <row r="204" spans="1:9" x14ac:dyDescent="0.2">
      <c r="A204" s="15" t="s">
        <v>2251</v>
      </c>
      <c r="B204" s="15">
        <v>600</v>
      </c>
      <c r="C204" s="151">
        <v>600</v>
      </c>
      <c r="D204" s="286">
        <f>C204/B204</f>
        <v>1</v>
      </c>
      <c r="E204" s="288">
        <f>1/D204</f>
        <v>1</v>
      </c>
    </row>
    <row r="205" spans="1:9" ht="17" thickBot="1" x14ac:dyDescent="0.25">
      <c r="A205" s="15" t="s">
        <v>589</v>
      </c>
      <c r="B205" s="15">
        <v>800</v>
      </c>
      <c r="C205" s="151">
        <v>400</v>
      </c>
      <c r="D205" s="287">
        <f>C205/B205</f>
        <v>0.5</v>
      </c>
      <c r="E205" s="289">
        <f>1/D205</f>
        <v>2</v>
      </c>
    </row>
    <row r="208" spans="1:9" x14ac:dyDescent="0.2">
      <c r="A208" s="1" t="s">
        <v>2275</v>
      </c>
      <c r="D208" s="1" t="s">
        <v>2273</v>
      </c>
      <c r="F208" s="1" t="s">
        <v>2276</v>
      </c>
      <c r="I208" s="1" t="s">
        <v>2273</v>
      </c>
    </row>
    <row r="217" spans="1:9" x14ac:dyDescent="0.2">
      <c r="A217" s="1" t="s">
        <v>2274</v>
      </c>
      <c r="F217" s="1" t="s">
        <v>2274</v>
      </c>
    </row>
    <row r="220" spans="1:9" x14ac:dyDescent="0.2">
      <c r="F220" s="1" t="s">
        <v>2285</v>
      </c>
    </row>
    <row r="221" spans="1:9" x14ac:dyDescent="0.2">
      <c r="I221" s="3" t="s">
        <v>2286</v>
      </c>
    </row>
    <row r="222" spans="1:9" x14ac:dyDescent="0.2">
      <c r="I222" s="3" t="s">
        <v>2287</v>
      </c>
    </row>
    <row r="224" spans="1:9" ht="17" thickBot="1" x14ac:dyDescent="0.25">
      <c r="F224" s="1" t="s">
        <v>2288</v>
      </c>
    </row>
    <row r="225" spans="1:9" ht="17" thickBot="1" x14ac:dyDescent="0.25">
      <c r="B225" s="5" t="s">
        <v>2296</v>
      </c>
      <c r="C225" s="6"/>
      <c r="D225" s="7"/>
      <c r="F225" s="73" t="s">
        <v>2289</v>
      </c>
      <c r="G225" s="51"/>
      <c r="H225" s="39" t="s">
        <v>2290</v>
      </c>
    </row>
    <row r="226" spans="1:9" x14ac:dyDescent="0.2">
      <c r="B226" s="8" t="s">
        <v>2297</v>
      </c>
      <c r="D226" s="9"/>
      <c r="F226" s="68" t="s">
        <v>2291</v>
      </c>
      <c r="G226" s="68"/>
      <c r="H226" s="27" t="s">
        <v>2287</v>
      </c>
    </row>
    <row r="227" spans="1:9" x14ac:dyDescent="0.2">
      <c r="B227" s="8" t="s">
        <v>2298</v>
      </c>
      <c r="D227" s="9"/>
      <c r="F227" s="1" t="s">
        <v>2292</v>
      </c>
      <c r="H227" s="3" t="s">
        <v>2293</v>
      </c>
    </row>
    <row r="228" spans="1:9" x14ac:dyDescent="0.2">
      <c r="B228" s="8" t="s">
        <v>2299</v>
      </c>
      <c r="D228" s="9"/>
      <c r="F228" s="68" t="s">
        <v>2295</v>
      </c>
      <c r="G228" s="68"/>
      <c r="H228" s="27" t="s">
        <v>2286</v>
      </c>
      <c r="I228" s="1" t="s">
        <v>2294</v>
      </c>
    </row>
    <row r="229" spans="1:9" ht="17" thickBot="1" x14ac:dyDescent="0.25">
      <c r="B229" s="10" t="s">
        <v>2300</v>
      </c>
      <c r="C229" s="11"/>
      <c r="D229" s="13"/>
    </row>
    <row r="232" spans="1:9" ht="28" x14ac:dyDescent="0.3">
      <c r="A232" s="290" t="s">
        <v>2301</v>
      </c>
    </row>
    <row r="234" spans="1:9" x14ac:dyDescent="0.2">
      <c r="A234" s="1" t="s">
        <v>617</v>
      </c>
    </row>
    <row r="235" spans="1:9" x14ac:dyDescent="0.2">
      <c r="A235" s="1" t="s">
        <v>618</v>
      </c>
    </row>
    <row r="236" spans="1:9" x14ac:dyDescent="0.2">
      <c r="A236" s="1" t="s">
        <v>619</v>
      </c>
      <c r="I236" s="1" t="s">
        <v>620</v>
      </c>
    </row>
    <row r="237" spans="1:9" x14ac:dyDescent="0.2">
      <c r="A237" s="1" t="s">
        <v>621</v>
      </c>
    </row>
    <row r="239" spans="1:9" x14ac:dyDescent="0.2">
      <c r="A239" s="1" t="s">
        <v>622</v>
      </c>
      <c r="B239" s="1" t="s">
        <v>623</v>
      </c>
    </row>
    <row r="240" spans="1:9" x14ac:dyDescent="0.2">
      <c r="C240" s="1" t="s">
        <v>624</v>
      </c>
    </row>
    <row r="241" spans="1:7" x14ac:dyDescent="0.2">
      <c r="C241" s="1" t="s">
        <v>625</v>
      </c>
    </row>
    <row r="243" spans="1:7" x14ac:dyDescent="0.2">
      <c r="B243" s="1" t="s">
        <v>626</v>
      </c>
    </row>
    <row r="244" spans="1:7" x14ac:dyDescent="0.2">
      <c r="C244" s="1">
        <v>300</v>
      </c>
      <c r="D244" s="1" t="s">
        <v>627</v>
      </c>
    </row>
    <row r="246" spans="1:7" x14ac:dyDescent="0.2">
      <c r="A246" s="1" t="s">
        <v>628</v>
      </c>
    </row>
    <row r="247" spans="1:7" x14ac:dyDescent="0.2">
      <c r="A247" s="1" t="s">
        <v>629</v>
      </c>
    </row>
    <row r="249" spans="1:7" x14ac:dyDescent="0.2">
      <c r="B249" s="1" t="s">
        <v>630</v>
      </c>
    </row>
    <row r="250" spans="1:7" x14ac:dyDescent="0.2">
      <c r="C250" s="1" t="s">
        <v>631</v>
      </c>
    </row>
    <row r="251" spans="1:7" x14ac:dyDescent="0.2">
      <c r="C251" s="1" t="s">
        <v>632</v>
      </c>
    </row>
    <row r="253" spans="1:7" x14ac:dyDescent="0.2">
      <c r="B253" s="1" t="s">
        <v>633</v>
      </c>
      <c r="C253" s="1">
        <v>500</v>
      </c>
      <c r="D253" s="1" t="s">
        <v>634</v>
      </c>
    </row>
    <row r="254" spans="1:7" x14ac:dyDescent="0.2">
      <c r="C254" s="1">
        <v>200</v>
      </c>
      <c r="D254" s="1" t="s">
        <v>635</v>
      </c>
    </row>
    <row r="256" spans="1:7" x14ac:dyDescent="0.2">
      <c r="A256" s="3"/>
      <c r="B256" s="3"/>
      <c r="C256" s="3" t="s">
        <v>566</v>
      </c>
      <c r="E256" s="3"/>
      <c r="F256" s="3"/>
      <c r="G256" s="3" t="s">
        <v>566</v>
      </c>
    </row>
    <row r="257" spans="1:7" x14ac:dyDescent="0.2">
      <c r="A257" s="82" t="s">
        <v>567</v>
      </c>
      <c r="B257" s="3"/>
      <c r="C257" s="3"/>
      <c r="E257" s="82" t="s">
        <v>568</v>
      </c>
      <c r="F257" s="3"/>
      <c r="G257" s="3"/>
    </row>
    <row r="258" spans="1:7" x14ac:dyDescent="0.2">
      <c r="A258" s="3" t="s">
        <v>636</v>
      </c>
      <c r="B258" s="3"/>
      <c r="C258" s="3"/>
      <c r="E258" s="3" t="s">
        <v>636</v>
      </c>
      <c r="F258" s="3"/>
      <c r="G258" s="3"/>
    </row>
    <row r="259" spans="1:7" x14ac:dyDescent="0.2">
      <c r="A259" s="17"/>
      <c r="B259" s="3"/>
      <c r="C259" s="3"/>
      <c r="E259" s="3"/>
      <c r="F259" s="3"/>
      <c r="G259" s="3"/>
    </row>
    <row r="260" spans="1:7" x14ac:dyDescent="0.2">
      <c r="A260" s="3"/>
      <c r="B260" s="3"/>
      <c r="C260" s="3"/>
      <c r="E260" s="3"/>
      <c r="F260" s="3"/>
      <c r="G260" s="3"/>
    </row>
    <row r="261" spans="1:7" x14ac:dyDescent="0.2">
      <c r="A261" s="3"/>
      <c r="B261" s="3"/>
      <c r="C261" s="3"/>
      <c r="D261" s="90" t="s">
        <v>637</v>
      </c>
      <c r="E261" s="3"/>
      <c r="F261" s="3"/>
      <c r="G261" s="3"/>
    </row>
    <row r="262" spans="1:7" x14ac:dyDescent="0.2">
      <c r="A262" s="3"/>
      <c r="B262" s="3"/>
      <c r="C262" s="3"/>
      <c r="D262" s="90" t="s">
        <v>638</v>
      </c>
      <c r="E262" s="3"/>
      <c r="F262" s="3"/>
      <c r="G262" s="3"/>
    </row>
    <row r="263" spans="1:7" x14ac:dyDescent="0.2">
      <c r="A263" s="3"/>
      <c r="B263" s="3"/>
      <c r="C263" s="3"/>
      <c r="E263" s="3"/>
      <c r="F263" s="3"/>
      <c r="G263" s="3"/>
    </row>
    <row r="264" spans="1:7" x14ac:dyDescent="0.2">
      <c r="A264" s="3"/>
      <c r="B264" s="3"/>
      <c r="C264" s="3"/>
      <c r="E264" s="3"/>
      <c r="F264" s="3"/>
      <c r="G264" s="3"/>
    </row>
    <row r="265" spans="1:7" x14ac:dyDescent="0.2">
      <c r="A265" s="3" t="s">
        <v>569</v>
      </c>
      <c r="B265" s="3"/>
      <c r="C265" s="3"/>
      <c r="E265" s="3" t="s">
        <v>569</v>
      </c>
      <c r="F265" s="3"/>
      <c r="G265" s="3"/>
    </row>
    <row r="266" spans="1:7" x14ac:dyDescent="0.2">
      <c r="A266" s="3"/>
      <c r="B266" s="3"/>
      <c r="C266" s="3"/>
      <c r="E266" s="3"/>
      <c r="F266" s="3"/>
      <c r="G266" s="3"/>
    </row>
    <row r="274" spans="1:8" x14ac:dyDescent="0.2">
      <c r="A274" s="1" t="s">
        <v>639</v>
      </c>
    </row>
    <row r="275" spans="1:8" x14ac:dyDescent="0.2">
      <c r="B275" s="87"/>
      <c r="C275" s="87" t="s">
        <v>640</v>
      </c>
      <c r="D275" s="87" t="s">
        <v>589</v>
      </c>
    </row>
    <row r="276" spans="1:8" x14ac:dyDescent="0.2">
      <c r="B276" s="92" t="s">
        <v>641</v>
      </c>
      <c r="C276" s="92">
        <v>0</v>
      </c>
      <c r="D276" s="92">
        <v>800</v>
      </c>
      <c r="F276" s="1" t="s">
        <v>642</v>
      </c>
    </row>
    <row r="277" spans="1:8" x14ac:dyDescent="0.2">
      <c r="B277" s="92" t="s">
        <v>643</v>
      </c>
      <c r="C277" s="92">
        <v>600</v>
      </c>
      <c r="D277" s="92">
        <v>0</v>
      </c>
      <c r="F277" s="1" t="s">
        <v>644</v>
      </c>
    </row>
    <row r="278" spans="1:8" x14ac:dyDescent="0.2">
      <c r="B278" s="91" t="s">
        <v>645</v>
      </c>
      <c r="C278" s="91">
        <v>0</v>
      </c>
      <c r="D278" s="91">
        <v>300</v>
      </c>
      <c r="F278" s="1" t="s">
        <v>646</v>
      </c>
    </row>
    <row r="279" spans="1:8" x14ac:dyDescent="0.2">
      <c r="B279" s="91" t="s">
        <v>647</v>
      </c>
      <c r="C279" s="91">
        <v>200</v>
      </c>
      <c r="D279" s="91">
        <v>0</v>
      </c>
      <c r="F279" s="1" t="s">
        <v>648</v>
      </c>
    </row>
    <row r="280" spans="1:8" x14ac:dyDescent="0.2">
      <c r="B280" s="91" t="s">
        <v>649</v>
      </c>
      <c r="C280" s="91">
        <v>300</v>
      </c>
      <c r="D280" s="91">
        <v>0</v>
      </c>
      <c r="F280" s="1" t="s">
        <v>650</v>
      </c>
    </row>
    <row r="281" spans="1:8" x14ac:dyDescent="0.2">
      <c r="B281" s="91" t="s">
        <v>651</v>
      </c>
      <c r="C281" s="91">
        <v>0</v>
      </c>
      <c r="D281" s="91">
        <v>200</v>
      </c>
      <c r="F281" s="1" t="s">
        <v>652</v>
      </c>
    </row>
    <row r="282" spans="1:8" x14ac:dyDescent="0.2">
      <c r="B282" s="87" t="s">
        <v>653</v>
      </c>
      <c r="C282" s="87">
        <v>300</v>
      </c>
      <c r="D282" s="87">
        <v>500</v>
      </c>
      <c r="F282" s="1" t="s">
        <v>654</v>
      </c>
    </row>
    <row r="283" spans="1:8" x14ac:dyDescent="0.2">
      <c r="B283" s="87" t="s">
        <v>655</v>
      </c>
      <c r="C283" s="87">
        <v>400</v>
      </c>
      <c r="D283" s="87">
        <v>200</v>
      </c>
      <c r="F283" s="1" t="s">
        <v>656</v>
      </c>
    </row>
    <row r="285" spans="1:8" x14ac:dyDescent="0.2">
      <c r="A285" s="16" t="s">
        <v>2302</v>
      </c>
      <c r="B285" s="16"/>
      <c r="C285" s="16"/>
      <c r="D285" s="16"/>
      <c r="E285" s="16"/>
      <c r="F285" s="16"/>
      <c r="G285" s="16"/>
      <c r="H285" s="16"/>
    </row>
    <row r="286" spans="1:8" x14ac:dyDescent="0.2">
      <c r="A286" s="1" t="s">
        <v>657</v>
      </c>
    </row>
    <row r="287" spans="1:8" x14ac:dyDescent="0.2">
      <c r="A287" s="1" t="s">
        <v>658</v>
      </c>
    </row>
    <row r="288" spans="1:8" x14ac:dyDescent="0.2">
      <c r="A288" s="1" t="s">
        <v>659</v>
      </c>
    </row>
    <row r="289" spans="1:1" x14ac:dyDescent="0.2">
      <c r="A289" s="1" t="s">
        <v>660</v>
      </c>
    </row>
    <row r="291" spans="1:1" x14ac:dyDescent="0.2">
      <c r="A291" s="1" t="s">
        <v>661</v>
      </c>
    </row>
    <row r="293" spans="1:1" x14ac:dyDescent="0.2">
      <c r="A293" s="1" t="s">
        <v>2309</v>
      </c>
    </row>
    <row r="294" spans="1:1" x14ac:dyDescent="0.2">
      <c r="A294" s="1" t="s">
        <v>662</v>
      </c>
    </row>
    <row r="296" spans="1:1" x14ac:dyDescent="0.2">
      <c r="A296" s="1" t="s">
        <v>117</v>
      </c>
    </row>
    <row r="297" spans="1:1" x14ac:dyDescent="0.2">
      <c r="A297" s="1" t="s">
        <v>663</v>
      </c>
    </row>
    <row r="298" spans="1:1" x14ac:dyDescent="0.2">
      <c r="A298" s="1" t="s">
        <v>664</v>
      </c>
    </row>
    <row r="299" spans="1:1" x14ac:dyDescent="0.2">
      <c r="A299" s="1" t="s">
        <v>665</v>
      </c>
    </row>
    <row r="300" spans="1:1" x14ac:dyDescent="0.2">
      <c r="A300" s="1" t="s">
        <v>666</v>
      </c>
    </row>
    <row r="301" spans="1:1" x14ac:dyDescent="0.2">
      <c r="A301" s="1" t="s">
        <v>667</v>
      </c>
    </row>
    <row r="302" spans="1:1" x14ac:dyDescent="0.2">
      <c r="A302" s="1" t="s">
        <v>668</v>
      </c>
    </row>
    <row r="303" spans="1:1" x14ac:dyDescent="0.2">
      <c r="A303" s="1" t="s">
        <v>669</v>
      </c>
    </row>
    <row r="305" spans="1:8" x14ac:dyDescent="0.2">
      <c r="A305" s="1" t="s">
        <v>670</v>
      </c>
    </row>
    <row r="306" spans="1:8" ht="17" thickBot="1" x14ac:dyDescent="0.25"/>
    <row r="307" spans="1:8" ht="17" thickBot="1" x14ac:dyDescent="0.25">
      <c r="A307" s="73" t="s">
        <v>663</v>
      </c>
      <c r="B307" s="51"/>
      <c r="C307" s="51"/>
      <c r="D307" s="51"/>
      <c r="E307" s="51"/>
      <c r="F307" s="51"/>
      <c r="G307" s="51"/>
      <c r="H307" s="52"/>
    </row>
    <row r="309" spans="1:8" x14ac:dyDescent="0.2">
      <c r="D309" s="15" t="s">
        <v>236</v>
      </c>
      <c r="E309" s="15" t="s">
        <v>236</v>
      </c>
    </row>
    <row r="310" spans="1:8" x14ac:dyDescent="0.2">
      <c r="D310" s="15" t="s">
        <v>1935</v>
      </c>
      <c r="E310" s="15" t="s">
        <v>1934</v>
      </c>
    </row>
    <row r="311" spans="1:8" x14ac:dyDescent="0.2">
      <c r="A311" s="15"/>
      <c r="B311" s="15" t="s">
        <v>47</v>
      </c>
      <c r="C311" s="15" t="s">
        <v>42</v>
      </c>
      <c r="D311" s="15" t="s">
        <v>2252</v>
      </c>
      <c r="E311" s="15" t="s">
        <v>2305</v>
      </c>
    </row>
    <row r="312" spans="1:8" x14ac:dyDescent="0.2">
      <c r="A312" s="15" t="s">
        <v>2303</v>
      </c>
      <c r="B312" s="15">
        <f>100*20</f>
        <v>2000</v>
      </c>
      <c r="C312" s="15">
        <f>100*4</f>
        <v>400</v>
      </c>
      <c r="D312" s="15">
        <f>C312/B312</f>
        <v>0.2</v>
      </c>
      <c r="E312" s="15">
        <f>1/D312</f>
        <v>5</v>
      </c>
    </row>
    <row r="313" spans="1:8" x14ac:dyDescent="0.2">
      <c r="A313" s="15" t="s">
        <v>2304</v>
      </c>
      <c r="B313" s="15">
        <f>500*10</f>
        <v>5000</v>
      </c>
      <c r="C313" s="15">
        <f>500*1</f>
        <v>500</v>
      </c>
      <c r="D313" s="15">
        <f>C313/B313</f>
        <v>0.1</v>
      </c>
      <c r="E313" s="15">
        <f>1/D313</f>
        <v>10</v>
      </c>
    </row>
    <row r="315" spans="1:8" x14ac:dyDescent="0.2">
      <c r="A315" s="4" t="s">
        <v>2306</v>
      </c>
      <c r="E315" s="4" t="s">
        <v>2307</v>
      </c>
    </row>
    <row r="316" spans="1:8" x14ac:dyDescent="0.2">
      <c r="A316" s="4"/>
    </row>
    <row r="317" spans="1:8" x14ac:dyDescent="0.2">
      <c r="D317" s="3"/>
    </row>
    <row r="325" spans="1:1" x14ac:dyDescent="0.2">
      <c r="A325" s="4" t="s">
        <v>2308</v>
      </c>
    </row>
    <row r="328" spans="1:1" x14ac:dyDescent="0.2">
      <c r="A328" s="1" t="s">
        <v>671</v>
      </c>
    </row>
    <row r="330" spans="1:1" x14ac:dyDescent="0.2">
      <c r="A330" s="1" t="s">
        <v>672</v>
      </c>
    </row>
    <row r="331" spans="1:1" x14ac:dyDescent="0.2">
      <c r="A331" s="1" t="s">
        <v>673</v>
      </c>
    </row>
    <row r="332" spans="1:1" x14ac:dyDescent="0.2">
      <c r="A332" s="1" t="s">
        <v>674</v>
      </c>
    </row>
    <row r="334" spans="1:1" x14ac:dyDescent="0.2">
      <c r="A334" s="1" t="s">
        <v>675</v>
      </c>
    </row>
    <row r="335" spans="1:1" x14ac:dyDescent="0.2">
      <c r="A335" s="1" t="s">
        <v>676</v>
      </c>
    </row>
    <row r="336" spans="1:1" x14ac:dyDescent="0.2">
      <c r="A336" s="1" t="s">
        <v>677</v>
      </c>
    </row>
    <row r="339" spans="1:9" x14ac:dyDescent="0.2">
      <c r="A339" s="4" t="s">
        <v>678</v>
      </c>
      <c r="D339" s="1" t="s">
        <v>679</v>
      </c>
      <c r="F339" s="4" t="s">
        <v>680</v>
      </c>
      <c r="I339" s="1" t="s">
        <v>679</v>
      </c>
    </row>
    <row r="348" spans="1:9" x14ac:dyDescent="0.2">
      <c r="E348" s="3" t="s">
        <v>569</v>
      </c>
    </row>
    <row r="353" spans="1:9" ht="17" thickBot="1" x14ac:dyDescent="0.25"/>
    <row r="354" spans="1:9" ht="17" thickBot="1" x14ac:dyDescent="0.25">
      <c r="A354" s="73" t="s">
        <v>664</v>
      </c>
      <c r="B354" s="51"/>
      <c r="C354" s="51"/>
      <c r="D354" s="51"/>
      <c r="E354" s="51"/>
      <c r="F354" s="51"/>
      <c r="G354" s="51"/>
      <c r="H354" s="52"/>
    </row>
    <row r="356" spans="1:9" x14ac:dyDescent="0.2">
      <c r="A356" s="1" t="s">
        <v>2314</v>
      </c>
    </row>
    <row r="357" spans="1:9" x14ac:dyDescent="0.2">
      <c r="A357" s="1" t="s">
        <v>2315</v>
      </c>
    </row>
    <row r="358" spans="1:9" x14ac:dyDescent="0.2">
      <c r="A358" s="1" t="s">
        <v>2316</v>
      </c>
    </row>
    <row r="360" spans="1:9" x14ac:dyDescent="0.2">
      <c r="A360" s="1" t="s">
        <v>2310</v>
      </c>
    </row>
    <row r="361" spans="1:9" x14ac:dyDescent="0.2">
      <c r="B361" s="1" t="s">
        <v>2311</v>
      </c>
    </row>
    <row r="362" spans="1:9" x14ac:dyDescent="0.2">
      <c r="C362" s="1" t="s">
        <v>2312</v>
      </c>
    </row>
    <row r="363" spans="1:9" x14ac:dyDescent="0.2">
      <c r="D363" s="1" t="s">
        <v>2313</v>
      </c>
    </row>
    <row r="365" spans="1:9" x14ac:dyDescent="0.2">
      <c r="A365" s="1" t="s">
        <v>2317</v>
      </c>
    </row>
    <row r="368" spans="1:9" x14ac:dyDescent="0.2">
      <c r="A368" s="4" t="s">
        <v>678</v>
      </c>
      <c r="D368" s="1" t="s">
        <v>679</v>
      </c>
      <c r="F368" s="4" t="s">
        <v>680</v>
      </c>
      <c r="I368" s="1" t="s">
        <v>679</v>
      </c>
    </row>
    <row r="377" spans="1:8" x14ac:dyDescent="0.2">
      <c r="E377" s="3" t="s">
        <v>569</v>
      </c>
    </row>
    <row r="380" spans="1:8" x14ac:dyDescent="0.2">
      <c r="A380" s="1" t="s">
        <v>681</v>
      </c>
      <c r="G380" s="1" t="s">
        <v>680</v>
      </c>
    </row>
    <row r="381" spans="1:8" x14ac:dyDescent="0.2">
      <c r="A381" s="1" t="s">
        <v>682</v>
      </c>
      <c r="G381" s="1" t="s">
        <v>683</v>
      </c>
    </row>
    <row r="382" spans="1:8" x14ac:dyDescent="0.2">
      <c r="C382" s="1" t="s">
        <v>684</v>
      </c>
      <c r="G382" s="1" t="s">
        <v>685</v>
      </c>
    </row>
    <row r="383" spans="1:8" x14ac:dyDescent="0.2">
      <c r="G383" s="1" t="s">
        <v>686</v>
      </c>
    </row>
    <row r="384" spans="1:8" x14ac:dyDescent="0.2">
      <c r="H384" s="1" t="s">
        <v>687</v>
      </c>
    </row>
    <row r="386" spans="1:8" x14ac:dyDescent="0.2">
      <c r="A386" s="1" t="s">
        <v>688</v>
      </c>
    </row>
    <row r="387" spans="1:8" x14ac:dyDescent="0.2">
      <c r="A387" s="1" t="s">
        <v>689</v>
      </c>
    </row>
    <row r="388" spans="1:8" ht="17" thickBot="1" x14ac:dyDescent="0.25"/>
    <row r="389" spans="1:8" ht="17" thickBot="1" x14ac:dyDescent="0.25">
      <c r="A389" s="73" t="s">
        <v>2318</v>
      </c>
      <c r="B389" s="51"/>
      <c r="C389" s="51"/>
      <c r="D389" s="51"/>
      <c r="E389" s="51"/>
      <c r="F389" s="51"/>
      <c r="G389" s="51"/>
      <c r="H389" s="52"/>
    </row>
    <row r="391" spans="1:8" x14ac:dyDescent="0.2">
      <c r="A391" s="1" t="s">
        <v>2319</v>
      </c>
    </row>
    <row r="392" spans="1:8" x14ac:dyDescent="0.2">
      <c r="A392" s="1" t="s">
        <v>2320</v>
      </c>
    </row>
    <row r="394" spans="1:8" x14ac:dyDescent="0.2">
      <c r="D394" s="15" t="s">
        <v>236</v>
      </c>
      <c r="E394" s="15" t="s">
        <v>236</v>
      </c>
    </row>
    <row r="395" spans="1:8" x14ac:dyDescent="0.2">
      <c r="D395" s="15" t="s">
        <v>1935</v>
      </c>
      <c r="E395" s="15" t="s">
        <v>1934</v>
      </c>
    </row>
    <row r="396" spans="1:8" x14ac:dyDescent="0.2">
      <c r="A396" s="15"/>
      <c r="B396" s="15" t="s">
        <v>47</v>
      </c>
      <c r="C396" s="15" t="s">
        <v>42</v>
      </c>
      <c r="D396" s="15" t="s">
        <v>2252</v>
      </c>
      <c r="E396" s="15" t="s">
        <v>2305</v>
      </c>
    </row>
    <row r="397" spans="1:8" x14ac:dyDescent="0.2">
      <c r="A397" s="15" t="s">
        <v>2303</v>
      </c>
      <c r="B397" s="15">
        <f>100*20</f>
        <v>2000</v>
      </c>
      <c r="C397" s="15">
        <f>100*4</f>
        <v>400</v>
      </c>
      <c r="D397" s="15">
        <f>C397/B397</f>
        <v>0.2</v>
      </c>
      <c r="E397" s="15">
        <f>1/D397</f>
        <v>5</v>
      </c>
    </row>
    <row r="398" spans="1:8" x14ac:dyDescent="0.2">
      <c r="A398" s="15" t="s">
        <v>2304</v>
      </c>
      <c r="B398" s="15">
        <f>500*10</f>
        <v>5000</v>
      </c>
      <c r="C398" s="15">
        <f>500*1</f>
        <v>500</v>
      </c>
      <c r="D398" s="15">
        <f>C398/B398</f>
        <v>0.1</v>
      </c>
      <c r="E398" s="15">
        <f>1/D398</f>
        <v>10</v>
      </c>
    </row>
    <row r="400" spans="1:8" x14ac:dyDescent="0.2">
      <c r="A400" s="1" t="s">
        <v>2321</v>
      </c>
    </row>
    <row r="402" spans="1:8" x14ac:dyDescent="0.2">
      <c r="A402" s="1" t="s">
        <v>2322</v>
      </c>
      <c r="B402" s="1" t="s">
        <v>2323</v>
      </c>
    </row>
    <row r="403" spans="1:8" x14ac:dyDescent="0.2">
      <c r="B403" s="1" t="s">
        <v>2324</v>
      </c>
    </row>
    <row r="405" spans="1:8" ht="28" x14ac:dyDescent="0.3">
      <c r="A405" s="290" t="s">
        <v>2325</v>
      </c>
    </row>
    <row r="407" spans="1:8" x14ac:dyDescent="0.2">
      <c r="A407" s="1" t="s">
        <v>690</v>
      </c>
    </row>
    <row r="408" spans="1:8" x14ac:dyDescent="0.2">
      <c r="A408" s="1" t="s">
        <v>691</v>
      </c>
    </row>
    <row r="410" spans="1:8" x14ac:dyDescent="0.2">
      <c r="C410" s="1" t="s">
        <v>692</v>
      </c>
      <c r="D410" s="1" t="s">
        <v>693</v>
      </c>
      <c r="E410" s="1" t="s">
        <v>694</v>
      </c>
    </row>
    <row r="411" spans="1:8" x14ac:dyDescent="0.2">
      <c r="A411" s="1" t="s">
        <v>569</v>
      </c>
      <c r="B411" s="1" t="s">
        <v>590</v>
      </c>
      <c r="C411" s="1">
        <v>0.2</v>
      </c>
      <c r="D411" s="2">
        <v>0.1</v>
      </c>
      <c r="E411" s="1" t="s">
        <v>695</v>
      </c>
    </row>
    <row r="412" spans="1:8" x14ac:dyDescent="0.2">
      <c r="A412" s="1" t="s">
        <v>696</v>
      </c>
      <c r="B412" s="1" t="s">
        <v>591</v>
      </c>
      <c r="C412" s="2">
        <f>1/C411</f>
        <v>5</v>
      </c>
      <c r="D412" s="1">
        <f>1/D411</f>
        <v>10</v>
      </c>
      <c r="E412" s="1" t="s">
        <v>697</v>
      </c>
    </row>
    <row r="413" spans="1:8" ht="17" thickBot="1" x14ac:dyDescent="0.25"/>
    <row r="414" spans="1:8" x14ac:dyDescent="0.2">
      <c r="A414" s="5" t="s">
        <v>666</v>
      </c>
      <c r="B414" s="6"/>
      <c r="C414" s="6"/>
      <c r="D414" s="6"/>
      <c r="E414" s="6"/>
      <c r="F414" s="6"/>
      <c r="G414" s="6"/>
      <c r="H414" s="7"/>
    </row>
    <row r="415" spans="1:8" ht="17" thickBot="1" x14ac:dyDescent="0.25">
      <c r="A415" s="10" t="s">
        <v>2326</v>
      </c>
      <c r="B415" s="11"/>
      <c r="C415" s="11"/>
      <c r="D415" s="11"/>
      <c r="E415" s="11"/>
      <c r="F415" s="11"/>
      <c r="G415" s="11"/>
      <c r="H415" s="13"/>
    </row>
    <row r="417" spans="1:6" x14ac:dyDescent="0.2">
      <c r="D417" s="15" t="s">
        <v>236</v>
      </c>
      <c r="E417" s="15" t="s">
        <v>236</v>
      </c>
    </row>
    <row r="418" spans="1:6" ht="34" x14ac:dyDescent="0.2">
      <c r="D418" s="20" t="s">
        <v>2328</v>
      </c>
      <c r="E418" s="20" t="s">
        <v>2327</v>
      </c>
    </row>
    <row r="419" spans="1:6" x14ac:dyDescent="0.2">
      <c r="A419" s="15"/>
      <c r="B419" s="15" t="s">
        <v>47</v>
      </c>
      <c r="C419" s="15" t="s">
        <v>42</v>
      </c>
      <c r="D419" s="15" t="s">
        <v>2252</v>
      </c>
      <c r="E419" s="15" t="s">
        <v>2305</v>
      </c>
    </row>
    <row r="420" spans="1:6" x14ac:dyDescent="0.2">
      <c r="A420" s="15" t="s">
        <v>2303</v>
      </c>
      <c r="B420" s="15">
        <f>100*20</f>
        <v>2000</v>
      </c>
      <c r="C420" s="15">
        <f>100*4</f>
        <v>400</v>
      </c>
      <c r="D420" s="15">
        <f>C420/B420</f>
        <v>0.2</v>
      </c>
      <c r="E420" s="15">
        <f>1/D420</f>
        <v>5</v>
      </c>
    </row>
    <row r="421" spans="1:6" x14ac:dyDescent="0.2">
      <c r="A421" s="15" t="s">
        <v>2304</v>
      </c>
      <c r="B421" s="15">
        <f>500*10</f>
        <v>5000</v>
      </c>
      <c r="C421" s="15">
        <f>500*1</f>
        <v>500</v>
      </c>
      <c r="D421" s="15">
        <f>C421/B421</f>
        <v>0.1</v>
      </c>
      <c r="E421" s="15">
        <f>1/D421</f>
        <v>10</v>
      </c>
    </row>
    <row r="423" spans="1:6" x14ac:dyDescent="0.2">
      <c r="A423" s="1" t="s">
        <v>2329</v>
      </c>
    </row>
    <row r="424" spans="1:6" x14ac:dyDescent="0.2">
      <c r="A424" s="1" t="s">
        <v>2330</v>
      </c>
      <c r="C424" s="1" t="s">
        <v>2331</v>
      </c>
      <c r="F424" s="1" t="s">
        <v>2334</v>
      </c>
    </row>
    <row r="426" spans="1:6" x14ac:dyDescent="0.2">
      <c r="A426" s="1" t="s">
        <v>2332</v>
      </c>
    </row>
    <row r="427" spans="1:6" x14ac:dyDescent="0.2">
      <c r="A427" s="1" t="s">
        <v>2333</v>
      </c>
    </row>
    <row r="430" spans="1:6" x14ac:dyDescent="0.2">
      <c r="A430" s="4" t="s">
        <v>2306</v>
      </c>
      <c r="E430" s="4" t="s">
        <v>2307</v>
      </c>
    </row>
    <row r="431" spans="1:6" x14ac:dyDescent="0.2">
      <c r="A431" s="4"/>
    </row>
    <row r="432" spans="1:6" x14ac:dyDescent="0.2">
      <c r="D432" s="3"/>
    </row>
    <row r="440" spans="3:10" ht="17" thickBot="1" x14ac:dyDescent="0.25">
      <c r="C440" s="87"/>
      <c r="D440" s="87" t="s">
        <v>2335</v>
      </c>
      <c r="E440" s="87" t="s">
        <v>2336</v>
      </c>
    </row>
    <row r="441" spans="3:10" x14ac:dyDescent="0.2">
      <c r="C441" s="87" t="s">
        <v>2337</v>
      </c>
      <c r="D441" s="87">
        <v>400</v>
      </c>
      <c r="E441" s="291"/>
      <c r="F441" s="350" t="s">
        <v>2340</v>
      </c>
      <c r="G441" s="351"/>
      <c r="H441" s="351"/>
      <c r="I441" s="351"/>
      <c r="J441" s="352"/>
    </row>
    <row r="442" spans="3:10" ht="17" thickBot="1" x14ac:dyDescent="0.25">
      <c r="C442" s="292" t="s">
        <v>2338</v>
      </c>
      <c r="D442" s="293"/>
      <c r="E442" s="280">
        <v>5000</v>
      </c>
      <c r="F442" s="353"/>
      <c r="G442" s="354"/>
      <c r="H442" s="354"/>
      <c r="I442" s="354"/>
      <c r="J442" s="355"/>
    </row>
    <row r="443" spans="3:10" ht="17" thickBot="1" x14ac:dyDescent="0.25">
      <c r="C443" s="87" t="s">
        <v>2342</v>
      </c>
      <c r="D443" s="294">
        <f>400-1/6*1000</f>
        <v>233.33333333333334</v>
      </c>
      <c r="E443" s="294">
        <f>833.33-1/6*1000</f>
        <v>666.66333333333341</v>
      </c>
      <c r="F443" s="1" t="s">
        <v>2343</v>
      </c>
    </row>
    <row r="444" spans="3:10" ht="17" thickBot="1" x14ac:dyDescent="0.25">
      <c r="C444" s="87" t="s">
        <v>2339</v>
      </c>
      <c r="D444" s="87">
        <v>1000</v>
      </c>
      <c r="E444" s="87">
        <v>1000</v>
      </c>
      <c r="F444" s="51" t="s">
        <v>2341</v>
      </c>
      <c r="G444" s="51"/>
      <c r="H444" s="51"/>
      <c r="I444" s="51"/>
      <c r="J444" s="52"/>
    </row>
    <row r="445" spans="3:10" x14ac:dyDescent="0.2">
      <c r="C445" s="87" t="s">
        <v>2344</v>
      </c>
      <c r="D445" s="294">
        <f>D441-D443</f>
        <v>166.66666666666666</v>
      </c>
      <c r="E445" s="87"/>
      <c r="F445" s="1" t="s">
        <v>2345</v>
      </c>
    </row>
    <row r="446" spans="3:10" x14ac:dyDescent="0.2">
      <c r="C446" s="87" t="s">
        <v>2346</v>
      </c>
      <c r="D446" s="87"/>
      <c r="E446" s="87">
        <f>E442-E444</f>
        <v>4000</v>
      </c>
    </row>
    <row r="456" spans="1:1" x14ac:dyDescent="0.2">
      <c r="A456" s="1" t="s">
        <v>2325</v>
      </c>
    </row>
    <row r="464" spans="1:1" x14ac:dyDescent="0.2">
      <c r="A464" s="1" t="s">
        <v>698</v>
      </c>
    </row>
    <row r="465" spans="1:8" x14ac:dyDescent="0.2">
      <c r="A465" s="1" t="s">
        <v>699</v>
      </c>
    </row>
    <row r="466" spans="1:8" x14ac:dyDescent="0.2">
      <c r="A466" s="1" t="s">
        <v>700</v>
      </c>
    </row>
    <row r="467" spans="1:8" x14ac:dyDescent="0.2">
      <c r="A467" s="1" t="s">
        <v>701</v>
      </c>
    </row>
    <row r="468" spans="1:8" x14ac:dyDescent="0.2">
      <c r="A468" s="1" t="s">
        <v>702</v>
      </c>
    </row>
    <row r="470" spans="1:8" x14ac:dyDescent="0.2">
      <c r="A470" s="1" t="s">
        <v>703</v>
      </c>
    </row>
    <row r="471" spans="1:8" x14ac:dyDescent="0.2">
      <c r="A471" s="1" t="s">
        <v>704</v>
      </c>
    </row>
    <row r="472" spans="1:8" x14ac:dyDescent="0.2">
      <c r="A472" s="1" t="s">
        <v>705</v>
      </c>
    </row>
    <row r="473" spans="1:8" x14ac:dyDescent="0.2">
      <c r="A473" s="1" t="s">
        <v>706</v>
      </c>
    </row>
    <row r="474" spans="1:8" x14ac:dyDescent="0.2">
      <c r="A474" s="1" t="s">
        <v>707</v>
      </c>
    </row>
    <row r="476" spans="1:8" x14ac:dyDescent="0.2">
      <c r="A476" s="1" t="s">
        <v>708</v>
      </c>
    </row>
    <row r="477" spans="1:8" x14ac:dyDescent="0.2">
      <c r="A477" s="1" t="s">
        <v>709</v>
      </c>
    </row>
    <row r="478" spans="1:8" x14ac:dyDescent="0.2">
      <c r="A478" s="1" t="s">
        <v>710</v>
      </c>
      <c r="F478" s="88">
        <f>5000/6</f>
        <v>833.33333333333337</v>
      </c>
      <c r="G478" s="1" t="s">
        <v>711</v>
      </c>
      <c r="H478" s="1" t="s">
        <v>712</v>
      </c>
    </row>
    <row r="479" spans="1:8" x14ac:dyDescent="0.2">
      <c r="A479" s="1" t="s">
        <v>713</v>
      </c>
    </row>
    <row r="481" spans="1:9" x14ac:dyDescent="0.2">
      <c r="A481" s="4" t="s">
        <v>678</v>
      </c>
      <c r="D481" s="1" t="s">
        <v>679</v>
      </c>
      <c r="F481" s="4" t="s">
        <v>680</v>
      </c>
      <c r="I481" s="1" t="s">
        <v>679</v>
      </c>
    </row>
    <row r="490" spans="1:9" x14ac:dyDescent="0.2">
      <c r="E490" s="3" t="s">
        <v>569</v>
      </c>
    </row>
    <row r="493" spans="1:9" x14ac:dyDescent="0.2">
      <c r="A493" s="1" t="s">
        <v>714</v>
      </c>
    </row>
    <row r="494" spans="1:9" x14ac:dyDescent="0.2">
      <c r="A494" s="1" t="s">
        <v>715</v>
      </c>
    </row>
    <row r="495" spans="1:9" x14ac:dyDescent="0.2">
      <c r="A495" s="1" t="s">
        <v>716</v>
      </c>
    </row>
    <row r="497" spans="1:9" x14ac:dyDescent="0.2">
      <c r="A497" s="1" t="s">
        <v>717</v>
      </c>
      <c r="G497" s="1" t="s">
        <v>718</v>
      </c>
    </row>
    <row r="498" spans="1:9" x14ac:dyDescent="0.2">
      <c r="A498" s="1" t="s">
        <v>719</v>
      </c>
      <c r="G498" s="1" t="s">
        <v>720</v>
      </c>
    </row>
    <row r="499" spans="1:9" x14ac:dyDescent="0.2">
      <c r="A499" s="1" t="s">
        <v>721</v>
      </c>
      <c r="G499" s="1" t="s">
        <v>722</v>
      </c>
    </row>
    <row r="500" spans="1:9" x14ac:dyDescent="0.2">
      <c r="A500" s="88">
        <f>400-1000/6</f>
        <v>233.33333333333334</v>
      </c>
      <c r="C500" s="1" t="s">
        <v>723</v>
      </c>
      <c r="G500" s="88">
        <f>833.33-1000/6</f>
        <v>666.66333333333341</v>
      </c>
      <c r="I500" s="1" t="s">
        <v>724</v>
      </c>
    </row>
    <row r="501" spans="1:9" x14ac:dyDescent="0.2">
      <c r="C501" s="1" t="s">
        <v>725</v>
      </c>
    </row>
    <row r="503" spans="1:9" x14ac:dyDescent="0.2">
      <c r="A503" s="1" t="s">
        <v>726</v>
      </c>
      <c r="G503" s="1" t="s">
        <v>726</v>
      </c>
    </row>
    <row r="504" spans="1:9" x14ac:dyDescent="0.2">
      <c r="A504" s="1" t="s">
        <v>727</v>
      </c>
      <c r="G504" s="1" t="s">
        <v>728</v>
      </c>
    </row>
    <row r="505" spans="1:9" ht="17" thickBot="1" x14ac:dyDescent="0.25"/>
    <row r="506" spans="1:9" ht="17" thickBot="1" x14ac:dyDescent="0.25">
      <c r="A506" s="73" t="s">
        <v>729</v>
      </c>
      <c r="B506" s="51"/>
      <c r="C506" s="51"/>
      <c r="D506" s="51"/>
      <c r="E506" s="51"/>
      <c r="F506" s="51"/>
      <c r="G506" s="51"/>
      <c r="H506" s="52"/>
    </row>
    <row r="508" spans="1:9" x14ac:dyDescent="0.2">
      <c r="A508" s="1" t="s">
        <v>730</v>
      </c>
    </row>
    <row r="509" spans="1:9" x14ac:dyDescent="0.2">
      <c r="A509" s="1" t="s">
        <v>731</v>
      </c>
    </row>
    <row r="510" spans="1:9" x14ac:dyDescent="0.2">
      <c r="D510" s="1" t="s">
        <v>732</v>
      </c>
      <c r="F510" s="1" t="s">
        <v>733</v>
      </c>
    </row>
    <row r="511" spans="1:9" x14ac:dyDescent="0.2">
      <c r="D511" s="1" t="s">
        <v>734</v>
      </c>
      <c r="F511" s="1" t="s">
        <v>735</v>
      </c>
    </row>
    <row r="513" spans="1:4" x14ac:dyDescent="0.2">
      <c r="A513" s="1" t="s">
        <v>736</v>
      </c>
    </row>
    <row r="514" spans="1:4" x14ac:dyDescent="0.2">
      <c r="A514" s="1" t="s">
        <v>737</v>
      </c>
    </row>
    <row r="515" spans="1:4" x14ac:dyDescent="0.2">
      <c r="A515" s="1" t="s">
        <v>738</v>
      </c>
    </row>
    <row r="516" spans="1:4" x14ac:dyDescent="0.2">
      <c r="A516" s="1" t="s">
        <v>739</v>
      </c>
    </row>
    <row r="518" spans="1:4" x14ac:dyDescent="0.2">
      <c r="C518" s="1" t="s">
        <v>692</v>
      </c>
      <c r="D518" s="1" t="s">
        <v>693</v>
      </c>
    </row>
    <row r="519" spans="1:4" x14ac:dyDescent="0.2">
      <c r="A519" s="1" t="s">
        <v>569</v>
      </c>
      <c r="B519" s="1" t="s">
        <v>590</v>
      </c>
      <c r="C519" s="1">
        <v>0.2</v>
      </c>
      <c r="D519" s="1">
        <v>0.1</v>
      </c>
    </row>
    <row r="520" spans="1:4" x14ac:dyDescent="0.2">
      <c r="A520" s="1" t="s">
        <v>696</v>
      </c>
      <c r="B520" s="1" t="s">
        <v>591</v>
      </c>
      <c r="C520" s="1">
        <f>1/C519</f>
        <v>5</v>
      </c>
      <c r="D520" s="1">
        <f>1/D519</f>
        <v>10</v>
      </c>
    </row>
    <row r="522" spans="1:4" x14ac:dyDescent="0.2">
      <c r="A522" s="1" t="s">
        <v>740</v>
      </c>
    </row>
    <row r="523" spans="1:4" x14ac:dyDescent="0.2">
      <c r="A523" s="1" t="s">
        <v>741</v>
      </c>
    </row>
    <row r="524" spans="1:4" x14ac:dyDescent="0.2">
      <c r="A524" s="1" t="s">
        <v>742</v>
      </c>
    </row>
    <row r="525" spans="1:4" x14ac:dyDescent="0.2">
      <c r="C525" s="1" t="s">
        <v>743</v>
      </c>
      <c r="D525" s="1" t="s">
        <v>744</v>
      </c>
    </row>
    <row r="526" spans="1:4" x14ac:dyDescent="0.2">
      <c r="C526" s="1" t="s">
        <v>745</v>
      </c>
      <c r="D526" s="1" t="s">
        <v>746</v>
      </c>
    </row>
    <row r="528" spans="1:4" x14ac:dyDescent="0.2">
      <c r="A528" s="4"/>
      <c r="D528" s="1" t="s">
        <v>679</v>
      </c>
    </row>
    <row r="530" spans="6:6" x14ac:dyDescent="0.2">
      <c r="F530" s="1" t="s">
        <v>747</v>
      </c>
    </row>
    <row r="531" spans="6:6" x14ac:dyDescent="0.2">
      <c r="F531" s="1" t="s">
        <v>748</v>
      </c>
    </row>
    <row r="532" spans="6:6" x14ac:dyDescent="0.2">
      <c r="F532" s="1" t="s">
        <v>749</v>
      </c>
    </row>
    <row r="533" spans="6:6" x14ac:dyDescent="0.2">
      <c r="F533" s="1" t="s">
        <v>750</v>
      </c>
    </row>
    <row r="534" spans="6:6" x14ac:dyDescent="0.2">
      <c r="F534" s="1" t="s">
        <v>751</v>
      </c>
    </row>
    <row r="535" spans="6:6" x14ac:dyDescent="0.2">
      <c r="F535" s="1" t="s">
        <v>752</v>
      </c>
    </row>
    <row r="536" spans="6:6" x14ac:dyDescent="0.2">
      <c r="F536" s="1" t="s">
        <v>753</v>
      </c>
    </row>
    <row r="538" spans="6:6" x14ac:dyDescent="0.2">
      <c r="F538" s="1" t="s">
        <v>754</v>
      </c>
    </row>
    <row r="539" spans="6:6" x14ac:dyDescent="0.2">
      <c r="F539" s="1" t="s">
        <v>755</v>
      </c>
    </row>
    <row r="540" spans="6:6" x14ac:dyDescent="0.2">
      <c r="F540" s="1" t="s">
        <v>756</v>
      </c>
    </row>
    <row r="541" spans="6:6" x14ac:dyDescent="0.2">
      <c r="F541" s="1" t="s">
        <v>757</v>
      </c>
    </row>
    <row r="543" spans="6:6" x14ac:dyDescent="0.2">
      <c r="F543" s="1" t="s">
        <v>758</v>
      </c>
    </row>
    <row r="544" spans="6:6" x14ac:dyDescent="0.2">
      <c r="F544" s="1" t="s">
        <v>759</v>
      </c>
    </row>
    <row r="545" spans="6:6" x14ac:dyDescent="0.2">
      <c r="F545" s="1" t="s">
        <v>760</v>
      </c>
    </row>
    <row r="546" spans="6:6" x14ac:dyDescent="0.2">
      <c r="F546" s="1" t="s">
        <v>761</v>
      </c>
    </row>
  </sheetData>
  <mergeCells count="1">
    <mergeCell ref="F441:J442"/>
  </mergeCells>
  <pageMargins left="0.7" right="0.7" top="0.75" bottom="0.75" header="0.3" footer="0.3"/>
  <pageSetup paperSize="9" orientation="portrait" horizontalDpi="0" verticalDpi="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AC46-73D4-CA4B-96AA-E34AD927E74A}">
  <dimension ref="A1:K598"/>
  <sheetViews>
    <sheetView rightToLeft="1" zoomScale="307" workbookViewId="0">
      <selection activeCell="E384" sqref="E384"/>
    </sheetView>
  </sheetViews>
  <sheetFormatPr baseColWidth="10" defaultColWidth="10.83203125" defaultRowHeight="16" x14ac:dyDescent="0.2"/>
  <cols>
    <col min="1" max="16384" width="10.83203125" style="1"/>
  </cols>
  <sheetData>
    <row r="1" spans="1:8" x14ac:dyDescent="0.2">
      <c r="A1" s="4" t="s">
        <v>2348</v>
      </c>
      <c r="B1" s="4"/>
      <c r="C1" s="4"/>
      <c r="D1" s="4"/>
      <c r="E1" s="4"/>
      <c r="F1" s="4"/>
      <c r="G1" s="14"/>
      <c r="H1" s="14">
        <v>45636</v>
      </c>
    </row>
    <row r="3" spans="1:8" x14ac:dyDescent="0.2">
      <c r="A3" s="1" t="s">
        <v>2349</v>
      </c>
    </row>
    <row r="4" spans="1:8" ht="17" thickBot="1" x14ac:dyDescent="0.25"/>
    <row r="5" spans="1:8" x14ac:dyDescent="0.2">
      <c r="A5" s="12" t="s">
        <v>762</v>
      </c>
      <c r="B5" s="6"/>
      <c r="C5" s="6"/>
      <c r="D5" s="6"/>
      <c r="E5" s="6"/>
      <c r="F5" s="6"/>
      <c r="G5" s="6"/>
      <c r="H5" s="7"/>
    </row>
    <row r="6" spans="1:8" x14ac:dyDescent="0.2">
      <c r="A6" s="8" t="s">
        <v>763</v>
      </c>
      <c r="H6" s="9"/>
    </row>
    <row r="7" spans="1:8" x14ac:dyDescent="0.2">
      <c r="A7" s="8" t="s">
        <v>764</v>
      </c>
      <c r="H7" s="9"/>
    </row>
    <row r="8" spans="1:8" x14ac:dyDescent="0.2">
      <c r="A8" s="8" t="s">
        <v>765</v>
      </c>
      <c r="H8" s="9"/>
    </row>
    <row r="9" spans="1:8" x14ac:dyDescent="0.2">
      <c r="A9" s="8" t="s">
        <v>766</v>
      </c>
      <c r="H9" s="9"/>
    </row>
    <row r="10" spans="1:8" x14ac:dyDescent="0.2">
      <c r="A10" s="8" t="s">
        <v>767</v>
      </c>
      <c r="H10" s="9"/>
    </row>
    <row r="11" spans="1:8" ht="17" thickBot="1" x14ac:dyDescent="0.25">
      <c r="A11" s="10" t="s">
        <v>768</v>
      </c>
      <c r="B11" s="11"/>
      <c r="C11" s="11"/>
      <c r="D11" s="11"/>
      <c r="E11" s="11"/>
      <c r="F11" s="11"/>
      <c r="G11" s="11"/>
      <c r="H11" s="13"/>
    </row>
    <row r="12" spans="1:8" ht="17" thickBot="1" x14ac:dyDescent="0.25"/>
    <row r="13" spans="1:8" x14ac:dyDescent="0.2">
      <c r="A13" s="12" t="s">
        <v>769</v>
      </c>
      <c r="B13" s="6"/>
      <c r="C13" s="6"/>
      <c r="D13" s="6"/>
      <c r="E13" s="6"/>
      <c r="F13" s="6"/>
      <c r="G13" s="6"/>
      <c r="H13" s="7"/>
    </row>
    <row r="14" spans="1:8" x14ac:dyDescent="0.2">
      <c r="A14" s="8" t="s">
        <v>770</v>
      </c>
      <c r="H14" s="9"/>
    </row>
    <row r="15" spans="1:8" x14ac:dyDescent="0.2">
      <c r="A15" s="8" t="s">
        <v>771</v>
      </c>
      <c r="H15" s="9"/>
    </row>
    <row r="16" spans="1:8" x14ac:dyDescent="0.2">
      <c r="A16" s="8" t="s">
        <v>772</v>
      </c>
      <c r="H16" s="9"/>
    </row>
    <row r="17" spans="1:8" x14ac:dyDescent="0.2">
      <c r="A17" s="8" t="s">
        <v>773</v>
      </c>
      <c r="H17" s="9"/>
    </row>
    <row r="18" spans="1:8" x14ac:dyDescent="0.2">
      <c r="A18" s="8" t="s">
        <v>774</v>
      </c>
      <c r="H18" s="9"/>
    </row>
    <row r="19" spans="1:8" x14ac:dyDescent="0.2">
      <c r="A19" s="8" t="s">
        <v>775</v>
      </c>
      <c r="H19" s="9"/>
    </row>
    <row r="20" spans="1:8" x14ac:dyDescent="0.2">
      <c r="A20" s="8" t="s">
        <v>776</v>
      </c>
      <c r="H20" s="9"/>
    </row>
    <row r="21" spans="1:8" x14ac:dyDescent="0.2">
      <c r="A21" s="8" t="s">
        <v>777</v>
      </c>
      <c r="H21" s="9"/>
    </row>
    <row r="22" spans="1:8" x14ac:dyDescent="0.2">
      <c r="A22" s="8" t="s">
        <v>778</v>
      </c>
      <c r="H22" s="9"/>
    </row>
    <row r="23" spans="1:8" x14ac:dyDescent="0.2">
      <c r="A23" s="8" t="s">
        <v>779</v>
      </c>
      <c r="H23" s="9"/>
    </row>
    <row r="24" spans="1:8" x14ac:dyDescent="0.2">
      <c r="A24" s="8" t="s">
        <v>780</v>
      </c>
      <c r="H24" s="9"/>
    </row>
    <row r="25" spans="1:8" ht="17" thickBot="1" x14ac:dyDescent="0.25">
      <c r="A25" s="10" t="s">
        <v>781</v>
      </c>
      <c r="B25" s="11"/>
      <c r="C25" s="11"/>
      <c r="D25" s="11"/>
      <c r="E25" s="11"/>
      <c r="F25" s="11"/>
      <c r="G25" s="11"/>
      <c r="H25" s="13"/>
    </row>
    <row r="27" spans="1:8" x14ac:dyDescent="0.2">
      <c r="A27" s="2" t="s">
        <v>782</v>
      </c>
      <c r="B27" s="2"/>
      <c r="C27" s="2"/>
      <c r="D27" s="2"/>
      <c r="E27" s="2"/>
      <c r="F27" s="2"/>
      <c r="G27" s="2"/>
      <c r="H27" s="2"/>
    </row>
    <row r="28" spans="1:8" x14ac:dyDescent="0.2">
      <c r="A28" s="1" t="s">
        <v>783</v>
      </c>
    </row>
    <row r="29" spans="1:8" x14ac:dyDescent="0.2">
      <c r="A29" s="1" t="s">
        <v>784</v>
      </c>
    </row>
    <row r="30" spans="1:8" x14ac:dyDescent="0.2">
      <c r="A30" s="1" t="s">
        <v>785</v>
      </c>
    </row>
    <row r="32" spans="1:8" ht="17" thickBot="1" x14ac:dyDescent="0.25">
      <c r="B32" s="1" t="s">
        <v>786</v>
      </c>
      <c r="D32" s="110"/>
      <c r="E32" s="110" t="s">
        <v>787</v>
      </c>
      <c r="F32" s="110"/>
      <c r="G32" s="110"/>
      <c r="H32" s="110"/>
    </row>
    <row r="33" spans="1:10" x14ac:dyDescent="0.2">
      <c r="B33" s="1" t="s">
        <v>500</v>
      </c>
      <c r="C33" s="1" t="s">
        <v>788</v>
      </c>
      <c r="D33" s="110"/>
      <c r="E33" s="110" t="s">
        <v>500</v>
      </c>
      <c r="F33" s="110" t="s">
        <v>788</v>
      </c>
      <c r="G33" s="110"/>
      <c r="H33" s="273" t="s">
        <v>2350</v>
      </c>
      <c r="I33" s="6"/>
      <c r="J33" s="7"/>
    </row>
    <row r="34" spans="1:10" x14ac:dyDescent="0.2">
      <c r="B34" s="1">
        <v>1</v>
      </c>
      <c r="C34" s="1">
        <v>15</v>
      </c>
      <c r="E34" s="1">
        <v>1</v>
      </c>
      <c r="F34" s="1">
        <v>20</v>
      </c>
      <c r="H34" s="8" t="s">
        <v>2351</v>
      </c>
      <c r="J34" s="9"/>
    </row>
    <row r="35" spans="1:10" x14ac:dyDescent="0.2">
      <c r="B35" s="1">
        <f>B34+1</f>
        <v>2</v>
      </c>
      <c r="C35" s="1">
        <v>27</v>
      </c>
      <c r="E35" s="1">
        <f>E34+1</f>
        <v>2</v>
      </c>
      <c r="F35" s="1">
        <v>35</v>
      </c>
      <c r="H35" s="8" t="s">
        <v>2352</v>
      </c>
      <c r="J35" s="9"/>
    </row>
    <row r="36" spans="1:10" x14ac:dyDescent="0.2">
      <c r="B36" s="1">
        <f t="shared" ref="B36:B40" si="0">B35+1</f>
        <v>3</v>
      </c>
      <c r="C36" s="1">
        <v>37</v>
      </c>
      <c r="E36" s="1">
        <f t="shared" ref="E36:E40" si="1">E35+1</f>
        <v>3</v>
      </c>
      <c r="F36" s="1">
        <v>43</v>
      </c>
      <c r="H36" s="8" t="s">
        <v>2353</v>
      </c>
      <c r="J36" s="9"/>
    </row>
    <row r="37" spans="1:10" x14ac:dyDescent="0.2">
      <c r="B37" s="1">
        <f t="shared" si="0"/>
        <v>4</v>
      </c>
      <c r="C37" s="1">
        <v>44</v>
      </c>
      <c r="E37" s="1">
        <f t="shared" si="1"/>
        <v>4</v>
      </c>
      <c r="F37" s="1">
        <v>48</v>
      </c>
      <c r="H37" s="8" t="s">
        <v>2354</v>
      </c>
      <c r="J37" s="9"/>
    </row>
    <row r="38" spans="1:10" x14ac:dyDescent="0.2">
      <c r="B38" s="1">
        <f t="shared" si="0"/>
        <v>5</v>
      </c>
      <c r="C38" s="1">
        <v>49</v>
      </c>
      <c r="E38" s="1">
        <f t="shared" si="1"/>
        <v>5</v>
      </c>
      <c r="F38" s="1">
        <v>50</v>
      </c>
      <c r="H38" s="8" t="s">
        <v>2355</v>
      </c>
      <c r="J38" s="9"/>
    </row>
    <row r="39" spans="1:10" ht="17" thickBot="1" x14ac:dyDescent="0.25">
      <c r="B39" s="1">
        <f t="shared" si="0"/>
        <v>6</v>
      </c>
      <c r="C39" s="1">
        <v>51</v>
      </c>
      <c r="E39" s="1">
        <f t="shared" si="1"/>
        <v>6</v>
      </c>
      <c r="F39" s="1">
        <v>50</v>
      </c>
      <c r="H39" s="10" t="s">
        <v>2356</v>
      </c>
      <c r="I39" s="11"/>
      <c r="J39" s="13"/>
    </row>
    <row r="40" spans="1:10" x14ac:dyDescent="0.2">
      <c r="B40" s="1">
        <f t="shared" si="0"/>
        <v>7</v>
      </c>
      <c r="C40" s="1">
        <v>52</v>
      </c>
      <c r="E40" s="1">
        <f t="shared" si="1"/>
        <v>7</v>
      </c>
      <c r="F40" s="1">
        <v>49</v>
      </c>
    </row>
    <row r="42" spans="1:10" ht="34" customHeight="1" x14ac:dyDescent="0.2">
      <c r="A42" s="366" t="s">
        <v>2368</v>
      </c>
      <c r="B42" s="366"/>
      <c r="C42" s="366"/>
      <c r="D42" s="366"/>
      <c r="E42" s="366"/>
      <c r="F42" s="366"/>
      <c r="G42" s="366"/>
      <c r="H42" s="366"/>
      <c r="I42" s="1" t="s">
        <v>2357</v>
      </c>
    </row>
    <row r="43" spans="1:10" ht="17" thickBot="1" x14ac:dyDescent="0.25">
      <c r="B43" s="364" t="s">
        <v>786</v>
      </c>
      <c r="C43" s="364"/>
      <c r="D43" s="364"/>
      <c r="E43" s="365" t="s">
        <v>787</v>
      </c>
      <c r="F43" s="365"/>
      <c r="G43" s="365"/>
      <c r="I43" s="1" t="s">
        <v>2358</v>
      </c>
    </row>
    <row r="44" spans="1:10" x14ac:dyDescent="0.2">
      <c r="C44" s="3" t="s">
        <v>789</v>
      </c>
      <c r="D44" s="95" t="s">
        <v>790</v>
      </c>
      <c r="F44" s="3" t="s">
        <v>789</v>
      </c>
      <c r="G44" s="95" t="s">
        <v>790</v>
      </c>
      <c r="I44" s="1" t="s">
        <v>2359</v>
      </c>
    </row>
    <row r="45" spans="1:10" x14ac:dyDescent="0.2">
      <c r="B45" s="3" t="s">
        <v>500</v>
      </c>
      <c r="C45" s="3" t="s">
        <v>788</v>
      </c>
      <c r="D45" s="96" t="s">
        <v>791</v>
      </c>
      <c r="E45" s="3" t="s">
        <v>500</v>
      </c>
      <c r="F45" s="3" t="s">
        <v>788</v>
      </c>
      <c r="G45" s="96" t="s">
        <v>791</v>
      </c>
      <c r="I45" s="1" t="s">
        <v>2360</v>
      </c>
    </row>
    <row r="46" spans="1:10" x14ac:dyDescent="0.2">
      <c r="B46" s="3">
        <v>1</v>
      </c>
      <c r="C46" s="3">
        <v>15</v>
      </c>
      <c r="D46" s="100">
        <f>C46</f>
        <v>15</v>
      </c>
      <c r="E46" s="3">
        <v>1</v>
      </c>
      <c r="F46" s="3">
        <v>20</v>
      </c>
      <c r="G46" s="100">
        <f>F46</f>
        <v>20</v>
      </c>
    </row>
    <row r="47" spans="1:10" x14ac:dyDescent="0.2">
      <c r="B47" s="103">
        <f>B46+1</f>
        <v>2</v>
      </c>
      <c r="C47" s="103">
        <v>27</v>
      </c>
      <c r="D47" s="100">
        <f>C47-C46</f>
        <v>12</v>
      </c>
      <c r="E47" s="103">
        <f>E46+1</f>
        <v>2</v>
      </c>
      <c r="F47" s="103">
        <v>35</v>
      </c>
      <c r="G47" s="100">
        <f>F47-F46</f>
        <v>15</v>
      </c>
    </row>
    <row r="48" spans="1:10" x14ac:dyDescent="0.2">
      <c r="B48" s="103">
        <f t="shared" ref="B48:B52" si="2">B47+1</f>
        <v>3</v>
      </c>
      <c r="C48" s="103">
        <v>37</v>
      </c>
      <c r="D48" s="100">
        <f>C48-C47</f>
        <v>10</v>
      </c>
      <c r="E48" s="103">
        <f t="shared" ref="E48:E52" si="3">E47+1</f>
        <v>3</v>
      </c>
      <c r="F48" s="103">
        <v>43</v>
      </c>
      <c r="G48" s="100">
        <f t="shared" ref="G48:G52" si="4">F48-F47</f>
        <v>8</v>
      </c>
    </row>
    <row r="49" spans="1:9" x14ac:dyDescent="0.2">
      <c r="B49" s="103">
        <f t="shared" si="2"/>
        <v>4</v>
      </c>
      <c r="C49" s="103">
        <v>44</v>
      </c>
      <c r="D49" s="100">
        <f t="shared" ref="D49:D52" si="5">C49-C48</f>
        <v>7</v>
      </c>
      <c r="E49" s="103">
        <f t="shared" si="3"/>
        <v>4</v>
      </c>
      <c r="F49" s="103">
        <v>48</v>
      </c>
      <c r="G49" s="100">
        <f t="shared" si="4"/>
        <v>5</v>
      </c>
    </row>
    <row r="50" spans="1:9" x14ac:dyDescent="0.2">
      <c r="B50" s="103">
        <f t="shared" si="2"/>
        <v>5</v>
      </c>
      <c r="C50" s="103">
        <v>49</v>
      </c>
      <c r="D50" s="100">
        <f t="shared" si="5"/>
        <v>5</v>
      </c>
      <c r="E50" s="103">
        <f t="shared" si="3"/>
        <v>5</v>
      </c>
      <c r="F50" s="103">
        <v>50</v>
      </c>
      <c r="G50" s="100">
        <f t="shared" si="4"/>
        <v>2</v>
      </c>
      <c r="I50" s="1" t="s">
        <v>2361</v>
      </c>
    </row>
    <row r="51" spans="1:9" x14ac:dyDescent="0.2">
      <c r="B51" s="103">
        <f t="shared" si="2"/>
        <v>6</v>
      </c>
      <c r="C51" s="103">
        <v>51</v>
      </c>
      <c r="D51" s="100">
        <f t="shared" si="5"/>
        <v>2</v>
      </c>
      <c r="E51" s="103">
        <f t="shared" si="3"/>
        <v>6</v>
      </c>
      <c r="F51" s="103">
        <v>50</v>
      </c>
      <c r="G51" s="100">
        <f t="shared" si="4"/>
        <v>0</v>
      </c>
      <c r="I51" s="1" t="s">
        <v>2362</v>
      </c>
    </row>
    <row r="52" spans="1:9" ht="17" thickBot="1" x14ac:dyDescent="0.25">
      <c r="B52" s="103">
        <f t="shared" si="2"/>
        <v>7</v>
      </c>
      <c r="C52" s="103">
        <v>52</v>
      </c>
      <c r="D52" s="101">
        <f t="shared" si="5"/>
        <v>1</v>
      </c>
      <c r="E52" s="103">
        <f t="shared" si="3"/>
        <v>7</v>
      </c>
      <c r="F52" s="103">
        <v>49</v>
      </c>
      <c r="G52" s="101">
        <f t="shared" si="4"/>
        <v>-1</v>
      </c>
      <c r="I52" s="1" t="s">
        <v>2363</v>
      </c>
    </row>
    <row r="53" spans="1:9" x14ac:dyDescent="0.2">
      <c r="I53" s="1" t="s">
        <v>2364</v>
      </c>
    </row>
    <row r="54" spans="1:9" x14ac:dyDescent="0.2">
      <c r="A54" s="1" t="s">
        <v>792</v>
      </c>
    </row>
    <row r="55" spans="1:9" x14ac:dyDescent="0.2">
      <c r="A55" s="1" t="s">
        <v>793</v>
      </c>
    </row>
    <row r="56" spans="1:9" x14ac:dyDescent="0.2">
      <c r="A56" s="1" t="s">
        <v>794</v>
      </c>
    </row>
    <row r="57" spans="1:9" x14ac:dyDescent="0.2">
      <c r="A57" s="1" t="s">
        <v>795</v>
      </c>
    </row>
    <row r="58" spans="1:9" x14ac:dyDescent="0.2">
      <c r="A58" s="1" t="s">
        <v>796</v>
      </c>
    </row>
    <row r="59" spans="1:9" x14ac:dyDescent="0.2">
      <c r="A59" s="1" t="s">
        <v>797</v>
      </c>
    </row>
    <row r="60" spans="1:9" x14ac:dyDescent="0.2">
      <c r="A60" s="1" t="s">
        <v>798</v>
      </c>
    </row>
    <row r="62" spans="1:9" x14ac:dyDescent="0.2">
      <c r="A62" s="93" t="s">
        <v>799</v>
      </c>
      <c r="B62" s="93"/>
      <c r="C62" s="93"/>
      <c r="D62" s="93"/>
      <c r="E62" s="93"/>
      <c r="F62" s="93"/>
      <c r="G62" s="93"/>
      <c r="H62" s="93"/>
    </row>
    <row r="63" spans="1:9" ht="17" thickBot="1" x14ac:dyDescent="0.25">
      <c r="A63" s="298" t="s">
        <v>2367</v>
      </c>
      <c r="B63" s="298"/>
      <c r="C63" s="298"/>
      <c r="D63" s="298"/>
      <c r="E63" s="298"/>
      <c r="F63" s="298"/>
      <c r="G63" s="298"/>
      <c r="H63" s="298"/>
    </row>
    <row r="64" spans="1:9" ht="52" thickBot="1" x14ac:dyDescent="0.25">
      <c r="B64" s="38" t="s">
        <v>800</v>
      </c>
      <c r="C64" s="98" t="s">
        <v>801</v>
      </c>
      <c r="D64" s="98" t="s">
        <v>802</v>
      </c>
      <c r="E64" s="98" t="s">
        <v>803</v>
      </c>
      <c r="F64" s="99" t="s">
        <v>804</v>
      </c>
      <c r="G64" s="99" t="s">
        <v>2365</v>
      </c>
      <c r="H64" s="297" t="s">
        <v>2366</v>
      </c>
    </row>
    <row r="65" spans="1:11" x14ac:dyDescent="0.2">
      <c r="B65" s="102">
        <v>1</v>
      </c>
      <c r="C65" s="103">
        <v>10</v>
      </c>
      <c r="D65" s="103">
        <f t="shared" ref="D65:D71" si="6">C65-B65+1</f>
        <v>10</v>
      </c>
      <c r="E65" s="103" t="s">
        <v>226</v>
      </c>
      <c r="F65" s="103">
        <v>1</v>
      </c>
      <c r="G65" s="103">
        <f>G46</f>
        <v>20</v>
      </c>
      <c r="H65" s="104">
        <f t="shared" ref="H65:H71" si="7">D65*G65</f>
        <v>200</v>
      </c>
    </row>
    <row r="66" spans="1:11" x14ac:dyDescent="0.2">
      <c r="B66" s="102">
        <v>11</v>
      </c>
      <c r="C66" s="103">
        <v>20</v>
      </c>
      <c r="D66" s="103">
        <f t="shared" si="6"/>
        <v>10</v>
      </c>
      <c r="E66" s="103" t="s">
        <v>225</v>
      </c>
      <c r="F66" s="103">
        <v>1</v>
      </c>
      <c r="G66" s="103">
        <v>15</v>
      </c>
      <c r="H66" s="104">
        <f>D66*G66</f>
        <v>150</v>
      </c>
    </row>
    <row r="67" spans="1:11" x14ac:dyDescent="0.2">
      <c r="B67" s="102">
        <v>21</v>
      </c>
      <c r="C67" s="103">
        <v>30</v>
      </c>
      <c r="D67" s="103">
        <f t="shared" si="6"/>
        <v>10</v>
      </c>
      <c r="E67" s="103" t="s">
        <v>226</v>
      </c>
      <c r="F67" s="103">
        <v>2</v>
      </c>
      <c r="G67" s="103">
        <f>G47</f>
        <v>15</v>
      </c>
      <c r="H67" s="104">
        <f t="shared" si="7"/>
        <v>150</v>
      </c>
    </row>
    <row r="68" spans="1:11" x14ac:dyDescent="0.2">
      <c r="B68" s="102">
        <v>31</v>
      </c>
      <c r="C68" s="103">
        <v>40</v>
      </c>
      <c r="D68" s="103">
        <f t="shared" si="6"/>
        <v>10</v>
      </c>
      <c r="E68" s="103" t="s">
        <v>225</v>
      </c>
      <c r="F68" s="103">
        <v>2</v>
      </c>
      <c r="G68" s="103">
        <f>D47</f>
        <v>12</v>
      </c>
      <c r="H68" s="104">
        <f>D68*G68</f>
        <v>120</v>
      </c>
    </row>
    <row r="69" spans="1:11" x14ac:dyDescent="0.2">
      <c r="B69" s="102">
        <v>41</v>
      </c>
      <c r="C69" s="103">
        <v>50</v>
      </c>
      <c r="D69" s="103">
        <f t="shared" si="6"/>
        <v>10</v>
      </c>
      <c r="E69" s="103" t="s">
        <v>225</v>
      </c>
      <c r="F69" s="103">
        <v>3</v>
      </c>
      <c r="G69" s="103">
        <f>D48</f>
        <v>10</v>
      </c>
      <c r="H69" s="104">
        <f>D69*G69</f>
        <v>100</v>
      </c>
    </row>
    <row r="70" spans="1:11" x14ac:dyDescent="0.2">
      <c r="B70" s="102">
        <v>51</v>
      </c>
      <c r="C70" s="103">
        <v>60</v>
      </c>
      <c r="D70" s="103">
        <f t="shared" si="6"/>
        <v>10</v>
      </c>
      <c r="E70" s="103" t="s">
        <v>226</v>
      </c>
      <c r="F70" s="103">
        <v>3</v>
      </c>
      <c r="G70" s="103">
        <f>G48</f>
        <v>8</v>
      </c>
      <c r="H70" s="104">
        <f>D70*G70</f>
        <v>80</v>
      </c>
    </row>
    <row r="71" spans="1:11" ht="17" thickBot="1" x14ac:dyDescent="0.25">
      <c r="B71" s="105">
        <v>61</v>
      </c>
      <c r="C71" s="106">
        <v>65</v>
      </c>
      <c r="D71" s="106">
        <f t="shared" si="6"/>
        <v>5</v>
      </c>
      <c r="E71" s="106" t="s">
        <v>225</v>
      </c>
      <c r="F71" s="106">
        <v>4</v>
      </c>
      <c r="G71" s="106">
        <f>D49</f>
        <v>7</v>
      </c>
      <c r="H71" s="107">
        <f t="shared" si="7"/>
        <v>35</v>
      </c>
    </row>
    <row r="72" spans="1:11" ht="17" thickBot="1" x14ac:dyDescent="0.25">
      <c r="G72" s="38" t="s">
        <v>230</v>
      </c>
      <c r="H72" s="108">
        <f>SUM(H65:H71)</f>
        <v>835</v>
      </c>
    </row>
    <row r="74" spans="1:11" x14ac:dyDescent="0.2">
      <c r="A74" s="1" t="s">
        <v>805</v>
      </c>
    </row>
    <row r="75" spans="1:11" x14ac:dyDescent="0.2">
      <c r="A75" s="1" t="s">
        <v>806</v>
      </c>
    </row>
    <row r="76" spans="1:11" x14ac:dyDescent="0.2">
      <c r="A76" s="1" t="s">
        <v>807</v>
      </c>
    </row>
    <row r="77" spans="1:11" x14ac:dyDescent="0.2">
      <c r="A77" s="1" t="s">
        <v>808</v>
      </c>
    </row>
    <row r="79" spans="1:11" x14ac:dyDescent="0.2">
      <c r="B79" s="1" t="s">
        <v>786</v>
      </c>
      <c r="C79" s="1" t="s">
        <v>786</v>
      </c>
      <c r="D79" s="1" t="s">
        <v>786</v>
      </c>
      <c r="E79" s="1" t="s">
        <v>786</v>
      </c>
      <c r="F79" s="1" t="s">
        <v>786</v>
      </c>
      <c r="G79" s="1" t="s">
        <v>786</v>
      </c>
      <c r="H79" s="1" t="s">
        <v>786</v>
      </c>
      <c r="I79" s="1" t="s">
        <v>786</v>
      </c>
      <c r="J79" s="1" t="s">
        <v>786</v>
      </c>
      <c r="K79" s="1" t="s">
        <v>786</v>
      </c>
    </row>
    <row r="80" spans="1:11" x14ac:dyDescent="0.2">
      <c r="B80" s="1" t="s">
        <v>809</v>
      </c>
      <c r="C80" s="1" t="s">
        <v>810</v>
      </c>
      <c r="D80" s="1" t="s">
        <v>811</v>
      </c>
      <c r="E80" s="1" t="s">
        <v>812</v>
      </c>
      <c r="F80" s="1" t="s">
        <v>813</v>
      </c>
      <c r="G80" s="1" t="s">
        <v>814</v>
      </c>
      <c r="H80" s="1" t="s">
        <v>815</v>
      </c>
      <c r="I80" s="1" t="s">
        <v>816</v>
      </c>
      <c r="J80" s="1" t="s">
        <v>817</v>
      </c>
      <c r="K80" s="1" t="s">
        <v>818</v>
      </c>
    </row>
    <row r="81" spans="1:11" x14ac:dyDescent="0.2">
      <c r="A81" s="1" t="s">
        <v>819</v>
      </c>
      <c r="B81" s="1" t="s">
        <v>820</v>
      </c>
      <c r="C81" s="1" t="s">
        <v>820</v>
      </c>
      <c r="D81" s="1" t="s">
        <v>820</v>
      </c>
      <c r="E81" s="1" t="s">
        <v>820</v>
      </c>
      <c r="F81" s="1" t="s">
        <v>820</v>
      </c>
      <c r="G81" s="1" t="s">
        <v>820</v>
      </c>
      <c r="H81" s="1" t="s">
        <v>820</v>
      </c>
      <c r="I81" s="1" t="s">
        <v>820</v>
      </c>
      <c r="J81" s="1" t="s">
        <v>820</v>
      </c>
      <c r="K81" s="1" t="s">
        <v>820</v>
      </c>
    </row>
    <row r="82" spans="1:11" x14ac:dyDescent="0.2">
      <c r="A82" s="1">
        <v>1</v>
      </c>
      <c r="B82" s="295">
        <f>D46</f>
        <v>15</v>
      </c>
      <c r="C82" s="295">
        <f>B82</f>
        <v>15</v>
      </c>
      <c r="D82" s="295">
        <f t="shared" ref="D82:K82" si="8">C82</f>
        <v>15</v>
      </c>
      <c r="E82" s="295">
        <f t="shared" si="8"/>
        <v>15</v>
      </c>
      <c r="F82" s="295">
        <f t="shared" si="8"/>
        <v>15</v>
      </c>
      <c r="G82" s="295">
        <f t="shared" si="8"/>
        <v>15</v>
      </c>
      <c r="H82" s="295">
        <f t="shared" si="8"/>
        <v>15</v>
      </c>
      <c r="I82" s="295">
        <f t="shared" si="8"/>
        <v>15</v>
      </c>
      <c r="J82" s="295">
        <f t="shared" si="8"/>
        <v>15</v>
      </c>
      <c r="K82" s="295">
        <f t="shared" si="8"/>
        <v>15</v>
      </c>
    </row>
    <row r="83" spans="1:11" s="110" customFormat="1" x14ac:dyDescent="0.2">
      <c r="A83" s="110">
        <v>2</v>
      </c>
      <c r="B83" s="295">
        <f t="shared" ref="B83:B88" si="9">D47</f>
        <v>12</v>
      </c>
      <c r="C83" s="295">
        <f t="shared" ref="C83:K83" si="10">B83</f>
        <v>12</v>
      </c>
      <c r="D83" s="295">
        <f t="shared" si="10"/>
        <v>12</v>
      </c>
      <c r="E83" s="295">
        <f t="shared" si="10"/>
        <v>12</v>
      </c>
      <c r="F83" s="295">
        <f t="shared" si="10"/>
        <v>12</v>
      </c>
      <c r="G83" s="295">
        <f t="shared" si="10"/>
        <v>12</v>
      </c>
      <c r="H83" s="295">
        <f t="shared" si="10"/>
        <v>12</v>
      </c>
      <c r="I83" s="295">
        <f t="shared" si="10"/>
        <v>12</v>
      </c>
      <c r="J83" s="295">
        <f t="shared" si="10"/>
        <v>12</v>
      </c>
      <c r="K83" s="295">
        <f t="shared" si="10"/>
        <v>12</v>
      </c>
    </row>
    <row r="84" spans="1:11" s="110" customFormat="1" x14ac:dyDescent="0.2">
      <c r="A84" s="110">
        <v>3</v>
      </c>
      <c r="B84" s="295">
        <f t="shared" si="9"/>
        <v>10</v>
      </c>
      <c r="C84" s="295">
        <f t="shared" ref="C84:K84" si="11">B84</f>
        <v>10</v>
      </c>
      <c r="D84" s="295">
        <f t="shared" si="11"/>
        <v>10</v>
      </c>
      <c r="E84" s="295">
        <f t="shared" si="11"/>
        <v>10</v>
      </c>
      <c r="F84" s="295">
        <f t="shared" si="11"/>
        <v>10</v>
      </c>
      <c r="G84" s="295">
        <f t="shared" si="11"/>
        <v>10</v>
      </c>
      <c r="H84" s="295">
        <f t="shared" si="11"/>
        <v>10</v>
      </c>
      <c r="I84" s="295">
        <f t="shared" si="11"/>
        <v>10</v>
      </c>
      <c r="J84" s="295">
        <f t="shared" si="11"/>
        <v>10</v>
      </c>
      <c r="K84" s="295">
        <f t="shared" si="11"/>
        <v>10</v>
      </c>
    </row>
    <row r="85" spans="1:11" s="110" customFormat="1" x14ac:dyDescent="0.2">
      <c r="A85" s="110">
        <v>4</v>
      </c>
      <c r="B85" s="295">
        <f t="shared" si="9"/>
        <v>7</v>
      </c>
      <c r="C85" s="295">
        <f t="shared" ref="C85:K85" si="12">B85</f>
        <v>7</v>
      </c>
      <c r="D85" s="295">
        <f t="shared" si="12"/>
        <v>7</v>
      </c>
      <c r="E85" s="295">
        <f t="shared" si="12"/>
        <v>7</v>
      </c>
      <c r="F85" s="295">
        <f t="shared" si="12"/>
        <v>7</v>
      </c>
      <c r="G85" s="110">
        <f t="shared" si="12"/>
        <v>7</v>
      </c>
      <c r="H85" s="110">
        <f t="shared" si="12"/>
        <v>7</v>
      </c>
      <c r="I85" s="110">
        <f t="shared" si="12"/>
        <v>7</v>
      </c>
      <c r="J85" s="110">
        <f t="shared" si="12"/>
        <v>7</v>
      </c>
      <c r="K85" s="110">
        <f t="shared" si="12"/>
        <v>7</v>
      </c>
    </row>
    <row r="86" spans="1:11" s="110" customFormat="1" x14ac:dyDescent="0.2">
      <c r="A86" s="110">
        <v>5</v>
      </c>
      <c r="B86" s="110">
        <f t="shared" si="9"/>
        <v>5</v>
      </c>
      <c r="C86" s="110">
        <f t="shared" ref="C86:K86" si="13">B86</f>
        <v>5</v>
      </c>
      <c r="D86" s="110">
        <f t="shared" si="13"/>
        <v>5</v>
      </c>
      <c r="E86" s="110">
        <f t="shared" si="13"/>
        <v>5</v>
      </c>
      <c r="F86" s="110">
        <f t="shared" si="13"/>
        <v>5</v>
      </c>
      <c r="G86" s="110">
        <f t="shared" si="13"/>
        <v>5</v>
      </c>
      <c r="H86" s="110">
        <f t="shared" si="13"/>
        <v>5</v>
      </c>
      <c r="I86" s="110">
        <f t="shared" si="13"/>
        <v>5</v>
      </c>
      <c r="J86" s="110">
        <f t="shared" si="13"/>
        <v>5</v>
      </c>
      <c r="K86" s="110">
        <f t="shared" si="13"/>
        <v>5</v>
      </c>
    </row>
    <row r="87" spans="1:11" s="110" customFormat="1" x14ac:dyDescent="0.2">
      <c r="A87" s="110">
        <v>6</v>
      </c>
      <c r="B87" s="110">
        <f t="shared" si="9"/>
        <v>2</v>
      </c>
      <c r="C87" s="110">
        <f t="shared" ref="C87:K87" si="14">B87</f>
        <v>2</v>
      </c>
      <c r="D87" s="110">
        <f t="shared" si="14"/>
        <v>2</v>
      </c>
      <c r="E87" s="110">
        <f t="shared" si="14"/>
        <v>2</v>
      </c>
      <c r="F87" s="110">
        <f t="shared" si="14"/>
        <v>2</v>
      </c>
      <c r="G87" s="110">
        <f t="shared" si="14"/>
        <v>2</v>
      </c>
      <c r="H87" s="110">
        <f t="shared" si="14"/>
        <v>2</v>
      </c>
      <c r="I87" s="110">
        <f t="shared" si="14"/>
        <v>2</v>
      </c>
      <c r="J87" s="110">
        <f t="shared" si="14"/>
        <v>2</v>
      </c>
      <c r="K87" s="110">
        <f t="shared" si="14"/>
        <v>2</v>
      </c>
    </row>
    <row r="88" spans="1:11" s="110" customFormat="1" x14ac:dyDescent="0.2">
      <c r="A88" s="110">
        <v>7</v>
      </c>
      <c r="B88" s="110">
        <f t="shared" si="9"/>
        <v>1</v>
      </c>
      <c r="C88" s="110">
        <f t="shared" ref="C88:K88" si="15">B88</f>
        <v>1</v>
      </c>
      <c r="D88" s="110">
        <f t="shared" si="15"/>
        <v>1</v>
      </c>
      <c r="E88" s="110">
        <f t="shared" si="15"/>
        <v>1</v>
      </c>
      <c r="F88" s="110">
        <f t="shared" si="15"/>
        <v>1</v>
      </c>
      <c r="G88" s="110">
        <f t="shared" si="15"/>
        <v>1</v>
      </c>
      <c r="H88" s="110">
        <f t="shared" si="15"/>
        <v>1</v>
      </c>
      <c r="I88" s="110">
        <f t="shared" si="15"/>
        <v>1</v>
      </c>
      <c r="J88" s="110">
        <f t="shared" si="15"/>
        <v>1</v>
      </c>
      <c r="K88" s="110">
        <f t="shared" si="15"/>
        <v>1</v>
      </c>
    </row>
    <row r="89" spans="1:11" s="110" customFormat="1" x14ac:dyDescent="0.2"/>
    <row r="90" spans="1:11" s="110" customFormat="1" x14ac:dyDescent="0.2">
      <c r="B90" s="110" t="s">
        <v>787</v>
      </c>
      <c r="C90" s="110" t="str">
        <f>B90</f>
        <v>שדה ב</v>
      </c>
      <c r="D90" s="110" t="str">
        <f t="shared" ref="D90:K90" si="16">C90</f>
        <v>שדה ב</v>
      </c>
      <c r="E90" s="110" t="str">
        <f t="shared" si="16"/>
        <v>שדה ב</v>
      </c>
      <c r="F90" s="110" t="str">
        <f t="shared" si="16"/>
        <v>שדה ב</v>
      </c>
      <c r="G90" s="110" t="str">
        <f t="shared" si="16"/>
        <v>שדה ב</v>
      </c>
      <c r="H90" s="110" t="str">
        <f t="shared" si="16"/>
        <v>שדה ב</v>
      </c>
      <c r="I90" s="110" t="str">
        <f t="shared" si="16"/>
        <v>שדה ב</v>
      </c>
      <c r="J90" s="110" t="str">
        <f t="shared" si="16"/>
        <v>שדה ב</v>
      </c>
      <c r="K90" s="110" t="str">
        <f t="shared" si="16"/>
        <v>שדה ב</v>
      </c>
    </row>
    <row r="91" spans="1:11" s="110" customFormat="1" x14ac:dyDescent="0.2">
      <c r="B91" s="110" t="s">
        <v>809</v>
      </c>
      <c r="C91" s="110" t="s">
        <v>810</v>
      </c>
      <c r="D91" s="110" t="s">
        <v>811</v>
      </c>
      <c r="E91" s="110" t="s">
        <v>812</v>
      </c>
      <c r="F91" s="110" t="s">
        <v>813</v>
      </c>
      <c r="G91" s="110" t="s">
        <v>814</v>
      </c>
      <c r="H91" s="110" t="s">
        <v>815</v>
      </c>
      <c r="I91" s="110" t="s">
        <v>816</v>
      </c>
      <c r="J91" s="110" t="s">
        <v>817</v>
      </c>
      <c r="K91" s="110" t="s">
        <v>818</v>
      </c>
    </row>
    <row r="92" spans="1:11" s="110" customFormat="1" x14ac:dyDescent="0.2">
      <c r="A92" s="110" t="s">
        <v>819</v>
      </c>
      <c r="B92" s="110" t="s">
        <v>820</v>
      </c>
      <c r="C92" s="110" t="s">
        <v>820</v>
      </c>
      <c r="D92" s="110" t="s">
        <v>820</v>
      </c>
      <c r="E92" s="110" t="s">
        <v>820</v>
      </c>
      <c r="F92" s="110" t="s">
        <v>820</v>
      </c>
      <c r="G92" s="110" t="s">
        <v>820</v>
      </c>
      <c r="H92" s="110" t="s">
        <v>820</v>
      </c>
      <c r="I92" s="110" t="s">
        <v>820</v>
      </c>
      <c r="J92" s="110" t="s">
        <v>820</v>
      </c>
      <c r="K92" s="110" t="s">
        <v>820</v>
      </c>
    </row>
    <row r="93" spans="1:11" s="110" customFormat="1" x14ac:dyDescent="0.2">
      <c r="A93" s="110">
        <v>1</v>
      </c>
      <c r="B93" s="296">
        <f>G46</f>
        <v>20</v>
      </c>
      <c r="C93" s="296">
        <f>B93</f>
        <v>20</v>
      </c>
      <c r="D93" s="296">
        <f t="shared" ref="D93:K93" si="17">C93</f>
        <v>20</v>
      </c>
      <c r="E93" s="296">
        <f t="shared" si="17"/>
        <v>20</v>
      </c>
      <c r="F93" s="296">
        <f t="shared" si="17"/>
        <v>20</v>
      </c>
      <c r="G93" s="296">
        <f t="shared" si="17"/>
        <v>20</v>
      </c>
      <c r="H93" s="296">
        <f t="shared" si="17"/>
        <v>20</v>
      </c>
      <c r="I93" s="296">
        <f t="shared" si="17"/>
        <v>20</v>
      </c>
      <c r="J93" s="296">
        <f t="shared" si="17"/>
        <v>20</v>
      </c>
      <c r="K93" s="296">
        <f t="shared" si="17"/>
        <v>20</v>
      </c>
    </row>
    <row r="94" spans="1:11" s="110" customFormat="1" x14ac:dyDescent="0.2">
      <c r="A94" s="110">
        <v>2</v>
      </c>
      <c r="B94" s="296">
        <f>G47</f>
        <v>15</v>
      </c>
      <c r="C94" s="296">
        <f>B94</f>
        <v>15</v>
      </c>
      <c r="D94" s="296">
        <f t="shared" ref="D94:K94" si="18">C94</f>
        <v>15</v>
      </c>
      <c r="E94" s="296">
        <f t="shared" si="18"/>
        <v>15</v>
      </c>
      <c r="F94" s="296">
        <f t="shared" si="18"/>
        <v>15</v>
      </c>
      <c r="G94" s="296">
        <f t="shared" si="18"/>
        <v>15</v>
      </c>
      <c r="H94" s="296">
        <f t="shared" si="18"/>
        <v>15</v>
      </c>
      <c r="I94" s="296">
        <f t="shared" si="18"/>
        <v>15</v>
      </c>
      <c r="J94" s="296">
        <f t="shared" si="18"/>
        <v>15</v>
      </c>
      <c r="K94" s="296">
        <f t="shared" si="18"/>
        <v>15</v>
      </c>
    </row>
    <row r="95" spans="1:11" s="110" customFormat="1" x14ac:dyDescent="0.2">
      <c r="A95" s="110">
        <v>3</v>
      </c>
      <c r="B95" s="296">
        <f>G48</f>
        <v>8</v>
      </c>
      <c r="C95" s="296">
        <f>B95</f>
        <v>8</v>
      </c>
      <c r="D95" s="296">
        <f t="shared" ref="D95:K95" si="19">C95</f>
        <v>8</v>
      </c>
      <c r="E95" s="296">
        <f t="shared" si="19"/>
        <v>8</v>
      </c>
      <c r="F95" s="296">
        <f t="shared" si="19"/>
        <v>8</v>
      </c>
      <c r="G95" s="296">
        <f t="shared" si="19"/>
        <v>8</v>
      </c>
      <c r="H95" s="296">
        <f t="shared" si="19"/>
        <v>8</v>
      </c>
      <c r="I95" s="296">
        <f t="shared" si="19"/>
        <v>8</v>
      </c>
      <c r="J95" s="296">
        <f t="shared" si="19"/>
        <v>8</v>
      </c>
      <c r="K95" s="296">
        <f t="shared" si="19"/>
        <v>8</v>
      </c>
    </row>
    <row r="96" spans="1:11" s="110" customFormat="1" x14ac:dyDescent="0.2">
      <c r="A96" s="110">
        <v>4</v>
      </c>
      <c r="B96" s="110">
        <f t="shared" ref="B96:B99" si="20">G49</f>
        <v>5</v>
      </c>
      <c r="C96" s="110">
        <f t="shared" ref="C96:K96" si="21">B96</f>
        <v>5</v>
      </c>
      <c r="D96" s="110">
        <f t="shared" si="21"/>
        <v>5</v>
      </c>
      <c r="E96" s="110">
        <f t="shared" si="21"/>
        <v>5</v>
      </c>
      <c r="F96" s="110">
        <f t="shared" si="21"/>
        <v>5</v>
      </c>
      <c r="G96" s="110">
        <f t="shared" si="21"/>
        <v>5</v>
      </c>
      <c r="H96" s="110">
        <f t="shared" si="21"/>
        <v>5</v>
      </c>
      <c r="I96" s="110">
        <f t="shared" si="21"/>
        <v>5</v>
      </c>
      <c r="J96" s="110">
        <f t="shared" si="21"/>
        <v>5</v>
      </c>
      <c r="K96" s="110">
        <f t="shared" si="21"/>
        <v>5</v>
      </c>
    </row>
    <row r="97" spans="1:11" s="110" customFormat="1" x14ac:dyDescent="0.2">
      <c r="A97" s="110">
        <v>5</v>
      </c>
      <c r="B97" s="110">
        <f t="shared" si="20"/>
        <v>2</v>
      </c>
      <c r="C97" s="110">
        <f t="shared" ref="C97:K97" si="22">B97</f>
        <v>2</v>
      </c>
      <c r="D97" s="110">
        <f t="shared" si="22"/>
        <v>2</v>
      </c>
      <c r="E97" s="110">
        <f t="shared" si="22"/>
        <v>2</v>
      </c>
      <c r="F97" s="110">
        <f t="shared" si="22"/>
        <v>2</v>
      </c>
      <c r="G97" s="110">
        <f t="shared" si="22"/>
        <v>2</v>
      </c>
      <c r="H97" s="110">
        <f t="shared" si="22"/>
        <v>2</v>
      </c>
      <c r="I97" s="110">
        <f t="shared" si="22"/>
        <v>2</v>
      </c>
      <c r="J97" s="110">
        <f t="shared" si="22"/>
        <v>2</v>
      </c>
      <c r="K97" s="110">
        <f t="shared" si="22"/>
        <v>2</v>
      </c>
    </row>
    <row r="98" spans="1:11" s="110" customFormat="1" x14ac:dyDescent="0.2">
      <c r="A98" s="110">
        <v>6</v>
      </c>
      <c r="B98" s="110">
        <f t="shared" si="20"/>
        <v>0</v>
      </c>
      <c r="C98" s="110">
        <f t="shared" ref="C98:K98" si="23">B98</f>
        <v>0</v>
      </c>
      <c r="D98" s="110">
        <f t="shared" si="23"/>
        <v>0</v>
      </c>
      <c r="E98" s="110">
        <f t="shared" si="23"/>
        <v>0</v>
      </c>
      <c r="F98" s="110">
        <f t="shared" si="23"/>
        <v>0</v>
      </c>
      <c r="G98" s="110">
        <f t="shared" si="23"/>
        <v>0</v>
      </c>
      <c r="H98" s="110">
        <f t="shared" si="23"/>
        <v>0</v>
      </c>
      <c r="I98" s="110">
        <f t="shared" si="23"/>
        <v>0</v>
      </c>
      <c r="J98" s="110">
        <f t="shared" si="23"/>
        <v>0</v>
      </c>
      <c r="K98" s="110">
        <f t="shared" si="23"/>
        <v>0</v>
      </c>
    </row>
    <row r="99" spans="1:11" s="110" customFormat="1" x14ac:dyDescent="0.2">
      <c r="A99" s="110">
        <v>7</v>
      </c>
      <c r="B99" s="110">
        <f t="shared" si="20"/>
        <v>-1</v>
      </c>
      <c r="C99" s="110">
        <f t="shared" ref="C99:K99" si="24">B99</f>
        <v>-1</v>
      </c>
      <c r="D99" s="110">
        <f t="shared" si="24"/>
        <v>-1</v>
      </c>
      <c r="E99" s="110">
        <f t="shared" si="24"/>
        <v>-1</v>
      </c>
      <c r="F99" s="110">
        <f t="shared" si="24"/>
        <v>-1</v>
      </c>
      <c r="G99" s="110">
        <f t="shared" si="24"/>
        <v>-1</v>
      </c>
      <c r="H99" s="110">
        <f t="shared" si="24"/>
        <v>-1</v>
      </c>
      <c r="I99" s="110">
        <f t="shared" si="24"/>
        <v>-1</v>
      </c>
      <c r="J99" s="110">
        <f t="shared" si="24"/>
        <v>-1</v>
      </c>
      <c r="K99" s="110">
        <f t="shared" si="24"/>
        <v>-1</v>
      </c>
    </row>
    <row r="101" spans="1:11" x14ac:dyDescent="0.2">
      <c r="A101" s="1" t="s">
        <v>821</v>
      </c>
    </row>
    <row r="102" spans="1:11" x14ac:dyDescent="0.2">
      <c r="A102" s="1" t="s">
        <v>822</v>
      </c>
    </row>
    <row r="103" spans="1:11" x14ac:dyDescent="0.2">
      <c r="A103" s="1" t="s">
        <v>823</v>
      </c>
    </row>
    <row r="104" spans="1:11" x14ac:dyDescent="0.2">
      <c r="A104" s="1" t="s">
        <v>824</v>
      </c>
    </row>
    <row r="105" spans="1:11" x14ac:dyDescent="0.2">
      <c r="A105" s="1" t="s">
        <v>825</v>
      </c>
    </row>
    <row r="106" spans="1:11" x14ac:dyDescent="0.2">
      <c r="A106" s="1" t="s">
        <v>826</v>
      </c>
    </row>
    <row r="107" spans="1:11" x14ac:dyDescent="0.2">
      <c r="A107" s="1" t="s">
        <v>827</v>
      </c>
    </row>
    <row r="108" spans="1:11" x14ac:dyDescent="0.2">
      <c r="A108" s="1" t="s">
        <v>828</v>
      </c>
    </row>
    <row r="109" spans="1:11" x14ac:dyDescent="0.2">
      <c r="A109" s="1" t="s">
        <v>829</v>
      </c>
    </row>
    <row r="110" spans="1:11" x14ac:dyDescent="0.2">
      <c r="A110" s="1" t="s">
        <v>830</v>
      </c>
    </row>
    <row r="111" spans="1:11" x14ac:dyDescent="0.2">
      <c r="A111" s="1" t="s">
        <v>831</v>
      </c>
    </row>
    <row r="112" spans="1:11" x14ac:dyDescent="0.2">
      <c r="A112" s="1" t="s">
        <v>832</v>
      </c>
    </row>
    <row r="113" spans="1:8" x14ac:dyDescent="0.2">
      <c r="A113" s="1" t="s">
        <v>833</v>
      </c>
    </row>
    <row r="114" spans="1:8" x14ac:dyDescent="0.2">
      <c r="A114" s="1" t="s">
        <v>834</v>
      </c>
    </row>
    <row r="115" spans="1:8" x14ac:dyDescent="0.2">
      <c r="A115" s="1" t="s">
        <v>835</v>
      </c>
    </row>
    <row r="116" spans="1:8" x14ac:dyDescent="0.2">
      <c r="A116" s="1" t="s">
        <v>836</v>
      </c>
    </row>
    <row r="117" spans="1:8" x14ac:dyDescent="0.2">
      <c r="A117" s="1" t="s">
        <v>837</v>
      </c>
    </row>
    <row r="119" spans="1:8" x14ac:dyDescent="0.2">
      <c r="A119" s="93" t="s">
        <v>2369</v>
      </c>
      <c r="B119" s="93"/>
      <c r="C119" s="93"/>
      <c r="D119" s="93"/>
      <c r="E119" s="93"/>
      <c r="F119" s="93"/>
      <c r="G119" s="93"/>
      <c r="H119" s="93"/>
    </row>
    <row r="120" spans="1:8" x14ac:dyDescent="0.2">
      <c r="A120" s="1" t="s">
        <v>838</v>
      </c>
    </row>
    <row r="121" spans="1:8" ht="17" thickBot="1" x14ac:dyDescent="0.25"/>
    <row r="122" spans="1:8" ht="17" thickBot="1" x14ac:dyDescent="0.25">
      <c r="A122" s="1" t="s">
        <v>839</v>
      </c>
      <c r="B122" s="109">
        <f>G71</f>
        <v>7</v>
      </c>
      <c r="C122" s="110" t="s">
        <v>840</v>
      </c>
      <c r="D122" s="110"/>
      <c r="E122" s="110"/>
      <c r="F122" s="110"/>
      <c r="G122" s="110"/>
      <c r="H122" s="110"/>
    </row>
    <row r="124" spans="1:8" x14ac:dyDescent="0.2">
      <c r="A124" s="93" t="s">
        <v>2370</v>
      </c>
      <c r="B124" s="93"/>
      <c r="C124" s="93"/>
      <c r="D124" s="93"/>
      <c r="E124" s="93"/>
      <c r="F124" s="93"/>
      <c r="G124" s="93"/>
      <c r="H124" s="93"/>
    </row>
    <row r="125" spans="1:8" hidden="1" x14ac:dyDescent="0.2">
      <c r="A125" s="1" t="s">
        <v>841</v>
      </c>
    </row>
    <row r="126" spans="1:8" hidden="1" x14ac:dyDescent="0.2">
      <c r="A126" s="1" t="s">
        <v>842</v>
      </c>
    </row>
    <row r="127" spans="1:8" hidden="1" x14ac:dyDescent="0.2">
      <c r="A127" s="1" t="s">
        <v>843</v>
      </c>
    </row>
    <row r="128" spans="1:8" hidden="1" x14ac:dyDescent="0.2">
      <c r="A128" s="1" t="s">
        <v>844</v>
      </c>
    </row>
    <row r="129" spans="1:9" hidden="1" x14ac:dyDescent="0.2">
      <c r="A129" s="1" t="s">
        <v>845</v>
      </c>
    </row>
    <row r="130" spans="1:9" ht="17" thickBot="1" x14ac:dyDescent="0.25"/>
    <row r="131" spans="1:9" x14ac:dyDescent="0.2">
      <c r="B131" s="103" t="s">
        <v>786</v>
      </c>
      <c r="C131" s="103" t="s">
        <v>789</v>
      </c>
      <c r="D131" s="299" t="s">
        <v>790</v>
      </c>
      <c r="E131" s="103" t="s">
        <v>787</v>
      </c>
      <c r="F131" s="103" t="s">
        <v>789</v>
      </c>
      <c r="G131" s="299" t="s">
        <v>790</v>
      </c>
    </row>
    <row r="132" spans="1:9" x14ac:dyDescent="0.2">
      <c r="B132" s="103" t="s">
        <v>500</v>
      </c>
      <c r="C132" s="103" t="s">
        <v>788</v>
      </c>
      <c r="D132" s="100" t="s">
        <v>791</v>
      </c>
      <c r="E132" s="103" t="s">
        <v>500</v>
      </c>
      <c r="F132" s="103" t="s">
        <v>788</v>
      </c>
      <c r="G132" s="100" t="s">
        <v>791</v>
      </c>
    </row>
    <row r="133" spans="1:9" x14ac:dyDescent="0.2">
      <c r="B133" s="244">
        <v>1</v>
      </c>
      <c r="C133" s="244">
        <v>15</v>
      </c>
      <c r="D133" s="300">
        <f>C133</f>
        <v>15</v>
      </c>
      <c r="E133" s="247">
        <v>1</v>
      </c>
      <c r="F133" s="247">
        <v>20</v>
      </c>
      <c r="G133" s="301">
        <f>F133</f>
        <v>20</v>
      </c>
    </row>
    <row r="134" spans="1:9" ht="17" thickBot="1" x14ac:dyDescent="0.25">
      <c r="B134" s="244">
        <f>B133+1</f>
        <v>2</v>
      </c>
      <c r="C134" s="244">
        <v>27</v>
      </c>
      <c r="D134" s="300">
        <f>C134-C133</f>
        <v>12</v>
      </c>
      <c r="E134" s="247">
        <f>E133+1</f>
        <v>2</v>
      </c>
      <c r="F134" s="247">
        <v>35</v>
      </c>
      <c r="G134" s="301">
        <f>F134-F133</f>
        <v>15</v>
      </c>
    </row>
    <row r="135" spans="1:9" ht="17" thickBot="1" x14ac:dyDescent="0.25">
      <c r="B135" s="244">
        <f t="shared" ref="B135:B139" si="25">B134+1</f>
        <v>3</v>
      </c>
      <c r="C135" s="244">
        <v>37</v>
      </c>
      <c r="D135" s="300">
        <f>C135-C134</f>
        <v>10</v>
      </c>
      <c r="E135" s="247">
        <f t="shared" ref="E135:E139" si="26">E134+1</f>
        <v>3</v>
      </c>
      <c r="F135" s="302">
        <v>43</v>
      </c>
      <c r="G135" s="301">
        <f t="shared" ref="G135:G139" si="27">F135-F134</f>
        <v>8</v>
      </c>
    </row>
    <row r="136" spans="1:9" x14ac:dyDescent="0.2">
      <c r="B136" s="303">
        <f t="shared" si="25"/>
        <v>4</v>
      </c>
      <c r="C136" s="303">
        <v>44</v>
      </c>
      <c r="D136" s="304">
        <f t="shared" ref="D136:D139" si="28">C136-C135</f>
        <v>7</v>
      </c>
      <c r="E136" s="103">
        <f t="shared" si="26"/>
        <v>4</v>
      </c>
      <c r="F136" s="103">
        <v>48</v>
      </c>
      <c r="G136" s="100">
        <f t="shared" si="27"/>
        <v>5</v>
      </c>
    </row>
    <row r="137" spans="1:9" x14ac:dyDescent="0.2">
      <c r="B137" s="103">
        <f t="shared" si="25"/>
        <v>5</v>
      </c>
      <c r="C137" s="103">
        <v>49</v>
      </c>
      <c r="D137" s="100">
        <f t="shared" si="28"/>
        <v>5</v>
      </c>
      <c r="E137" s="103">
        <f t="shared" si="26"/>
        <v>5</v>
      </c>
      <c r="F137" s="103">
        <v>50</v>
      </c>
      <c r="G137" s="100">
        <f t="shared" si="27"/>
        <v>2</v>
      </c>
    </row>
    <row r="138" spans="1:9" x14ac:dyDescent="0.2">
      <c r="B138" s="103">
        <f t="shared" si="25"/>
        <v>6</v>
      </c>
      <c r="C138" s="103">
        <v>51</v>
      </c>
      <c r="D138" s="100">
        <f t="shared" si="28"/>
        <v>2</v>
      </c>
      <c r="E138" s="103">
        <f t="shared" si="26"/>
        <v>6</v>
      </c>
      <c r="F138" s="103">
        <v>50</v>
      </c>
      <c r="G138" s="100">
        <f t="shared" si="27"/>
        <v>0</v>
      </c>
    </row>
    <row r="139" spans="1:9" ht="17" thickBot="1" x14ac:dyDescent="0.25">
      <c r="B139" s="103">
        <f t="shared" si="25"/>
        <v>7</v>
      </c>
      <c r="C139" s="103">
        <v>52</v>
      </c>
      <c r="D139" s="101">
        <f t="shared" si="28"/>
        <v>1</v>
      </c>
      <c r="E139" s="103">
        <f t="shared" si="26"/>
        <v>7</v>
      </c>
      <c r="F139" s="103">
        <v>49</v>
      </c>
      <c r="G139" s="101">
        <f t="shared" si="27"/>
        <v>-1</v>
      </c>
    </row>
    <row r="141" spans="1:9" ht="17" thickBot="1" x14ac:dyDescent="0.25">
      <c r="A141" s="1" t="s">
        <v>846</v>
      </c>
    </row>
    <row r="142" spans="1:9" ht="17" thickBot="1" x14ac:dyDescent="0.25">
      <c r="A142" s="1" t="s">
        <v>847</v>
      </c>
      <c r="B142" s="1" t="s">
        <v>848</v>
      </c>
      <c r="E142" s="111">
        <f>-F48</f>
        <v>-43</v>
      </c>
      <c r="F142" s="1" t="s">
        <v>849</v>
      </c>
    </row>
    <row r="143" spans="1:9" ht="17" thickBot="1" x14ac:dyDescent="0.25">
      <c r="A143" s="1" t="s">
        <v>850</v>
      </c>
      <c r="B143" s="1" t="s">
        <v>851</v>
      </c>
      <c r="E143" s="111">
        <f>D49*3</f>
        <v>21</v>
      </c>
      <c r="F143" s="1" t="s">
        <v>852</v>
      </c>
    </row>
    <row r="144" spans="1:9" ht="17" thickBot="1" x14ac:dyDescent="0.25">
      <c r="B144" s="1" t="s">
        <v>853</v>
      </c>
      <c r="E144" s="111">
        <f>E142+E143</f>
        <v>-22</v>
      </c>
      <c r="F144" s="110"/>
      <c r="G144" s="110" t="s">
        <v>854</v>
      </c>
      <c r="H144" s="110"/>
      <c r="I144" s="110"/>
    </row>
    <row r="145" spans="1:8" ht="17" thickBot="1" x14ac:dyDescent="0.25">
      <c r="E145" s="94"/>
    </row>
    <row r="146" spans="1:8" ht="17" thickBot="1" x14ac:dyDescent="0.25">
      <c r="A146" s="1" t="s">
        <v>855</v>
      </c>
      <c r="E146" s="305">
        <f>-E144</f>
        <v>22</v>
      </c>
      <c r="F146" s="110"/>
      <c r="G146" s="110"/>
      <c r="H146" s="110"/>
    </row>
    <row r="148" spans="1:8" x14ac:dyDescent="0.2">
      <c r="A148" s="1" t="s">
        <v>856</v>
      </c>
    </row>
    <row r="149" spans="1:8" x14ac:dyDescent="0.2">
      <c r="A149" s="112" t="s">
        <v>857</v>
      </c>
    </row>
    <row r="150" spans="1:8" x14ac:dyDescent="0.2">
      <c r="A150" s="1" t="s">
        <v>858</v>
      </c>
    </row>
    <row r="151" spans="1:8" x14ac:dyDescent="0.2">
      <c r="A151" s="112" t="s">
        <v>859</v>
      </c>
    </row>
    <row r="152" spans="1:8" x14ac:dyDescent="0.2">
      <c r="A152" s="1" t="s">
        <v>860</v>
      </c>
    </row>
    <row r="153" spans="1:8" x14ac:dyDescent="0.2">
      <c r="A153" s="1" t="s">
        <v>861</v>
      </c>
    </row>
    <row r="154" spans="1:8" x14ac:dyDescent="0.2">
      <c r="A154" s="1" t="s">
        <v>862</v>
      </c>
    </row>
    <row r="155" spans="1:8" x14ac:dyDescent="0.2">
      <c r="A155" s="1" t="s">
        <v>863</v>
      </c>
    </row>
    <row r="156" spans="1:8" x14ac:dyDescent="0.2">
      <c r="A156" s="1" t="s">
        <v>864</v>
      </c>
    </row>
    <row r="157" spans="1:8" x14ac:dyDescent="0.2">
      <c r="A157" s="1" t="s">
        <v>865</v>
      </c>
    </row>
    <row r="158" spans="1:8" x14ac:dyDescent="0.2">
      <c r="A158" s="1" t="s">
        <v>866</v>
      </c>
    </row>
    <row r="159" spans="1:8" ht="17" thickBot="1" x14ac:dyDescent="0.25"/>
    <row r="160" spans="1:8" ht="21" x14ac:dyDescent="0.25">
      <c r="A160" s="306" t="s">
        <v>2371</v>
      </c>
      <c r="B160" s="6"/>
      <c r="C160" s="6"/>
      <c r="D160" s="6"/>
      <c r="E160" s="6"/>
      <c r="F160" s="6"/>
      <c r="G160" s="6"/>
      <c r="H160" s="7"/>
    </row>
    <row r="161" spans="1:8" x14ac:dyDescent="0.2">
      <c r="A161" s="8"/>
      <c r="H161" s="9"/>
    </row>
    <row r="162" spans="1:8" x14ac:dyDescent="0.2">
      <c r="A162" s="8" t="s">
        <v>867</v>
      </c>
      <c r="H162" s="9"/>
    </row>
    <row r="163" spans="1:8" x14ac:dyDescent="0.2">
      <c r="A163" s="8" t="s">
        <v>868</v>
      </c>
      <c r="H163" s="9"/>
    </row>
    <row r="164" spans="1:8" x14ac:dyDescent="0.2">
      <c r="A164" s="8" t="s">
        <v>869</v>
      </c>
      <c r="H164" s="9"/>
    </row>
    <row r="165" spans="1:8" x14ac:dyDescent="0.2">
      <c r="A165" s="8" t="s">
        <v>870</v>
      </c>
      <c r="H165" s="9"/>
    </row>
    <row r="166" spans="1:8" x14ac:dyDescent="0.2">
      <c r="A166" s="8" t="s">
        <v>871</v>
      </c>
      <c r="H166" s="9"/>
    </row>
    <row r="167" spans="1:8" x14ac:dyDescent="0.2">
      <c r="A167" s="8" t="s">
        <v>872</v>
      </c>
      <c r="H167" s="9"/>
    </row>
    <row r="168" spans="1:8" x14ac:dyDescent="0.2">
      <c r="A168" s="8"/>
      <c r="H168" s="9"/>
    </row>
    <row r="169" spans="1:8" x14ac:dyDescent="0.2">
      <c r="A169" s="138" t="s">
        <v>2372</v>
      </c>
      <c r="H169" s="9"/>
    </row>
    <row r="170" spans="1:8" x14ac:dyDescent="0.2">
      <c r="A170" s="138" t="s">
        <v>2373</v>
      </c>
      <c r="H170" s="9"/>
    </row>
    <row r="171" spans="1:8" x14ac:dyDescent="0.2">
      <c r="A171" s="8"/>
      <c r="H171" s="9"/>
    </row>
    <row r="172" spans="1:8" x14ac:dyDescent="0.2">
      <c r="A172" s="8" t="s">
        <v>873</v>
      </c>
      <c r="H172" s="9"/>
    </row>
    <row r="173" spans="1:8" x14ac:dyDescent="0.2">
      <c r="A173" s="8"/>
      <c r="C173" s="1" t="s">
        <v>874</v>
      </c>
      <c r="F173" s="1" t="s">
        <v>875</v>
      </c>
      <c r="G173" s="1" t="s">
        <v>2374</v>
      </c>
      <c r="H173" s="9"/>
    </row>
    <row r="174" spans="1:8" x14ac:dyDescent="0.2">
      <c r="A174" s="8"/>
      <c r="C174" s="1" t="s">
        <v>876</v>
      </c>
      <c r="F174" s="1" t="s">
        <v>877</v>
      </c>
      <c r="H174" s="9" t="s">
        <v>2375</v>
      </c>
    </row>
    <row r="175" spans="1:8" x14ac:dyDescent="0.2">
      <c r="A175" s="8"/>
      <c r="C175" s="1" t="s">
        <v>878</v>
      </c>
      <c r="F175" s="1" t="s">
        <v>790</v>
      </c>
      <c r="H175" s="9" t="s">
        <v>2376</v>
      </c>
    </row>
    <row r="176" spans="1:8" x14ac:dyDescent="0.2">
      <c r="A176" s="1" t="s">
        <v>2377</v>
      </c>
      <c r="E176" s="1" t="s">
        <v>879</v>
      </c>
      <c r="F176" s="1" t="s">
        <v>880</v>
      </c>
      <c r="H176" s="9" t="s">
        <v>2378</v>
      </c>
    </row>
    <row r="177" spans="1:8" x14ac:dyDescent="0.2">
      <c r="A177" s="8"/>
      <c r="C177" s="1" t="s">
        <v>881</v>
      </c>
      <c r="F177" s="1" t="s">
        <v>882</v>
      </c>
      <c r="H177" s="9" t="s">
        <v>2379</v>
      </c>
    </row>
    <row r="178" spans="1:8" ht="17" thickBot="1" x14ac:dyDescent="0.25">
      <c r="A178" s="10"/>
      <c r="B178" s="11"/>
      <c r="C178" s="11" t="s">
        <v>883</v>
      </c>
      <c r="D178" s="11"/>
      <c r="E178" s="11"/>
      <c r="F178" s="11" t="s">
        <v>884</v>
      </c>
      <c r="G178" s="11"/>
      <c r="H178" s="13" t="s">
        <v>2380</v>
      </c>
    </row>
    <row r="180" spans="1:8" x14ac:dyDescent="0.2">
      <c r="A180" s="2" t="s">
        <v>885</v>
      </c>
      <c r="B180" s="2"/>
      <c r="C180" s="2"/>
      <c r="D180" s="2"/>
      <c r="E180" s="2"/>
      <c r="F180" s="2"/>
      <c r="G180" s="2"/>
      <c r="H180" s="2"/>
    </row>
    <row r="181" spans="1:8" x14ac:dyDescent="0.2">
      <c r="A181" s="1" t="s">
        <v>2385</v>
      </c>
    </row>
    <row r="183" spans="1:8" x14ac:dyDescent="0.2">
      <c r="A183" s="93" t="s">
        <v>2381</v>
      </c>
      <c r="B183" s="93"/>
      <c r="C183" s="93"/>
      <c r="D183" s="93"/>
      <c r="E183" s="93"/>
      <c r="F183" s="93"/>
      <c r="G183" s="93"/>
      <c r="H183" s="93"/>
    </row>
    <row r="184" spans="1:8" x14ac:dyDescent="0.2">
      <c r="A184" s="1" t="s">
        <v>2382</v>
      </c>
    </row>
    <row r="185" spans="1:8" x14ac:dyDescent="0.2">
      <c r="A185" s="1" t="s">
        <v>2383</v>
      </c>
    </row>
    <row r="186" spans="1:8" ht="17" thickBot="1" x14ac:dyDescent="0.25">
      <c r="A186" s="1" t="s">
        <v>2384</v>
      </c>
    </row>
    <row r="187" spans="1:8" ht="52" thickBot="1" x14ac:dyDescent="0.25">
      <c r="B187" s="38" t="s">
        <v>800</v>
      </c>
      <c r="C187" s="98" t="s">
        <v>801</v>
      </c>
      <c r="D187" s="98" t="s">
        <v>802</v>
      </c>
      <c r="E187" s="98" t="s">
        <v>803</v>
      </c>
      <c r="F187" s="99" t="s">
        <v>804</v>
      </c>
      <c r="G187" s="98" t="s">
        <v>790</v>
      </c>
      <c r="H187" s="39" t="s">
        <v>789</v>
      </c>
    </row>
    <row r="188" spans="1:8" x14ac:dyDescent="0.2">
      <c r="B188" s="102">
        <v>1</v>
      </c>
      <c r="C188" s="103">
        <v>10</v>
      </c>
      <c r="D188" s="103">
        <v>10</v>
      </c>
      <c r="E188" s="103" t="s">
        <v>226</v>
      </c>
      <c r="F188" s="103">
        <v>1</v>
      </c>
      <c r="G188" s="103">
        <v>20</v>
      </c>
      <c r="H188" s="104">
        <v>200</v>
      </c>
    </row>
    <row r="189" spans="1:8" x14ac:dyDescent="0.2">
      <c r="B189" s="102">
        <v>11</v>
      </c>
      <c r="C189" s="103">
        <v>20</v>
      </c>
      <c r="D189" s="103">
        <v>10</v>
      </c>
      <c r="E189" s="103" t="s">
        <v>225</v>
      </c>
      <c r="F189" s="103">
        <v>1</v>
      </c>
      <c r="G189" s="103">
        <v>15</v>
      </c>
      <c r="H189" s="104">
        <v>150</v>
      </c>
    </row>
    <row r="190" spans="1:8" x14ac:dyDescent="0.2">
      <c r="B190" s="102">
        <v>21</v>
      </c>
      <c r="C190" s="103">
        <v>30</v>
      </c>
      <c r="D190" s="103">
        <v>10</v>
      </c>
      <c r="E190" s="103" t="s">
        <v>226</v>
      </c>
      <c r="F190" s="103">
        <v>2</v>
      </c>
      <c r="G190" s="103">
        <v>15</v>
      </c>
      <c r="H190" s="104">
        <v>150</v>
      </c>
    </row>
    <row r="191" spans="1:8" x14ac:dyDescent="0.2">
      <c r="B191" s="102">
        <v>31</v>
      </c>
      <c r="C191" s="103">
        <v>40</v>
      </c>
      <c r="D191" s="103">
        <v>10</v>
      </c>
      <c r="E191" s="103" t="s">
        <v>225</v>
      </c>
      <c r="F191" s="103">
        <v>2</v>
      </c>
      <c r="G191" s="103">
        <v>12</v>
      </c>
      <c r="H191" s="104">
        <v>120</v>
      </c>
    </row>
    <row r="192" spans="1:8" x14ac:dyDescent="0.2">
      <c r="B192" s="102">
        <v>41</v>
      </c>
      <c r="C192" s="103">
        <v>50</v>
      </c>
      <c r="D192" s="103">
        <v>10</v>
      </c>
      <c r="E192" s="103" t="s">
        <v>225</v>
      </c>
      <c r="F192" s="103">
        <v>3</v>
      </c>
      <c r="G192" s="103">
        <v>10</v>
      </c>
      <c r="H192" s="104">
        <v>100</v>
      </c>
    </row>
    <row r="193" spans="1:10" x14ac:dyDescent="0.2">
      <c r="B193" s="102">
        <v>51</v>
      </c>
      <c r="C193" s="103">
        <v>60</v>
      </c>
      <c r="D193" s="103">
        <v>10</v>
      </c>
      <c r="E193" s="103" t="s">
        <v>226</v>
      </c>
      <c r="F193" s="103">
        <v>3</v>
      </c>
      <c r="G193" s="103">
        <v>8</v>
      </c>
      <c r="H193" s="104">
        <v>80</v>
      </c>
    </row>
    <row r="194" spans="1:10" ht="17" thickBot="1" x14ac:dyDescent="0.25">
      <c r="B194" s="105">
        <v>61</v>
      </c>
      <c r="C194" s="106">
        <v>65</v>
      </c>
      <c r="D194" s="106">
        <v>5</v>
      </c>
      <c r="E194" s="106" t="s">
        <v>225</v>
      </c>
      <c r="F194" s="106">
        <v>4</v>
      </c>
      <c r="G194" s="113">
        <v>7</v>
      </c>
      <c r="H194" s="107">
        <v>35</v>
      </c>
    </row>
    <row r="195" spans="1:10" ht="17" thickBot="1" x14ac:dyDescent="0.25">
      <c r="G195" s="38" t="s">
        <v>230</v>
      </c>
      <c r="H195" s="108">
        <f>SUM(H188:H194)</f>
        <v>835</v>
      </c>
    </row>
    <row r="197" spans="1:10" x14ac:dyDescent="0.2">
      <c r="A197" s="1" t="s">
        <v>886</v>
      </c>
    </row>
    <row r="198" spans="1:10" ht="17" thickBot="1" x14ac:dyDescent="0.25">
      <c r="A198" s="1" t="s">
        <v>887</v>
      </c>
    </row>
    <row r="199" spans="1:10" ht="17" thickBot="1" x14ac:dyDescent="0.25">
      <c r="D199" s="111">
        <f>7*(5)</f>
        <v>35</v>
      </c>
      <c r="F199" s="1" t="s">
        <v>888</v>
      </c>
    </row>
    <row r="201" spans="1:10" x14ac:dyDescent="0.2">
      <c r="A201" s="93" t="s">
        <v>2389</v>
      </c>
      <c r="B201" s="93"/>
      <c r="C201" s="93"/>
      <c r="D201" s="93"/>
      <c r="E201" s="93"/>
      <c r="F201" s="93"/>
      <c r="G201" s="93"/>
      <c r="H201" s="93"/>
    </row>
    <row r="202" spans="1:10" x14ac:dyDescent="0.2">
      <c r="A202" s="1" t="s">
        <v>2386</v>
      </c>
    </row>
    <row r="203" spans="1:10" x14ac:dyDescent="0.2">
      <c r="A203" s="1" t="s">
        <v>2387</v>
      </c>
    </row>
    <row r="205" spans="1:10" x14ac:dyDescent="0.2">
      <c r="A205" s="1" t="s">
        <v>2388</v>
      </c>
      <c r="F205" s="1" t="s">
        <v>889</v>
      </c>
      <c r="G205" s="1" t="s">
        <v>890</v>
      </c>
      <c r="I205" s="1" t="s">
        <v>2390</v>
      </c>
      <c r="J205" s="1" t="s">
        <v>2391</v>
      </c>
    </row>
    <row r="206" spans="1:10" x14ac:dyDescent="0.2">
      <c r="A206" s="1" t="s">
        <v>2392</v>
      </c>
      <c r="F206" s="1" t="s">
        <v>891</v>
      </c>
      <c r="G206" s="1" t="s">
        <v>892</v>
      </c>
      <c r="I206" s="1" t="s">
        <v>2393</v>
      </c>
      <c r="J206" s="1" t="s">
        <v>2394</v>
      </c>
    </row>
    <row r="207" spans="1:10" x14ac:dyDescent="0.2">
      <c r="A207" s="1" t="s">
        <v>893</v>
      </c>
      <c r="G207" s="1" t="s">
        <v>2395</v>
      </c>
      <c r="I207" s="1" t="s">
        <v>2396</v>
      </c>
      <c r="J207" s="1" t="s">
        <v>2397</v>
      </c>
    </row>
    <row r="209" spans="1:10" x14ac:dyDescent="0.2">
      <c r="A209" s="1" t="s">
        <v>894</v>
      </c>
    </row>
    <row r="211" spans="1:10" ht="17" thickBot="1" x14ac:dyDescent="0.25">
      <c r="A211" s="1" t="s">
        <v>895</v>
      </c>
      <c r="E211" s="1" t="s">
        <v>896</v>
      </c>
    </row>
    <row r="212" spans="1:10" ht="17" thickBot="1" x14ac:dyDescent="0.25">
      <c r="A212" s="1" t="s">
        <v>897</v>
      </c>
      <c r="B212" s="109">
        <f>C49*5</f>
        <v>220</v>
      </c>
      <c r="D212" s="110" t="s">
        <v>898</v>
      </c>
      <c r="E212" s="1" t="s">
        <v>897</v>
      </c>
      <c r="F212" s="109">
        <f>F48*5</f>
        <v>215</v>
      </c>
      <c r="G212" s="110"/>
      <c r="H212" s="110" t="s">
        <v>899</v>
      </c>
      <c r="I212" s="1" t="s">
        <v>890</v>
      </c>
    </row>
    <row r="213" spans="1:10" ht="17" thickBot="1" x14ac:dyDescent="0.25">
      <c r="A213" s="1" t="s">
        <v>900</v>
      </c>
      <c r="B213" s="109">
        <f>4*D199</f>
        <v>140</v>
      </c>
      <c r="D213" s="1" t="s">
        <v>901</v>
      </c>
      <c r="E213" s="1" t="s">
        <v>900</v>
      </c>
      <c r="F213" s="109">
        <f>E48*D199</f>
        <v>105</v>
      </c>
      <c r="H213" s="1" t="s">
        <v>902</v>
      </c>
      <c r="I213" s="1" t="s">
        <v>892</v>
      </c>
    </row>
    <row r="214" spans="1:10" ht="17" thickBot="1" x14ac:dyDescent="0.25">
      <c r="A214" s="1" t="s">
        <v>903</v>
      </c>
      <c r="B214" s="307">
        <f>B212-B213</f>
        <v>80</v>
      </c>
      <c r="D214" s="1" t="s">
        <v>904</v>
      </c>
      <c r="E214" s="1" t="s">
        <v>903</v>
      </c>
      <c r="F214" s="307">
        <f>F212-F213</f>
        <v>110</v>
      </c>
      <c r="H214" s="1" t="s">
        <v>904</v>
      </c>
      <c r="I214" s="1" t="s">
        <v>2398</v>
      </c>
      <c r="J214" s="1" t="s">
        <v>2399</v>
      </c>
    </row>
    <row r="216" spans="1:10" ht="17" thickBot="1" x14ac:dyDescent="0.25">
      <c r="A216" s="1" t="s">
        <v>905</v>
      </c>
    </row>
    <row r="217" spans="1:10" ht="17" thickBot="1" x14ac:dyDescent="0.25">
      <c r="A217" s="1" t="s">
        <v>897</v>
      </c>
      <c r="B217" s="109">
        <f>C48*5</f>
        <v>185</v>
      </c>
      <c r="D217" s="110" t="s">
        <v>906</v>
      </c>
    </row>
    <row r="218" spans="1:10" ht="17" thickBot="1" x14ac:dyDescent="0.25">
      <c r="A218" s="1" t="s">
        <v>900</v>
      </c>
      <c r="B218" s="109">
        <f>3*D199</f>
        <v>105</v>
      </c>
      <c r="D218" s="1" t="s">
        <v>902</v>
      </c>
    </row>
    <row r="219" spans="1:10" ht="17" thickBot="1" x14ac:dyDescent="0.25">
      <c r="A219" s="1" t="s">
        <v>903</v>
      </c>
      <c r="B219" s="307">
        <f>B217-B218</f>
        <v>80</v>
      </c>
      <c r="D219" s="1" t="s">
        <v>904</v>
      </c>
    </row>
    <row r="221" spans="1:10" x14ac:dyDescent="0.2">
      <c r="A221" s="308" t="s">
        <v>907</v>
      </c>
      <c r="B221" s="93"/>
      <c r="C221" s="93"/>
      <c r="D221" s="93"/>
      <c r="E221" s="93"/>
      <c r="F221" s="93"/>
      <c r="G221" s="93"/>
      <c r="H221" s="93"/>
    </row>
    <row r="222" spans="1:10" x14ac:dyDescent="0.2">
      <c r="A222" s="1" t="s">
        <v>2400</v>
      </c>
    </row>
    <row r="223" spans="1:10" x14ac:dyDescent="0.2">
      <c r="A223" s="1" t="s">
        <v>1878</v>
      </c>
    </row>
    <row r="224" spans="1:10" x14ac:dyDescent="0.2">
      <c r="A224" s="1" t="s">
        <v>2401</v>
      </c>
    </row>
    <row r="225" spans="1:7" x14ac:dyDescent="0.2">
      <c r="A225" s="1" t="s">
        <v>2402</v>
      </c>
    </row>
    <row r="226" spans="1:7" x14ac:dyDescent="0.2">
      <c r="A226" s="1" t="s">
        <v>2403</v>
      </c>
    </row>
    <row r="228" spans="1:7" x14ac:dyDescent="0.2">
      <c r="A228" s="1" t="s">
        <v>2404</v>
      </c>
    </row>
    <row r="229" spans="1:7" x14ac:dyDescent="0.2">
      <c r="A229" s="1" t="s">
        <v>2405</v>
      </c>
    </row>
    <row r="231" spans="1:7" x14ac:dyDescent="0.2">
      <c r="A231" s="1" t="s">
        <v>846</v>
      </c>
    </row>
    <row r="232" spans="1:7" x14ac:dyDescent="0.2">
      <c r="A232" s="1" t="s">
        <v>2406</v>
      </c>
    </row>
    <row r="233" spans="1:7" x14ac:dyDescent="0.2">
      <c r="A233" s="1" t="s">
        <v>2407</v>
      </c>
    </row>
    <row r="234" spans="1:7" x14ac:dyDescent="0.2">
      <c r="A234" s="1" t="s">
        <v>2408</v>
      </c>
      <c r="F234" s="1">
        <f>42/5</f>
        <v>8.4</v>
      </c>
      <c r="G234" s="1" t="s">
        <v>2409</v>
      </c>
    </row>
    <row r="235" spans="1:7" x14ac:dyDescent="0.2">
      <c r="A235" s="1" t="s">
        <v>2410</v>
      </c>
    </row>
    <row r="237" spans="1:7" x14ac:dyDescent="0.2">
      <c r="A237" s="1" t="s">
        <v>2411</v>
      </c>
    </row>
    <row r="238" spans="1:7" x14ac:dyDescent="0.2">
      <c r="A238" s="1" t="s">
        <v>2412</v>
      </c>
    </row>
    <row r="240" spans="1:7" x14ac:dyDescent="0.2">
      <c r="A240" s="1" t="s">
        <v>2413</v>
      </c>
    </row>
    <row r="241" spans="1:8" ht="17" thickBot="1" x14ac:dyDescent="0.25"/>
    <row r="242" spans="1:8" ht="17" thickBot="1" x14ac:dyDescent="0.25">
      <c r="A242" s="117" t="s">
        <v>908</v>
      </c>
      <c r="B242" s="118"/>
      <c r="C242" s="118"/>
      <c r="D242" s="118"/>
      <c r="E242" s="118"/>
      <c r="F242" s="118"/>
      <c r="G242" s="118"/>
      <c r="H242" s="119"/>
    </row>
    <row r="244" spans="1:8" x14ac:dyDescent="0.2">
      <c r="A244" s="1" t="s">
        <v>909</v>
      </c>
    </row>
    <row r="245" spans="1:8" x14ac:dyDescent="0.2">
      <c r="A245" s="1" t="s">
        <v>910</v>
      </c>
    </row>
    <row r="246" spans="1:8" x14ac:dyDescent="0.2">
      <c r="A246" s="1" t="s">
        <v>911</v>
      </c>
    </row>
    <row r="247" spans="1:8" x14ac:dyDescent="0.2">
      <c r="A247" s="1" t="s">
        <v>912</v>
      </c>
    </row>
    <row r="248" spans="1:8" x14ac:dyDescent="0.2">
      <c r="A248" s="1" t="s">
        <v>913</v>
      </c>
    </row>
    <row r="249" spans="1:8" x14ac:dyDescent="0.2">
      <c r="A249" s="1" t="s">
        <v>914</v>
      </c>
    </row>
    <row r="250" spans="1:8" x14ac:dyDescent="0.2">
      <c r="A250" s="4" t="s">
        <v>915</v>
      </c>
      <c r="B250" s="4"/>
      <c r="C250" s="4"/>
      <c r="D250" s="4"/>
      <c r="E250" s="4"/>
      <c r="F250" s="4"/>
      <c r="G250" s="4"/>
      <c r="H250" s="4"/>
    </row>
    <row r="251" spans="1:8" x14ac:dyDescent="0.2">
      <c r="A251" s="4" t="s">
        <v>916</v>
      </c>
      <c r="B251" s="4"/>
      <c r="C251" s="4"/>
      <c r="D251" s="4"/>
      <c r="E251" s="4"/>
      <c r="F251" s="4"/>
      <c r="G251" s="4"/>
      <c r="H251" s="4"/>
    </row>
    <row r="252" spans="1:8" x14ac:dyDescent="0.2">
      <c r="A252" s="4" t="s">
        <v>917</v>
      </c>
      <c r="B252" s="4"/>
      <c r="C252" s="4"/>
      <c r="D252" s="4"/>
      <c r="E252" s="4"/>
      <c r="F252" s="4"/>
      <c r="G252" s="4"/>
      <c r="H252" s="4"/>
    </row>
    <row r="254" spans="1:8" x14ac:dyDescent="0.2">
      <c r="A254" s="2" t="s">
        <v>918</v>
      </c>
      <c r="B254" s="2"/>
      <c r="C254" s="2"/>
      <c r="D254" s="2"/>
      <c r="E254" s="2"/>
      <c r="F254" s="2"/>
      <c r="G254" s="2"/>
      <c r="H254" s="2"/>
    </row>
    <row r="255" spans="1:8" x14ac:dyDescent="0.2">
      <c r="A255" s="1" t="s">
        <v>919</v>
      </c>
    </row>
    <row r="256" spans="1:8" x14ac:dyDescent="0.2">
      <c r="A256" s="1" t="s">
        <v>920</v>
      </c>
    </row>
    <row r="257" spans="1:3" x14ac:dyDescent="0.2">
      <c r="A257" s="1" t="s">
        <v>921</v>
      </c>
    </row>
    <row r="259" spans="1:3" ht="51" x14ac:dyDescent="0.2">
      <c r="A259" s="1" t="s">
        <v>922</v>
      </c>
      <c r="B259" s="97" t="s">
        <v>923</v>
      </c>
      <c r="C259" s="97" t="s">
        <v>924</v>
      </c>
    </row>
    <row r="260" spans="1:3" x14ac:dyDescent="0.2">
      <c r="A260" s="1">
        <v>0</v>
      </c>
      <c r="B260" s="1">
        <v>0</v>
      </c>
      <c r="C260" s="1">
        <v>0</v>
      </c>
    </row>
    <row r="261" spans="1:3" x14ac:dyDescent="0.2">
      <c r="A261" s="1">
        <v>1</v>
      </c>
      <c r="B261" s="1">
        <v>90</v>
      </c>
      <c r="C261" s="1">
        <v>80</v>
      </c>
    </row>
    <row r="262" spans="1:3" x14ac:dyDescent="0.2">
      <c r="A262" s="1">
        <v>2</v>
      </c>
      <c r="B262" s="1">
        <v>155</v>
      </c>
      <c r="C262" s="1">
        <v>150</v>
      </c>
    </row>
    <row r="263" spans="1:3" x14ac:dyDescent="0.2">
      <c r="A263" s="1">
        <v>3</v>
      </c>
      <c r="B263" s="1">
        <v>205</v>
      </c>
      <c r="C263" s="1">
        <v>210</v>
      </c>
    </row>
    <row r="264" spans="1:3" x14ac:dyDescent="0.2">
      <c r="A264" s="1">
        <v>4</v>
      </c>
      <c r="B264" s="1">
        <v>225</v>
      </c>
      <c r="C264" s="1">
        <v>255</v>
      </c>
    </row>
    <row r="265" spans="1:3" x14ac:dyDescent="0.2">
      <c r="A265" s="1">
        <v>5</v>
      </c>
      <c r="B265" s="1">
        <v>235</v>
      </c>
      <c r="C265" s="1">
        <v>285</v>
      </c>
    </row>
    <row r="266" spans="1:3" x14ac:dyDescent="0.2">
      <c r="A266" s="1">
        <v>6</v>
      </c>
      <c r="B266" s="1">
        <v>240</v>
      </c>
      <c r="C266" s="1">
        <v>290</v>
      </c>
    </row>
    <row r="267" spans="1:3" x14ac:dyDescent="0.2">
      <c r="A267" s="1">
        <v>7</v>
      </c>
      <c r="B267" s="1">
        <v>240</v>
      </c>
      <c r="C267" s="1">
        <v>290</v>
      </c>
    </row>
    <row r="269" spans="1:3" x14ac:dyDescent="0.2">
      <c r="A269" s="1" t="s">
        <v>925</v>
      </c>
    </row>
    <row r="271" spans="1:3" x14ac:dyDescent="0.2">
      <c r="A271" s="1" t="s">
        <v>117</v>
      </c>
    </row>
    <row r="272" spans="1:3" x14ac:dyDescent="0.2">
      <c r="A272" s="1" t="s">
        <v>926</v>
      </c>
    </row>
    <row r="273" spans="1:8" x14ac:dyDescent="0.2">
      <c r="A273" s="1" t="s">
        <v>927</v>
      </c>
    </row>
    <row r="274" spans="1:8" x14ac:dyDescent="0.2">
      <c r="A274" s="1" t="s">
        <v>928</v>
      </c>
    </row>
    <row r="275" spans="1:8" x14ac:dyDescent="0.2">
      <c r="A275" s="1" t="s">
        <v>929</v>
      </c>
    </row>
    <row r="276" spans="1:8" x14ac:dyDescent="0.2">
      <c r="A276" s="1" t="s">
        <v>930</v>
      </c>
    </row>
    <row r="277" spans="1:8" x14ac:dyDescent="0.2">
      <c r="A277" s="1" t="s">
        <v>931</v>
      </c>
    </row>
    <row r="278" spans="1:8" x14ac:dyDescent="0.2">
      <c r="A278" s="1" t="s">
        <v>932</v>
      </c>
    </row>
    <row r="279" spans="1:8" x14ac:dyDescent="0.2">
      <c r="A279" s="1" t="s">
        <v>933</v>
      </c>
    </row>
    <row r="280" spans="1:8" x14ac:dyDescent="0.2">
      <c r="A280" s="1" t="s">
        <v>934</v>
      </c>
    </row>
    <row r="281" spans="1:8" x14ac:dyDescent="0.2">
      <c r="A281" s="1" t="s">
        <v>935</v>
      </c>
    </row>
    <row r="282" spans="1:8" x14ac:dyDescent="0.2">
      <c r="A282" s="1" t="s">
        <v>936</v>
      </c>
    </row>
    <row r="284" spans="1:8" x14ac:dyDescent="0.2">
      <c r="A284" s="4" t="s">
        <v>353</v>
      </c>
    </row>
    <row r="285" spans="1:8" ht="17" thickBot="1" x14ac:dyDescent="0.25"/>
    <row r="286" spans="1:8" x14ac:dyDescent="0.2">
      <c r="A286" s="5" t="s">
        <v>926</v>
      </c>
      <c r="B286" s="6"/>
      <c r="C286" s="6"/>
      <c r="D286" s="6"/>
      <c r="E286" s="6"/>
      <c r="F286" s="6"/>
      <c r="G286" s="6"/>
      <c r="H286" s="7"/>
    </row>
    <row r="287" spans="1:8" ht="17" thickBot="1" x14ac:dyDescent="0.25">
      <c r="A287" s="10" t="s">
        <v>937</v>
      </c>
      <c r="B287" s="11"/>
      <c r="C287" s="11"/>
      <c r="D287" s="11"/>
      <c r="E287" s="11"/>
      <c r="F287" s="11"/>
      <c r="G287" s="11"/>
      <c r="H287" s="13"/>
    </row>
    <row r="289" spans="1:8" x14ac:dyDescent="0.2">
      <c r="A289" s="93" t="s">
        <v>938</v>
      </c>
      <c r="B289" s="93"/>
      <c r="C289" s="93"/>
      <c r="D289" s="93"/>
      <c r="E289" s="93"/>
      <c r="F289" s="93"/>
      <c r="G289" s="93"/>
      <c r="H289" s="93"/>
    </row>
    <row r="291" spans="1:8" x14ac:dyDescent="0.2">
      <c r="A291" s="1" t="s">
        <v>939</v>
      </c>
    </row>
    <row r="292" spans="1:8" x14ac:dyDescent="0.2">
      <c r="A292" s="1" t="s">
        <v>940</v>
      </c>
    </row>
    <row r="293" spans="1:8" x14ac:dyDescent="0.2">
      <c r="A293" s="1" t="s">
        <v>941</v>
      </c>
    </row>
    <row r="295" spans="1:8" x14ac:dyDescent="0.2">
      <c r="A295" s="1" t="s">
        <v>942</v>
      </c>
    </row>
    <row r="296" spans="1:8" x14ac:dyDescent="0.2">
      <c r="A296" s="1" t="s">
        <v>943</v>
      </c>
    </row>
    <row r="298" spans="1:8" x14ac:dyDescent="0.2">
      <c r="A298" s="15"/>
      <c r="B298" s="360" t="s">
        <v>944</v>
      </c>
      <c r="C298" s="360"/>
      <c r="D298" s="360" t="s">
        <v>945</v>
      </c>
      <c r="E298" s="360"/>
    </row>
    <row r="299" spans="1:8" ht="51" x14ac:dyDescent="0.2">
      <c r="A299" s="15" t="s">
        <v>922</v>
      </c>
      <c r="B299" s="20" t="s">
        <v>946</v>
      </c>
      <c r="C299" s="123" t="s">
        <v>947</v>
      </c>
      <c r="D299" s="20" t="s">
        <v>948</v>
      </c>
      <c r="E299" s="123" t="s">
        <v>949</v>
      </c>
    </row>
    <row r="300" spans="1:8" x14ac:dyDescent="0.2">
      <c r="A300" s="15">
        <v>0</v>
      </c>
      <c r="B300" s="15">
        <v>0</v>
      </c>
      <c r="C300" s="124"/>
      <c r="D300" s="15">
        <v>0</v>
      </c>
      <c r="E300" s="124"/>
    </row>
    <row r="301" spans="1:8" x14ac:dyDescent="0.2">
      <c r="A301" s="367">
        <v>1</v>
      </c>
      <c r="B301" s="367">
        <v>90</v>
      </c>
      <c r="C301" s="125">
        <f>B301-B300</f>
        <v>90</v>
      </c>
      <c r="D301" s="367">
        <v>80</v>
      </c>
      <c r="E301" s="125">
        <f>D301-D300</f>
        <v>80</v>
      </c>
    </row>
    <row r="302" spans="1:8" x14ac:dyDescent="0.2">
      <c r="A302" s="368"/>
      <c r="B302" s="368"/>
      <c r="C302" s="125" t="s">
        <v>950</v>
      </c>
      <c r="D302" s="368"/>
      <c r="E302" s="125" t="s">
        <v>950</v>
      </c>
    </row>
    <row r="303" spans="1:8" x14ac:dyDescent="0.2">
      <c r="A303" s="15">
        <v>2</v>
      </c>
      <c r="B303" s="15">
        <v>155</v>
      </c>
      <c r="C303" s="124">
        <f>B303-B301</f>
        <v>65</v>
      </c>
      <c r="D303" s="358">
        <v>150</v>
      </c>
      <c r="E303" s="124">
        <f>D303-D301</f>
        <v>70</v>
      </c>
    </row>
    <row r="304" spans="1:8" x14ac:dyDescent="0.2">
      <c r="A304" s="15"/>
      <c r="B304" s="15"/>
      <c r="C304" s="124" t="s">
        <v>951</v>
      </c>
      <c r="D304" s="359"/>
      <c r="E304" s="124" t="s">
        <v>950</v>
      </c>
    </row>
    <row r="305" spans="1:8" x14ac:dyDescent="0.2">
      <c r="A305" s="15">
        <v>3</v>
      </c>
      <c r="B305" s="15">
        <v>205</v>
      </c>
      <c r="C305" s="124">
        <f>B305-B303</f>
        <v>50</v>
      </c>
      <c r="D305" s="15">
        <v>210</v>
      </c>
      <c r="E305" s="124">
        <f>D305-D303</f>
        <v>60</v>
      </c>
    </row>
    <row r="306" spans="1:8" x14ac:dyDescent="0.2">
      <c r="A306" s="15">
        <v>4</v>
      </c>
      <c r="B306" s="15">
        <v>225</v>
      </c>
      <c r="C306" s="124">
        <f t="shared" ref="C306:E309" si="29">B306-B305</f>
        <v>20</v>
      </c>
      <c r="D306" s="15">
        <v>255</v>
      </c>
      <c r="E306" s="124">
        <f t="shared" si="29"/>
        <v>45</v>
      </c>
    </row>
    <row r="307" spans="1:8" x14ac:dyDescent="0.2">
      <c r="A307" s="15">
        <v>5</v>
      </c>
      <c r="B307" s="15">
        <v>235</v>
      </c>
      <c r="C307" s="124">
        <f t="shared" si="29"/>
        <v>10</v>
      </c>
      <c r="D307" s="15">
        <v>285</v>
      </c>
      <c r="E307" s="124">
        <f t="shared" si="29"/>
        <v>30</v>
      </c>
    </row>
    <row r="308" spans="1:8" x14ac:dyDescent="0.2">
      <c r="A308" s="15">
        <v>6</v>
      </c>
      <c r="B308" s="15">
        <v>240</v>
      </c>
      <c r="C308" s="124">
        <f t="shared" si="29"/>
        <v>5</v>
      </c>
      <c r="D308" s="15">
        <v>290</v>
      </c>
      <c r="E308" s="124">
        <f t="shared" si="29"/>
        <v>5</v>
      </c>
    </row>
    <row r="309" spans="1:8" x14ac:dyDescent="0.2">
      <c r="A309" s="15">
        <v>7</v>
      </c>
      <c r="B309" s="15">
        <v>240</v>
      </c>
      <c r="C309" s="124">
        <f t="shared" si="29"/>
        <v>0</v>
      </c>
      <c r="D309" s="15">
        <v>290</v>
      </c>
      <c r="E309" s="124">
        <f t="shared" si="29"/>
        <v>0</v>
      </c>
    </row>
    <row r="311" spans="1:8" x14ac:dyDescent="0.2">
      <c r="A311" s="1" t="s">
        <v>952</v>
      </c>
    </row>
    <row r="312" spans="1:8" x14ac:dyDescent="0.2">
      <c r="A312" s="1" t="s">
        <v>953</v>
      </c>
      <c r="B312" s="126">
        <f>10*C301+6*C303</f>
        <v>1290</v>
      </c>
      <c r="E312" s="1" t="s">
        <v>954</v>
      </c>
      <c r="F312" s="1" t="s">
        <v>955</v>
      </c>
    </row>
    <row r="313" spans="1:8" x14ac:dyDescent="0.2">
      <c r="A313" s="1" t="s">
        <v>223</v>
      </c>
      <c r="B313" s="126">
        <f>10*E301+10*E303</f>
        <v>1500</v>
      </c>
      <c r="E313" s="1" t="s">
        <v>956</v>
      </c>
    </row>
    <row r="314" spans="1:8" x14ac:dyDescent="0.2">
      <c r="A314" s="1" t="s">
        <v>230</v>
      </c>
      <c r="B314" s="127">
        <f>SUM(B312:B313)</f>
        <v>2790</v>
      </c>
      <c r="C314" s="1" t="s">
        <v>957</v>
      </c>
    </row>
    <row r="315" spans="1:8" ht="17" thickBot="1" x14ac:dyDescent="0.25"/>
    <row r="316" spans="1:8" x14ac:dyDescent="0.2">
      <c r="A316" s="5" t="s">
        <v>930</v>
      </c>
      <c r="B316" s="6"/>
      <c r="C316" s="6"/>
      <c r="D316" s="6"/>
      <c r="E316" s="6"/>
      <c r="F316" s="6"/>
      <c r="G316" s="6"/>
      <c r="H316" s="7"/>
    </row>
    <row r="317" spans="1:8" ht="17" thickBot="1" x14ac:dyDescent="0.25">
      <c r="A317" s="10" t="s">
        <v>931</v>
      </c>
      <c r="B317" s="11"/>
      <c r="C317" s="11"/>
      <c r="D317" s="11"/>
      <c r="E317" s="11"/>
      <c r="F317" s="11"/>
      <c r="G317" s="11"/>
      <c r="H317" s="13"/>
    </row>
    <row r="319" spans="1:8" x14ac:dyDescent="0.2">
      <c r="A319" s="1" t="s">
        <v>958</v>
      </c>
    </row>
    <row r="320" spans="1:8" ht="17" thickBot="1" x14ac:dyDescent="0.25"/>
    <row r="321" spans="1:8" ht="17" thickBot="1" x14ac:dyDescent="0.25">
      <c r="A321" s="73" t="s">
        <v>932</v>
      </c>
      <c r="B321" s="51"/>
      <c r="C321" s="51"/>
      <c r="D321" s="51"/>
      <c r="E321" s="51"/>
      <c r="F321" s="51"/>
      <c r="G321" s="51"/>
      <c r="H321" s="52"/>
    </row>
    <row r="323" spans="1:8" x14ac:dyDescent="0.2">
      <c r="A323" s="15"/>
      <c r="B323" s="360" t="s">
        <v>944</v>
      </c>
      <c r="C323" s="360"/>
      <c r="D323" s="360" t="s">
        <v>945</v>
      </c>
      <c r="E323" s="360"/>
    </row>
    <row r="324" spans="1:8" ht="51" x14ac:dyDescent="0.2">
      <c r="A324" s="15" t="s">
        <v>922</v>
      </c>
      <c r="B324" s="20" t="s">
        <v>946</v>
      </c>
      <c r="C324" s="20" t="s">
        <v>947</v>
      </c>
      <c r="D324" s="20" t="s">
        <v>948</v>
      </c>
      <c r="E324" s="20" t="s">
        <v>949</v>
      </c>
    </row>
    <row r="325" spans="1:8" x14ac:dyDescent="0.2">
      <c r="A325" s="15">
        <v>0</v>
      </c>
      <c r="B325" s="15">
        <v>0</v>
      </c>
      <c r="C325" s="15"/>
      <c r="D325" s="15">
        <v>0</v>
      </c>
      <c r="E325" s="15"/>
    </row>
    <row r="326" spans="1:8" x14ac:dyDescent="0.2">
      <c r="A326" s="358">
        <v>1</v>
      </c>
      <c r="B326" s="358">
        <v>90</v>
      </c>
      <c r="C326" s="128">
        <f>B326-B325</f>
        <v>90</v>
      </c>
      <c r="D326" s="358">
        <v>80</v>
      </c>
      <c r="E326" s="128">
        <f>D326-D325</f>
        <v>80</v>
      </c>
    </row>
    <row r="327" spans="1:8" x14ac:dyDescent="0.2">
      <c r="A327" s="359"/>
      <c r="B327" s="359"/>
      <c r="C327" s="128" t="s">
        <v>950</v>
      </c>
      <c r="D327" s="359"/>
      <c r="E327" s="128" t="s">
        <v>950</v>
      </c>
    </row>
    <row r="328" spans="1:8" x14ac:dyDescent="0.2">
      <c r="A328" s="358">
        <v>2</v>
      </c>
      <c r="B328" s="358">
        <v>155</v>
      </c>
      <c r="C328" s="15">
        <f>B328-B326</f>
        <v>65</v>
      </c>
      <c r="D328" s="358">
        <v>150</v>
      </c>
      <c r="E328" s="15">
        <f>D328-D326</f>
        <v>70</v>
      </c>
    </row>
    <row r="329" spans="1:8" x14ac:dyDescent="0.2">
      <c r="A329" s="359"/>
      <c r="B329" s="359"/>
      <c r="C329" s="15" t="s">
        <v>950</v>
      </c>
      <c r="D329" s="359"/>
      <c r="E329" s="15" t="s">
        <v>950</v>
      </c>
    </row>
    <row r="330" spans="1:8" x14ac:dyDescent="0.2">
      <c r="A330" s="358">
        <v>3</v>
      </c>
      <c r="B330" s="358">
        <v>205</v>
      </c>
      <c r="C330" s="15">
        <f>B330-B328</f>
        <v>50</v>
      </c>
      <c r="D330" s="358">
        <v>210</v>
      </c>
      <c r="E330" s="15">
        <f>D330-D328</f>
        <v>60</v>
      </c>
    </row>
    <row r="331" spans="1:8" x14ac:dyDescent="0.2">
      <c r="A331" s="359"/>
      <c r="B331" s="359"/>
      <c r="C331" s="15" t="s">
        <v>951</v>
      </c>
      <c r="D331" s="359"/>
      <c r="E331" s="15" t="s">
        <v>950</v>
      </c>
    </row>
    <row r="332" spans="1:8" x14ac:dyDescent="0.2">
      <c r="A332" s="15">
        <v>4</v>
      </c>
      <c r="B332" s="15">
        <v>225</v>
      </c>
      <c r="C332" s="15">
        <f t="shared" ref="C332" si="30">B332-B330</f>
        <v>20</v>
      </c>
      <c r="D332" s="15">
        <v>255</v>
      </c>
      <c r="E332" s="15">
        <f t="shared" ref="E332" si="31">D332-D330</f>
        <v>45</v>
      </c>
    </row>
    <row r="333" spans="1:8" x14ac:dyDescent="0.2">
      <c r="A333" s="15">
        <v>5</v>
      </c>
      <c r="B333" s="15">
        <v>235</v>
      </c>
      <c r="C333" s="15">
        <f t="shared" ref="C333" si="32">B333-B332</f>
        <v>10</v>
      </c>
      <c r="D333" s="15">
        <v>285</v>
      </c>
      <c r="E333" s="15">
        <f t="shared" ref="E333" si="33">D333-D332</f>
        <v>30</v>
      </c>
    </row>
    <row r="334" spans="1:8" x14ac:dyDescent="0.2">
      <c r="A334" s="15">
        <v>6</v>
      </c>
      <c r="B334" s="15">
        <v>240</v>
      </c>
      <c r="C334" s="15">
        <f t="shared" ref="C334" si="34">B334-B333</f>
        <v>5</v>
      </c>
      <c r="D334" s="15">
        <v>290</v>
      </c>
      <c r="E334" s="15">
        <f t="shared" ref="E334" si="35">D334-D333</f>
        <v>5</v>
      </c>
    </row>
    <row r="335" spans="1:8" x14ac:dyDescent="0.2">
      <c r="A335" s="15">
        <v>7</v>
      </c>
      <c r="B335" s="15">
        <v>240</v>
      </c>
      <c r="C335" s="15">
        <f t="shared" ref="C335" si="36">B335-B334</f>
        <v>0</v>
      </c>
      <c r="D335" s="15">
        <v>290</v>
      </c>
      <c r="E335" s="15">
        <f t="shared" ref="E335" si="37">D335-D334</f>
        <v>0</v>
      </c>
    </row>
    <row r="337" spans="1:8" x14ac:dyDescent="0.2">
      <c r="A337" s="1" t="s">
        <v>952</v>
      </c>
    </row>
    <row r="338" spans="1:8" x14ac:dyDescent="0.2">
      <c r="A338" s="1" t="s">
        <v>953</v>
      </c>
      <c r="B338" s="115">
        <f>10*C326+10*C328+6*C330</f>
        <v>1850</v>
      </c>
      <c r="E338" s="1" t="s">
        <v>959</v>
      </c>
      <c r="G338" s="1">
        <f>C330</f>
        <v>50</v>
      </c>
    </row>
    <row r="339" spans="1:8" x14ac:dyDescent="0.2">
      <c r="A339" s="1" t="s">
        <v>960</v>
      </c>
      <c r="B339" s="115">
        <f>10*E326+10*E328+10*E330</f>
        <v>2100</v>
      </c>
    </row>
    <row r="340" spans="1:8" x14ac:dyDescent="0.2">
      <c r="B340" s="116">
        <f>SUM(B338:B339)</f>
        <v>3950</v>
      </c>
    </row>
    <row r="341" spans="1:8" ht="17" thickBot="1" x14ac:dyDescent="0.25"/>
    <row r="342" spans="1:8" x14ac:dyDescent="0.2">
      <c r="A342" s="5" t="s">
        <v>933</v>
      </c>
      <c r="B342" s="6"/>
      <c r="C342" s="6"/>
      <c r="D342" s="6"/>
      <c r="E342" s="6"/>
      <c r="F342" s="6"/>
      <c r="G342" s="6"/>
      <c r="H342" s="7"/>
    </row>
    <row r="343" spans="1:8" x14ac:dyDescent="0.2">
      <c r="A343" s="8" t="s">
        <v>934</v>
      </c>
      <c r="H343" s="9"/>
    </row>
    <row r="344" spans="1:8" x14ac:dyDescent="0.2">
      <c r="A344" s="8" t="s">
        <v>935</v>
      </c>
      <c r="H344" s="9"/>
    </row>
    <row r="345" spans="1:8" ht="17" thickBot="1" x14ac:dyDescent="0.25">
      <c r="A345" s="10" t="s">
        <v>936</v>
      </c>
      <c r="B345" s="11"/>
      <c r="C345" s="11"/>
      <c r="D345" s="11"/>
      <c r="E345" s="11"/>
      <c r="F345" s="11"/>
      <c r="G345" s="11"/>
      <c r="H345" s="13"/>
    </row>
    <row r="347" spans="1:8" x14ac:dyDescent="0.2">
      <c r="A347" s="1" t="s">
        <v>961</v>
      </c>
      <c r="C347" s="115">
        <f>B340</f>
        <v>3950</v>
      </c>
    </row>
    <row r="349" spans="1:8" x14ac:dyDescent="0.2">
      <c r="A349" s="1" t="s">
        <v>962</v>
      </c>
    </row>
    <row r="351" spans="1:8" x14ac:dyDescent="0.2">
      <c r="A351" s="15"/>
      <c r="B351" s="360" t="s">
        <v>944</v>
      </c>
      <c r="C351" s="360"/>
      <c r="D351" s="360" t="s">
        <v>945</v>
      </c>
      <c r="E351" s="360"/>
    </row>
    <row r="352" spans="1:8" ht="51" x14ac:dyDescent="0.2">
      <c r="A352" s="15" t="s">
        <v>922</v>
      </c>
      <c r="B352" s="20" t="s">
        <v>946</v>
      </c>
      <c r="C352" s="20" t="s">
        <v>947</v>
      </c>
      <c r="D352" s="20" t="s">
        <v>948</v>
      </c>
      <c r="E352" s="20" t="s">
        <v>949</v>
      </c>
    </row>
    <row r="353" spans="1:5" x14ac:dyDescent="0.2">
      <c r="A353" s="15">
        <v>0</v>
      </c>
      <c r="B353" s="15">
        <v>0</v>
      </c>
      <c r="C353" s="15"/>
      <c r="D353" s="15">
        <v>0</v>
      </c>
      <c r="E353" s="15"/>
    </row>
    <row r="354" spans="1:5" x14ac:dyDescent="0.2">
      <c r="A354" s="358">
        <v>1</v>
      </c>
      <c r="B354" s="358">
        <v>90</v>
      </c>
      <c r="C354" s="128">
        <f>B354-B353</f>
        <v>90</v>
      </c>
      <c r="D354" s="358">
        <v>80</v>
      </c>
      <c r="E354" s="128">
        <f>D354-D353</f>
        <v>80</v>
      </c>
    </row>
    <row r="355" spans="1:5" x14ac:dyDescent="0.2">
      <c r="A355" s="359"/>
      <c r="B355" s="359"/>
      <c r="C355" s="128" t="s">
        <v>963</v>
      </c>
      <c r="D355" s="359"/>
      <c r="E355" s="128" t="s">
        <v>950</v>
      </c>
    </row>
    <row r="356" spans="1:5" x14ac:dyDescent="0.2">
      <c r="A356" s="358">
        <v>2</v>
      </c>
      <c r="B356" s="358">
        <v>155</v>
      </c>
      <c r="C356" s="15">
        <f>B356-B354</f>
        <v>65</v>
      </c>
      <c r="D356" s="358">
        <v>150</v>
      </c>
      <c r="E356" s="15">
        <f>D356-D354</f>
        <v>70</v>
      </c>
    </row>
    <row r="357" spans="1:5" x14ac:dyDescent="0.2">
      <c r="A357" s="359"/>
      <c r="B357" s="359"/>
      <c r="C357" s="15" t="s">
        <v>963</v>
      </c>
      <c r="D357" s="359"/>
      <c r="E357" s="15" t="s">
        <v>950</v>
      </c>
    </row>
    <row r="358" spans="1:5" x14ac:dyDescent="0.2">
      <c r="A358" s="358">
        <v>3</v>
      </c>
      <c r="B358" s="358">
        <v>205</v>
      </c>
      <c r="C358" s="15">
        <f>B358-B356</f>
        <v>50</v>
      </c>
      <c r="D358" s="358">
        <v>210</v>
      </c>
      <c r="E358" s="15">
        <f>D358-D356</f>
        <v>60</v>
      </c>
    </row>
    <row r="359" spans="1:5" x14ac:dyDescent="0.2">
      <c r="A359" s="359"/>
      <c r="B359" s="359"/>
      <c r="C359" s="15" t="s">
        <v>964</v>
      </c>
      <c r="D359" s="359"/>
      <c r="E359" s="15" t="s">
        <v>950</v>
      </c>
    </row>
    <row r="360" spans="1:5" x14ac:dyDescent="0.2">
      <c r="A360" s="15">
        <v>4</v>
      </c>
      <c r="B360" s="15">
        <v>225</v>
      </c>
      <c r="C360" s="15">
        <f t="shared" ref="C360" si="38">B360-B358</f>
        <v>20</v>
      </c>
      <c r="D360" s="15">
        <v>255</v>
      </c>
      <c r="E360" s="15">
        <f t="shared" ref="E360" si="39">D360-D358</f>
        <v>45</v>
      </c>
    </row>
    <row r="361" spans="1:5" x14ac:dyDescent="0.2">
      <c r="A361" s="15">
        <v>5</v>
      </c>
      <c r="B361" s="15">
        <v>235</v>
      </c>
      <c r="C361" s="15">
        <f t="shared" ref="C361" si="40">B361-B360</f>
        <v>10</v>
      </c>
      <c r="D361" s="15">
        <v>285</v>
      </c>
      <c r="E361" s="15">
        <f t="shared" ref="E361:E363" si="41">D361-D360</f>
        <v>30</v>
      </c>
    </row>
    <row r="362" spans="1:5" x14ac:dyDescent="0.2">
      <c r="A362" s="15">
        <v>6</v>
      </c>
      <c r="B362" s="15">
        <v>240</v>
      </c>
      <c r="C362" s="15">
        <f t="shared" ref="C362" si="42">B362-B361</f>
        <v>5</v>
      </c>
      <c r="D362" s="15">
        <v>290</v>
      </c>
      <c r="E362" s="15">
        <f t="shared" si="41"/>
        <v>5</v>
      </c>
    </row>
    <row r="363" spans="1:5" x14ac:dyDescent="0.2">
      <c r="A363" s="15">
        <v>7</v>
      </c>
      <c r="B363" s="15">
        <v>240</v>
      </c>
      <c r="C363" s="15">
        <f t="shared" ref="C363" si="43">B363-B362</f>
        <v>0</v>
      </c>
      <c r="D363" s="15">
        <v>290</v>
      </c>
      <c r="E363" s="15">
        <f t="shared" si="41"/>
        <v>0</v>
      </c>
    </row>
    <row r="365" spans="1:5" x14ac:dyDescent="0.2">
      <c r="A365" s="1" t="s">
        <v>965</v>
      </c>
    </row>
    <row r="366" spans="1:5" x14ac:dyDescent="0.2">
      <c r="A366" s="1" t="s">
        <v>953</v>
      </c>
      <c r="B366" s="115">
        <f>11*C354+11*C356+4*C358</f>
        <v>1905</v>
      </c>
    </row>
    <row r="367" spans="1:5" x14ac:dyDescent="0.2">
      <c r="A367" s="1" t="s">
        <v>960</v>
      </c>
      <c r="B367" s="115">
        <f>10*E354+10*E356+10*E358</f>
        <v>2100</v>
      </c>
    </row>
    <row r="368" spans="1:5" x14ac:dyDescent="0.2">
      <c r="B368" s="116">
        <f>SUM(B366:B367)</f>
        <v>4005</v>
      </c>
    </row>
    <row r="370" spans="1:8" x14ac:dyDescent="0.2">
      <c r="A370" s="1" t="s">
        <v>966</v>
      </c>
      <c r="E370" s="115">
        <f>B368</f>
        <v>4005</v>
      </c>
    </row>
    <row r="371" spans="1:8" x14ac:dyDescent="0.2">
      <c r="A371" s="1" t="s">
        <v>967</v>
      </c>
      <c r="E371" s="115">
        <v>3950</v>
      </c>
      <c r="F371" s="1" t="s">
        <v>968</v>
      </c>
    </row>
    <row r="372" spans="1:8" x14ac:dyDescent="0.2">
      <c r="A372" s="1" t="s">
        <v>969</v>
      </c>
      <c r="E372" s="129">
        <f>E370-E371</f>
        <v>55</v>
      </c>
    </row>
    <row r="374" spans="1:8" x14ac:dyDescent="0.2">
      <c r="A374" s="4" t="s">
        <v>970</v>
      </c>
    </row>
    <row r="376" spans="1:8" x14ac:dyDescent="0.2">
      <c r="A376" s="2" t="s">
        <v>971</v>
      </c>
      <c r="B376" s="2"/>
      <c r="C376" s="2"/>
      <c r="D376" s="2"/>
      <c r="E376" s="2"/>
      <c r="F376" s="2"/>
      <c r="G376" s="2"/>
      <c r="H376" s="2"/>
    </row>
    <row r="377" spans="1:8" x14ac:dyDescent="0.2">
      <c r="A377" s="1" t="s">
        <v>972</v>
      </c>
    </row>
    <row r="378" spans="1:8" x14ac:dyDescent="0.2">
      <c r="A378" s="1" t="s">
        <v>973</v>
      </c>
    </row>
    <row r="379" spans="1:8" x14ac:dyDescent="0.2">
      <c r="A379" s="1" t="s">
        <v>974</v>
      </c>
    </row>
    <row r="380" spans="1:8" x14ac:dyDescent="0.2">
      <c r="A380" s="1" t="s">
        <v>975</v>
      </c>
    </row>
    <row r="382" spans="1:8" ht="34" x14ac:dyDescent="0.2">
      <c r="A382" s="1" t="s">
        <v>922</v>
      </c>
      <c r="B382" s="97" t="s">
        <v>976</v>
      </c>
      <c r="C382" s="97" t="s">
        <v>977</v>
      </c>
    </row>
    <row r="383" spans="1:8" x14ac:dyDescent="0.2">
      <c r="A383" s="1">
        <v>1</v>
      </c>
      <c r="B383" s="1">
        <v>10</v>
      </c>
      <c r="C383" s="1">
        <v>8</v>
      </c>
    </row>
    <row r="384" spans="1:8" x14ac:dyDescent="0.2">
      <c r="A384" s="1">
        <v>2</v>
      </c>
      <c r="B384" s="1">
        <v>19</v>
      </c>
      <c r="C384" s="1">
        <v>12</v>
      </c>
    </row>
    <row r="385" spans="1:8" x14ac:dyDescent="0.2">
      <c r="A385" s="1">
        <v>3</v>
      </c>
      <c r="B385" s="1">
        <v>25</v>
      </c>
      <c r="C385" s="1">
        <v>15</v>
      </c>
    </row>
    <row r="386" spans="1:8" x14ac:dyDescent="0.2">
      <c r="A386" s="1">
        <v>4</v>
      </c>
      <c r="B386" s="1">
        <v>26</v>
      </c>
      <c r="C386" s="1">
        <v>17</v>
      </c>
    </row>
    <row r="388" spans="1:8" x14ac:dyDescent="0.2">
      <c r="A388" s="1" t="s">
        <v>117</v>
      </c>
    </row>
    <row r="389" spans="1:8" x14ac:dyDescent="0.2">
      <c r="A389" s="1" t="s">
        <v>978</v>
      </c>
    </row>
    <row r="390" spans="1:8" x14ac:dyDescent="0.2">
      <c r="A390" s="1" t="s">
        <v>979</v>
      </c>
    </row>
    <row r="391" spans="1:8" x14ac:dyDescent="0.2">
      <c r="A391" s="1" t="s">
        <v>980</v>
      </c>
    </row>
    <row r="392" spans="1:8" x14ac:dyDescent="0.2">
      <c r="A392" s="1" t="s">
        <v>981</v>
      </c>
    </row>
    <row r="393" spans="1:8" x14ac:dyDescent="0.2">
      <c r="A393" s="1" t="s">
        <v>982</v>
      </c>
    </row>
    <row r="395" spans="1:8" x14ac:dyDescent="0.2">
      <c r="A395" s="4" t="s">
        <v>353</v>
      </c>
    </row>
    <row r="396" spans="1:8" ht="17" thickBot="1" x14ac:dyDescent="0.25"/>
    <row r="397" spans="1:8" ht="17" thickBot="1" x14ac:dyDescent="0.25">
      <c r="A397" s="73" t="s">
        <v>978</v>
      </c>
      <c r="B397" s="51"/>
      <c r="C397" s="51"/>
      <c r="D397" s="51"/>
      <c r="E397" s="51"/>
      <c r="F397" s="51"/>
      <c r="G397" s="51"/>
      <c r="H397" s="52"/>
    </row>
    <row r="399" spans="1:8" x14ac:dyDescent="0.2">
      <c r="A399" s="1" t="s">
        <v>983</v>
      </c>
    </row>
    <row r="400" spans="1:8" x14ac:dyDescent="0.2">
      <c r="A400" s="1" t="s">
        <v>984</v>
      </c>
    </row>
    <row r="401" spans="1:7" x14ac:dyDescent="0.2">
      <c r="A401" s="1" t="s">
        <v>985</v>
      </c>
    </row>
    <row r="402" spans="1:7" x14ac:dyDescent="0.2">
      <c r="A402" s="1" t="s">
        <v>986</v>
      </c>
    </row>
    <row r="403" spans="1:7" x14ac:dyDescent="0.2">
      <c r="A403" s="1" t="s">
        <v>987</v>
      </c>
    </row>
    <row r="404" spans="1:7" x14ac:dyDescent="0.2">
      <c r="A404" s="1" t="s">
        <v>988</v>
      </c>
    </row>
    <row r="406" spans="1:7" ht="31" customHeight="1" x14ac:dyDescent="0.2">
      <c r="A406" s="87"/>
      <c r="B406" s="363" t="s">
        <v>989</v>
      </c>
      <c r="C406" s="360"/>
      <c r="D406" s="360"/>
      <c r="E406" s="363" t="s">
        <v>990</v>
      </c>
      <c r="F406" s="360"/>
      <c r="G406" s="360"/>
    </row>
    <row r="407" spans="1:7" s="110" customFormat="1" ht="67" customHeight="1" x14ac:dyDescent="0.2">
      <c r="A407" s="130" t="s">
        <v>922</v>
      </c>
      <c r="B407" s="123" t="s">
        <v>991</v>
      </c>
      <c r="C407" s="131" t="s">
        <v>992</v>
      </c>
      <c r="D407" s="131" t="s">
        <v>993</v>
      </c>
      <c r="E407" s="123" t="s">
        <v>994</v>
      </c>
      <c r="F407" s="131" t="s">
        <v>995</v>
      </c>
      <c r="G407" s="131" t="s">
        <v>996</v>
      </c>
    </row>
    <row r="408" spans="1:7" s="110" customFormat="1" x14ac:dyDescent="0.2">
      <c r="A408" s="361">
        <v>1</v>
      </c>
      <c r="B408" s="361">
        <v>10</v>
      </c>
      <c r="C408" s="361">
        <f>B408</f>
        <v>10</v>
      </c>
      <c r="D408" s="132">
        <f>C408*2</f>
        <v>20</v>
      </c>
      <c r="E408" s="361">
        <v>8</v>
      </c>
      <c r="F408" s="361">
        <f>E408</f>
        <v>8</v>
      </c>
      <c r="G408" s="132">
        <f>F408*3</f>
        <v>24</v>
      </c>
    </row>
    <row r="409" spans="1:7" s="110" customFormat="1" x14ac:dyDescent="0.2">
      <c r="A409" s="362"/>
      <c r="B409" s="362"/>
      <c r="C409" s="362"/>
      <c r="D409" s="132" t="s">
        <v>997</v>
      </c>
      <c r="E409" s="362"/>
      <c r="F409" s="362"/>
      <c r="G409" s="132" t="s">
        <v>997</v>
      </c>
    </row>
    <row r="410" spans="1:7" s="110" customFormat="1" x14ac:dyDescent="0.2">
      <c r="A410" s="361">
        <v>2</v>
      </c>
      <c r="B410" s="361">
        <v>19</v>
      </c>
      <c r="C410" s="361">
        <f>B410-B408</f>
        <v>9</v>
      </c>
      <c r="D410" s="132">
        <f t="shared" ref="D410:D414" si="44">C410*2</f>
        <v>18</v>
      </c>
      <c r="E410" s="361">
        <v>12</v>
      </c>
      <c r="F410" s="361">
        <f>E410-E408</f>
        <v>4</v>
      </c>
      <c r="G410" s="132">
        <f t="shared" ref="G410:G414" si="45">F410*3</f>
        <v>12</v>
      </c>
    </row>
    <row r="411" spans="1:7" s="110" customFormat="1" x14ac:dyDescent="0.2">
      <c r="A411" s="362"/>
      <c r="B411" s="362"/>
      <c r="C411" s="362"/>
      <c r="D411" s="132" t="s">
        <v>997</v>
      </c>
      <c r="E411" s="362"/>
      <c r="F411" s="362"/>
      <c r="G411" s="132" t="s">
        <v>997</v>
      </c>
    </row>
    <row r="412" spans="1:7" s="110" customFormat="1" x14ac:dyDescent="0.2">
      <c r="A412" s="361">
        <v>3</v>
      </c>
      <c r="B412" s="361">
        <v>25</v>
      </c>
      <c r="C412" s="361">
        <f>B412-B410</f>
        <v>6</v>
      </c>
      <c r="D412" s="132">
        <f t="shared" si="44"/>
        <v>12</v>
      </c>
      <c r="E412" s="124">
        <v>15</v>
      </c>
      <c r="F412" s="124">
        <f>E412-E410</f>
        <v>3</v>
      </c>
      <c r="G412" s="124">
        <f t="shared" si="45"/>
        <v>9</v>
      </c>
    </row>
    <row r="413" spans="1:7" s="110" customFormat="1" x14ac:dyDescent="0.2">
      <c r="A413" s="362"/>
      <c r="B413" s="362"/>
      <c r="C413" s="362"/>
      <c r="D413" s="132" t="s">
        <v>997</v>
      </c>
      <c r="E413" s="124"/>
      <c r="F413" s="124"/>
      <c r="G413" s="124"/>
    </row>
    <row r="414" spans="1:7" s="110" customFormat="1" x14ac:dyDescent="0.2">
      <c r="A414" s="124">
        <v>4</v>
      </c>
      <c r="B414" s="124">
        <v>26</v>
      </c>
      <c r="C414" s="124">
        <f t="shared" ref="C414" si="46">B414-B412</f>
        <v>1</v>
      </c>
      <c r="D414" s="124">
        <f t="shared" si="44"/>
        <v>2</v>
      </c>
      <c r="E414" s="124">
        <v>17</v>
      </c>
      <c r="F414" s="124">
        <f t="shared" ref="F414" si="47">E414-E412</f>
        <v>2</v>
      </c>
      <c r="G414" s="124">
        <f t="shared" si="45"/>
        <v>6</v>
      </c>
    </row>
    <row r="416" spans="1:7" x14ac:dyDescent="0.2">
      <c r="A416" s="1" t="s">
        <v>998</v>
      </c>
    </row>
    <row r="417" spans="1:8" x14ac:dyDescent="0.2">
      <c r="D417" s="3">
        <f>24+12+20+18+12</f>
        <v>86</v>
      </c>
      <c r="G417" s="1" t="s">
        <v>999</v>
      </c>
    </row>
    <row r="418" spans="1:8" ht="17" thickBot="1" x14ac:dyDescent="0.25"/>
    <row r="419" spans="1:8" ht="17" thickBot="1" x14ac:dyDescent="0.25">
      <c r="A419" s="73" t="s">
        <v>1000</v>
      </c>
      <c r="B419" s="51"/>
      <c r="C419" s="51"/>
      <c r="D419" s="51"/>
      <c r="E419" s="51"/>
      <c r="F419" s="51"/>
      <c r="G419" s="51"/>
      <c r="H419" s="52"/>
    </row>
    <row r="421" spans="1:8" x14ac:dyDescent="0.2">
      <c r="A421" s="1" t="s">
        <v>1001</v>
      </c>
    </row>
    <row r="422" spans="1:8" ht="17" thickBot="1" x14ac:dyDescent="0.25"/>
    <row r="423" spans="1:8" ht="17" thickBot="1" x14ac:dyDescent="0.25">
      <c r="A423" s="73" t="s">
        <v>980</v>
      </c>
      <c r="B423" s="51"/>
      <c r="C423" s="51"/>
      <c r="D423" s="51"/>
      <c r="E423" s="51"/>
      <c r="F423" s="51"/>
      <c r="G423" s="51"/>
      <c r="H423" s="52"/>
    </row>
    <row r="425" spans="1:8" x14ac:dyDescent="0.2">
      <c r="A425" s="87"/>
      <c r="B425" s="360" t="s">
        <v>1002</v>
      </c>
      <c r="C425" s="360"/>
      <c r="D425" s="360"/>
      <c r="E425" s="360" t="s">
        <v>1003</v>
      </c>
      <c r="F425" s="360"/>
      <c r="G425" s="360"/>
    </row>
    <row r="426" spans="1:8" ht="68" x14ac:dyDescent="0.2">
      <c r="A426" s="15" t="s">
        <v>922</v>
      </c>
      <c r="B426" s="20" t="s">
        <v>991</v>
      </c>
      <c r="C426" s="134" t="s">
        <v>992</v>
      </c>
      <c r="D426" s="134" t="s">
        <v>993</v>
      </c>
      <c r="E426" s="20" t="s">
        <v>994</v>
      </c>
      <c r="F426" s="134" t="s">
        <v>995</v>
      </c>
      <c r="G426" s="134" t="s">
        <v>996</v>
      </c>
    </row>
    <row r="427" spans="1:8" x14ac:dyDescent="0.2">
      <c r="A427" s="358">
        <v>1</v>
      </c>
      <c r="B427" s="358">
        <v>10</v>
      </c>
      <c r="C427" s="358">
        <f>B427</f>
        <v>10</v>
      </c>
      <c r="D427" s="15">
        <f>C427*2</f>
        <v>20</v>
      </c>
      <c r="E427" s="358">
        <v>8</v>
      </c>
      <c r="F427" s="358">
        <f>E427</f>
        <v>8</v>
      </c>
      <c r="G427" s="15">
        <f>F427*3</f>
        <v>24</v>
      </c>
    </row>
    <row r="428" spans="1:8" x14ac:dyDescent="0.2">
      <c r="A428" s="359"/>
      <c r="B428" s="359"/>
      <c r="C428" s="359"/>
      <c r="D428" s="15" t="s">
        <v>997</v>
      </c>
      <c r="E428" s="359"/>
      <c r="F428" s="359"/>
      <c r="G428" s="15" t="s">
        <v>1004</v>
      </c>
    </row>
    <row r="429" spans="1:8" x14ac:dyDescent="0.2">
      <c r="A429" s="358">
        <v>2</v>
      </c>
      <c r="B429" s="358">
        <v>19</v>
      </c>
      <c r="C429" s="358">
        <f>B429-B427</f>
        <v>9</v>
      </c>
      <c r="D429" s="15">
        <f t="shared" ref="D429:D432" si="48">C429*2</f>
        <v>18</v>
      </c>
      <c r="E429" s="356">
        <v>12</v>
      </c>
      <c r="F429" s="358">
        <f>E429-E427</f>
        <v>4</v>
      </c>
      <c r="G429" s="15">
        <f t="shared" ref="G429:G432" si="49">F429*3</f>
        <v>12</v>
      </c>
    </row>
    <row r="430" spans="1:8" x14ac:dyDescent="0.2">
      <c r="A430" s="359"/>
      <c r="B430" s="359"/>
      <c r="C430" s="359"/>
      <c r="D430" s="15" t="s">
        <v>997</v>
      </c>
      <c r="E430" s="357"/>
      <c r="F430" s="359"/>
      <c r="G430" s="15" t="s">
        <v>997</v>
      </c>
    </row>
    <row r="431" spans="1:8" x14ac:dyDescent="0.2">
      <c r="A431" s="15">
        <v>3</v>
      </c>
      <c r="B431" s="15">
        <v>25</v>
      </c>
      <c r="C431" s="15">
        <f>B431-B429</f>
        <v>6</v>
      </c>
      <c r="D431" s="15">
        <f t="shared" si="48"/>
        <v>12</v>
      </c>
      <c r="E431" s="15">
        <v>15</v>
      </c>
      <c r="F431" s="15">
        <f>E431-E429</f>
        <v>3</v>
      </c>
      <c r="G431" s="15">
        <f t="shared" si="49"/>
        <v>9</v>
      </c>
    </row>
    <row r="432" spans="1:8" x14ac:dyDescent="0.2">
      <c r="A432" s="15">
        <v>4</v>
      </c>
      <c r="B432" s="15">
        <v>26</v>
      </c>
      <c r="C432" s="15">
        <f>B432-B431</f>
        <v>1</v>
      </c>
      <c r="D432" s="15">
        <f t="shared" si="48"/>
        <v>2</v>
      </c>
      <c r="E432" s="15">
        <v>17</v>
      </c>
      <c r="F432" s="15">
        <f>E432-E431</f>
        <v>2</v>
      </c>
      <c r="G432" s="15">
        <f t="shared" si="49"/>
        <v>6</v>
      </c>
    </row>
    <row r="434" spans="1:8" s="110" customFormat="1" x14ac:dyDescent="0.2">
      <c r="A434" s="110" t="s">
        <v>1005</v>
      </c>
      <c r="D434" s="103">
        <f>1*D408+1*D410+1*D412+1*G410+1*G408</f>
        <v>86</v>
      </c>
    </row>
    <row r="435" spans="1:8" x14ac:dyDescent="0.2">
      <c r="A435" s="1" t="s">
        <v>1006</v>
      </c>
      <c r="D435" s="103">
        <f>1*D427+1*D429+2*G427+1*G429</f>
        <v>98</v>
      </c>
      <c r="E435" s="110"/>
      <c r="F435" s="110"/>
      <c r="G435" s="110"/>
      <c r="H435" s="110" t="s">
        <v>1007</v>
      </c>
    </row>
    <row r="436" spans="1:8" x14ac:dyDescent="0.2">
      <c r="A436" s="1" t="s">
        <v>1008</v>
      </c>
      <c r="D436" s="133">
        <f>D435-D434</f>
        <v>12</v>
      </c>
      <c r="E436" s="94" t="s">
        <v>1009</v>
      </c>
      <c r="H436" s="1" t="s">
        <v>1009</v>
      </c>
    </row>
    <row r="437" spans="1:8" ht="17" thickBot="1" x14ac:dyDescent="0.25"/>
    <row r="438" spans="1:8" x14ac:dyDescent="0.2">
      <c r="A438" s="5" t="s">
        <v>981</v>
      </c>
      <c r="B438" s="6"/>
      <c r="C438" s="6"/>
      <c r="D438" s="6"/>
      <c r="E438" s="6"/>
      <c r="F438" s="6"/>
      <c r="G438" s="6"/>
      <c r="H438" s="7"/>
    </row>
    <row r="439" spans="1:8" ht="17" thickBot="1" x14ac:dyDescent="0.25">
      <c r="A439" s="10" t="s">
        <v>982</v>
      </c>
      <c r="B439" s="11"/>
      <c r="C439" s="11"/>
      <c r="D439" s="11"/>
      <c r="E439" s="11"/>
      <c r="F439" s="11"/>
      <c r="G439" s="11"/>
      <c r="H439" s="13"/>
    </row>
    <row r="441" spans="1:8" x14ac:dyDescent="0.2">
      <c r="A441" s="1" t="s">
        <v>1010</v>
      </c>
    </row>
    <row r="442" spans="1:8" x14ac:dyDescent="0.2">
      <c r="A442" s="1" t="s">
        <v>1011</v>
      </c>
    </row>
    <row r="444" spans="1:8" x14ac:dyDescent="0.2">
      <c r="A444" s="87"/>
      <c r="B444" s="360" t="s">
        <v>1002</v>
      </c>
      <c r="C444" s="360"/>
      <c r="D444" s="360"/>
      <c r="E444" s="360" t="s">
        <v>1003</v>
      </c>
      <c r="F444" s="360"/>
      <c r="G444" s="360"/>
    </row>
    <row r="445" spans="1:8" ht="68" x14ac:dyDescent="0.2">
      <c r="A445" s="87" t="s">
        <v>922</v>
      </c>
      <c r="B445" s="120" t="s">
        <v>991</v>
      </c>
      <c r="C445" s="121" t="s">
        <v>992</v>
      </c>
      <c r="D445" s="121" t="s">
        <v>993</v>
      </c>
      <c r="E445" s="120" t="s">
        <v>994</v>
      </c>
      <c r="F445" s="121" t="s">
        <v>995</v>
      </c>
      <c r="G445" s="121" t="s">
        <v>996</v>
      </c>
    </row>
    <row r="446" spans="1:8" x14ac:dyDescent="0.2">
      <c r="A446" s="356">
        <v>1</v>
      </c>
      <c r="B446" s="356">
        <v>10</v>
      </c>
      <c r="C446" s="356">
        <f>B446</f>
        <v>10</v>
      </c>
      <c r="D446" s="15">
        <f>C446*2</f>
        <v>20</v>
      </c>
      <c r="E446" s="356">
        <v>8</v>
      </c>
      <c r="F446" s="356">
        <f>E446</f>
        <v>8</v>
      </c>
      <c r="G446" s="15">
        <f>F446*3</f>
        <v>24</v>
      </c>
    </row>
    <row r="447" spans="1:8" x14ac:dyDescent="0.2">
      <c r="A447" s="357"/>
      <c r="B447" s="357"/>
      <c r="C447" s="357"/>
      <c r="D447" s="124" t="s">
        <v>997</v>
      </c>
      <c r="E447" s="357"/>
      <c r="F447" s="357"/>
      <c r="G447" s="124" t="s">
        <v>997</v>
      </c>
    </row>
    <row r="448" spans="1:8" x14ac:dyDescent="0.2">
      <c r="A448" s="356">
        <v>2</v>
      </c>
      <c r="B448" s="356">
        <v>19</v>
      </c>
      <c r="C448" s="356">
        <f>B448-B446</f>
        <v>9</v>
      </c>
      <c r="D448" s="15">
        <f t="shared" ref="D448:D452" si="50">C448*2</f>
        <v>18</v>
      </c>
      <c r="E448" s="356">
        <v>12</v>
      </c>
      <c r="F448" s="356">
        <f>E448-E446</f>
        <v>4</v>
      </c>
      <c r="G448" s="15">
        <f t="shared" ref="G448:G452" si="51">F448*3</f>
        <v>12</v>
      </c>
    </row>
    <row r="449" spans="1:8" x14ac:dyDescent="0.2">
      <c r="A449" s="357"/>
      <c r="B449" s="357"/>
      <c r="C449" s="357"/>
      <c r="D449" s="124" t="s">
        <v>997</v>
      </c>
      <c r="E449" s="357"/>
      <c r="F449" s="357"/>
      <c r="G449" s="124" t="s">
        <v>997</v>
      </c>
    </row>
    <row r="450" spans="1:8" x14ac:dyDescent="0.2">
      <c r="A450" s="356">
        <v>3</v>
      </c>
      <c r="B450" s="356">
        <v>25</v>
      </c>
      <c r="C450" s="356">
        <f>B450-B448</f>
        <v>6</v>
      </c>
      <c r="D450" s="15">
        <f t="shared" si="50"/>
        <v>12</v>
      </c>
      <c r="E450" s="356">
        <v>15</v>
      </c>
      <c r="F450" s="356">
        <f>E450-E448</f>
        <v>3</v>
      </c>
      <c r="G450" s="15">
        <f t="shared" si="51"/>
        <v>9</v>
      </c>
    </row>
    <row r="451" spans="1:8" x14ac:dyDescent="0.2">
      <c r="A451" s="357"/>
      <c r="B451" s="357"/>
      <c r="C451" s="357"/>
      <c r="D451" s="124" t="s">
        <v>997</v>
      </c>
      <c r="E451" s="357"/>
      <c r="F451" s="357"/>
      <c r="G451" s="124" t="s">
        <v>997</v>
      </c>
    </row>
    <row r="452" spans="1:8" x14ac:dyDescent="0.2">
      <c r="A452" s="15">
        <v>4</v>
      </c>
      <c r="B452" s="15">
        <v>26</v>
      </c>
      <c r="C452" s="15">
        <f>B452-B450</f>
        <v>1</v>
      </c>
      <c r="D452" s="15">
        <f t="shared" si="50"/>
        <v>2</v>
      </c>
      <c r="E452" s="15">
        <v>17</v>
      </c>
      <c r="F452" s="15">
        <f>E452-E450</f>
        <v>2</v>
      </c>
      <c r="G452" s="15">
        <f t="shared" si="51"/>
        <v>6</v>
      </c>
    </row>
    <row r="454" spans="1:8" x14ac:dyDescent="0.2">
      <c r="A454" s="1" t="s">
        <v>1012</v>
      </c>
      <c r="C454" s="1">
        <v>6</v>
      </c>
    </row>
    <row r="456" spans="1:8" x14ac:dyDescent="0.2">
      <c r="A456" s="1" t="s">
        <v>1013</v>
      </c>
      <c r="C456" s="1">
        <f>1*D446+1*D448+1*D450+1*G446+1*G448+1*G450</f>
        <v>95</v>
      </c>
      <c r="G456" s="1" t="s">
        <v>1014</v>
      </c>
    </row>
    <row r="457" spans="1:8" x14ac:dyDescent="0.2">
      <c r="A457" s="1" t="s">
        <v>1015</v>
      </c>
      <c r="C457" s="1">
        <f>6*9</f>
        <v>54</v>
      </c>
      <c r="E457" s="1" t="s">
        <v>1016</v>
      </c>
      <c r="F457" s="1" t="s">
        <v>1017</v>
      </c>
    </row>
    <row r="458" spans="1:8" x14ac:dyDescent="0.2">
      <c r="A458" s="1" t="s">
        <v>1018</v>
      </c>
      <c r="C458" s="122">
        <f>C456-C457</f>
        <v>41</v>
      </c>
      <c r="E458" s="1" t="s">
        <v>1019</v>
      </c>
    </row>
    <row r="460" spans="1:8" x14ac:dyDescent="0.2">
      <c r="A460" s="2" t="s">
        <v>1020</v>
      </c>
      <c r="B460" s="2"/>
      <c r="C460" s="2"/>
      <c r="D460" s="2"/>
      <c r="E460" s="2"/>
      <c r="F460" s="2"/>
      <c r="G460" s="2"/>
      <c r="H460" s="2"/>
    </row>
    <row r="461" spans="1:8" x14ac:dyDescent="0.2">
      <c r="A461" s="1" t="s">
        <v>1021</v>
      </c>
    </row>
    <row r="486" spans="1:8" x14ac:dyDescent="0.2">
      <c r="A486" s="16" t="s">
        <v>1022</v>
      </c>
      <c r="B486" s="16"/>
      <c r="C486" s="16"/>
      <c r="D486" s="16"/>
      <c r="E486" s="16"/>
      <c r="F486" s="16"/>
      <c r="G486" s="16"/>
      <c r="H486" s="16"/>
    </row>
    <row r="487" spans="1:8" x14ac:dyDescent="0.2">
      <c r="A487" s="1" t="s">
        <v>1023</v>
      </c>
    </row>
    <row r="488" spans="1:8" x14ac:dyDescent="0.2">
      <c r="A488" s="1" t="s">
        <v>1024</v>
      </c>
    </row>
    <row r="489" spans="1:8" x14ac:dyDescent="0.2">
      <c r="A489" s="1" t="s">
        <v>1025</v>
      </c>
    </row>
    <row r="491" spans="1:8" x14ac:dyDescent="0.2">
      <c r="A491" s="1" t="s">
        <v>1026</v>
      </c>
    </row>
    <row r="493" spans="1:8" x14ac:dyDescent="0.2">
      <c r="A493" s="1" t="s">
        <v>1027</v>
      </c>
      <c r="B493" s="1" t="s">
        <v>1028</v>
      </c>
      <c r="C493" s="1" t="s">
        <v>1029</v>
      </c>
    </row>
    <row r="494" spans="1:8" x14ac:dyDescent="0.2">
      <c r="A494" s="1">
        <v>1</v>
      </c>
      <c r="B494" s="1">
        <v>10</v>
      </c>
      <c r="C494" s="1">
        <v>8</v>
      </c>
    </row>
    <row r="495" spans="1:8" x14ac:dyDescent="0.2">
      <c r="A495" s="1">
        <v>2</v>
      </c>
      <c r="B495" s="1">
        <v>15</v>
      </c>
      <c r="C495" s="1">
        <v>15</v>
      </c>
    </row>
    <row r="496" spans="1:8" x14ac:dyDescent="0.2">
      <c r="A496" s="1">
        <v>3</v>
      </c>
      <c r="B496" s="1">
        <v>18</v>
      </c>
      <c r="C496" s="1">
        <v>20</v>
      </c>
    </row>
    <row r="497" spans="1:7" x14ac:dyDescent="0.2">
      <c r="A497" s="1">
        <v>4</v>
      </c>
      <c r="B497" s="1">
        <v>20</v>
      </c>
      <c r="C497" s="1">
        <v>22</v>
      </c>
    </row>
    <row r="499" spans="1:7" x14ac:dyDescent="0.2">
      <c r="A499" s="1" t="s">
        <v>1030</v>
      </c>
    </row>
    <row r="500" spans="1:7" x14ac:dyDescent="0.2">
      <c r="A500" s="1" t="s">
        <v>1031</v>
      </c>
    </row>
    <row r="501" spans="1:7" x14ac:dyDescent="0.2">
      <c r="A501" s="1" t="s">
        <v>1032</v>
      </c>
    </row>
    <row r="502" spans="1:7" x14ac:dyDescent="0.2">
      <c r="A502" s="1" t="s">
        <v>1033</v>
      </c>
    </row>
    <row r="503" spans="1:7" x14ac:dyDescent="0.2">
      <c r="A503" s="1" t="s">
        <v>1034</v>
      </c>
    </row>
    <row r="505" spans="1:7" x14ac:dyDescent="0.2">
      <c r="B505" s="3"/>
      <c r="C505" s="3" t="s">
        <v>791</v>
      </c>
      <c r="D505" s="3" t="s">
        <v>1035</v>
      </c>
      <c r="E505" s="3"/>
      <c r="F505" s="3" t="s">
        <v>791</v>
      </c>
      <c r="G505" s="3" t="s">
        <v>1036</v>
      </c>
    </row>
    <row r="506" spans="1:7" x14ac:dyDescent="0.2">
      <c r="A506" s="1" t="s">
        <v>1027</v>
      </c>
      <c r="B506" s="3" t="s">
        <v>1028</v>
      </c>
      <c r="C506" s="3" t="s">
        <v>790</v>
      </c>
      <c r="D506" s="3" t="s">
        <v>1037</v>
      </c>
      <c r="E506" s="3" t="s">
        <v>1029</v>
      </c>
      <c r="F506" s="3" t="s">
        <v>790</v>
      </c>
      <c r="G506" s="3" t="s">
        <v>1037</v>
      </c>
    </row>
    <row r="507" spans="1:7" x14ac:dyDescent="0.2">
      <c r="A507" s="1">
        <v>1</v>
      </c>
      <c r="B507" s="3">
        <v>10</v>
      </c>
      <c r="C507" s="3">
        <f>B507</f>
        <v>10</v>
      </c>
      <c r="D507" s="3">
        <f>C507*5</f>
        <v>50</v>
      </c>
      <c r="E507" s="3">
        <v>8</v>
      </c>
      <c r="F507" s="3">
        <f>E507</f>
        <v>8</v>
      </c>
      <c r="G507" s="3">
        <f>F507*3</f>
        <v>24</v>
      </c>
    </row>
    <row r="508" spans="1:7" x14ac:dyDescent="0.2">
      <c r="A508" s="1">
        <v>2</v>
      </c>
      <c r="B508" s="3">
        <v>15</v>
      </c>
      <c r="C508" s="3">
        <f>B508-B507</f>
        <v>5</v>
      </c>
      <c r="D508" s="3">
        <f t="shared" ref="D508:D510" si="52">C508*5</f>
        <v>25</v>
      </c>
      <c r="E508" s="3">
        <v>15</v>
      </c>
      <c r="F508" s="3">
        <f>E508-E507</f>
        <v>7</v>
      </c>
      <c r="G508" s="3">
        <f t="shared" ref="G508:G510" si="53">F508*3</f>
        <v>21</v>
      </c>
    </row>
    <row r="509" spans="1:7" x14ac:dyDescent="0.2">
      <c r="A509" s="1">
        <v>3</v>
      </c>
      <c r="B509" s="3">
        <v>18</v>
      </c>
      <c r="C509" s="3">
        <f t="shared" ref="C509:C510" si="54">B509-B508</f>
        <v>3</v>
      </c>
      <c r="D509" s="3">
        <f t="shared" si="52"/>
        <v>15</v>
      </c>
      <c r="E509" s="3">
        <v>20</v>
      </c>
      <c r="F509" s="3">
        <f t="shared" ref="F509:F510" si="55">E509-E508</f>
        <v>5</v>
      </c>
      <c r="G509" s="3">
        <f t="shared" si="53"/>
        <v>15</v>
      </c>
    </row>
    <row r="510" spans="1:7" x14ac:dyDescent="0.2">
      <c r="A510" s="1">
        <v>4</v>
      </c>
      <c r="B510" s="3">
        <v>20</v>
      </c>
      <c r="C510" s="3">
        <f t="shared" si="54"/>
        <v>2</v>
      </c>
      <c r="D510" s="3">
        <f t="shared" si="52"/>
        <v>10</v>
      </c>
      <c r="E510" s="3">
        <v>22</v>
      </c>
      <c r="F510" s="3">
        <f t="shared" si="55"/>
        <v>2</v>
      </c>
      <c r="G510" s="3">
        <f t="shared" si="53"/>
        <v>6</v>
      </c>
    </row>
    <row r="512" spans="1:7" x14ac:dyDescent="0.2">
      <c r="A512" s="1" t="s">
        <v>1031</v>
      </c>
    </row>
    <row r="513" spans="1:7" x14ac:dyDescent="0.2">
      <c r="A513" s="1" t="s">
        <v>1038</v>
      </c>
    </row>
    <row r="514" spans="1:7" x14ac:dyDescent="0.2">
      <c r="B514" s="3"/>
      <c r="C514" s="3" t="s">
        <v>791</v>
      </c>
      <c r="D514" s="3" t="s">
        <v>1035</v>
      </c>
      <c r="E514" s="3"/>
      <c r="F514" s="3" t="s">
        <v>791</v>
      </c>
      <c r="G514" s="3" t="s">
        <v>1036</v>
      </c>
    </row>
    <row r="515" spans="1:7" x14ac:dyDescent="0.2">
      <c r="A515" s="1" t="s">
        <v>1027</v>
      </c>
      <c r="B515" s="3" t="s">
        <v>1028</v>
      </c>
      <c r="C515" s="3" t="s">
        <v>790</v>
      </c>
      <c r="D515" s="3" t="s">
        <v>1037</v>
      </c>
      <c r="E515" s="3" t="s">
        <v>1029</v>
      </c>
      <c r="F515" s="3" t="s">
        <v>790</v>
      </c>
      <c r="G515" s="3" t="s">
        <v>1037</v>
      </c>
    </row>
    <row r="516" spans="1:7" x14ac:dyDescent="0.2">
      <c r="A516" s="1">
        <v>1</v>
      </c>
      <c r="B516" s="3">
        <v>10</v>
      </c>
      <c r="C516" s="3">
        <f>B516</f>
        <v>10</v>
      </c>
      <c r="D516" s="19">
        <f>C516*5</f>
        <v>50</v>
      </c>
      <c r="E516" s="3">
        <v>8</v>
      </c>
      <c r="F516" s="3">
        <f>E516</f>
        <v>8</v>
      </c>
      <c r="G516" s="19">
        <f>F516*3</f>
        <v>24</v>
      </c>
    </row>
    <row r="517" spans="1:7" x14ac:dyDescent="0.2">
      <c r="A517" s="1">
        <v>2</v>
      </c>
      <c r="B517" s="3">
        <v>15</v>
      </c>
      <c r="C517" s="3">
        <f>B517-B516</f>
        <v>5</v>
      </c>
      <c r="D517" s="19">
        <f t="shared" ref="D517:D519" si="56">C517*5</f>
        <v>25</v>
      </c>
      <c r="E517" s="3">
        <v>15</v>
      </c>
      <c r="F517" s="3">
        <f>E517-E516</f>
        <v>7</v>
      </c>
      <c r="G517" s="19">
        <f t="shared" ref="G517:G519" si="57">F517*3</f>
        <v>21</v>
      </c>
    </row>
    <row r="518" spans="1:7" x14ac:dyDescent="0.2">
      <c r="A518" s="1">
        <v>3</v>
      </c>
      <c r="B518" s="3">
        <v>18</v>
      </c>
      <c r="C518" s="3">
        <f t="shared" ref="C518:C519" si="58">B518-B517</f>
        <v>3</v>
      </c>
      <c r="D518" s="19">
        <f t="shared" si="56"/>
        <v>15</v>
      </c>
      <c r="E518" s="3">
        <v>20</v>
      </c>
      <c r="F518" s="3">
        <f t="shared" ref="F518:F519" si="59">E518-E517</f>
        <v>5</v>
      </c>
      <c r="G518" s="19">
        <f t="shared" si="57"/>
        <v>15</v>
      </c>
    </row>
    <row r="519" spans="1:7" x14ac:dyDescent="0.2">
      <c r="A519" s="1">
        <v>4</v>
      </c>
      <c r="B519" s="3">
        <v>20</v>
      </c>
      <c r="C519" s="3">
        <f t="shared" si="58"/>
        <v>2</v>
      </c>
      <c r="D519" s="3">
        <f t="shared" si="56"/>
        <v>10</v>
      </c>
      <c r="E519" s="3">
        <v>22</v>
      </c>
      <c r="F519" s="3">
        <f t="shared" si="59"/>
        <v>2</v>
      </c>
      <c r="G519" s="3">
        <f t="shared" si="57"/>
        <v>6</v>
      </c>
    </row>
    <row r="521" spans="1:7" x14ac:dyDescent="0.2">
      <c r="A521" s="1" t="s">
        <v>1032</v>
      </c>
    </row>
    <row r="522" spans="1:7" x14ac:dyDescent="0.2">
      <c r="A522" s="72" t="s">
        <v>1039</v>
      </c>
    </row>
    <row r="523" spans="1:7" x14ac:dyDescent="0.2">
      <c r="A523" s="72" t="s">
        <v>1040</v>
      </c>
    </row>
    <row r="524" spans="1:7" x14ac:dyDescent="0.2">
      <c r="A524" s="72" t="s">
        <v>1041</v>
      </c>
    </row>
    <row r="526" spans="1:7" x14ac:dyDescent="0.2">
      <c r="B526" s="3"/>
      <c r="C526" s="3" t="s">
        <v>791</v>
      </c>
      <c r="D526" s="3" t="s">
        <v>1035</v>
      </c>
      <c r="E526" s="3"/>
      <c r="F526" s="3" t="s">
        <v>791</v>
      </c>
      <c r="G526" s="3" t="s">
        <v>1036</v>
      </c>
    </row>
    <row r="527" spans="1:7" x14ac:dyDescent="0.2">
      <c r="A527" s="1" t="s">
        <v>1027</v>
      </c>
      <c r="B527" s="3" t="s">
        <v>1028</v>
      </c>
      <c r="C527" s="3" t="s">
        <v>790</v>
      </c>
      <c r="D527" s="3" t="s">
        <v>1037</v>
      </c>
      <c r="E527" s="3" t="s">
        <v>1029</v>
      </c>
      <c r="F527" s="3" t="s">
        <v>790</v>
      </c>
      <c r="G527" s="3" t="s">
        <v>1037</v>
      </c>
    </row>
    <row r="528" spans="1:7" x14ac:dyDescent="0.2">
      <c r="A528" s="1">
        <v>1</v>
      </c>
      <c r="B528" s="3">
        <v>10</v>
      </c>
      <c r="C528" s="3">
        <f>B528</f>
        <v>10</v>
      </c>
      <c r="D528" s="19">
        <f>C528*5</f>
        <v>50</v>
      </c>
      <c r="E528" s="3">
        <v>8</v>
      </c>
      <c r="F528" s="3">
        <f>E528</f>
        <v>8</v>
      </c>
      <c r="G528" s="3">
        <f>F528*3</f>
        <v>24</v>
      </c>
    </row>
    <row r="529" spans="1:7" x14ac:dyDescent="0.2">
      <c r="A529" s="1">
        <v>2</v>
      </c>
      <c r="B529" s="3">
        <v>15</v>
      </c>
      <c r="C529" s="3">
        <f>B529-B528</f>
        <v>5</v>
      </c>
      <c r="D529" s="19">
        <f t="shared" ref="D529:D531" si="60">C529*5</f>
        <v>25</v>
      </c>
      <c r="E529" s="3">
        <v>15</v>
      </c>
      <c r="F529" s="3">
        <f>E529-E528</f>
        <v>7</v>
      </c>
      <c r="G529" s="3">
        <f t="shared" ref="G529:G531" si="61">F529*3</f>
        <v>21</v>
      </c>
    </row>
    <row r="530" spans="1:7" x14ac:dyDescent="0.2">
      <c r="A530" s="1">
        <v>3</v>
      </c>
      <c r="B530" s="3">
        <v>18</v>
      </c>
      <c r="C530" s="3">
        <f t="shared" ref="C530:C531" si="62">B530-B529</f>
        <v>3</v>
      </c>
      <c r="D530" s="3">
        <f t="shared" si="60"/>
        <v>15</v>
      </c>
      <c r="E530" s="3">
        <v>20</v>
      </c>
      <c r="F530" s="3">
        <f t="shared" ref="F530:F531" si="63">E530-E529</f>
        <v>5</v>
      </c>
      <c r="G530" s="3">
        <f t="shared" si="61"/>
        <v>15</v>
      </c>
    </row>
    <row r="531" spans="1:7" x14ac:dyDescent="0.2">
      <c r="A531" s="1">
        <v>4</v>
      </c>
      <c r="B531" s="3">
        <v>20</v>
      </c>
      <c r="C531" s="3">
        <f t="shared" si="62"/>
        <v>2</v>
      </c>
      <c r="D531" s="3">
        <f t="shared" si="60"/>
        <v>10</v>
      </c>
      <c r="E531" s="3">
        <v>22</v>
      </c>
      <c r="F531" s="3">
        <f t="shared" si="63"/>
        <v>2</v>
      </c>
      <c r="G531" s="3">
        <f t="shared" si="61"/>
        <v>6</v>
      </c>
    </row>
    <row r="533" spans="1:7" x14ac:dyDescent="0.2">
      <c r="A533" s="1" t="s">
        <v>1033</v>
      </c>
    </row>
    <row r="534" spans="1:7" x14ac:dyDescent="0.2">
      <c r="A534" s="1" t="s">
        <v>1042</v>
      </c>
    </row>
    <row r="535" spans="1:7" x14ac:dyDescent="0.2">
      <c r="B535" s="3"/>
      <c r="C535" s="3" t="s">
        <v>791</v>
      </c>
      <c r="D535" s="3" t="s">
        <v>1035</v>
      </c>
      <c r="E535" s="3"/>
      <c r="F535" s="3" t="s">
        <v>791</v>
      </c>
      <c r="G535" s="3" t="s">
        <v>1036</v>
      </c>
    </row>
    <row r="536" spans="1:7" x14ac:dyDescent="0.2">
      <c r="A536" s="1" t="s">
        <v>1027</v>
      </c>
      <c r="B536" s="3" t="s">
        <v>1028</v>
      </c>
      <c r="C536" s="3" t="s">
        <v>790</v>
      </c>
      <c r="D536" s="3" t="s">
        <v>1037</v>
      </c>
      <c r="E536" s="3" t="s">
        <v>1029</v>
      </c>
      <c r="F536" s="3" t="s">
        <v>790</v>
      </c>
      <c r="G536" s="3" t="s">
        <v>1037</v>
      </c>
    </row>
    <row r="537" spans="1:7" x14ac:dyDescent="0.2">
      <c r="A537" s="1">
        <v>1</v>
      </c>
      <c r="B537" s="3">
        <v>10</v>
      </c>
      <c r="C537" s="3">
        <f>B537</f>
        <v>10</v>
      </c>
      <c r="D537" s="19">
        <f>C537*5</f>
        <v>50</v>
      </c>
      <c r="E537" s="3">
        <v>8</v>
      </c>
      <c r="F537" s="3">
        <f>E537</f>
        <v>8</v>
      </c>
      <c r="G537" s="3">
        <f>F537*3</f>
        <v>24</v>
      </c>
    </row>
    <row r="538" spans="1:7" x14ac:dyDescent="0.2">
      <c r="A538" s="1">
        <v>2</v>
      </c>
      <c r="B538" s="3">
        <v>15</v>
      </c>
      <c r="C538" s="3">
        <f>B538-B537</f>
        <v>5</v>
      </c>
      <c r="D538" s="19">
        <f t="shared" ref="D538:D540" si="64">C538*5</f>
        <v>25</v>
      </c>
      <c r="E538" s="3">
        <v>15</v>
      </c>
      <c r="F538" s="3">
        <f>E538-E537</f>
        <v>7</v>
      </c>
      <c r="G538" s="3">
        <f t="shared" ref="G538:G540" si="65">F538*3</f>
        <v>21</v>
      </c>
    </row>
    <row r="539" spans="1:7" x14ac:dyDescent="0.2">
      <c r="A539" s="1">
        <v>3</v>
      </c>
      <c r="B539" s="3">
        <v>18</v>
      </c>
      <c r="C539" s="3">
        <f t="shared" ref="C539:C540" si="66">B539-B538</f>
        <v>3</v>
      </c>
      <c r="D539" s="3">
        <f t="shared" si="64"/>
        <v>15</v>
      </c>
      <c r="E539" s="3">
        <v>20</v>
      </c>
      <c r="F539" s="3">
        <f t="shared" ref="F539:F540" si="67">E539-E538</f>
        <v>5</v>
      </c>
      <c r="G539" s="3">
        <f t="shared" si="65"/>
        <v>15</v>
      </c>
    </row>
    <row r="540" spans="1:7" x14ac:dyDescent="0.2">
      <c r="A540" s="1">
        <v>4</v>
      </c>
      <c r="B540" s="3">
        <v>20</v>
      </c>
      <c r="C540" s="3">
        <f t="shared" si="66"/>
        <v>2</v>
      </c>
      <c r="D540" s="3">
        <f t="shared" si="64"/>
        <v>10</v>
      </c>
      <c r="E540" s="3">
        <v>22</v>
      </c>
      <c r="F540" s="3">
        <f t="shared" si="67"/>
        <v>2</v>
      </c>
      <c r="G540" s="3">
        <f t="shared" si="65"/>
        <v>6</v>
      </c>
    </row>
    <row r="541" spans="1:7" x14ac:dyDescent="0.2">
      <c r="B541" s="3"/>
      <c r="C541" s="3"/>
      <c r="D541" s="3"/>
      <c r="E541" s="3"/>
      <c r="F541" s="3"/>
      <c r="G541" s="3"/>
    </row>
    <row r="542" spans="1:7" x14ac:dyDescent="0.2">
      <c r="A542" s="1" t="s">
        <v>1034</v>
      </c>
    </row>
    <row r="543" spans="1:7" x14ac:dyDescent="0.2">
      <c r="A543" s="1" t="s">
        <v>1043</v>
      </c>
    </row>
    <row r="545" spans="1:10" x14ac:dyDescent="0.2">
      <c r="A545" s="16" t="s">
        <v>1044</v>
      </c>
      <c r="B545" s="16"/>
      <c r="C545" s="16"/>
      <c r="D545" s="16"/>
      <c r="E545" s="16"/>
      <c r="F545" s="16"/>
      <c r="G545" s="16"/>
      <c r="H545" s="16"/>
    </row>
    <row r="546" spans="1:10" x14ac:dyDescent="0.2">
      <c r="A546" s="1" t="s">
        <v>1045</v>
      </c>
    </row>
    <row r="548" spans="1:10" x14ac:dyDescent="0.2">
      <c r="A548" s="1" t="s">
        <v>500</v>
      </c>
      <c r="B548" s="1" t="s">
        <v>1046</v>
      </c>
      <c r="C548" s="1" t="s">
        <v>1047</v>
      </c>
      <c r="D548" s="1" t="s">
        <v>1048</v>
      </c>
    </row>
    <row r="549" spans="1:10" x14ac:dyDescent="0.2">
      <c r="A549" s="1">
        <v>1</v>
      </c>
      <c r="B549" s="1">
        <v>50</v>
      </c>
      <c r="C549" s="1">
        <v>45</v>
      </c>
      <c r="D549" s="1">
        <v>55</v>
      </c>
    </row>
    <row r="550" spans="1:10" x14ac:dyDescent="0.2">
      <c r="A550" s="1">
        <v>2</v>
      </c>
      <c r="B550" s="1">
        <v>90</v>
      </c>
      <c r="C550" s="1">
        <v>90</v>
      </c>
      <c r="D550" s="1">
        <v>90</v>
      </c>
    </row>
    <row r="551" spans="1:10" x14ac:dyDescent="0.2">
      <c r="A551" s="1">
        <v>3</v>
      </c>
      <c r="B551" s="1">
        <v>115</v>
      </c>
      <c r="C551" s="1">
        <v>125</v>
      </c>
      <c r="D551" s="1">
        <v>110</v>
      </c>
    </row>
    <row r="552" spans="1:10" x14ac:dyDescent="0.2">
      <c r="A552" s="1">
        <v>4</v>
      </c>
      <c r="B552" s="1">
        <v>125</v>
      </c>
      <c r="C552" s="1">
        <v>130</v>
      </c>
      <c r="D552" s="1">
        <v>125</v>
      </c>
    </row>
    <row r="554" spans="1:10" x14ac:dyDescent="0.2">
      <c r="A554" s="1" t="s">
        <v>1049</v>
      </c>
    </row>
    <row r="555" spans="1:10" x14ac:dyDescent="0.2">
      <c r="A555" s="1" t="s">
        <v>1050</v>
      </c>
    </row>
    <row r="557" spans="1:10" x14ac:dyDescent="0.2">
      <c r="A557" s="1" t="s">
        <v>500</v>
      </c>
      <c r="B557" s="1" t="s">
        <v>1046</v>
      </c>
      <c r="C557" s="1" t="s">
        <v>790</v>
      </c>
      <c r="D557" s="1" t="s">
        <v>1037</v>
      </c>
      <c r="E557" s="1" t="s">
        <v>1047</v>
      </c>
      <c r="F557" s="1" t="s">
        <v>790</v>
      </c>
      <c r="G557" s="1" t="s">
        <v>1037</v>
      </c>
      <c r="H557" s="1" t="s">
        <v>1048</v>
      </c>
      <c r="I557" s="1" t="s">
        <v>790</v>
      </c>
      <c r="J557" s="1" t="s">
        <v>1037</v>
      </c>
    </row>
    <row r="558" spans="1:10" x14ac:dyDescent="0.2">
      <c r="A558" s="1">
        <v>1</v>
      </c>
      <c r="B558" s="1">
        <v>50</v>
      </c>
      <c r="C558" s="1">
        <f>B558</f>
        <v>50</v>
      </c>
      <c r="D558" s="114">
        <f>C558*2</f>
        <v>100</v>
      </c>
      <c r="E558" s="1">
        <v>45</v>
      </c>
      <c r="F558" s="1">
        <f>E558</f>
        <v>45</v>
      </c>
      <c r="G558" s="114">
        <f>F558*2</f>
        <v>90</v>
      </c>
      <c r="H558" s="1">
        <v>55</v>
      </c>
      <c r="I558" s="1">
        <f>H558</f>
        <v>55</v>
      </c>
      <c r="J558" s="114">
        <f>I558*2</f>
        <v>110</v>
      </c>
    </row>
    <row r="559" spans="1:10" x14ac:dyDescent="0.2">
      <c r="A559" s="1">
        <v>2</v>
      </c>
      <c r="B559" s="1">
        <v>90</v>
      </c>
      <c r="C559" s="1">
        <f>B559-B558</f>
        <v>40</v>
      </c>
      <c r="D559" s="114">
        <f>C559*2</f>
        <v>80</v>
      </c>
      <c r="E559" s="1">
        <v>90</v>
      </c>
      <c r="F559" s="1">
        <f>E559-E558</f>
        <v>45</v>
      </c>
      <c r="G559" s="114">
        <f>F559*2</f>
        <v>90</v>
      </c>
      <c r="H559" s="1">
        <v>90</v>
      </c>
      <c r="I559" s="1">
        <f>H559-H558</f>
        <v>35</v>
      </c>
      <c r="J559" s="114">
        <f>I559*2</f>
        <v>70</v>
      </c>
    </row>
    <row r="560" spans="1:10" x14ac:dyDescent="0.2">
      <c r="A560" s="1">
        <v>3</v>
      </c>
      <c r="B560" s="1">
        <v>115</v>
      </c>
      <c r="C560" s="1">
        <f>B560-B559</f>
        <v>25</v>
      </c>
      <c r="D560" s="1">
        <f>C560*2</f>
        <v>50</v>
      </c>
      <c r="E560" s="1">
        <v>125</v>
      </c>
      <c r="F560" s="1">
        <f>E560-E559</f>
        <v>35</v>
      </c>
      <c r="G560" s="114">
        <f>F560*2</f>
        <v>70</v>
      </c>
      <c r="H560" s="1">
        <v>110</v>
      </c>
      <c r="I560" s="1">
        <f>H560-H559</f>
        <v>20</v>
      </c>
      <c r="J560" s="1">
        <f>I560*2</f>
        <v>40</v>
      </c>
    </row>
    <row r="561" spans="1:10" x14ac:dyDescent="0.2">
      <c r="A561" s="1">
        <v>4</v>
      </c>
      <c r="B561" s="1">
        <v>125</v>
      </c>
      <c r="C561" s="1">
        <f>B561-B560</f>
        <v>10</v>
      </c>
      <c r="D561" s="1">
        <f>C561*2</f>
        <v>20</v>
      </c>
      <c r="E561" s="1">
        <v>130</v>
      </c>
      <c r="F561" s="1">
        <f>E561-E560</f>
        <v>5</v>
      </c>
      <c r="G561" s="1">
        <f>F561*2</f>
        <v>10</v>
      </c>
      <c r="H561" s="1">
        <v>125</v>
      </c>
      <c r="I561" s="1">
        <f>H561-H560</f>
        <v>15</v>
      </c>
      <c r="J561" s="1">
        <f>I561*2</f>
        <v>30</v>
      </c>
    </row>
    <row r="563" spans="1:10" x14ac:dyDescent="0.2">
      <c r="A563" s="1" t="s">
        <v>1051</v>
      </c>
    </row>
    <row r="564" spans="1:10" x14ac:dyDescent="0.2">
      <c r="A564" s="1" t="s">
        <v>1052</v>
      </c>
      <c r="C564" s="1">
        <f>SUM(D558:D559,G558:G560,J558:J559)</f>
        <v>610</v>
      </c>
      <c r="D564" s="1" t="s">
        <v>1053</v>
      </c>
    </row>
    <row r="565" spans="1:10" x14ac:dyDescent="0.2">
      <c r="A565" s="1" t="s">
        <v>1054</v>
      </c>
      <c r="C565" s="1">
        <f>70*7</f>
        <v>490</v>
      </c>
      <c r="E565" s="1" t="s">
        <v>1055</v>
      </c>
    </row>
    <row r="566" spans="1:10" x14ac:dyDescent="0.2">
      <c r="A566" s="1" t="s">
        <v>1056</v>
      </c>
      <c r="C566" s="122">
        <f>C564-C565</f>
        <v>120</v>
      </c>
    </row>
    <row r="568" spans="1:10" x14ac:dyDescent="0.2">
      <c r="A568" s="1" t="s">
        <v>1057</v>
      </c>
    </row>
    <row r="570" spans="1:10" x14ac:dyDescent="0.2">
      <c r="A570" s="16" t="s">
        <v>1058</v>
      </c>
      <c r="B570" s="16"/>
      <c r="C570" s="16"/>
      <c r="D570" s="16"/>
      <c r="E570" s="16"/>
      <c r="F570" s="16"/>
      <c r="G570" s="16"/>
      <c r="H570" s="16"/>
    </row>
    <row r="571" spans="1:10" x14ac:dyDescent="0.2">
      <c r="A571" s="1" t="s">
        <v>1059</v>
      </c>
    </row>
    <row r="572" spans="1:10" x14ac:dyDescent="0.2">
      <c r="A572" s="1" t="s">
        <v>1060</v>
      </c>
    </row>
    <row r="574" spans="1:10" x14ac:dyDescent="0.2">
      <c r="A574" s="1" t="s">
        <v>922</v>
      </c>
      <c r="B574" s="1" t="s">
        <v>1029</v>
      </c>
      <c r="C574" s="1" t="s">
        <v>1028</v>
      </c>
    </row>
    <row r="575" spans="1:10" x14ac:dyDescent="0.2">
      <c r="A575" s="1">
        <v>1</v>
      </c>
      <c r="B575" s="1">
        <v>15</v>
      </c>
      <c r="C575" s="1">
        <v>10</v>
      </c>
    </row>
    <row r="576" spans="1:10" x14ac:dyDescent="0.2">
      <c r="A576" s="1">
        <v>2</v>
      </c>
      <c r="B576" s="1">
        <v>25</v>
      </c>
      <c r="C576" s="1">
        <v>19</v>
      </c>
    </row>
    <row r="577" spans="1:7" x14ac:dyDescent="0.2">
      <c r="A577" s="1">
        <v>3</v>
      </c>
      <c r="B577" s="1">
        <v>32</v>
      </c>
      <c r="C577" s="1">
        <v>26</v>
      </c>
    </row>
    <row r="578" spans="1:7" x14ac:dyDescent="0.2">
      <c r="A578" s="1">
        <v>4</v>
      </c>
      <c r="B578" s="1">
        <v>35</v>
      </c>
      <c r="C578" s="1">
        <v>30</v>
      </c>
    </row>
    <row r="580" spans="1:7" x14ac:dyDescent="0.2">
      <c r="A580" s="1" t="s">
        <v>1061</v>
      </c>
    </row>
    <row r="582" spans="1:7" x14ac:dyDescent="0.2">
      <c r="A582" s="1" t="s">
        <v>353</v>
      </c>
    </row>
    <row r="584" spans="1:7" x14ac:dyDescent="0.2">
      <c r="A584" s="1" t="s">
        <v>1062</v>
      </c>
    </row>
    <row r="586" spans="1:7" x14ac:dyDescent="0.2">
      <c r="A586" s="1" t="s">
        <v>922</v>
      </c>
      <c r="B586" s="1" t="s">
        <v>1029</v>
      </c>
      <c r="C586" s="1" t="s">
        <v>790</v>
      </c>
      <c r="D586" s="1" t="s">
        <v>1037</v>
      </c>
      <c r="E586" s="1" t="s">
        <v>1028</v>
      </c>
      <c r="F586" s="1" t="s">
        <v>790</v>
      </c>
      <c r="G586" s="1" t="s">
        <v>1037</v>
      </c>
    </row>
    <row r="587" spans="1:7" x14ac:dyDescent="0.2">
      <c r="A587" s="1">
        <v>1</v>
      </c>
      <c r="B587" s="1">
        <v>15</v>
      </c>
      <c r="C587" s="1">
        <f>B587</f>
        <v>15</v>
      </c>
      <c r="D587" s="114">
        <f>C587*2</f>
        <v>30</v>
      </c>
      <c r="E587" s="1">
        <v>10</v>
      </c>
      <c r="F587" s="1">
        <f>E587</f>
        <v>10</v>
      </c>
      <c r="G587" s="114">
        <f>F587*3</f>
        <v>30</v>
      </c>
    </row>
    <row r="588" spans="1:7" x14ac:dyDescent="0.2">
      <c r="A588" s="1">
        <v>2</v>
      </c>
      <c r="B588" s="1">
        <v>25</v>
      </c>
      <c r="C588" s="1">
        <f>B588-B587</f>
        <v>10</v>
      </c>
      <c r="D588" s="114">
        <f t="shared" ref="D588:D590" si="68">C588*2</f>
        <v>20</v>
      </c>
      <c r="E588" s="1">
        <v>19</v>
      </c>
      <c r="F588" s="1">
        <f>E588-E587</f>
        <v>9</v>
      </c>
      <c r="G588" s="114">
        <f t="shared" ref="G588:G590" si="69">F588*3</f>
        <v>27</v>
      </c>
    </row>
    <row r="589" spans="1:7" x14ac:dyDescent="0.2">
      <c r="A589" s="1">
        <v>3</v>
      </c>
      <c r="B589" s="1">
        <v>32</v>
      </c>
      <c r="C589" s="1">
        <f>B589-B588</f>
        <v>7</v>
      </c>
      <c r="D589" s="114">
        <f t="shared" si="68"/>
        <v>14</v>
      </c>
      <c r="E589" s="1">
        <v>26</v>
      </c>
      <c r="F589" s="1">
        <f>E589-E588</f>
        <v>7</v>
      </c>
      <c r="G589" s="114">
        <f t="shared" si="69"/>
        <v>21</v>
      </c>
    </row>
    <row r="590" spans="1:7" x14ac:dyDescent="0.2">
      <c r="A590" s="1">
        <v>4</v>
      </c>
      <c r="B590" s="1">
        <v>35</v>
      </c>
      <c r="C590" s="1">
        <f>B590-B589</f>
        <v>3</v>
      </c>
      <c r="D590" s="1">
        <f t="shared" si="68"/>
        <v>6</v>
      </c>
      <c r="E590" s="1">
        <v>30</v>
      </c>
      <c r="F590" s="1">
        <f>E590-E589</f>
        <v>4</v>
      </c>
      <c r="G590" s="1">
        <f t="shared" si="69"/>
        <v>12</v>
      </c>
    </row>
    <row r="592" spans="1:7" x14ac:dyDescent="0.2">
      <c r="A592" s="1" t="s">
        <v>1063</v>
      </c>
      <c r="E592" s="1">
        <f>D589</f>
        <v>14</v>
      </c>
    </row>
    <row r="593" spans="1:7" x14ac:dyDescent="0.2">
      <c r="A593" s="1" t="s">
        <v>1064</v>
      </c>
      <c r="E593" s="1">
        <v>6</v>
      </c>
    </row>
    <row r="594" spans="1:7" x14ac:dyDescent="0.2">
      <c r="A594" s="1" t="s">
        <v>1054</v>
      </c>
      <c r="E594" s="1">
        <f>E592*E593</f>
        <v>84</v>
      </c>
    </row>
    <row r="596" spans="1:7" x14ac:dyDescent="0.2">
      <c r="A596" s="1" t="s">
        <v>1065</v>
      </c>
      <c r="E596" s="1">
        <f>SUM(D587:D589,G587:G589)</f>
        <v>142</v>
      </c>
    </row>
    <row r="598" spans="1:7" x14ac:dyDescent="0.2">
      <c r="A598" s="1" t="s">
        <v>1066</v>
      </c>
      <c r="E598" s="1">
        <f>E596-E594</f>
        <v>58</v>
      </c>
      <c r="G598" s="1" t="s">
        <v>1067</v>
      </c>
    </row>
  </sheetData>
  <mergeCells count="75">
    <mergeCell ref="B43:D43"/>
    <mergeCell ref="E43:G43"/>
    <mergeCell ref="A42:H42"/>
    <mergeCell ref="E406:G406"/>
    <mergeCell ref="B425:D425"/>
    <mergeCell ref="E425:G425"/>
    <mergeCell ref="B298:C298"/>
    <mergeCell ref="D298:E298"/>
    <mergeCell ref="B323:C323"/>
    <mergeCell ref="D323:E323"/>
    <mergeCell ref="B351:C351"/>
    <mergeCell ref="D351:E351"/>
    <mergeCell ref="A301:A302"/>
    <mergeCell ref="B301:B302"/>
    <mergeCell ref="D301:D302"/>
    <mergeCell ref="D303:D304"/>
    <mergeCell ref="E427:E428"/>
    <mergeCell ref="F427:F428"/>
    <mergeCell ref="B429:B430"/>
    <mergeCell ref="C429:C430"/>
    <mergeCell ref="E429:E430"/>
    <mergeCell ref="F429:F430"/>
    <mergeCell ref="E408:E409"/>
    <mergeCell ref="F408:F409"/>
    <mergeCell ref="F410:F411"/>
    <mergeCell ref="E410:E411"/>
    <mergeCell ref="C410:C411"/>
    <mergeCell ref="A326:A327"/>
    <mergeCell ref="B326:B327"/>
    <mergeCell ref="D326:D327"/>
    <mergeCell ref="A328:A329"/>
    <mergeCell ref="B328:B329"/>
    <mergeCell ref="D328:D329"/>
    <mergeCell ref="A330:A331"/>
    <mergeCell ref="B330:B331"/>
    <mergeCell ref="D330:D331"/>
    <mergeCell ref="A354:A355"/>
    <mergeCell ref="B354:B355"/>
    <mergeCell ref="D354:D355"/>
    <mergeCell ref="A356:A357"/>
    <mergeCell ref="B356:B357"/>
    <mergeCell ref="D356:D357"/>
    <mergeCell ref="A358:A359"/>
    <mergeCell ref="B358:B359"/>
    <mergeCell ref="D358:D359"/>
    <mergeCell ref="A408:A409"/>
    <mergeCell ref="B408:B409"/>
    <mergeCell ref="C408:C409"/>
    <mergeCell ref="B406:D406"/>
    <mergeCell ref="A410:A411"/>
    <mergeCell ref="B410:B411"/>
    <mergeCell ref="A412:A413"/>
    <mergeCell ref="B412:B413"/>
    <mergeCell ref="C412:C413"/>
    <mergeCell ref="A427:A428"/>
    <mergeCell ref="B427:B428"/>
    <mergeCell ref="C427:C428"/>
    <mergeCell ref="A429:A430"/>
    <mergeCell ref="A446:A447"/>
    <mergeCell ref="B446:B447"/>
    <mergeCell ref="C446:C447"/>
    <mergeCell ref="E446:E447"/>
    <mergeCell ref="B444:D444"/>
    <mergeCell ref="E444:G444"/>
    <mergeCell ref="F446:F447"/>
    <mergeCell ref="A448:A449"/>
    <mergeCell ref="B448:B449"/>
    <mergeCell ref="C448:C449"/>
    <mergeCell ref="E448:E449"/>
    <mergeCell ref="F448:F449"/>
    <mergeCell ref="A450:A451"/>
    <mergeCell ref="B450:B451"/>
    <mergeCell ref="C450:C451"/>
    <mergeCell ref="E450:E451"/>
    <mergeCell ref="F450:F451"/>
  </mergeCells>
  <pageMargins left="0.7" right="0.7" top="0.75" bottom="0.75" header="0.3" footer="0.3"/>
  <pageSetup paperSize="9" orientation="portrait" horizontalDpi="0" verticalDpi="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F578D-CC5D-3E4E-A250-9FADC43DF4AB}">
  <dimension ref="A1:J533"/>
  <sheetViews>
    <sheetView rightToLeft="1" topLeftCell="A569" zoomScale="278" zoomScaleNormal="370" workbookViewId="0">
      <selection activeCell="F14" sqref="F14"/>
    </sheetView>
  </sheetViews>
  <sheetFormatPr baseColWidth="10" defaultColWidth="10.83203125" defaultRowHeight="16" x14ac:dyDescent="0.2"/>
  <cols>
    <col min="1" max="16384" width="10.83203125" style="1"/>
  </cols>
  <sheetData>
    <row r="1" spans="1:8" x14ac:dyDescent="0.2">
      <c r="A1" s="4" t="s">
        <v>2414</v>
      </c>
      <c r="B1" s="4"/>
      <c r="C1" s="4"/>
      <c r="D1" s="4"/>
      <c r="E1" s="4"/>
      <c r="F1" s="4"/>
      <c r="G1" s="14"/>
      <c r="H1" s="141">
        <v>45643</v>
      </c>
    </row>
    <row r="2" spans="1:8" ht="17" thickBot="1" x14ac:dyDescent="0.25"/>
    <row r="3" spans="1:8" x14ac:dyDescent="0.2">
      <c r="A3" s="5" t="s">
        <v>983</v>
      </c>
      <c r="B3" s="6"/>
      <c r="C3" s="6"/>
      <c r="D3" s="6"/>
      <c r="E3" s="6"/>
      <c r="F3" s="6"/>
      <c r="G3" s="6"/>
      <c r="H3" s="7"/>
    </row>
    <row r="4" spans="1:8" x14ac:dyDescent="0.2">
      <c r="A4" s="8" t="s">
        <v>2415</v>
      </c>
      <c r="H4" s="9"/>
    </row>
    <row r="5" spans="1:8" x14ac:dyDescent="0.2">
      <c r="A5" s="8" t="s">
        <v>2416</v>
      </c>
      <c r="H5" s="9"/>
    </row>
    <row r="6" spans="1:8" x14ac:dyDescent="0.2">
      <c r="A6" s="8" t="s">
        <v>1068</v>
      </c>
      <c r="H6" s="9"/>
    </row>
    <row r="7" spans="1:8" ht="17" thickBot="1" x14ac:dyDescent="0.25">
      <c r="A7" s="10" t="s">
        <v>1069</v>
      </c>
      <c r="B7" s="11"/>
      <c r="C7" s="11"/>
      <c r="D7" s="11"/>
      <c r="E7" s="11"/>
      <c r="F7" s="11"/>
      <c r="G7" s="11"/>
      <c r="H7" s="13"/>
    </row>
    <row r="8" spans="1:8" ht="17" thickBot="1" x14ac:dyDescent="0.25"/>
    <row r="9" spans="1:8" x14ac:dyDescent="0.2">
      <c r="A9" s="5" t="s">
        <v>1070</v>
      </c>
      <c r="B9" s="6"/>
      <c r="C9" s="6"/>
      <c r="D9" s="6"/>
      <c r="E9" s="6"/>
      <c r="F9" s="6"/>
      <c r="G9" s="6"/>
      <c r="H9" s="7"/>
    </row>
    <row r="10" spans="1:8" x14ac:dyDescent="0.2">
      <c r="A10" s="8" t="s">
        <v>1071</v>
      </c>
      <c r="D10" s="1" t="s">
        <v>2417</v>
      </c>
      <c r="H10" s="9"/>
    </row>
    <row r="11" spans="1:8" x14ac:dyDescent="0.2">
      <c r="A11" s="8" t="s">
        <v>1072</v>
      </c>
      <c r="D11" s="1" t="s">
        <v>2418</v>
      </c>
      <c r="H11" s="9"/>
    </row>
    <row r="12" spans="1:8" x14ac:dyDescent="0.2">
      <c r="A12" s="8"/>
      <c r="H12" s="9"/>
    </row>
    <row r="13" spans="1:8" x14ac:dyDescent="0.2">
      <c r="A13" s="8" t="s">
        <v>1073</v>
      </c>
      <c r="H13" s="9"/>
    </row>
    <row r="14" spans="1:8" x14ac:dyDescent="0.2">
      <c r="A14" s="8"/>
      <c r="H14" s="9"/>
    </row>
    <row r="15" spans="1:8" ht="17" thickBot="1" x14ac:dyDescent="0.25">
      <c r="A15" s="10" t="s">
        <v>1074</v>
      </c>
      <c r="B15" s="11"/>
      <c r="C15" s="11"/>
      <c r="D15" s="11"/>
      <c r="E15" s="11"/>
      <c r="F15" s="11"/>
      <c r="G15" s="11"/>
      <c r="H15" s="13"/>
    </row>
    <row r="16" spans="1:8" ht="17" thickBot="1" x14ac:dyDescent="0.25"/>
    <row r="17" spans="1:8" x14ac:dyDescent="0.2">
      <c r="A17" s="5" t="s">
        <v>1075</v>
      </c>
      <c r="B17" s="6"/>
      <c r="C17" s="6"/>
      <c r="D17" s="6"/>
      <c r="E17" s="6"/>
      <c r="F17" s="6"/>
      <c r="G17" s="6"/>
      <c r="H17" s="7"/>
    </row>
    <row r="18" spans="1:8" x14ac:dyDescent="0.2">
      <c r="A18" s="8" t="s">
        <v>1076</v>
      </c>
      <c r="H18" s="9"/>
    </row>
    <row r="19" spans="1:8" x14ac:dyDescent="0.2">
      <c r="A19" s="8" t="s">
        <v>1077</v>
      </c>
      <c r="H19" s="9"/>
    </row>
    <row r="20" spans="1:8" x14ac:dyDescent="0.2">
      <c r="A20" s="8" t="s">
        <v>1078</v>
      </c>
      <c r="H20" s="9"/>
    </row>
    <row r="21" spans="1:8" x14ac:dyDescent="0.2">
      <c r="A21" s="8" t="s">
        <v>1079</v>
      </c>
      <c r="H21" s="9"/>
    </row>
    <row r="22" spans="1:8" x14ac:dyDescent="0.2">
      <c r="A22" s="8" t="s">
        <v>1080</v>
      </c>
      <c r="H22" s="9"/>
    </row>
    <row r="23" spans="1:8" x14ac:dyDescent="0.2">
      <c r="A23" s="8" t="s">
        <v>1081</v>
      </c>
      <c r="H23" s="9"/>
    </row>
    <row r="24" spans="1:8" x14ac:dyDescent="0.2">
      <c r="A24" s="8" t="s">
        <v>1082</v>
      </c>
      <c r="H24" s="9"/>
    </row>
    <row r="25" spans="1:8" x14ac:dyDescent="0.2">
      <c r="A25" s="8" t="s">
        <v>1083</v>
      </c>
      <c r="H25" s="9"/>
    </row>
    <row r="26" spans="1:8" x14ac:dyDescent="0.2">
      <c r="A26" s="8" t="s">
        <v>1084</v>
      </c>
      <c r="H26" s="9"/>
    </row>
    <row r="27" spans="1:8" x14ac:dyDescent="0.2">
      <c r="A27" s="8"/>
      <c r="H27" s="9"/>
    </row>
    <row r="28" spans="1:8" x14ac:dyDescent="0.2">
      <c r="A28" s="8" t="s">
        <v>1085</v>
      </c>
      <c r="H28" s="9"/>
    </row>
    <row r="29" spans="1:8" x14ac:dyDescent="0.2">
      <c r="A29" s="8"/>
      <c r="H29" s="9"/>
    </row>
    <row r="30" spans="1:8" x14ac:dyDescent="0.2">
      <c r="A30" s="138" t="s">
        <v>1086</v>
      </c>
      <c r="H30" s="9"/>
    </row>
    <row r="31" spans="1:8" ht="17" thickBot="1" x14ac:dyDescent="0.25">
      <c r="A31" s="53" t="s">
        <v>1087</v>
      </c>
      <c r="B31" s="11"/>
      <c r="C31" s="11"/>
      <c r="D31" s="11"/>
      <c r="E31" s="11"/>
      <c r="F31" s="11"/>
      <c r="G31" s="11"/>
      <c r="H31" s="13"/>
    </row>
    <row r="32" spans="1:8" ht="17" thickBot="1" x14ac:dyDescent="0.25"/>
    <row r="33" spans="1:8" x14ac:dyDescent="0.2">
      <c r="A33" s="135" t="s">
        <v>1088</v>
      </c>
      <c r="B33" s="136"/>
      <c r="C33" s="136"/>
      <c r="D33" s="136"/>
      <c r="E33" s="136"/>
      <c r="F33" s="136"/>
      <c r="G33" s="136"/>
      <c r="H33" s="137"/>
    </row>
    <row r="34" spans="1:8" x14ac:dyDescent="0.2">
      <c r="A34" s="8"/>
      <c r="H34" s="9"/>
    </row>
    <row r="35" spans="1:8" x14ac:dyDescent="0.2">
      <c r="A35" s="8" t="s">
        <v>1089</v>
      </c>
      <c r="H35" s="9"/>
    </row>
    <row r="36" spans="1:8" x14ac:dyDescent="0.2">
      <c r="A36" s="8"/>
      <c r="H36" s="9"/>
    </row>
    <row r="37" spans="1:8" x14ac:dyDescent="0.2">
      <c r="A37" s="8" t="s">
        <v>1090</v>
      </c>
      <c r="H37" s="9"/>
    </row>
    <row r="38" spans="1:8" x14ac:dyDescent="0.2">
      <c r="A38" s="8"/>
      <c r="E38" s="1" t="s">
        <v>1091</v>
      </c>
      <c r="H38" s="9"/>
    </row>
    <row r="39" spans="1:8" x14ac:dyDescent="0.2">
      <c r="A39" s="8" t="s">
        <v>1092</v>
      </c>
      <c r="H39" s="9"/>
    </row>
    <row r="40" spans="1:8" x14ac:dyDescent="0.2">
      <c r="A40" s="8"/>
      <c r="E40" s="1" t="s">
        <v>1093</v>
      </c>
      <c r="H40" s="9"/>
    </row>
    <row r="41" spans="1:8" x14ac:dyDescent="0.2">
      <c r="A41" s="8" t="s">
        <v>1094</v>
      </c>
      <c r="H41" s="9"/>
    </row>
    <row r="42" spans="1:8" x14ac:dyDescent="0.2">
      <c r="A42" s="8"/>
      <c r="E42" s="1" t="s">
        <v>1095</v>
      </c>
      <c r="H42" s="9"/>
    </row>
    <row r="43" spans="1:8" x14ac:dyDescent="0.2">
      <c r="A43" s="8" t="s">
        <v>1096</v>
      </c>
      <c r="H43" s="9"/>
    </row>
    <row r="44" spans="1:8" x14ac:dyDescent="0.2">
      <c r="A44" s="8"/>
      <c r="H44" s="9"/>
    </row>
    <row r="45" spans="1:8" x14ac:dyDescent="0.2">
      <c r="A45" s="8" t="s">
        <v>1097</v>
      </c>
      <c r="H45" s="9"/>
    </row>
    <row r="46" spans="1:8" x14ac:dyDescent="0.2">
      <c r="A46" s="8"/>
      <c r="H46" s="9"/>
    </row>
    <row r="47" spans="1:8" x14ac:dyDescent="0.2">
      <c r="A47" s="8" t="s">
        <v>1098</v>
      </c>
      <c r="H47" s="9"/>
    </row>
    <row r="48" spans="1:8" x14ac:dyDescent="0.2">
      <c r="A48" s="8"/>
      <c r="B48" s="1" t="s">
        <v>1099</v>
      </c>
      <c r="C48" s="1" t="s">
        <v>1100</v>
      </c>
      <c r="H48" s="9"/>
    </row>
    <row r="49" spans="1:8" x14ac:dyDescent="0.2">
      <c r="A49" s="8"/>
      <c r="B49" s="1" t="s">
        <v>1101</v>
      </c>
      <c r="C49" s="1" t="s">
        <v>1102</v>
      </c>
      <c r="H49" s="9"/>
    </row>
    <row r="50" spans="1:8" x14ac:dyDescent="0.2">
      <c r="A50" s="8"/>
      <c r="B50" s="1" t="s">
        <v>1103</v>
      </c>
      <c r="C50" s="1" t="s">
        <v>1104</v>
      </c>
      <c r="H50" s="9"/>
    </row>
    <row r="51" spans="1:8" x14ac:dyDescent="0.2">
      <c r="A51" s="8"/>
      <c r="B51" s="1" t="s">
        <v>1105</v>
      </c>
      <c r="C51" s="1" t="s">
        <v>1106</v>
      </c>
      <c r="H51" s="9"/>
    </row>
    <row r="52" spans="1:8" x14ac:dyDescent="0.2">
      <c r="A52" s="8"/>
      <c r="B52" s="1" t="s">
        <v>1107</v>
      </c>
      <c r="C52" s="1" t="s">
        <v>1108</v>
      </c>
      <c r="H52" s="9"/>
    </row>
    <row r="53" spans="1:8" x14ac:dyDescent="0.2">
      <c r="A53" s="8"/>
      <c r="B53" s="1" t="s">
        <v>1109</v>
      </c>
      <c r="C53" s="1" t="s">
        <v>1110</v>
      </c>
      <c r="H53" s="9"/>
    </row>
    <row r="54" spans="1:8" x14ac:dyDescent="0.2">
      <c r="A54" s="8"/>
      <c r="B54" s="1" t="s">
        <v>1111</v>
      </c>
      <c r="C54" s="1" t="s">
        <v>1112</v>
      </c>
      <c r="H54" s="9"/>
    </row>
    <row r="55" spans="1:8" ht="17" thickBot="1" x14ac:dyDescent="0.25">
      <c r="A55" s="10"/>
      <c r="B55" s="11" t="s">
        <v>1113</v>
      </c>
      <c r="C55" s="11" t="s">
        <v>1114</v>
      </c>
      <c r="D55" s="11"/>
      <c r="E55" s="11"/>
      <c r="F55" s="11"/>
      <c r="G55" s="11"/>
      <c r="H55" s="13"/>
    </row>
    <row r="57" spans="1:8" x14ac:dyDescent="0.2">
      <c r="A57" s="1" t="s">
        <v>1115</v>
      </c>
    </row>
    <row r="58" spans="1:8" x14ac:dyDescent="0.2">
      <c r="A58" s="1" t="s">
        <v>1116</v>
      </c>
    </row>
    <row r="60" spans="1:8" x14ac:dyDescent="0.2">
      <c r="A60" s="16" t="s">
        <v>1117</v>
      </c>
      <c r="B60" s="2"/>
      <c r="C60" s="2"/>
      <c r="D60" s="2"/>
      <c r="E60" s="2"/>
      <c r="F60" s="2"/>
      <c r="G60" s="2"/>
      <c r="H60" s="2"/>
    </row>
    <row r="62" spans="1:8" x14ac:dyDescent="0.2">
      <c r="A62" s="146" t="s">
        <v>1118</v>
      </c>
    </row>
    <row r="63" spans="1:8" x14ac:dyDescent="0.2">
      <c r="A63" s="146" t="s">
        <v>1119</v>
      </c>
    </row>
    <row r="67" spans="1:7" x14ac:dyDescent="0.2">
      <c r="C67" s="1" t="s">
        <v>1120</v>
      </c>
      <c r="D67" s="3" t="s">
        <v>1101</v>
      </c>
      <c r="F67" s="1" t="s">
        <v>1121</v>
      </c>
      <c r="G67" s="17" t="s">
        <v>1103</v>
      </c>
    </row>
    <row r="68" spans="1:7" x14ac:dyDescent="0.2">
      <c r="C68" s="1" t="s">
        <v>1122</v>
      </c>
      <c r="F68" s="1" t="s">
        <v>1123</v>
      </c>
    </row>
    <row r="69" spans="1:7" x14ac:dyDescent="0.2">
      <c r="C69" s="1" t="s">
        <v>1124</v>
      </c>
      <c r="F69" s="1" t="s">
        <v>1125</v>
      </c>
    </row>
    <row r="72" spans="1:7" x14ac:dyDescent="0.2">
      <c r="C72" s="1" t="s">
        <v>1126</v>
      </c>
    </row>
    <row r="73" spans="1:7" x14ac:dyDescent="0.2">
      <c r="C73" s="1" t="s">
        <v>1127</v>
      </c>
    </row>
    <row r="74" spans="1:7" x14ac:dyDescent="0.2">
      <c r="C74" s="1" t="s">
        <v>1128</v>
      </c>
    </row>
    <row r="76" spans="1:7" x14ac:dyDescent="0.2">
      <c r="A76" s="1" t="s">
        <v>1129</v>
      </c>
    </row>
    <row r="77" spans="1:7" x14ac:dyDescent="0.2">
      <c r="E77" s="15" t="s">
        <v>1139</v>
      </c>
      <c r="F77" s="15" t="s">
        <v>1140</v>
      </c>
      <c r="G77" s="310" t="s">
        <v>2421</v>
      </c>
    </row>
    <row r="78" spans="1:7" x14ac:dyDescent="0.2">
      <c r="A78" s="15"/>
      <c r="B78" s="15" t="s">
        <v>2152</v>
      </c>
      <c r="C78" s="15" t="s">
        <v>2419</v>
      </c>
      <c r="D78" s="15" t="s">
        <v>2420</v>
      </c>
      <c r="E78" s="15" t="s">
        <v>146</v>
      </c>
      <c r="F78" s="15" t="s">
        <v>1121</v>
      </c>
      <c r="G78" s="311" t="s">
        <v>2422</v>
      </c>
    </row>
    <row r="79" spans="1:7" x14ac:dyDescent="0.2">
      <c r="A79" s="15" t="s">
        <v>1130</v>
      </c>
      <c r="B79" s="15" t="s">
        <v>146</v>
      </c>
      <c r="C79" s="15" t="s">
        <v>1120</v>
      </c>
      <c r="D79" s="15" t="s">
        <v>1121</v>
      </c>
      <c r="E79" s="15" t="s">
        <v>1131</v>
      </c>
      <c r="F79" s="15" t="s">
        <v>1131</v>
      </c>
      <c r="G79" s="15" t="s">
        <v>236</v>
      </c>
    </row>
    <row r="80" spans="1:7" x14ac:dyDescent="0.2">
      <c r="A80" s="15" t="s">
        <v>1105</v>
      </c>
      <c r="B80" s="15" t="s">
        <v>1132</v>
      </c>
      <c r="C80" s="15" t="s">
        <v>1101</v>
      </c>
      <c r="D80" s="15" t="s">
        <v>1103</v>
      </c>
      <c r="E80" s="15" t="s">
        <v>1133</v>
      </c>
      <c r="F80" s="15" t="s">
        <v>1134</v>
      </c>
      <c r="G80" s="15" t="s">
        <v>1111</v>
      </c>
    </row>
    <row r="81" spans="1:10" x14ac:dyDescent="0.2">
      <c r="A81" s="15">
        <v>0</v>
      </c>
      <c r="B81" s="15">
        <v>28</v>
      </c>
      <c r="C81" s="15"/>
      <c r="D81" s="15"/>
      <c r="E81" s="152"/>
      <c r="F81" s="152"/>
      <c r="G81" s="152"/>
      <c r="H81" s="87"/>
      <c r="I81" s="87"/>
      <c r="J81" s="87"/>
    </row>
    <row r="82" spans="1:10" x14ac:dyDescent="0.2">
      <c r="A82" s="15">
        <v>1</v>
      </c>
      <c r="B82" s="15">
        <v>44</v>
      </c>
      <c r="C82" s="15"/>
      <c r="D82" s="15"/>
      <c r="E82" s="153"/>
      <c r="F82" s="153"/>
      <c r="G82" s="15"/>
      <c r="H82" s="87"/>
      <c r="I82" s="87"/>
      <c r="J82" s="87"/>
    </row>
    <row r="83" spans="1:10" x14ac:dyDescent="0.2">
      <c r="A83" s="15">
        <v>2</v>
      </c>
      <c r="B83" s="15">
        <v>52</v>
      </c>
      <c r="C83" s="15"/>
      <c r="D83" s="15"/>
      <c r="E83" s="153"/>
      <c r="F83" s="313"/>
      <c r="G83" s="15"/>
      <c r="H83" s="87"/>
      <c r="I83" s="120"/>
      <c r="J83" s="120"/>
    </row>
    <row r="84" spans="1:10" x14ac:dyDescent="0.2">
      <c r="A84" s="15">
        <v>3</v>
      </c>
      <c r="B84" s="15">
        <v>64</v>
      </c>
      <c r="C84" s="15"/>
      <c r="D84" s="15"/>
      <c r="E84" s="153"/>
      <c r="F84" s="313"/>
      <c r="G84" s="15"/>
      <c r="H84" s="87"/>
      <c r="I84" s="120"/>
      <c r="J84" s="120"/>
    </row>
    <row r="85" spans="1:10" x14ac:dyDescent="0.2">
      <c r="A85" s="15">
        <v>4</v>
      </c>
      <c r="B85" s="15">
        <v>80</v>
      </c>
      <c r="C85" s="15"/>
      <c r="D85" s="15"/>
      <c r="E85" s="312"/>
      <c r="F85" s="153"/>
      <c r="G85" s="15"/>
    </row>
    <row r="86" spans="1:10" x14ac:dyDescent="0.2">
      <c r="A86" s="15">
        <v>5</v>
      </c>
      <c r="B86" s="15">
        <v>100</v>
      </c>
      <c r="C86" s="15"/>
      <c r="D86" s="15"/>
      <c r="E86" s="312"/>
      <c r="F86" s="153"/>
      <c r="G86" s="15"/>
    </row>
    <row r="87" spans="1:10" x14ac:dyDescent="0.2">
      <c r="A87" s="15">
        <v>6</v>
      </c>
      <c r="B87" s="15">
        <v>125</v>
      </c>
      <c r="C87" s="15"/>
      <c r="D87" s="15"/>
      <c r="E87" s="153"/>
      <c r="F87" s="153"/>
      <c r="G87" s="15"/>
    </row>
    <row r="88" spans="1:10" x14ac:dyDescent="0.2">
      <c r="A88" s="15">
        <v>7</v>
      </c>
      <c r="B88" s="15">
        <v>155</v>
      </c>
      <c r="C88" s="15"/>
      <c r="D88" s="15"/>
      <c r="E88" s="153"/>
      <c r="F88" s="153"/>
      <c r="G88" s="15"/>
    </row>
    <row r="90" spans="1:10" x14ac:dyDescent="0.2">
      <c r="A90" s="1" t="s">
        <v>117</v>
      </c>
    </row>
    <row r="91" spans="1:10" x14ac:dyDescent="0.2">
      <c r="A91" s="1" t="s">
        <v>1135</v>
      </c>
    </row>
    <row r="92" spans="1:10" x14ac:dyDescent="0.2">
      <c r="A92" s="1" t="s">
        <v>1136</v>
      </c>
    </row>
    <row r="93" spans="1:10" x14ac:dyDescent="0.2">
      <c r="A93" s="1" t="s">
        <v>1137</v>
      </c>
    </row>
    <row r="94" spans="1:10" x14ac:dyDescent="0.2">
      <c r="A94" s="1" t="s">
        <v>1138</v>
      </c>
    </row>
    <row r="96" spans="1:10" x14ac:dyDescent="0.2">
      <c r="A96" s="1" t="s">
        <v>353</v>
      </c>
    </row>
    <row r="97" spans="1:8" ht="17" thickBot="1" x14ac:dyDescent="0.25"/>
    <row r="98" spans="1:8" ht="17" thickBot="1" x14ac:dyDescent="0.25">
      <c r="A98" s="50" t="s">
        <v>1135</v>
      </c>
      <c r="B98" s="51"/>
      <c r="C98" s="51"/>
      <c r="D98" s="51"/>
      <c r="E98" s="51"/>
      <c r="F98" s="51"/>
      <c r="G98" s="51"/>
      <c r="H98" s="52"/>
    </row>
    <row r="100" spans="1:8" x14ac:dyDescent="0.2">
      <c r="E100" s="15" t="s">
        <v>1139</v>
      </c>
      <c r="F100" s="15" t="s">
        <v>1140</v>
      </c>
      <c r="G100" s="87"/>
    </row>
    <row r="101" spans="1:8" x14ac:dyDescent="0.2">
      <c r="A101" s="15"/>
      <c r="B101" s="15"/>
      <c r="C101" s="15"/>
      <c r="D101" s="15" t="s">
        <v>1141</v>
      </c>
      <c r="E101" s="15" t="s">
        <v>146</v>
      </c>
      <c r="F101" s="15" t="s">
        <v>1121</v>
      </c>
      <c r="G101" s="15"/>
    </row>
    <row r="102" spans="1:8" x14ac:dyDescent="0.2">
      <c r="A102" s="15" t="s">
        <v>1142</v>
      </c>
      <c r="B102" s="15" t="s">
        <v>146</v>
      </c>
      <c r="C102" s="15" t="s">
        <v>1120</v>
      </c>
      <c r="D102" s="15" t="s">
        <v>1121</v>
      </c>
      <c r="E102" s="15" t="s">
        <v>1131</v>
      </c>
      <c r="F102" s="15" t="s">
        <v>1131</v>
      </c>
      <c r="G102" s="15" t="s">
        <v>236</v>
      </c>
    </row>
    <row r="103" spans="1:8" x14ac:dyDescent="0.2">
      <c r="A103" s="15" t="s">
        <v>1105</v>
      </c>
      <c r="B103" s="15" t="s">
        <v>1132</v>
      </c>
      <c r="C103" s="15" t="s">
        <v>1101</v>
      </c>
      <c r="D103" s="15" t="s">
        <v>1103</v>
      </c>
      <c r="E103" s="15" t="s">
        <v>1133</v>
      </c>
      <c r="F103" s="15" t="s">
        <v>1134</v>
      </c>
      <c r="G103" s="15" t="s">
        <v>1111</v>
      </c>
    </row>
    <row r="104" spans="1:8" x14ac:dyDescent="0.2">
      <c r="A104" s="15">
        <v>0</v>
      </c>
      <c r="B104" s="15">
        <v>28</v>
      </c>
      <c r="C104" s="124">
        <f>B104</f>
        <v>28</v>
      </c>
      <c r="D104" s="142"/>
      <c r="E104" s="142"/>
      <c r="F104" s="142"/>
      <c r="G104" s="142"/>
    </row>
    <row r="105" spans="1:8" x14ac:dyDescent="0.2">
      <c r="A105" s="15">
        <v>1</v>
      </c>
      <c r="B105" s="15">
        <v>44</v>
      </c>
      <c r="C105" s="124">
        <f>C104</f>
        <v>28</v>
      </c>
      <c r="D105" s="124">
        <f>B105-$C$104</f>
        <v>16</v>
      </c>
      <c r="E105" s="124">
        <f>B105/A105</f>
        <v>44</v>
      </c>
      <c r="F105" s="124">
        <f t="shared" ref="F105:F111" si="0">D105/A105</f>
        <v>16</v>
      </c>
      <c r="G105" s="124">
        <f>D105</f>
        <v>16</v>
      </c>
    </row>
    <row r="106" spans="1:8" x14ac:dyDescent="0.2">
      <c r="A106" s="15">
        <v>2</v>
      </c>
      <c r="B106" s="15">
        <v>52</v>
      </c>
      <c r="C106" s="124">
        <f t="shared" ref="C106:C111" si="1">C105</f>
        <v>28</v>
      </c>
      <c r="D106" s="124">
        <f t="shared" ref="D106:D111" si="2">B106-$C$104</f>
        <v>24</v>
      </c>
      <c r="E106" s="124">
        <f t="shared" ref="E106:E111" si="3">B106/A106</f>
        <v>26</v>
      </c>
      <c r="F106" s="124">
        <f t="shared" si="0"/>
        <v>12</v>
      </c>
      <c r="G106" s="124">
        <f>D106-D105</f>
        <v>8</v>
      </c>
    </row>
    <row r="107" spans="1:8" x14ac:dyDescent="0.2">
      <c r="A107" s="15">
        <v>3</v>
      </c>
      <c r="B107" s="15">
        <v>64</v>
      </c>
      <c r="C107" s="124">
        <f t="shared" si="1"/>
        <v>28</v>
      </c>
      <c r="D107" s="124">
        <f t="shared" si="2"/>
        <v>36</v>
      </c>
      <c r="E107" s="144">
        <f>B107/A107</f>
        <v>21.333333333333332</v>
      </c>
      <c r="F107" s="124">
        <f t="shared" si="0"/>
        <v>12</v>
      </c>
      <c r="G107" s="124">
        <f>D107-D106</f>
        <v>12</v>
      </c>
    </row>
    <row r="108" spans="1:8" x14ac:dyDescent="0.2">
      <c r="A108" s="15">
        <v>4</v>
      </c>
      <c r="B108" s="15">
        <v>80</v>
      </c>
      <c r="C108" s="124">
        <f t="shared" si="1"/>
        <v>28</v>
      </c>
      <c r="D108" s="124">
        <f t="shared" si="2"/>
        <v>52</v>
      </c>
      <c r="E108" s="124">
        <f t="shared" si="3"/>
        <v>20</v>
      </c>
      <c r="F108" s="124">
        <f t="shared" si="0"/>
        <v>13</v>
      </c>
      <c r="G108" s="124">
        <f t="shared" ref="G108:G111" si="4">D108-D107</f>
        <v>16</v>
      </c>
    </row>
    <row r="109" spans="1:8" x14ac:dyDescent="0.2">
      <c r="A109" s="15">
        <v>5</v>
      </c>
      <c r="B109" s="15">
        <v>100</v>
      </c>
      <c r="C109" s="124">
        <f t="shared" si="1"/>
        <v>28</v>
      </c>
      <c r="D109" s="124">
        <f t="shared" si="2"/>
        <v>72</v>
      </c>
      <c r="E109" s="124">
        <f t="shared" si="3"/>
        <v>20</v>
      </c>
      <c r="F109" s="124">
        <f t="shared" si="0"/>
        <v>14.4</v>
      </c>
      <c r="G109" s="124">
        <f t="shared" si="4"/>
        <v>20</v>
      </c>
    </row>
    <row r="110" spans="1:8" x14ac:dyDescent="0.2">
      <c r="A110" s="15">
        <v>6</v>
      </c>
      <c r="B110" s="15">
        <v>125</v>
      </c>
      <c r="C110" s="124">
        <f t="shared" si="1"/>
        <v>28</v>
      </c>
      <c r="D110" s="124">
        <f t="shared" si="2"/>
        <v>97</v>
      </c>
      <c r="E110" s="144">
        <f>B110/A110</f>
        <v>20.833333333333332</v>
      </c>
      <c r="F110" s="144">
        <f t="shared" si="0"/>
        <v>16.166666666666668</v>
      </c>
      <c r="G110" s="124">
        <f t="shared" si="4"/>
        <v>25</v>
      </c>
    </row>
    <row r="111" spans="1:8" x14ac:dyDescent="0.2">
      <c r="A111" s="15">
        <v>7</v>
      </c>
      <c r="B111" s="15">
        <v>155</v>
      </c>
      <c r="C111" s="124">
        <f t="shared" si="1"/>
        <v>28</v>
      </c>
      <c r="D111" s="124">
        <f t="shared" si="2"/>
        <v>127</v>
      </c>
      <c r="E111" s="144">
        <f t="shared" si="3"/>
        <v>22.142857142857142</v>
      </c>
      <c r="F111" s="144">
        <f t="shared" si="0"/>
        <v>18.142857142857142</v>
      </c>
      <c r="G111" s="124">
        <f t="shared" si="4"/>
        <v>30</v>
      </c>
    </row>
    <row r="113" spans="1:8" x14ac:dyDescent="0.2">
      <c r="A113" s="1" t="s">
        <v>1143</v>
      </c>
    </row>
    <row r="114" spans="1:8" x14ac:dyDescent="0.2">
      <c r="A114" s="1" t="s">
        <v>1144</v>
      </c>
    </row>
    <row r="115" spans="1:8" x14ac:dyDescent="0.2">
      <c r="A115" s="1" t="s">
        <v>1145</v>
      </c>
      <c r="H115" s="1" t="s">
        <v>1146</v>
      </c>
    </row>
    <row r="116" spans="1:8" x14ac:dyDescent="0.2">
      <c r="E116" s="1" t="s">
        <v>1147</v>
      </c>
      <c r="H116" s="1" t="s">
        <v>1148</v>
      </c>
    </row>
    <row r="117" spans="1:8" x14ac:dyDescent="0.2">
      <c r="A117" s="1" t="s">
        <v>1149</v>
      </c>
    </row>
    <row r="118" spans="1:8" x14ac:dyDescent="0.2">
      <c r="E118" s="1" t="s">
        <v>1150</v>
      </c>
      <c r="H118" s="1" t="s">
        <v>1151</v>
      </c>
    </row>
    <row r="119" spans="1:8" x14ac:dyDescent="0.2">
      <c r="E119" s="1" t="s">
        <v>1147</v>
      </c>
      <c r="H119" s="1" t="s">
        <v>1152</v>
      </c>
    </row>
    <row r="120" spans="1:8" x14ac:dyDescent="0.2">
      <c r="A120" s="1" t="s">
        <v>1153</v>
      </c>
    </row>
    <row r="121" spans="1:8" x14ac:dyDescent="0.2">
      <c r="E121" s="1" t="s">
        <v>1154</v>
      </c>
      <c r="H121" s="1" t="s">
        <v>1155</v>
      </c>
    </row>
    <row r="122" spans="1:8" x14ac:dyDescent="0.2">
      <c r="E122" s="1" t="s">
        <v>1147</v>
      </c>
      <c r="H122" s="1" t="s">
        <v>1156</v>
      </c>
    </row>
    <row r="123" spans="1:8" x14ac:dyDescent="0.2">
      <c r="A123" s="1" t="s">
        <v>1157</v>
      </c>
    </row>
    <row r="124" spans="1:8" x14ac:dyDescent="0.2">
      <c r="E124" s="1" t="s">
        <v>1158</v>
      </c>
    </row>
    <row r="125" spans="1:8" x14ac:dyDescent="0.2">
      <c r="D125" s="1" t="s">
        <v>1159</v>
      </c>
      <c r="E125" s="1" t="s">
        <v>1160</v>
      </c>
      <c r="H125" s="1" t="s">
        <v>1161</v>
      </c>
    </row>
    <row r="126" spans="1:8" x14ac:dyDescent="0.2">
      <c r="E126" s="1" t="s">
        <v>1162</v>
      </c>
    </row>
    <row r="127" spans="1:8" x14ac:dyDescent="0.2">
      <c r="H127" s="1" t="s">
        <v>1163</v>
      </c>
    </row>
    <row r="128" spans="1:8" ht="17" thickBot="1" x14ac:dyDescent="0.25"/>
    <row r="129" spans="1:9" ht="17" thickBot="1" x14ac:dyDescent="0.25">
      <c r="A129" s="50" t="s">
        <v>1136</v>
      </c>
      <c r="B129" s="51"/>
      <c r="C129" s="51"/>
      <c r="D129" s="51"/>
      <c r="E129" s="51"/>
      <c r="F129" s="51"/>
      <c r="G129" s="51"/>
      <c r="H129" s="52"/>
    </row>
    <row r="131" spans="1:9" x14ac:dyDescent="0.2">
      <c r="A131" s="1" t="s">
        <v>1164</v>
      </c>
    </row>
    <row r="134" spans="1:9" x14ac:dyDescent="0.2">
      <c r="E134" s="110"/>
      <c r="F134" s="110"/>
      <c r="G134" s="110"/>
      <c r="H134" s="110"/>
      <c r="I134" s="110"/>
    </row>
    <row r="135" spans="1:9" x14ac:dyDescent="0.2">
      <c r="C135" s="1" t="s">
        <v>1165</v>
      </c>
      <c r="E135" s="110" t="s">
        <v>1165</v>
      </c>
      <c r="F135" s="110"/>
      <c r="G135" s="110"/>
      <c r="H135" s="110"/>
      <c r="I135" s="110"/>
    </row>
    <row r="136" spans="1:9" x14ac:dyDescent="0.2">
      <c r="C136" s="1" t="s">
        <v>1166</v>
      </c>
      <c r="E136" s="110" t="s">
        <v>1167</v>
      </c>
      <c r="F136" s="110"/>
      <c r="G136" s="110"/>
      <c r="H136" s="110"/>
      <c r="I136" s="110"/>
    </row>
    <row r="137" spans="1:9" x14ac:dyDescent="0.2">
      <c r="C137" s="4" t="s">
        <v>1168</v>
      </c>
      <c r="E137" s="314" t="s">
        <v>1169</v>
      </c>
      <c r="F137" s="110"/>
      <c r="G137" s="110"/>
      <c r="H137" s="110"/>
      <c r="I137" s="110"/>
    </row>
    <row r="138" spans="1:9" x14ac:dyDescent="0.2">
      <c r="C138" s="4" t="s">
        <v>1170</v>
      </c>
      <c r="E138" s="314" t="s">
        <v>1171</v>
      </c>
      <c r="F138" s="110"/>
      <c r="G138" s="110"/>
      <c r="H138" s="110"/>
      <c r="I138" s="110"/>
    </row>
    <row r="139" spans="1:9" x14ac:dyDescent="0.2">
      <c r="C139" s="4"/>
      <c r="E139" s="110"/>
      <c r="F139" s="110"/>
      <c r="G139" s="110"/>
      <c r="H139" s="110"/>
      <c r="I139" s="110"/>
    </row>
    <row r="140" spans="1:9" x14ac:dyDescent="0.2">
      <c r="C140" s="4"/>
      <c r="E140" s="110"/>
      <c r="F140" s="110"/>
      <c r="G140" s="110"/>
      <c r="H140" s="110"/>
      <c r="I140" s="110"/>
    </row>
    <row r="141" spans="1:9" x14ac:dyDescent="0.2">
      <c r="C141" s="4" t="s">
        <v>1172</v>
      </c>
      <c r="E141" s="314" t="s">
        <v>1173</v>
      </c>
      <c r="F141" s="110"/>
      <c r="G141" s="110"/>
      <c r="H141" s="110"/>
      <c r="I141" s="110"/>
    </row>
    <row r="142" spans="1:9" x14ac:dyDescent="0.2">
      <c r="C142" s="4" t="s">
        <v>1174</v>
      </c>
      <c r="E142" s="314" t="s">
        <v>1175</v>
      </c>
      <c r="F142" s="110"/>
      <c r="G142" s="110"/>
      <c r="H142" s="110"/>
      <c r="I142" s="110"/>
    </row>
    <row r="143" spans="1:9" x14ac:dyDescent="0.2">
      <c r="C143" s="4"/>
      <c r="E143" s="314"/>
      <c r="F143" s="110"/>
      <c r="G143" s="110"/>
      <c r="H143" s="110"/>
      <c r="I143" s="110"/>
    </row>
    <row r="144" spans="1:9" x14ac:dyDescent="0.2">
      <c r="E144" s="110"/>
      <c r="F144" s="110"/>
      <c r="G144" s="110"/>
      <c r="H144" s="110"/>
      <c r="I144" s="110"/>
    </row>
    <row r="145" spans="1:9" x14ac:dyDescent="0.2">
      <c r="C145" s="2" t="s">
        <v>1176</v>
      </c>
      <c r="E145" s="295" t="s">
        <v>1177</v>
      </c>
      <c r="F145" s="110"/>
      <c r="G145" s="110"/>
      <c r="H145" s="110"/>
      <c r="I145" s="110"/>
    </row>
    <row r="146" spans="1:9" x14ac:dyDescent="0.2">
      <c r="C146" s="1" t="s">
        <v>1178</v>
      </c>
      <c r="E146" s="110" t="s">
        <v>1178</v>
      </c>
      <c r="F146" s="110"/>
      <c r="G146" s="110"/>
      <c r="H146" s="110"/>
      <c r="I146" s="110"/>
    </row>
    <row r="147" spans="1:9" x14ac:dyDescent="0.2">
      <c r="C147" s="1" t="s">
        <v>1179</v>
      </c>
      <c r="E147" s="110" t="s">
        <v>1179</v>
      </c>
      <c r="F147" s="110"/>
      <c r="G147" s="110"/>
      <c r="H147" s="110"/>
      <c r="I147" s="110"/>
    </row>
    <row r="148" spans="1:9" x14ac:dyDescent="0.2">
      <c r="C148" s="1" t="s">
        <v>1180</v>
      </c>
      <c r="E148" s="110" t="s">
        <v>1181</v>
      </c>
      <c r="F148" s="110"/>
      <c r="G148" s="110"/>
      <c r="H148" s="110"/>
      <c r="I148" s="110"/>
    </row>
    <row r="149" spans="1:9" x14ac:dyDescent="0.2">
      <c r="B149" s="1" t="s">
        <v>1182</v>
      </c>
      <c r="E149" s="110" t="s">
        <v>1183</v>
      </c>
      <c r="F149" s="110"/>
      <c r="G149" s="110"/>
      <c r="H149" s="110"/>
      <c r="I149" s="110"/>
    </row>
    <row r="150" spans="1:9" x14ac:dyDescent="0.2">
      <c r="C150" s="364" t="s">
        <v>1184</v>
      </c>
      <c r="D150" s="364"/>
      <c r="E150" s="372" t="s">
        <v>1185</v>
      </c>
      <c r="F150" s="372"/>
      <c r="G150" s="110"/>
      <c r="H150" s="110"/>
      <c r="I150" s="110"/>
    </row>
    <row r="151" spans="1:9" ht="17" thickBot="1" x14ac:dyDescent="0.25"/>
    <row r="152" spans="1:9" ht="17" thickBot="1" x14ac:dyDescent="0.25">
      <c r="A152" s="73" t="s">
        <v>1186</v>
      </c>
      <c r="B152" s="51"/>
      <c r="C152" s="51"/>
      <c r="D152" s="51"/>
      <c r="E152" s="51"/>
      <c r="F152" s="51"/>
      <c r="G152" s="51"/>
      <c r="H152" s="52"/>
    </row>
    <row r="154" spans="1:9" x14ac:dyDescent="0.2">
      <c r="A154" s="124"/>
      <c r="B154" s="124"/>
      <c r="C154" s="124"/>
      <c r="D154" s="124"/>
      <c r="E154" s="124" t="s">
        <v>146</v>
      </c>
      <c r="F154" s="124" t="s">
        <v>1121</v>
      </c>
      <c r="G154" s="124"/>
    </row>
    <row r="155" spans="1:9" x14ac:dyDescent="0.2">
      <c r="A155" s="124" t="s">
        <v>1130</v>
      </c>
      <c r="B155" s="124" t="s">
        <v>146</v>
      </c>
      <c r="C155" s="124" t="s">
        <v>1120</v>
      </c>
      <c r="D155" s="124" t="s">
        <v>1121</v>
      </c>
      <c r="E155" s="124" t="s">
        <v>1131</v>
      </c>
      <c r="F155" s="124" t="s">
        <v>1131</v>
      </c>
      <c r="G155" s="124" t="s">
        <v>236</v>
      </c>
    </row>
    <row r="156" spans="1:9" x14ac:dyDescent="0.2">
      <c r="A156" s="124" t="s">
        <v>1105</v>
      </c>
      <c r="B156" s="124" t="s">
        <v>1132</v>
      </c>
      <c r="C156" s="124" t="s">
        <v>1101</v>
      </c>
      <c r="D156" s="124" t="s">
        <v>1103</v>
      </c>
      <c r="E156" s="124" t="s">
        <v>1133</v>
      </c>
      <c r="F156" s="124" t="s">
        <v>1134</v>
      </c>
      <c r="G156" s="124" t="s">
        <v>1111</v>
      </c>
    </row>
    <row r="157" spans="1:9" x14ac:dyDescent="0.2">
      <c r="A157" s="124">
        <v>0</v>
      </c>
      <c r="B157" s="124">
        <v>28</v>
      </c>
      <c r="C157" s="124">
        <f>B157</f>
        <v>28</v>
      </c>
      <c r="D157" s="143"/>
      <c r="E157" s="143"/>
      <c r="F157" s="143"/>
      <c r="G157" s="143"/>
    </row>
    <row r="158" spans="1:9" x14ac:dyDescent="0.2">
      <c r="A158" s="124">
        <v>1</v>
      </c>
      <c r="B158" s="124">
        <v>44</v>
      </c>
      <c r="C158" s="124">
        <f>C157</f>
        <v>28</v>
      </c>
      <c r="D158" s="124">
        <f>B158-$C$104</f>
        <v>16</v>
      </c>
      <c r="E158" s="124">
        <f>B158/A158</f>
        <v>44</v>
      </c>
      <c r="F158" s="124">
        <f>D158/A158</f>
        <v>16</v>
      </c>
      <c r="G158" s="124">
        <f>D158</f>
        <v>16</v>
      </c>
    </row>
    <row r="159" spans="1:9" x14ac:dyDescent="0.2">
      <c r="A159" s="124">
        <v>2</v>
      </c>
      <c r="B159" s="124">
        <v>52</v>
      </c>
      <c r="C159" s="124">
        <f t="shared" ref="C159:C164" si="5">C158</f>
        <v>28</v>
      </c>
      <c r="D159" s="124">
        <f t="shared" ref="D159:D164" si="6">B159-$C$104</f>
        <v>24</v>
      </c>
      <c r="E159" s="124">
        <f t="shared" ref="E159:E164" si="7">B159/A159</f>
        <v>26</v>
      </c>
      <c r="F159" s="145">
        <f t="shared" ref="F159:F164" si="8">D159/A159</f>
        <v>12</v>
      </c>
      <c r="G159" s="124">
        <f>D159-D158</f>
        <v>8</v>
      </c>
    </row>
    <row r="160" spans="1:9" x14ac:dyDescent="0.2">
      <c r="A160" s="124">
        <v>3</v>
      </c>
      <c r="B160" s="124">
        <v>64</v>
      </c>
      <c r="C160" s="124">
        <f t="shared" si="5"/>
        <v>28</v>
      </c>
      <c r="D160" s="124">
        <f t="shared" si="6"/>
        <v>36</v>
      </c>
      <c r="E160" s="144">
        <f t="shared" si="7"/>
        <v>21.333333333333332</v>
      </c>
      <c r="F160" s="145">
        <f t="shared" si="8"/>
        <v>12</v>
      </c>
      <c r="G160" s="124">
        <f t="shared" ref="G160:G164" si="9">D160-D159</f>
        <v>12</v>
      </c>
    </row>
    <row r="161" spans="1:8" x14ac:dyDescent="0.2">
      <c r="A161" s="124">
        <v>4</v>
      </c>
      <c r="B161" s="124">
        <v>80</v>
      </c>
      <c r="C161" s="124">
        <f t="shared" si="5"/>
        <v>28</v>
      </c>
      <c r="D161" s="124">
        <f t="shared" si="6"/>
        <v>52</v>
      </c>
      <c r="E161" s="147">
        <f t="shared" si="7"/>
        <v>20</v>
      </c>
      <c r="F161" s="124">
        <f t="shared" si="8"/>
        <v>13</v>
      </c>
      <c r="G161" s="124">
        <f t="shared" si="9"/>
        <v>16</v>
      </c>
    </row>
    <row r="162" spans="1:8" x14ac:dyDescent="0.2">
      <c r="A162" s="124">
        <v>5</v>
      </c>
      <c r="B162" s="124">
        <v>100</v>
      </c>
      <c r="C162" s="124">
        <f t="shared" si="5"/>
        <v>28</v>
      </c>
      <c r="D162" s="124">
        <f t="shared" si="6"/>
        <v>72</v>
      </c>
      <c r="E162" s="147">
        <f t="shared" si="7"/>
        <v>20</v>
      </c>
      <c r="F162" s="124">
        <f t="shared" si="8"/>
        <v>14.4</v>
      </c>
      <c r="G162" s="124">
        <f t="shared" si="9"/>
        <v>20</v>
      </c>
    </row>
    <row r="163" spans="1:8" x14ac:dyDescent="0.2">
      <c r="A163" s="124">
        <v>6</v>
      </c>
      <c r="B163" s="124">
        <v>125</v>
      </c>
      <c r="C163" s="124">
        <f t="shared" si="5"/>
        <v>28</v>
      </c>
      <c r="D163" s="124">
        <f t="shared" si="6"/>
        <v>97</v>
      </c>
      <c r="E163" s="144">
        <f t="shared" si="7"/>
        <v>20.833333333333332</v>
      </c>
      <c r="F163" s="144">
        <f t="shared" si="8"/>
        <v>16.166666666666668</v>
      </c>
      <c r="G163" s="124">
        <f t="shared" si="9"/>
        <v>25</v>
      </c>
    </row>
    <row r="164" spans="1:8" x14ac:dyDescent="0.2">
      <c r="A164" s="124">
        <v>7</v>
      </c>
      <c r="B164" s="124">
        <v>155</v>
      </c>
      <c r="C164" s="124">
        <f t="shared" si="5"/>
        <v>28</v>
      </c>
      <c r="D164" s="124">
        <f t="shared" si="6"/>
        <v>127</v>
      </c>
      <c r="E164" s="144">
        <f t="shared" si="7"/>
        <v>22.142857142857142</v>
      </c>
      <c r="F164" s="144">
        <f t="shared" si="8"/>
        <v>18.142857142857142</v>
      </c>
      <c r="G164" s="124">
        <f t="shared" si="9"/>
        <v>30</v>
      </c>
    </row>
    <row r="166" spans="1:8" x14ac:dyDescent="0.2">
      <c r="A166" s="1" t="s">
        <v>1187</v>
      </c>
    </row>
    <row r="167" spans="1:8" x14ac:dyDescent="0.2">
      <c r="C167" s="2"/>
      <c r="D167" s="2" t="s">
        <v>1188</v>
      </c>
      <c r="E167" s="114"/>
      <c r="F167" s="114" t="s">
        <v>1189</v>
      </c>
    </row>
    <row r="168" spans="1:8" x14ac:dyDescent="0.2">
      <c r="C168" s="1" t="s">
        <v>1190</v>
      </c>
      <c r="E168" s="1" t="s">
        <v>1191</v>
      </c>
    </row>
    <row r="169" spans="1:8" ht="17" thickBot="1" x14ac:dyDescent="0.25"/>
    <row r="170" spans="1:8" ht="17" thickBot="1" x14ac:dyDescent="0.25">
      <c r="A170" s="50" t="s">
        <v>1192</v>
      </c>
      <c r="B170" s="51"/>
      <c r="C170" s="51"/>
      <c r="D170" s="51"/>
      <c r="E170" s="51"/>
      <c r="F170" s="51"/>
      <c r="G170" s="51"/>
      <c r="H170" s="52"/>
    </row>
    <row r="172" spans="1:8" x14ac:dyDescent="0.2">
      <c r="A172" s="124"/>
      <c r="B172" s="124"/>
      <c r="C172" s="124"/>
      <c r="D172" s="124"/>
      <c r="E172" s="124" t="s">
        <v>146</v>
      </c>
      <c r="F172" s="124" t="s">
        <v>1121</v>
      </c>
      <c r="G172" s="124"/>
      <c r="H172" s="87" t="s">
        <v>1193</v>
      </c>
    </row>
    <row r="173" spans="1:8" x14ac:dyDescent="0.2">
      <c r="A173" s="124" t="s">
        <v>1130</v>
      </c>
      <c r="B173" s="124" t="s">
        <v>146</v>
      </c>
      <c r="C173" s="124" t="s">
        <v>1120</v>
      </c>
      <c r="D173" s="124" t="s">
        <v>1121</v>
      </c>
      <c r="E173" s="124" t="s">
        <v>1131</v>
      </c>
      <c r="F173" s="124" t="s">
        <v>1131</v>
      </c>
      <c r="G173" s="124" t="s">
        <v>236</v>
      </c>
      <c r="H173" s="87" t="s">
        <v>1194</v>
      </c>
    </row>
    <row r="174" spans="1:8" x14ac:dyDescent="0.2">
      <c r="A174" s="124" t="s">
        <v>1105</v>
      </c>
      <c r="B174" s="124" t="s">
        <v>1132</v>
      </c>
      <c r="C174" s="124" t="s">
        <v>1101</v>
      </c>
      <c r="D174" s="124" t="s">
        <v>1103</v>
      </c>
      <c r="E174" s="124" t="s">
        <v>1133</v>
      </c>
      <c r="F174" s="124" t="s">
        <v>1134</v>
      </c>
      <c r="G174" s="124" t="s">
        <v>1111</v>
      </c>
      <c r="H174" s="87" t="s">
        <v>1166</v>
      </c>
    </row>
    <row r="175" spans="1:8" x14ac:dyDescent="0.2">
      <c r="A175" s="124">
        <v>0</v>
      </c>
      <c r="B175" s="124">
        <v>28</v>
      </c>
      <c r="C175" s="124">
        <f>B175</f>
        <v>28</v>
      </c>
      <c r="D175" s="143"/>
      <c r="E175" s="143"/>
      <c r="F175" s="143"/>
      <c r="G175" s="143"/>
      <c r="H175" s="143"/>
    </row>
    <row r="176" spans="1:8" x14ac:dyDescent="0.2">
      <c r="A176" s="124">
        <v>1</v>
      </c>
      <c r="B176" s="124">
        <v>44</v>
      </c>
      <c r="C176" s="124">
        <f>C175</f>
        <v>28</v>
      </c>
      <c r="D176" s="124">
        <f>B176-$C$104</f>
        <v>16</v>
      </c>
      <c r="E176" s="124">
        <f>B176/A176</f>
        <v>44</v>
      </c>
      <c r="F176" s="124">
        <f>D176/A176</f>
        <v>16</v>
      </c>
      <c r="G176" s="148">
        <f>D176</f>
        <v>16</v>
      </c>
      <c r="H176" s="130" t="s">
        <v>1195</v>
      </c>
    </row>
    <row r="177" spans="1:8" x14ac:dyDescent="0.2">
      <c r="A177" s="124">
        <v>2</v>
      </c>
      <c r="B177" s="124">
        <v>52</v>
      </c>
      <c r="C177" s="124">
        <f t="shared" ref="C177:C182" si="10">C176</f>
        <v>28</v>
      </c>
      <c r="D177" s="124">
        <f t="shared" ref="D177:D182" si="11">B177-$C$104</f>
        <v>24</v>
      </c>
      <c r="E177" s="124">
        <f t="shared" ref="E177:E182" si="12">B177/A177</f>
        <v>26</v>
      </c>
      <c r="F177" s="145">
        <f t="shared" ref="F177:F182" si="13">D177/A177</f>
        <v>12</v>
      </c>
      <c r="G177" s="124">
        <f>D177-D176</f>
        <v>8</v>
      </c>
      <c r="H177" s="130" t="s">
        <v>1195</v>
      </c>
    </row>
    <row r="178" spans="1:8" x14ac:dyDescent="0.2">
      <c r="A178" s="124">
        <v>3</v>
      </c>
      <c r="B178" s="124">
        <v>64</v>
      </c>
      <c r="C178" s="124">
        <f t="shared" si="10"/>
        <v>28</v>
      </c>
      <c r="D178" s="124">
        <f t="shared" si="11"/>
        <v>36</v>
      </c>
      <c r="E178" s="144">
        <f t="shared" si="12"/>
        <v>21.333333333333332</v>
      </c>
      <c r="F178" s="145">
        <f t="shared" si="13"/>
        <v>12</v>
      </c>
      <c r="G178" s="124">
        <f t="shared" ref="G178:G182" si="14">D178-D177</f>
        <v>12</v>
      </c>
      <c r="H178" s="130" t="s">
        <v>1195</v>
      </c>
    </row>
    <row r="179" spans="1:8" x14ac:dyDescent="0.2">
      <c r="A179" s="124">
        <v>4</v>
      </c>
      <c r="B179" s="124">
        <v>80</v>
      </c>
      <c r="C179" s="124">
        <f t="shared" si="10"/>
        <v>28</v>
      </c>
      <c r="D179" s="124">
        <f t="shared" si="11"/>
        <v>52</v>
      </c>
      <c r="E179" s="147">
        <f t="shared" si="12"/>
        <v>20</v>
      </c>
      <c r="F179" s="124">
        <f t="shared" si="13"/>
        <v>13</v>
      </c>
      <c r="G179" s="148">
        <f t="shared" si="14"/>
        <v>16</v>
      </c>
      <c r="H179" s="130" t="s">
        <v>1195</v>
      </c>
    </row>
    <row r="180" spans="1:8" x14ac:dyDescent="0.2">
      <c r="A180" s="124">
        <v>5</v>
      </c>
      <c r="B180" s="124">
        <v>100</v>
      </c>
      <c r="C180" s="124">
        <f t="shared" si="10"/>
        <v>28</v>
      </c>
      <c r="D180" s="124">
        <f t="shared" si="11"/>
        <v>72</v>
      </c>
      <c r="E180" s="147">
        <f t="shared" si="12"/>
        <v>20</v>
      </c>
      <c r="F180" s="124">
        <f t="shared" si="13"/>
        <v>14.4</v>
      </c>
      <c r="G180" s="124">
        <f t="shared" si="14"/>
        <v>20</v>
      </c>
      <c r="H180" s="130" t="s">
        <v>1196</v>
      </c>
    </row>
    <row r="181" spans="1:8" x14ac:dyDescent="0.2">
      <c r="A181" s="124">
        <v>6</v>
      </c>
      <c r="B181" s="124">
        <v>125</v>
      </c>
      <c r="C181" s="124">
        <f t="shared" si="10"/>
        <v>28</v>
      </c>
      <c r="D181" s="124">
        <f t="shared" si="11"/>
        <v>97</v>
      </c>
      <c r="E181" s="144">
        <f t="shared" si="12"/>
        <v>20.833333333333332</v>
      </c>
      <c r="F181" s="144">
        <f t="shared" si="13"/>
        <v>16.166666666666668</v>
      </c>
      <c r="G181" s="124">
        <f t="shared" si="14"/>
        <v>25</v>
      </c>
      <c r="H181" s="130" t="s">
        <v>1196</v>
      </c>
    </row>
    <row r="182" spans="1:8" x14ac:dyDescent="0.2">
      <c r="A182" s="124">
        <v>7</v>
      </c>
      <c r="B182" s="124">
        <v>155</v>
      </c>
      <c r="C182" s="124">
        <f t="shared" si="10"/>
        <v>28</v>
      </c>
      <c r="D182" s="124">
        <f t="shared" si="11"/>
        <v>127</v>
      </c>
      <c r="E182" s="144">
        <f t="shared" si="12"/>
        <v>22.142857142857142</v>
      </c>
      <c r="F182" s="144">
        <f t="shared" si="13"/>
        <v>18.142857142857142</v>
      </c>
      <c r="G182" s="124">
        <f t="shared" si="14"/>
        <v>30</v>
      </c>
      <c r="H182" s="130" t="s">
        <v>1196</v>
      </c>
    </row>
    <row r="184" spans="1:8" x14ac:dyDescent="0.2">
      <c r="A184" s="1" t="s">
        <v>1187</v>
      </c>
    </row>
    <row r="185" spans="1:8" x14ac:dyDescent="0.2">
      <c r="C185" s="2"/>
      <c r="D185" s="2" t="s">
        <v>1197</v>
      </c>
      <c r="E185" s="114"/>
      <c r="F185" s="114" t="s">
        <v>1198</v>
      </c>
    </row>
    <row r="186" spans="1:8" x14ac:dyDescent="0.2">
      <c r="C186" s="1" t="s">
        <v>1199</v>
      </c>
      <c r="E186" s="1" t="s">
        <v>1191</v>
      </c>
    </row>
    <row r="189" spans="1:8" x14ac:dyDescent="0.2">
      <c r="C189" s="1" t="s">
        <v>1200</v>
      </c>
    </row>
    <row r="190" spans="1:8" x14ac:dyDescent="0.2">
      <c r="C190" s="1" t="s">
        <v>1201</v>
      </c>
    </row>
    <row r="191" spans="1:8" x14ac:dyDescent="0.2">
      <c r="C191" s="1" t="s">
        <v>1202</v>
      </c>
    </row>
    <row r="192" spans="1:8" x14ac:dyDescent="0.2">
      <c r="C192" s="1" t="s">
        <v>1203</v>
      </c>
    </row>
    <row r="193" spans="1:9" x14ac:dyDescent="0.2">
      <c r="C193" s="1" t="s">
        <v>1204</v>
      </c>
    </row>
    <row r="194" spans="1:9" x14ac:dyDescent="0.2">
      <c r="C194" s="1" t="s">
        <v>1205</v>
      </c>
    </row>
    <row r="195" spans="1:9" x14ac:dyDescent="0.2">
      <c r="C195" s="1" t="s">
        <v>1206</v>
      </c>
    </row>
    <row r="196" spans="1:9" ht="17" thickBot="1" x14ac:dyDescent="0.25"/>
    <row r="197" spans="1:9" ht="17" thickBot="1" x14ac:dyDescent="0.25">
      <c r="A197" s="50" t="s">
        <v>1207</v>
      </c>
      <c r="B197" s="51"/>
      <c r="C197" s="51"/>
      <c r="D197" s="51"/>
      <c r="E197" s="51"/>
      <c r="F197" s="51"/>
      <c r="G197" s="51"/>
      <c r="H197" s="52"/>
    </row>
    <row r="198" spans="1:9" ht="17" thickBot="1" x14ac:dyDescent="0.25"/>
    <row r="199" spans="1:9" x14ac:dyDescent="0.2">
      <c r="A199" s="5" t="s">
        <v>1208</v>
      </c>
      <c r="B199" s="6"/>
      <c r="C199" s="6"/>
      <c r="D199" s="6"/>
      <c r="E199" s="6"/>
      <c r="F199" s="6"/>
      <c r="G199" s="6"/>
      <c r="H199" s="7"/>
    </row>
    <row r="200" spans="1:9" x14ac:dyDescent="0.2">
      <c r="A200" s="8" t="s">
        <v>1209</v>
      </c>
      <c r="H200" s="9"/>
    </row>
    <row r="201" spans="1:9" ht="17" thickBot="1" x14ac:dyDescent="0.25">
      <c r="A201" s="10" t="s">
        <v>1210</v>
      </c>
      <c r="B201" s="11"/>
      <c r="C201" s="11"/>
      <c r="D201" s="11"/>
      <c r="E201" s="11"/>
      <c r="F201" s="11"/>
      <c r="G201" s="11"/>
      <c r="H201" s="13"/>
    </row>
    <row r="203" spans="1:9" x14ac:dyDescent="0.2">
      <c r="A203" s="1" t="s">
        <v>1211</v>
      </c>
    </row>
    <row r="205" spans="1:9" x14ac:dyDescent="0.2">
      <c r="A205" s="124"/>
      <c r="B205" s="124"/>
      <c r="C205" s="124"/>
      <c r="D205" s="124"/>
      <c r="E205" s="124" t="s">
        <v>146</v>
      </c>
      <c r="F205" s="124" t="s">
        <v>1121</v>
      </c>
      <c r="G205" s="124"/>
      <c r="H205" s="87" t="s">
        <v>1193</v>
      </c>
      <c r="I205" s="87" t="s">
        <v>1193</v>
      </c>
    </row>
    <row r="206" spans="1:9" x14ac:dyDescent="0.2">
      <c r="A206" s="124" t="s">
        <v>1130</v>
      </c>
      <c r="B206" s="124" t="s">
        <v>146</v>
      </c>
      <c r="C206" s="124" t="s">
        <v>1120</v>
      </c>
      <c r="D206" s="124" t="s">
        <v>1121</v>
      </c>
      <c r="E206" s="124" t="s">
        <v>1131</v>
      </c>
      <c r="F206" s="124" t="s">
        <v>1131</v>
      </c>
      <c r="G206" s="124" t="s">
        <v>236</v>
      </c>
      <c r="H206" s="87" t="s">
        <v>1194</v>
      </c>
      <c r="I206" s="87" t="s">
        <v>1194</v>
      </c>
    </row>
    <row r="207" spans="1:9" x14ac:dyDescent="0.2">
      <c r="A207" s="124" t="s">
        <v>1105</v>
      </c>
      <c r="B207" s="124" t="s">
        <v>1132</v>
      </c>
      <c r="C207" s="124" t="s">
        <v>1101</v>
      </c>
      <c r="D207" s="124" t="s">
        <v>1103</v>
      </c>
      <c r="E207" s="124" t="s">
        <v>1133</v>
      </c>
      <c r="F207" s="124" t="s">
        <v>1134</v>
      </c>
      <c r="G207" s="124" t="s">
        <v>1111</v>
      </c>
      <c r="H207" s="87" t="s">
        <v>1166</v>
      </c>
      <c r="I207" s="87" t="s">
        <v>1167</v>
      </c>
    </row>
    <row r="208" spans="1:9" x14ac:dyDescent="0.2">
      <c r="A208" s="124">
        <v>0</v>
      </c>
      <c r="B208" s="124">
        <v>28</v>
      </c>
      <c r="C208" s="124">
        <f>B208</f>
        <v>28</v>
      </c>
      <c r="D208" s="143"/>
      <c r="E208" s="143"/>
      <c r="F208" s="143"/>
      <c r="G208" s="143"/>
      <c r="H208" s="143"/>
      <c r="I208" s="143"/>
    </row>
    <row r="209" spans="1:9" x14ac:dyDescent="0.2">
      <c r="A209" s="124">
        <v>1</v>
      </c>
      <c r="B209" s="124">
        <v>44</v>
      </c>
      <c r="C209" s="124">
        <f>C208</f>
        <v>28</v>
      </c>
      <c r="D209" s="124">
        <f>B209-$C$104</f>
        <v>16</v>
      </c>
      <c r="E209" s="124">
        <f>B209/A209</f>
        <v>44</v>
      </c>
      <c r="F209" s="124">
        <f>D209/A209</f>
        <v>16</v>
      </c>
      <c r="G209" s="124">
        <f>D209</f>
        <v>16</v>
      </c>
      <c r="H209" s="130" t="s">
        <v>1195</v>
      </c>
      <c r="I209" s="130" t="s">
        <v>1195</v>
      </c>
    </row>
    <row r="210" spans="1:9" x14ac:dyDescent="0.2">
      <c r="A210" s="124">
        <v>2</v>
      </c>
      <c r="B210" s="124">
        <v>52</v>
      </c>
      <c r="C210" s="124">
        <f t="shared" ref="C210:C215" si="15">C209</f>
        <v>28</v>
      </c>
      <c r="D210" s="124">
        <f t="shared" ref="D210:D215" si="16">B210-$C$104</f>
        <v>24</v>
      </c>
      <c r="E210" s="124">
        <f t="shared" ref="E210:E215" si="17">B210/A210</f>
        <v>26</v>
      </c>
      <c r="F210" s="145">
        <f t="shared" ref="F210:F215" si="18">D210/A210</f>
        <v>12</v>
      </c>
      <c r="G210" s="124">
        <f>D210-D209</f>
        <v>8</v>
      </c>
      <c r="H210" s="130" t="s">
        <v>1195</v>
      </c>
      <c r="I210" s="130" t="s">
        <v>1195</v>
      </c>
    </row>
    <row r="211" spans="1:9" x14ac:dyDescent="0.2">
      <c r="A211" s="124">
        <v>3</v>
      </c>
      <c r="B211" s="124">
        <v>64</v>
      </c>
      <c r="C211" s="124">
        <f t="shared" si="15"/>
        <v>28</v>
      </c>
      <c r="D211" s="124">
        <f t="shared" si="16"/>
        <v>36</v>
      </c>
      <c r="E211" s="144">
        <f t="shared" si="17"/>
        <v>21.333333333333332</v>
      </c>
      <c r="F211" s="145">
        <f t="shared" si="18"/>
        <v>12</v>
      </c>
      <c r="G211" s="124">
        <f t="shared" ref="G211:G215" si="19">D211-D210</f>
        <v>12</v>
      </c>
      <c r="H211" s="130" t="s">
        <v>1195</v>
      </c>
      <c r="I211" s="130" t="s">
        <v>1195</v>
      </c>
    </row>
    <row r="212" spans="1:9" x14ac:dyDescent="0.2">
      <c r="A212" s="124">
        <v>4</v>
      </c>
      <c r="B212" s="124">
        <v>80</v>
      </c>
      <c r="C212" s="124">
        <f t="shared" si="15"/>
        <v>28</v>
      </c>
      <c r="D212" s="124">
        <f t="shared" si="16"/>
        <v>52</v>
      </c>
      <c r="E212" s="147">
        <f t="shared" si="17"/>
        <v>20</v>
      </c>
      <c r="F212" s="124">
        <f t="shared" si="18"/>
        <v>13</v>
      </c>
      <c r="G212" s="124">
        <f t="shared" si="19"/>
        <v>16</v>
      </c>
      <c r="H212" s="130" t="s">
        <v>1195</v>
      </c>
      <c r="I212" s="130" t="s">
        <v>1195</v>
      </c>
    </row>
    <row r="213" spans="1:9" x14ac:dyDescent="0.2">
      <c r="A213" s="78">
        <v>5</v>
      </c>
      <c r="B213" s="78">
        <v>100</v>
      </c>
      <c r="C213" s="78">
        <f t="shared" si="15"/>
        <v>28</v>
      </c>
      <c r="D213" s="78">
        <f t="shared" si="16"/>
        <v>72</v>
      </c>
      <c r="E213" s="149">
        <f t="shared" si="17"/>
        <v>20</v>
      </c>
      <c r="F213" s="78">
        <f t="shared" si="18"/>
        <v>14.4</v>
      </c>
      <c r="G213" s="78">
        <f t="shared" si="19"/>
        <v>20</v>
      </c>
      <c r="H213" s="150" t="s">
        <v>1195</v>
      </c>
      <c r="I213" s="150" t="s">
        <v>1195</v>
      </c>
    </row>
    <row r="214" spans="1:9" x14ac:dyDescent="0.2">
      <c r="A214" s="124">
        <v>6</v>
      </c>
      <c r="B214" s="124">
        <v>125</v>
      </c>
      <c r="C214" s="124">
        <f t="shared" si="15"/>
        <v>28</v>
      </c>
      <c r="D214" s="124">
        <f t="shared" si="16"/>
        <v>97</v>
      </c>
      <c r="E214" s="144">
        <f t="shared" si="17"/>
        <v>20.833333333333332</v>
      </c>
      <c r="F214" s="144">
        <f t="shared" si="18"/>
        <v>16.166666666666668</v>
      </c>
      <c r="G214" s="124">
        <f t="shared" si="19"/>
        <v>25</v>
      </c>
      <c r="H214" s="130" t="s">
        <v>1196</v>
      </c>
      <c r="I214" s="130" t="s">
        <v>1196</v>
      </c>
    </row>
    <row r="215" spans="1:9" x14ac:dyDescent="0.2">
      <c r="A215" s="124">
        <v>7</v>
      </c>
      <c r="B215" s="124">
        <v>155</v>
      </c>
      <c r="C215" s="124">
        <f t="shared" si="15"/>
        <v>28</v>
      </c>
      <c r="D215" s="124">
        <f t="shared" si="16"/>
        <v>127</v>
      </c>
      <c r="E215" s="144">
        <f t="shared" si="17"/>
        <v>22.142857142857142</v>
      </c>
      <c r="F215" s="144">
        <f t="shared" si="18"/>
        <v>18.142857142857142</v>
      </c>
      <c r="G215" s="124">
        <f t="shared" si="19"/>
        <v>30</v>
      </c>
      <c r="H215" s="130" t="s">
        <v>1196</v>
      </c>
      <c r="I215" s="130" t="s">
        <v>1196</v>
      </c>
    </row>
    <row r="217" spans="1:9" x14ac:dyDescent="0.2">
      <c r="C217" s="2"/>
      <c r="D217" s="2" t="s">
        <v>1212</v>
      </c>
      <c r="E217" s="114"/>
      <c r="F217" s="114" t="s">
        <v>1213</v>
      </c>
    </row>
    <row r="218" spans="1:9" x14ac:dyDescent="0.2">
      <c r="C218" s="1" t="s">
        <v>1199</v>
      </c>
      <c r="E218" s="1" t="s">
        <v>1214</v>
      </c>
    </row>
    <row r="221" spans="1:9" x14ac:dyDescent="0.2">
      <c r="C221" s="1" t="s">
        <v>1215</v>
      </c>
      <c r="E221" s="1" t="s">
        <v>1216</v>
      </c>
    </row>
    <row r="222" spans="1:9" x14ac:dyDescent="0.2">
      <c r="C222" s="1" t="s">
        <v>1217</v>
      </c>
      <c r="E222" s="1" t="s">
        <v>1218</v>
      </c>
    </row>
    <row r="223" spans="1:9" x14ac:dyDescent="0.2">
      <c r="C223" s="1" t="s">
        <v>1219</v>
      </c>
      <c r="E223" s="1" t="s">
        <v>1220</v>
      </c>
    </row>
    <row r="224" spans="1:9" x14ac:dyDescent="0.2">
      <c r="C224" s="1" t="s">
        <v>1221</v>
      </c>
      <c r="E224" s="1" t="s">
        <v>1222</v>
      </c>
    </row>
    <row r="225" spans="1:8" x14ac:dyDescent="0.2">
      <c r="C225" s="1" t="s">
        <v>1223</v>
      </c>
    </row>
    <row r="226" spans="1:8" x14ac:dyDescent="0.2">
      <c r="C226" s="1" t="s">
        <v>1224</v>
      </c>
    </row>
    <row r="227" spans="1:8" x14ac:dyDescent="0.2">
      <c r="C227" s="1" t="s">
        <v>1225</v>
      </c>
    </row>
    <row r="231" spans="1:8" x14ac:dyDescent="0.2">
      <c r="A231" s="16" t="s">
        <v>1226</v>
      </c>
      <c r="B231" s="2"/>
      <c r="C231" s="2"/>
      <c r="D231" s="2"/>
      <c r="E231" s="2"/>
      <c r="F231" s="2"/>
      <c r="G231" s="2"/>
      <c r="H231" s="2"/>
    </row>
    <row r="232" spans="1:8" x14ac:dyDescent="0.2">
      <c r="A232" s="1" t="s">
        <v>1227</v>
      </c>
    </row>
    <row r="233" spans="1:8" x14ac:dyDescent="0.2">
      <c r="A233" s="1" t="s">
        <v>1228</v>
      </c>
    </row>
    <row r="234" spans="1:8" x14ac:dyDescent="0.2">
      <c r="A234" s="1" t="s">
        <v>1229</v>
      </c>
    </row>
    <row r="235" spans="1:8" x14ac:dyDescent="0.2">
      <c r="A235" s="1" t="s">
        <v>1230</v>
      </c>
    </row>
    <row r="237" spans="1:8" x14ac:dyDescent="0.2">
      <c r="C237" s="44" t="s">
        <v>1111</v>
      </c>
      <c r="F237" s="3" t="s">
        <v>2423</v>
      </c>
    </row>
    <row r="238" spans="1:8" x14ac:dyDescent="0.2">
      <c r="F238" s="3" t="s">
        <v>1231</v>
      </c>
    </row>
    <row r="240" spans="1:8" x14ac:dyDescent="0.2">
      <c r="H240" s="1" t="s">
        <v>2424</v>
      </c>
    </row>
    <row r="241" spans="1:8" x14ac:dyDescent="0.2">
      <c r="H241" s="1" t="s">
        <v>2425</v>
      </c>
    </row>
    <row r="242" spans="1:8" x14ac:dyDescent="0.2">
      <c r="H242" s="1" t="s">
        <v>2426</v>
      </c>
    </row>
    <row r="243" spans="1:8" x14ac:dyDescent="0.2">
      <c r="H243" s="1" t="s">
        <v>2427</v>
      </c>
    </row>
    <row r="245" spans="1:8" x14ac:dyDescent="0.2">
      <c r="H245" s="1" t="s">
        <v>2428</v>
      </c>
    </row>
    <row r="247" spans="1:8" x14ac:dyDescent="0.2">
      <c r="H247" s="1" t="s">
        <v>2429</v>
      </c>
    </row>
    <row r="249" spans="1:8" x14ac:dyDescent="0.2">
      <c r="H249" s="1" t="s">
        <v>2430</v>
      </c>
    </row>
    <row r="250" spans="1:8" x14ac:dyDescent="0.2">
      <c r="A250" s="1" t="s">
        <v>1105</v>
      </c>
      <c r="H250" s="1" t="s">
        <v>2431</v>
      </c>
    </row>
    <row r="252" spans="1:8" x14ac:dyDescent="0.2">
      <c r="H252" s="1" t="s">
        <v>2432</v>
      </c>
    </row>
    <row r="253" spans="1:8" x14ac:dyDescent="0.2">
      <c r="H253" s="1" t="s">
        <v>2433</v>
      </c>
    </row>
    <row r="257" spans="1:8" ht="17" thickBot="1" x14ac:dyDescent="0.25"/>
    <row r="258" spans="1:8" ht="17" thickBot="1" x14ac:dyDescent="0.25">
      <c r="A258" s="369" t="s">
        <v>1232</v>
      </c>
      <c r="B258" s="370"/>
      <c r="C258" s="370"/>
      <c r="D258" s="370"/>
      <c r="E258" s="370"/>
      <c r="F258" s="370"/>
      <c r="G258" s="370"/>
      <c r="H258" s="371"/>
    </row>
    <row r="260" spans="1:8" x14ac:dyDescent="0.2">
      <c r="A260" s="16" t="s">
        <v>1233</v>
      </c>
      <c r="B260" s="16"/>
      <c r="C260" s="16"/>
      <c r="D260" s="16"/>
      <c r="E260" s="16"/>
      <c r="F260" s="16"/>
      <c r="G260" s="16"/>
      <c r="H260" s="16"/>
    </row>
    <row r="261" spans="1:8" x14ac:dyDescent="0.2">
      <c r="A261" s="1" t="s">
        <v>1234</v>
      </c>
    </row>
    <row r="262" spans="1:8" x14ac:dyDescent="0.2">
      <c r="A262" s="1" t="s">
        <v>1235</v>
      </c>
    </row>
    <row r="263" spans="1:8" x14ac:dyDescent="0.2">
      <c r="A263" s="1" t="s">
        <v>1236</v>
      </c>
    </row>
    <row r="264" spans="1:8" x14ac:dyDescent="0.2">
      <c r="A264" s="1" t="s">
        <v>1237</v>
      </c>
    </row>
    <row r="265" spans="1:8" x14ac:dyDescent="0.2">
      <c r="A265" s="1" t="s">
        <v>1238</v>
      </c>
    </row>
    <row r="266" spans="1:8" x14ac:dyDescent="0.2">
      <c r="A266" s="1" t="s">
        <v>1239</v>
      </c>
    </row>
    <row r="268" spans="1:8" x14ac:dyDescent="0.2">
      <c r="A268" s="1" t="s">
        <v>353</v>
      </c>
    </row>
    <row r="270" spans="1:8" x14ac:dyDescent="0.2">
      <c r="A270" s="1" t="s">
        <v>1240</v>
      </c>
    </row>
    <row r="272" spans="1:8" x14ac:dyDescent="0.2">
      <c r="A272" s="1" t="s">
        <v>1241</v>
      </c>
      <c r="H272" s="1" t="s">
        <v>1242</v>
      </c>
    </row>
    <row r="274" spans="1:8" x14ac:dyDescent="0.2">
      <c r="A274" s="1" t="s">
        <v>1243</v>
      </c>
    </row>
    <row r="275" spans="1:8" x14ac:dyDescent="0.2">
      <c r="A275" s="1" t="s">
        <v>1244</v>
      </c>
    </row>
    <row r="277" spans="1:8" x14ac:dyDescent="0.2">
      <c r="A277" s="16" t="s">
        <v>1245</v>
      </c>
      <c r="B277" s="2"/>
    </row>
    <row r="279" spans="1:8" x14ac:dyDescent="0.2">
      <c r="A279" s="16" t="s">
        <v>1246</v>
      </c>
      <c r="B279" s="16"/>
      <c r="C279" s="16"/>
      <c r="D279" s="16"/>
      <c r="E279" s="16"/>
      <c r="F279" s="16"/>
      <c r="G279" s="16"/>
      <c r="H279" s="16"/>
    </row>
    <row r="280" spans="1:8" x14ac:dyDescent="0.2">
      <c r="A280" s="1" t="s">
        <v>1247</v>
      </c>
    </row>
    <row r="281" spans="1:8" x14ac:dyDescent="0.2">
      <c r="E281" s="3"/>
      <c r="F281" s="3"/>
      <c r="G281" s="3"/>
    </row>
    <row r="282" spans="1:8" x14ac:dyDescent="0.2">
      <c r="A282" s="15" t="s">
        <v>1105</v>
      </c>
      <c r="B282" s="15" t="s">
        <v>1132</v>
      </c>
      <c r="E282" s="3"/>
      <c r="F282" s="3"/>
      <c r="G282" s="3"/>
    </row>
    <row r="283" spans="1:8" x14ac:dyDescent="0.2">
      <c r="A283" s="15">
        <v>0</v>
      </c>
      <c r="B283" s="15">
        <v>70</v>
      </c>
      <c r="E283" s="315"/>
      <c r="F283" s="315"/>
      <c r="G283" s="315"/>
    </row>
    <row r="284" spans="1:8" x14ac:dyDescent="0.2">
      <c r="A284" s="15">
        <v>1</v>
      </c>
      <c r="B284" s="15">
        <v>170</v>
      </c>
      <c r="E284" s="3"/>
      <c r="F284" s="3"/>
      <c r="G284" s="3"/>
    </row>
    <row r="285" spans="1:8" x14ac:dyDescent="0.2">
      <c r="A285" s="15">
        <v>2</v>
      </c>
      <c r="B285" s="15">
        <v>290</v>
      </c>
      <c r="E285" s="3"/>
      <c r="F285" s="3"/>
      <c r="G285" s="3"/>
    </row>
    <row r="286" spans="1:8" x14ac:dyDescent="0.2">
      <c r="A286" s="15">
        <v>3</v>
      </c>
      <c r="B286" s="15">
        <v>390</v>
      </c>
      <c r="E286" s="3"/>
      <c r="F286" s="316"/>
      <c r="G286" s="3"/>
    </row>
    <row r="287" spans="1:8" x14ac:dyDescent="0.2">
      <c r="A287" s="15">
        <v>4</v>
      </c>
      <c r="B287" s="15">
        <v>450</v>
      </c>
      <c r="E287" s="317"/>
      <c r="F287" s="19"/>
      <c r="G287" s="3"/>
    </row>
    <row r="289" spans="1:7" x14ac:dyDescent="0.2">
      <c r="A289" s="1" t="s">
        <v>1248</v>
      </c>
    </row>
    <row r="290" spans="1:7" x14ac:dyDescent="0.2">
      <c r="A290" s="1" t="s">
        <v>1249</v>
      </c>
    </row>
    <row r="291" spans="1:7" x14ac:dyDescent="0.2">
      <c r="A291" s="1" t="s">
        <v>1250</v>
      </c>
    </row>
    <row r="292" spans="1:7" x14ac:dyDescent="0.2">
      <c r="A292" s="1" t="s">
        <v>1251</v>
      </c>
    </row>
    <row r="293" spans="1:7" x14ac:dyDescent="0.2">
      <c r="A293" s="1" t="s">
        <v>1252</v>
      </c>
    </row>
    <row r="294" spans="1:7" x14ac:dyDescent="0.2">
      <c r="A294" s="1" t="s">
        <v>1239</v>
      </c>
    </row>
    <row r="296" spans="1:7" x14ac:dyDescent="0.2">
      <c r="A296" s="1" t="s">
        <v>353</v>
      </c>
      <c r="E296" s="15" t="s">
        <v>1139</v>
      </c>
      <c r="F296" s="15" t="s">
        <v>1140</v>
      </c>
    </row>
    <row r="297" spans="1:7" x14ac:dyDescent="0.2">
      <c r="D297" s="15" t="s">
        <v>1141</v>
      </c>
      <c r="E297" s="15" t="s">
        <v>146</v>
      </c>
      <c r="F297" s="15" t="s">
        <v>1121</v>
      </c>
      <c r="G297" s="15" t="s">
        <v>1253</v>
      </c>
    </row>
    <row r="298" spans="1:7" x14ac:dyDescent="0.2">
      <c r="A298" s="15" t="s">
        <v>1254</v>
      </c>
      <c r="B298" s="15" t="s">
        <v>146</v>
      </c>
      <c r="C298" s="15" t="s">
        <v>1120</v>
      </c>
      <c r="D298" s="15" t="s">
        <v>1121</v>
      </c>
      <c r="E298" s="15" t="s">
        <v>1131</v>
      </c>
      <c r="F298" s="15" t="s">
        <v>1131</v>
      </c>
      <c r="G298" s="15" t="s">
        <v>1255</v>
      </c>
    </row>
    <row r="299" spans="1:7" x14ac:dyDescent="0.2">
      <c r="A299" s="15" t="s">
        <v>1105</v>
      </c>
      <c r="B299" s="151" t="s">
        <v>1132</v>
      </c>
      <c r="C299" s="15" t="s">
        <v>1101</v>
      </c>
      <c r="D299" s="15" t="s">
        <v>1103</v>
      </c>
      <c r="E299" s="15" t="s">
        <v>1133</v>
      </c>
      <c r="F299" s="15" t="s">
        <v>1134</v>
      </c>
      <c r="G299" s="15" t="s">
        <v>1111</v>
      </c>
    </row>
    <row r="300" spans="1:7" x14ac:dyDescent="0.2">
      <c r="A300" s="15">
        <v>0</v>
      </c>
      <c r="B300" s="151">
        <v>70</v>
      </c>
      <c r="C300" s="15">
        <f>B300</f>
        <v>70</v>
      </c>
      <c r="D300" s="152"/>
      <c r="E300" s="152"/>
      <c r="F300" s="152"/>
      <c r="G300" s="152"/>
    </row>
    <row r="301" spans="1:7" x14ac:dyDescent="0.2">
      <c r="A301" s="15">
        <v>1</v>
      </c>
      <c r="B301" s="151">
        <v>170</v>
      </c>
      <c r="C301" s="15">
        <f>C300</f>
        <v>70</v>
      </c>
      <c r="D301" s="15">
        <f>B301-C301</f>
        <v>100</v>
      </c>
      <c r="E301" s="15">
        <f>B301/A301</f>
        <v>170</v>
      </c>
      <c r="F301" s="15">
        <f>D301/A301</f>
        <v>100</v>
      </c>
      <c r="G301" s="15">
        <f>B301-B300</f>
        <v>100</v>
      </c>
    </row>
    <row r="302" spans="1:7" x14ac:dyDescent="0.2">
      <c r="A302" s="15">
        <v>2</v>
      </c>
      <c r="B302" s="151">
        <v>290</v>
      </c>
      <c r="C302" s="15">
        <f>C301</f>
        <v>70</v>
      </c>
      <c r="D302" s="15">
        <f>B302-C302</f>
        <v>220</v>
      </c>
      <c r="E302" s="15">
        <f>B302/A302</f>
        <v>145</v>
      </c>
      <c r="F302" s="15">
        <f>D302/A302</f>
        <v>110</v>
      </c>
      <c r="G302" s="15">
        <f>B302-B301</f>
        <v>120</v>
      </c>
    </row>
    <row r="303" spans="1:7" x14ac:dyDescent="0.2">
      <c r="A303" s="15">
        <v>3</v>
      </c>
      <c r="B303" s="151">
        <v>390</v>
      </c>
      <c r="C303" s="15">
        <f>C302</f>
        <v>70</v>
      </c>
      <c r="D303" s="15">
        <f>B303-C303</f>
        <v>320</v>
      </c>
      <c r="E303" s="15">
        <f>B303/A303</f>
        <v>130</v>
      </c>
      <c r="F303" s="153">
        <f t="shared" ref="F303:F304" si="20">D303/A303</f>
        <v>106.66666666666667</v>
      </c>
      <c r="G303" s="15">
        <f>B303-B302</f>
        <v>100</v>
      </c>
    </row>
    <row r="304" spans="1:7" x14ac:dyDescent="0.2">
      <c r="A304" s="15">
        <v>4</v>
      </c>
      <c r="B304" s="151">
        <v>450</v>
      </c>
      <c r="C304" s="15">
        <f>C303</f>
        <v>70</v>
      </c>
      <c r="D304" s="15">
        <f>B304-C304</f>
        <v>380</v>
      </c>
      <c r="E304" s="155">
        <f>B304/A304</f>
        <v>112.5</v>
      </c>
      <c r="F304" s="154">
        <f t="shared" si="20"/>
        <v>95</v>
      </c>
      <c r="G304" s="15">
        <f>B304-B303</f>
        <v>60</v>
      </c>
    </row>
    <row r="306" spans="1:9" x14ac:dyDescent="0.2">
      <c r="A306" s="1" t="s">
        <v>1256</v>
      </c>
      <c r="B306" s="1" t="s">
        <v>1257</v>
      </c>
      <c r="D306" s="1" t="s">
        <v>1258</v>
      </c>
      <c r="E306" s="1" t="s">
        <v>1259</v>
      </c>
    </row>
    <row r="307" spans="1:9" x14ac:dyDescent="0.2">
      <c r="D307" s="1" t="s">
        <v>1260</v>
      </c>
      <c r="E307" s="1" t="s">
        <v>1261</v>
      </c>
    </row>
    <row r="309" spans="1:9" x14ac:dyDescent="0.2">
      <c r="A309" s="4" t="s">
        <v>1262</v>
      </c>
    </row>
    <row r="311" spans="1:9" x14ac:dyDescent="0.2">
      <c r="A311" s="16" t="s">
        <v>1263</v>
      </c>
      <c r="B311" s="16"/>
      <c r="C311" s="16"/>
      <c r="D311" s="16"/>
      <c r="E311" s="16"/>
      <c r="F311" s="16"/>
      <c r="G311" s="16"/>
      <c r="H311" s="16"/>
    </row>
    <row r="312" spans="1:9" x14ac:dyDescent="0.2">
      <c r="A312" s="1" t="s">
        <v>1264</v>
      </c>
    </row>
    <row r="313" spans="1:9" x14ac:dyDescent="0.2">
      <c r="A313" s="1" t="s">
        <v>1265</v>
      </c>
    </row>
    <row r="314" spans="1:9" x14ac:dyDescent="0.2">
      <c r="A314" s="1" t="s">
        <v>1266</v>
      </c>
    </row>
    <row r="315" spans="1:9" x14ac:dyDescent="0.2">
      <c r="A315" s="1" t="s">
        <v>1267</v>
      </c>
      <c r="F315" s="1" t="s">
        <v>2435</v>
      </c>
      <c r="H315" s="1" t="s">
        <v>2434</v>
      </c>
      <c r="I315" s="3" t="s">
        <v>2438</v>
      </c>
    </row>
    <row r="316" spans="1:9" x14ac:dyDescent="0.2">
      <c r="A316" s="1" t="s">
        <v>1268</v>
      </c>
      <c r="F316" s="1" t="s">
        <v>2437</v>
      </c>
      <c r="H316" s="1" t="s">
        <v>2436</v>
      </c>
      <c r="I316" s="3" t="s">
        <v>2439</v>
      </c>
    </row>
    <row r="317" spans="1:9" x14ac:dyDescent="0.2">
      <c r="A317" s="1" t="s">
        <v>1269</v>
      </c>
    </row>
    <row r="318" spans="1:9" x14ac:dyDescent="0.2">
      <c r="A318" s="1" t="s">
        <v>1239</v>
      </c>
    </row>
    <row r="320" spans="1:9" x14ac:dyDescent="0.2">
      <c r="A320" s="1" t="s">
        <v>353</v>
      </c>
    </row>
    <row r="322" spans="1:8" x14ac:dyDescent="0.2">
      <c r="C322" s="2" t="s">
        <v>1270</v>
      </c>
      <c r="D322" s="2"/>
      <c r="E322" s="114" t="s">
        <v>1271</v>
      </c>
      <c r="F322" s="114"/>
    </row>
    <row r="323" spans="1:8" x14ac:dyDescent="0.2">
      <c r="C323" s="364" t="s">
        <v>1184</v>
      </c>
      <c r="D323" s="364"/>
      <c r="E323" s="365" t="s">
        <v>1185</v>
      </c>
      <c r="F323" s="365"/>
    </row>
    <row r="324" spans="1:8" x14ac:dyDescent="0.2">
      <c r="C324" s="1" t="s">
        <v>1272</v>
      </c>
      <c r="E324" s="1" t="s">
        <v>1273</v>
      </c>
    </row>
    <row r="325" spans="1:8" x14ac:dyDescent="0.2">
      <c r="C325" s="1" t="s">
        <v>1274</v>
      </c>
      <c r="E325" s="1" t="s">
        <v>1275</v>
      </c>
    </row>
    <row r="326" spans="1:8" x14ac:dyDescent="0.2">
      <c r="C326" s="1" t="s">
        <v>1276</v>
      </c>
      <c r="E326" s="1" t="s">
        <v>1277</v>
      </c>
    </row>
    <row r="327" spans="1:8" x14ac:dyDescent="0.2">
      <c r="C327" s="1" t="s">
        <v>1278</v>
      </c>
      <c r="E327" s="1" t="s">
        <v>1279</v>
      </c>
    </row>
    <row r="328" spans="1:8" x14ac:dyDescent="0.2">
      <c r="C328" s="1" t="s">
        <v>1199</v>
      </c>
      <c r="E328" s="1" t="s">
        <v>1280</v>
      </c>
    </row>
    <row r="329" spans="1:8" x14ac:dyDescent="0.2">
      <c r="E329" s="1" t="s">
        <v>1191</v>
      </c>
    </row>
    <row r="331" spans="1:8" x14ac:dyDescent="0.2">
      <c r="A331" s="4" t="s">
        <v>1281</v>
      </c>
    </row>
    <row r="333" spans="1:8" x14ac:dyDescent="0.2">
      <c r="A333" s="16" t="s">
        <v>1282</v>
      </c>
      <c r="B333" s="16"/>
      <c r="C333" s="16"/>
      <c r="D333" s="16"/>
      <c r="E333" s="16"/>
      <c r="F333" s="16"/>
      <c r="G333" s="16"/>
      <c r="H333" s="16"/>
    </row>
    <row r="334" spans="1:8" x14ac:dyDescent="0.2">
      <c r="A334" s="1" t="s">
        <v>1247</v>
      </c>
    </row>
    <row r="336" spans="1:8" x14ac:dyDescent="0.2">
      <c r="A336" s="15" t="s">
        <v>1105</v>
      </c>
      <c r="B336" s="15" t="s">
        <v>1132</v>
      </c>
      <c r="E336" s="3" t="s">
        <v>1133</v>
      </c>
      <c r="F336" s="3" t="s">
        <v>1134</v>
      </c>
      <c r="G336" s="3" t="s">
        <v>1111</v>
      </c>
    </row>
    <row r="337" spans="1:7" x14ac:dyDescent="0.2">
      <c r="A337" s="15">
        <v>0</v>
      </c>
      <c r="B337" s="15">
        <v>7</v>
      </c>
      <c r="E337" s="315"/>
      <c r="F337" s="315"/>
      <c r="G337" s="315"/>
    </row>
    <row r="338" spans="1:7" x14ac:dyDescent="0.2">
      <c r="A338" s="15">
        <v>1</v>
      </c>
      <c r="B338" s="15">
        <v>15</v>
      </c>
      <c r="E338" s="3">
        <f>B338/A338</f>
        <v>15</v>
      </c>
      <c r="F338" s="3">
        <f>(B338-B$337)/A338</f>
        <v>8</v>
      </c>
      <c r="G338" s="3">
        <f>B338-B337</f>
        <v>8</v>
      </c>
    </row>
    <row r="339" spans="1:7" x14ac:dyDescent="0.2">
      <c r="A339" s="15">
        <v>2</v>
      </c>
      <c r="B339" s="15">
        <v>22</v>
      </c>
      <c r="E339" s="3">
        <f t="shared" ref="E339:E344" si="21">B339/A339</f>
        <v>11</v>
      </c>
      <c r="F339" s="3">
        <f>(B339-B$337)/A339</f>
        <v>7.5</v>
      </c>
      <c r="G339" s="3">
        <f>B339-B338</f>
        <v>7</v>
      </c>
    </row>
    <row r="340" spans="1:7" x14ac:dyDescent="0.2">
      <c r="A340" s="15">
        <v>3</v>
      </c>
      <c r="B340" s="15">
        <v>27</v>
      </c>
      <c r="E340" s="3">
        <f t="shared" si="21"/>
        <v>9</v>
      </c>
      <c r="F340" s="3">
        <f t="shared" ref="F340:F344" si="22">(B340-B$337)/A340</f>
        <v>6.666666666666667</v>
      </c>
      <c r="G340" s="3">
        <f t="shared" ref="G340:G344" si="23">B340-B339</f>
        <v>5</v>
      </c>
    </row>
    <row r="341" spans="1:7" x14ac:dyDescent="0.2">
      <c r="A341" s="15">
        <v>4</v>
      </c>
      <c r="B341" s="15">
        <v>29</v>
      </c>
      <c r="E341" s="3">
        <f t="shared" si="21"/>
        <v>7.25</v>
      </c>
      <c r="F341" s="3">
        <f t="shared" si="22"/>
        <v>5.5</v>
      </c>
      <c r="G341" s="3">
        <f>B341-B340</f>
        <v>2</v>
      </c>
    </row>
    <row r="342" spans="1:7" ht="17" thickBot="1" x14ac:dyDescent="0.25">
      <c r="A342" s="276">
        <v>5</v>
      </c>
      <c r="B342" s="15">
        <v>33</v>
      </c>
      <c r="E342" s="318">
        <f t="shared" si="21"/>
        <v>6.6</v>
      </c>
      <c r="F342" s="19">
        <f t="shared" si="22"/>
        <v>5.2</v>
      </c>
      <c r="G342" s="3">
        <f t="shared" si="23"/>
        <v>4</v>
      </c>
    </row>
    <row r="343" spans="1:7" ht="17" thickBot="1" x14ac:dyDescent="0.25">
      <c r="A343" s="319">
        <v>6</v>
      </c>
      <c r="B343" s="320">
        <v>40</v>
      </c>
      <c r="E343" s="3">
        <f t="shared" si="21"/>
        <v>6.666666666666667</v>
      </c>
      <c r="F343" s="3">
        <f t="shared" si="22"/>
        <v>5.5</v>
      </c>
      <c r="G343" s="319">
        <f>B343-B342</f>
        <v>7</v>
      </c>
    </row>
    <row r="344" spans="1:7" x14ac:dyDescent="0.2">
      <c r="A344" s="309">
        <v>7</v>
      </c>
      <c r="B344" s="15">
        <v>50</v>
      </c>
      <c r="E344" s="3">
        <f t="shared" si="21"/>
        <v>7.1428571428571432</v>
      </c>
      <c r="F344" s="3">
        <f t="shared" si="22"/>
        <v>6.1428571428571432</v>
      </c>
      <c r="G344" s="3">
        <f t="shared" si="23"/>
        <v>10</v>
      </c>
    </row>
    <row r="346" spans="1:7" x14ac:dyDescent="0.2">
      <c r="A346" s="1" t="s">
        <v>1283</v>
      </c>
    </row>
    <row r="347" spans="1:7" x14ac:dyDescent="0.2">
      <c r="A347" s="1" t="s">
        <v>1284</v>
      </c>
    </row>
    <row r="348" spans="1:7" x14ac:dyDescent="0.2">
      <c r="A348" s="1" t="s">
        <v>1285</v>
      </c>
    </row>
    <row r="349" spans="1:7" x14ac:dyDescent="0.2">
      <c r="A349" s="1" t="s">
        <v>1286</v>
      </c>
    </row>
    <row r="350" spans="1:7" x14ac:dyDescent="0.2">
      <c r="A350" s="1" t="s">
        <v>1287</v>
      </c>
    </row>
    <row r="351" spans="1:7" x14ac:dyDescent="0.2">
      <c r="A351" s="1" t="s">
        <v>1239</v>
      </c>
    </row>
    <row r="353" spans="1:7" x14ac:dyDescent="0.2">
      <c r="A353" s="1" t="s">
        <v>353</v>
      </c>
    </row>
    <row r="355" spans="1:7" x14ac:dyDescent="0.2">
      <c r="A355" s="15" t="s">
        <v>1105</v>
      </c>
      <c r="B355" s="15" t="s">
        <v>1132</v>
      </c>
      <c r="C355" s="15" t="s">
        <v>1101</v>
      </c>
      <c r="D355" s="15" t="s">
        <v>1103</v>
      </c>
      <c r="E355" s="15" t="s">
        <v>1133</v>
      </c>
      <c r="F355" s="15" t="s">
        <v>1134</v>
      </c>
      <c r="G355" s="15" t="s">
        <v>1111</v>
      </c>
    </row>
    <row r="356" spans="1:7" x14ac:dyDescent="0.2">
      <c r="A356" s="15">
        <v>0</v>
      </c>
      <c r="B356" s="15">
        <v>7</v>
      </c>
      <c r="C356" s="15">
        <f>B356</f>
        <v>7</v>
      </c>
      <c r="D356" s="152"/>
      <c r="E356" s="152"/>
      <c r="F356" s="152"/>
      <c r="G356" s="152"/>
    </row>
    <row r="357" spans="1:7" x14ac:dyDescent="0.2">
      <c r="A357" s="15">
        <v>1</v>
      </c>
      <c r="B357" s="15">
        <v>15</v>
      </c>
      <c r="C357" s="15">
        <f>C356</f>
        <v>7</v>
      </c>
      <c r="D357" s="15">
        <f>B357-C357</f>
        <v>8</v>
      </c>
      <c r="E357" s="15">
        <f>B357/A357</f>
        <v>15</v>
      </c>
      <c r="F357" s="15">
        <f>D357/A357</f>
        <v>8</v>
      </c>
      <c r="G357" s="15">
        <f>B357-B356</f>
        <v>8</v>
      </c>
    </row>
    <row r="358" spans="1:7" x14ac:dyDescent="0.2">
      <c r="A358" s="15">
        <v>2</v>
      </c>
      <c r="B358" s="15">
        <v>22</v>
      </c>
      <c r="C358" s="15">
        <f t="shared" ref="C358:C363" si="24">C357</f>
        <v>7</v>
      </c>
      <c r="D358" s="15">
        <f t="shared" ref="D358:D363" si="25">B358-C358</f>
        <v>15</v>
      </c>
      <c r="E358" s="15">
        <f t="shared" ref="E358:E363" si="26">B358/A358</f>
        <v>11</v>
      </c>
      <c r="F358" s="15">
        <f t="shared" ref="F358:F363" si="27">D358/A358</f>
        <v>7.5</v>
      </c>
      <c r="G358" s="157">
        <f t="shared" ref="G358:G363" si="28">B358-B357</f>
        <v>7</v>
      </c>
    </row>
    <row r="359" spans="1:7" x14ac:dyDescent="0.2">
      <c r="A359" s="15">
        <v>3</v>
      </c>
      <c r="B359" s="15">
        <v>27</v>
      </c>
      <c r="C359" s="15">
        <f t="shared" si="24"/>
        <v>7</v>
      </c>
      <c r="D359" s="15">
        <f t="shared" si="25"/>
        <v>20</v>
      </c>
      <c r="E359" s="15">
        <f t="shared" si="26"/>
        <v>9</v>
      </c>
      <c r="F359" s="153">
        <f t="shared" si="27"/>
        <v>6.666666666666667</v>
      </c>
      <c r="G359" s="15">
        <f t="shared" si="28"/>
        <v>5</v>
      </c>
    </row>
    <row r="360" spans="1:7" x14ac:dyDescent="0.2">
      <c r="A360" s="15">
        <v>4</v>
      </c>
      <c r="B360" s="15">
        <v>29</v>
      </c>
      <c r="C360" s="15">
        <f t="shared" si="24"/>
        <v>7</v>
      </c>
      <c r="D360" s="15">
        <f t="shared" si="25"/>
        <v>22</v>
      </c>
      <c r="E360" s="15">
        <f t="shared" si="26"/>
        <v>7.25</v>
      </c>
      <c r="F360" s="15">
        <f t="shared" si="27"/>
        <v>5.5</v>
      </c>
      <c r="G360" s="15">
        <f t="shared" si="28"/>
        <v>2</v>
      </c>
    </row>
    <row r="361" spans="1:7" x14ac:dyDescent="0.2">
      <c r="A361" s="15">
        <v>5</v>
      </c>
      <c r="B361" s="15">
        <v>33</v>
      </c>
      <c r="C361" s="15">
        <f t="shared" si="24"/>
        <v>7</v>
      </c>
      <c r="D361" s="15">
        <f t="shared" si="25"/>
        <v>26</v>
      </c>
      <c r="E361" s="156">
        <f t="shared" si="26"/>
        <v>6.6</v>
      </c>
      <c r="F361" s="154">
        <f t="shared" si="27"/>
        <v>5.2</v>
      </c>
      <c r="G361" s="15">
        <f t="shared" si="28"/>
        <v>4</v>
      </c>
    </row>
    <row r="362" spans="1:7" x14ac:dyDescent="0.2">
      <c r="A362" s="15">
        <v>6</v>
      </c>
      <c r="B362" s="15">
        <v>40</v>
      </c>
      <c r="C362" s="15">
        <f t="shared" si="24"/>
        <v>7</v>
      </c>
      <c r="D362" s="15">
        <f t="shared" si="25"/>
        <v>33</v>
      </c>
      <c r="E362" s="153">
        <f t="shared" si="26"/>
        <v>6.666666666666667</v>
      </c>
      <c r="F362" s="15">
        <f t="shared" si="27"/>
        <v>5.5</v>
      </c>
      <c r="G362" s="157">
        <f t="shared" si="28"/>
        <v>7</v>
      </c>
    </row>
    <row r="363" spans="1:7" x14ac:dyDescent="0.2">
      <c r="A363" s="15">
        <v>7</v>
      </c>
      <c r="B363" s="15">
        <v>50</v>
      </c>
      <c r="C363" s="15">
        <f t="shared" si="24"/>
        <v>7</v>
      </c>
      <c r="D363" s="15">
        <f t="shared" si="25"/>
        <v>43</v>
      </c>
      <c r="E363" s="153">
        <f t="shared" si="26"/>
        <v>7.1428571428571432</v>
      </c>
      <c r="F363" s="153">
        <f t="shared" si="27"/>
        <v>6.1428571428571432</v>
      </c>
      <c r="G363" s="15">
        <f t="shared" si="28"/>
        <v>10</v>
      </c>
    </row>
    <row r="365" spans="1:7" x14ac:dyDescent="0.2">
      <c r="A365" s="1" t="s">
        <v>1288</v>
      </c>
    </row>
    <row r="367" spans="1:7" x14ac:dyDescent="0.2">
      <c r="A367" s="1" t="s">
        <v>1289</v>
      </c>
    </row>
    <row r="369" spans="1:8" ht="17" thickBot="1" x14ac:dyDescent="0.25"/>
    <row r="370" spans="1:8" ht="17" thickBot="1" x14ac:dyDescent="0.25">
      <c r="A370" s="369" t="s">
        <v>1290</v>
      </c>
      <c r="B370" s="370"/>
      <c r="C370" s="370"/>
      <c r="D370" s="370"/>
      <c r="E370" s="370"/>
      <c r="F370" s="370"/>
      <c r="G370" s="370"/>
      <c r="H370" s="371"/>
    </row>
    <row r="372" spans="1:8" x14ac:dyDescent="0.2">
      <c r="A372" s="16" t="s">
        <v>1291</v>
      </c>
      <c r="B372" s="2"/>
      <c r="C372" s="2"/>
      <c r="D372" s="2"/>
      <c r="E372" s="2"/>
      <c r="F372" s="2"/>
      <c r="G372" s="2"/>
      <c r="H372" s="2"/>
    </row>
    <row r="374" spans="1:8" x14ac:dyDescent="0.2">
      <c r="A374" s="1" t="s">
        <v>1292</v>
      </c>
    </row>
    <row r="376" spans="1:8" x14ac:dyDescent="0.2">
      <c r="C376" s="124"/>
      <c r="D376" s="124"/>
      <c r="E376" s="124" t="s">
        <v>146</v>
      </c>
      <c r="F376" s="124" t="s">
        <v>1121</v>
      </c>
      <c r="G376" s="124"/>
    </row>
    <row r="377" spans="1:8" x14ac:dyDescent="0.2">
      <c r="A377" s="15" t="s">
        <v>1130</v>
      </c>
      <c r="B377" s="15" t="s">
        <v>1293</v>
      </c>
      <c r="C377" s="124" t="s">
        <v>1120</v>
      </c>
      <c r="D377" s="124" t="s">
        <v>1121</v>
      </c>
      <c r="E377" s="124" t="s">
        <v>1131</v>
      </c>
      <c r="F377" s="124" t="s">
        <v>1131</v>
      </c>
      <c r="G377" s="124" t="s">
        <v>236</v>
      </c>
    </row>
    <row r="378" spans="1:8" x14ac:dyDescent="0.2">
      <c r="A378" s="15" t="s">
        <v>1294</v>
      </c>
      <c r="B378" s="15" t="s">
        <v>1295</v>
      </c>
      <c r="C378" s="124" t="s">
        <v>1101</v>
      </c>
      <c r="D378" s="124" t="s">
        <v>1103</v>
      </c>
      <c r="E378" s="124" t="s">
        <v>1133</v>
      </c>
      <c r="F378" s="124" t="s">
        <v>1134</v>
      </c>
      <c r="G378" s="124" t="s">
        <v>1111</v>
      </c>
    </row>
    <row r="379" spans="1:8" x14ac:dyDescent="0.2">
      <c r="A379" s="15" t="s">
        <v>1105</v>
      </c>
      <c r="B379" s="15" t="s">
        <v>1132</v>
      </c>
      <c r="C379" s="87"/>
      <c r="D379" s="87"/>
      <c r="E379" s="87"/>
      <c r="F379" s="87"/>
      <c r="G379" s="87"/>
    </row>
    <row r="380" spans="1:8" x14ac:dyDescent="0.2">
      <c r="A380" s="15">
        <v>0</v>
      </c>
      <c r="B380" s="15">
        <v>36</v>
      </c>
      <c r="C380" s="15">
        <f>B380</f>
        <v>36</v>
      </c>
      <c r="D380" s="15">
        <f>B380-C380</f>
        <v>0</v>
      </c>
      <c r="E380" s="15"/>
      <c r="F380" s="15"/>
      <c r="G380" s="15"/>
    </row>
    <row r="381" spans="1:8" x14ac:dyDescent="0.2">
      <c r="A381" s="15">
        <v>1</v>
      </c>
      <c r="B381" s="15">
        <v>66</v>
      </c>
      <c r="C381" s="15">
        <f>C380</f>
        <v>36</v>
      </c>
      <c r="D381" s="15">
        <f>B381-C381</f>
        <v>30</v>
      </c>
      <c r="E381" s="15">
        <f>B381/A381</f>
        <v>66</v>
      </c>
      <c r="F381" s="15">
        <f>D381/A381</f>
        <v>30</v>
      </c>
      <c r="G381" s="15">
        <f>B381-B380</f>
        <v>30</v>
      </c>
    </row>
    <row r="382" spans="1:8" x14ac:dyDescent="0.2">
      <c r="A382" s="15">
        <v>2</v>
      </c>
      <c r="B382" s="15">
        <v>88</v>
      </c>
      <c r="C382" s="15">
        <f t="shared" ref="C382:C389" si="29">C381</f>
        <v>36</v>
      </c>
      <c r="D382" s="15">
        <f t="shared" ref="D382:D389" si="30">B382-C382</f>
        <v>52</v>
      </c>
      <c r="E382" s="15">
        <f t="shared" ref="E382:E389" si="31">B382/A382</f>
        <v>44</v>
      </c>
      <c r="F382" s="15">
        <f t="shared" ref="F382:F389" si="32">D382/A382</f>
        <v>26</v>
      </c>
      <c r="G382" s="15">
        <f t="shared" ref="G382:G389" si="33">B382-B381</f>
        <v>22</v>
      </c>
    </row>
    <row r="383" spans="1:8" x14ac:dyDescent="0.2">
      <c r="A383" s="15">
        <v>3</v>
      </c>
      <c r="B383" s="15">
        <v>108</v>
      </c>
      <c r="C383" s="15">
        <f t="shared" si="29"/>
        <v>36</v>
      </c>
      <c r="D383" s="15">
        <f t="shared" si="30"/>
        <v>72</v>
      </c>
      <c r="E383" s="15">
        <f t="shared" si="31"/>
        <v>36</v>
      </c>
      <c r="F383" s="154">
        <f t="shared" si="32"/>
        <v>24</v>
      </c>
      <c r="G383" s="15">
        <f t="shared" si="33"/>
        <v>20</v>
      </c>
    </row>
    <row r="384" spans="1:8" x14ac:dyDescent="0.2">
      <c r="A384" s="159">
        <f>A383+1</f>
        <v>4</v>
      </c>
      <c r="B384" s="15">
        <v>132</v>
      </c>
      <c r="C384" s="15">
        <f t="shared" si="29"/>
        <v>36</v>
      </c>
      <c r="D384" s="15">
        <f t="shared" si="30"/>
        <v>96</v>
      </c>
      <c r="E384" s="15">
        <f t="shared" si="31"/>
        <v>33</v>
      </c>
      <c r="F384" s="154">
        <f t="shared" si="32"/>
        <v>24</v>
      </c>
      <c r="G384" s="15">
        <f t="shared" si="33"/>
        <v>24</v>
      </c>
    </row>
    <row r="385" spans="1:7" x14ac:dyDescent="0.2">
      <c r="A385" s="15">
        <f t="shared" ref="A385:A389" si="34">A384+1</f>
        <v>5</v>
      </c>
      <c r="B385" s="15">
        <v>160</v>
      </c>
      <c r="C385" s="15">
        <f t="shared" si="29"/>
        <v>36</v>
      </c>
      <c r="D385" s="15">
        <f t="shared" si="30"/>
        <v>124</v>
      </c>
      <c r="E385" s="155">
        <f t="shared" si="31"/>
        <v>32</v>
      </c>
      <c r="F385" s="15">
        <f t="shared" si="32"/>
        <v>24.8</v>
      </c>
      <c r="G385" s="15">
        <f t="shared" si="33"/>
        <v>28</v>
      </c>
    </row>
    <row r="386" spans="1:7" x14ac:dyDescent="0.2">
      <c r="A386" s="15">
        <f t="shared" si="34"/>
        <v>6</v>
      </c>
      <c r="B386" s="15">
        <v>192</v>
      </c>
      <c r="C386" s="15">
        <f t="shared" si="29"/>
        <v>36</v>
      </c>
      <c r="D386" s="15">
        <f t="shared" si="30"/>
        <v>156</v>
      </c>
      <c r="E386" s="155">
        <f t="shared" si="31"/>
        <v>32</v>
      </c>
      <c r="F386" s="15">
        <f t="shared" si="32"/>
        <v>26</v>
      </c>
      <c r="G386" s="15">
        <f t="shared" si="33"/>
        <v>32</v>
      </c>
    </row>
    <row r="387" spans="1:7" x14ac:dyDescent="0.2">
      <c r="A387" s="15">
        <f t="shared" si="34"/>
        <v>7</v>
      </c>
      <c r="B387" s="15">
        <v>228</v>
      </c>
      <c r="C387" s="15">
        <f t="shared" si="29"/>
        <v>36</v>
      </c>
      <c r="D387" s="15">
        <f t="shared" si="30"/>
        <v>192</v>
      </c>
      <c r="E387" s="15">
        <f t="shared" si="31"/>
        <v>32.571428571428569</v>
      </c>
      <c r="F387" s="15">
        <f t="shared" si="32"/>
        <v>27.428571428571427</v>
      </c>
      <c r="G387" s="15">
        <f t="shared" si="33"/>
        <v>36</v>
      </c>
    </row>
    <row r="388" spans="1:7" x14ac:dyDescent="0.2">
      <c r="A388" s="159">
        <f t="shared" si="34"/>
        <v>8</v>
      </c>
      <c r="B388" s="15">
        <v>268</v>
      </c>
      <c r="C388" s="15">
        <f t="shared" si="29"/>
        <v>36</v>
      </c>
      <c r="D388" s="15">
        <f t="shared" si="30"/>
        <v>232</v>
      </c>
      <c r="E388" s="15">
        <f t="shared" si="31"/>
        <v>33.5</v>
      </c>
      <c r="F388" s="15">
        <f t="shared" si="32"/>
        <v>29</v>
      </c>
      <c r="G388" s="15">
        <f t="shared" si="33"/>
        <v>40</v>
      </c>
    </row>
    <row r="389" spans="1:7" x14ac:dyDescent="0.2">
      <c r="A389" s="15">
        <f t="shared" si="34"/>
        <v>9</v>
      </c>
      <c r="B389" s="15">
        <v>312</v>
      </c>
      <c r="C389" s="15">
        <f t="shared" si="29"/>
        <v>36</v>
      </c>
      <c r="D389" s="15">
        <f t="shared" si="30"/>
        <v>276</v>
      </c>
      <c r="E389" s="15">
        <f t="shared" si="31"/>
        <v>34.666666666666664</v>
      </c>
      <c r="F389" s="15">
        <f t="shared" si="32"/>
        <v>30.666666666666668</v>
      </c>
      <c r="G389" s="15">
        <f t="shared" si="33"/>
        <v>44</v>
      </c>
    </row>
    <row r="391" spans="1:7" x14ac:dyDescent="0.2">
      <c r="A391" s="1" t="s">
        <v>117</v>
      </c>
    </row>
    <row r="392" spans="1:7" x14ac:dyDescent="0.2">
      <c r="A392" s="1" t="s">
        <v>1135</v>
      </c>
    </row>
    <row r="393" spans="1:7" x14ac:dyDescent="0.2">
      <c r="A393" s="1" t="s">
        <v>1296</v>
      </c>
    </row>
    <row r="394" spans="1:7" x14ac:dyDescent="0.2">
      <c r="A394" s="1" t="s">
        <v>1297</v>
      </c>
    </row>
    <row r="395" spans="1:7" x14ac:dyDescent="0.2">
      <c r="A395" s="1" t="s">
        <v>1298</v>
      </c>
    </row>
    <row r="396" spans="1:7" x14ac:dyDescent="0.2">
      <c r="A396" s="1" t="s">
        <v>1297</v>
      </c>
    </row>
    <row r="397" spans="1:7" x14ac:dyDescent="0.2">
      <c r="A397" s="1" t="s">
        <v>1299</v>
      </c>
    </row>
    <row r="398" spans="1:7" x14ac:dyDescent="0.2">
      <c r="A398" s="1" t="s">
        <v>1297</v>
      </c>
    </row>
    <row r="399" spans="1:7" x14ac:dyDescent="0.2">
      <c r="A399" s="1" t="s">
        <v>1300</v>
      </c>
    </row>
    <row r="401" spans="1:8" x14ac:dyDescent="0.2">
      <c r="A401" s="161" t="s">
        <v>1301</v>
      </c>
    </row>
    <row r="402" spans="1:8" x14ac:dyDescent="0.2">
      <c r="A402" s="161" t="s">
        <v>1302</v>
      </c>
    </row>
    <row r="403" spans="1:8" ht="17" thickBot="1" x14ac:dyDescent="0.25"/>
    <row r="404" spans="1:8" ht="17" thickBot="1" x14ac:dyDescent="0.25">
      <c r="A404" s="73" t="s">
        <v>1135</v>
      </c>
      <c r="B404" s="51"/>
      <c r="C404" s="51"/>
      <c r="D404" s="51"/>
      <c r="E404" s="51"/>
      <c r="F404" s="51"/>
      <c r="G404" s="51"/>
      <c r="H404" s="52"/>
    </row>
    <row r="406" spans="1:8" x14ac:dyDescent="0.2">
      <c r="A406" s="15" t="s">
        <v>1130</v>
      </c>
      <c r="B406" s="15" t="s">
        <v>1293</v>
      </c>
      <c r="C406" s="124"/>
      <c r="D406" s="124"/>
      <c r="E406" s="124" t="s">
        <v>146</v>
      </c>
      <c r="F406" s="124" t="s">
        <v>1121</v>
      </c>
      <c r="G406" s="124"/>
    </row>
    <row r="407" spans="1:8" x14ac:dyDescent="0.2">
      <c r="A407" s="15" t="s">
        <v>1294</v>
      </c>
      <c r="B407" s="15" t="s">
        <v>1295</v>
      </c>
      <c r="C407" s="124" t="s">
        <v>1120</v>
      </c>
      <c r="D407" s="124" t="s">
        <v>1121</v>
      </c>
      <c r="E407" s="124" t="s">
        <v>1131</v>
      </c>
      <c r="F407" s="124" t="s">
        <v>1131</v>
      </c>
      <c r="G407" s="124" t="s">
        <v>236</v>
      </c>
    </row>
    <row r="408" spans="1:8" x14ac:dyDescent="0.2">
      <c r="A408" s="15" t="s">
        <v>1105</v>
      </c>
      <c r="B408" s="15" t="s">
        <v>1132</v>
      </c>
      <c r="C408" s="124" t="s">
        <v>1101</v>
      </c>
      <c r="D408" s="124" t="s">
        <v>1103</v>
      </c>
      <c r="E408" s="124" t="s">
        <v>1133</v>
      </c>
      <c r="F408" s="124" t="s">
        <v>1134</v>
      </c>
      <c r="G408" s="124" t="s">
        <v>1111</v>
      </c>
    </row>
    <row r="409" spans="1:8" x14ac:dyDescent="0.2">
      <c r="A409" s="15">
        <v>0</v>
      </c>
      <c r="B409" s="15">
        <v>36</v>
      </c>
      <c r="C409" s="87">
        <f>B409</f>
        <v>36</v>
      </c>
      <c r="D409" s="87">
        <f>B409-C409</f>
        <v>0</v>
      </c>
      <c r="E409" s="87" t="s">
        <v>1303</v>
      </c>
      <c r="F409" s="87" t="s">
        <v>1303</v>
      </c>
      <c r="G409" s="87" t="s">
        <v>1303</v>
      </c>
    </row>
    <row r="410" spans="1:8" x14ac:dyDescent="0.2">
      <c r="A410" s="15">
        <v>1</v>
      </c>
      <c r="B410" s="15">
        <v>66</v>
      </c>
      <c r="C410" s="87">
        <f>C409</f>
        <v>36</v>
      </c>
      <c r="D410" s="87">
        <f t="shared" ref="D410:D418" si="35">B410-C410</f>
        <v>30</v>
      </c>
      <c r="E410" s="87">
        <f>B410/A410</f>
        <v>66</v>
      </c>
      <c r="F410" s="87">
        <f>D410/A410</f>
        <v>30</v>
      </c>
      <c r="G410" s="87">
        <f>D410-D409</f>
        <v>30</v>
      </c>
    </row>
    <row r="411" spans="1:8" x14ac:dyDescent="0.2">
      <c r="A411" s="15">
        <v>2</v>
      </c>
      <c r="B411" s="15">
        <v>88</v>
      </c>
      <c r="C411" s="87">
        <f t="shared" ref="C411:C418" si="36">C410</f>
        <v>36</v>
      </c>
      <c r="D411" s="87">
        <f t="shared" si="35"/>
        <v>52</v>
      </c>
      <c r="E411" s="87">
        <f t="shared" ref="E411:E418" si="37">B411/A411</f>
        <v>44</v>
      </c>
      <c r="F411" s="87">
        <f t="shared" ref="F411:F418" si="38">D411/A411</f>
        <v>26</v>
      </c>
      <c r="G411" s="87">
        <f t="shared" ref="G411:G418" si="39">D411-D410</f>
        <v>22</v>
      </c>
    </row>
    <row r="412" spans="1:8" x14ac:dyDescent="0.2">
      <c r="A412" s="15">
        <v>3</v>
      </c>
      <c r="B412" s="15">
        <v>108</v>
      </c>
      <c r="C412" s="87">
        <f t="shared" si="36"/>
        <v>36</v>
      </c>
      <c r="D412" s="87">
        <f t="shared" si="35"/>
        <v>72</v>
      </c>
      <c r="E412" s="87">
        <f t="shared" si="37"/>
        <v>36</v>
      </c>
      <c r="F412" s="87">
        <f t="shared" si="38"/>
        <v>24</v>
      </c>
      <c r="G412" s="87">
        <f t="shared" si="39"/>
        <v>20</v>
      </c>
    </row>
    <row r="413" spans="1:8" x14ac:dyDescent="0.2">
      <c r="A413" s="15">
        <f>A412+1</f>
        <v>4</v>
      </c>
      <c r="B413" s="15">
        <v>132</v>
      </c>
      <c r="C413" s="87">
        <f t="shared" si="36"/>
        <v>36</v>
      </c>
      <c r="D413" s="87">
        <f t="shared" si="35"/>
        <v>96</v>
      </c>
      <c r="E413" s="87">
        <f t="shared" si="37"/>
        <v>33</v>
      </c>
      <c r="F413" s="87">
        <f t="shared" si="38"/>
        <v>24</v>
      </c>
      <c r="G413" s="87">
        <f t="shared" si="39"/>
        <v>24</v>
      </c>
    </row>
    <row r="414" spans="1:8" x14ac:dyDescent="0.2">
      <c r="A414" s="15">
        <f t="shared" ref="A414:A418" si="40">A413+1</f>
        <v>5</v>
      </c>
      <c r="B414" s="15">
        <v>160</v>
      </c>
      <c r="C414" s="87">
        <f t="shared" si="36"/>
        <v>36</v>
      </c>
      <c r="D414" s="87">
        <f t="shared" si="35"/>
        <v>124</v>
      </c>
      <c r="E414" s="87">
        <f t="shared" si="37"/>
        <v>32</v>
      </c>
      <c r="F414" s="87">
        <f t="shared" si="38"/>
        <v>24.8</v>
      </c>
      <c r="G414" s="87">
        <f t="shared" si="39"/>
        <v>28</v>
      </c>
    </row>
    <row r="415" spans="1:8" x14ac:dyDescent="0.2">
      <c r="A415" s="15">
        <f t="shared" si="40"/>
        <v>6</v>
      </c>
      <c r="B415" s="15">
        <v>192</v>
      </c>
      <c r="C415" s="87">
        <f t="shared" si="36"/>
        <v>36</v>
      </c>
      <c r="D415" s="87">
        <f t="shared" si="35"/>
        <v>156</v>
      </c>
      <c r="E415" s="87">
        <f t="shared" si="37"/>
        <v>32</v>
      </c>
      <c r="F415" s="87">
        <f t="shared" si="38"/>
        <v>26</v>
      </c>
      <c r="G415" s="87">
        <f t="shared" si="39"/>
        <v>32</v>
      </c>
    </row>
    <row r="416" spans="1:8" x14ac:dyDescent="0.2">
      <c r="A416" s="15">
        <f t="shared" si="40"/>
        <v>7</v>
      </c>
      <c r="B416" s="15">
        <v>228</v>
      </c>
      <c r="C416" s="87">
        <f t="shared" si="36"/>
        <v>36</v>
      </c>
      <c r="D416" s="87">
        <f t="shared" si="35"/>
        <v>192</v>
      </c>
      <c r="E416" s="158">
        <f t="shared" si="37"/>
        <v>32.571428571428569</v>
      </c>
      <c r="F416" s="158">
        <f t="shared" si="38"/>
        <v>27.428571428571427</v>
      </c>
      <c r="G416" s="87">
        <f t="shared" si="39"/>
        <v>36</v>
      </c>
    </row>
    <row r="417" spans="1:8" x14ac:dyDescent="0.2">
      <c r="A417" s="15">
        <f t="shared" si="40"/>
        <v>8</v>
      </c>
      <c r="B417" s="15">
        <v>268</v>
      </c>
      <c r="C417" s="87">
        <f t="shared" si="36"/>
        <v>36</v>
      </c>
      <c r="D417" s="87">
        <f t="shared" si="35"/>
        <v>232</v>
      </c>
      <c r="E417" s="87">
        <f t="shared" si="37"/>
        <v>33.5</v>
      </c>
      <c r="F417" s="87">
        <f t="shared" si="38"/>
        <v>29</v>
      </c>
      <c r="G417" s="87">
        <f t="shared" si="39"/>
        <v>40</v>
      </c>
    </row>
    <row r="418" spans="1:8" x14ac:dyDescent="0.2">
      <c r="A418" s="15">
        <f t="shared" si="40"/>
        <v>9</v>
      </c>
      <c r="B418" s="15">
        <v>312</v>
      </c>
      <c r="C418" s="87">
        <f t="shared" si="36"/>
        <v>36</v>
      </c>
      <c r="D418" s="87">
        <f t="shared" si="35"/>
        <v>276</v>
      </c>
      <c r="E418" s="158">
        <f t="shared" si="37"/>
        <v>34.666666666666664</v>
      </c>
      <c r="F418" s="158">
        <f t="shared" si="38"/>
        <v>30.666666666666668</v>
      </c>
      <c r="G418" s="87">
        <f t="shared" si="39"/>
        <v>44</v>
      </c>
    </row>
    <row r="419" spans="1:8" ht="17" thickBot="1" x14ac:dyDescent="0.25"/>
    <row r="420" spans="1:8" x14ac:dyDescent="0.2">
      <c r="A420" s="5" t="s">
        <v>1296</v>
      </c>
      <c r="B420" s="6"/>
      <c r="C420" s="6"/>
      <c r="D420" s="6"/>
      <c r="E420" s="6"/>
      <c r="F420" s="6"/>
      <c r="G420" s="6"/>
      <c r="H420" s="7"/>
    </row>
    <row r="421" spans="1:8" ht="17" thickBot="1" x14ac:dyDescent="0.25">
      <c r="A421" s="10" t="s">
        <v>1297</v>
      </c>
      <c r="B421" s="11"/>
      <c r="C421" s="11"/>
      <c r="D421" s="11"/>
      <c r="E421" s="11"/>
      <c r="F421" s="11"/>
      <c r="G421" s="11"/>
      <c r="H421" s="13"/>
    </row>
    <row r="423" spans="1:8" x14ac:dyDescent="0.2">
      <c r="A423" s="15" t="s">
        <v>1130</v>
      </c>
      <c r="B423" s="15" t="s">
        <v>1293</v>
      </c>
      <c r="C423" s="124"/>
      <c r="D423" s="124"/>
      <c r="E423" s="124" t="s">
        <v>146</v>
      </c>
      <c r="F423" s="124" t="s">
        <v>1121</v>
      </c>
      <c r="G423" s="124"/>
    </row>
    <row r="424" spans="1:8" x14ac:dyDescent="0.2">
      <c r="A424" s="15" t="s">
        <v>1294</v>
      </c>
      <c r="B424" s="15" t="s">
        <v>1295</v>
      </c>
      <c r="C424" s="124" t="s">
        <v>1120</v>
      </c>
      <c r="D424" s="124" t="s">
        <v>1121</v>
      </c>
      <c r="E424" s="124" t="s">
        <v>1131</v>
      </c>
      <c r="F424" s="124" t="s">
        <v>1131</v>
      </c>
      <c r="G424" s="124" t="s">
        <v>236</v>
      </c>
    </row>
    <row r="425" spans="1:8" x14ac:dyDescent="0.2">
      <c r="A425" s="15" t="s">
        <v>1105</v>
      </c>
      <c r="B425" s="15" t="s">
        <v>1132</v>
      </c>
      <c r="C425" s="124" t="s">
        <v>1101</v>
      </c>
      <c r="D425" s="124" t="s">
        <v>1103</v>
      </c>
      <c r="E425" s="124" t="s">
        <v>1133</v>
      </c>
      <c r="F425" s="124" t="s">
        <v>1134</v>
      </c>
      <c r="G425" s="124" t="s">
        <v>1111</v>
      </c>
    </row>
    <row r="426" spans="1:8" x14ac:dyDescent="0.2">
      <c r="A426" s="15">
        <v>0</v>
      </c>
      <c r="B426" s="15">
        <v>36</v>
      </c>
      <c r="C426" s="87">
        <f>B426</f>
        <v>36</v>
      </c>
      <c r="D426" s="87">
        <f>B426-C426</f>
        <v>0</v>
      </c>
      <c r="E426" s="87" t="s">
        <v>1303</v>
      </c>
      <c r="F426" s="87" t="s">
        <v>1303</v>
      </c>
      <c r="G426" s="87" t="s">
        <v>1303</v>
      </c>
    </row>
    <row r="427" spans="1:8" x14ac:dyDescent="0.2">
      <c r="A427" s="15">
        <v>1</v>
      </c>
      <c r="B427" s="15">
        <v>66</v>
      </c>
      <c r="C427" s="87">
        <f>C426</f>
        <v>36</v>
      </c>
      <c r="D427" s="87">
        <f t="shared" ref="D427:D435" si="41">B427-C427</f>
        <v>30</v>
      </c>
      <c r="E427" s="87">
        <f>B427/A427</f>
        <v>66</v>
      </c>
      <c r="F427" s="87">
        <f>D427/A427</f>
        <v>30</v>
      </c>
      <c r="G427" s="87">
        <f>D427-D426</f>
        <v>30</v>
      </c>
    </row>
    <row r="428" spans="1:8" x14ac:dyDescent="0.2">
      <c r="A428" s="15">
        <v>2</v>
      </c>
      <c r="B428" s="15">
        <v>88</v>
      </c>
      <c r="C428" s="87">
        <f t="shared" ref="C428:C435" si="42">C427</f>
        <v>36</v>
      </c>
      <c r="D428" s="87">
        <f t="shared" si="41"/>
        <v>52</v>
      </c>
      <c r="E428" s="87">
        <f t="shared" ref="E428:E435" si="43">B428/A428</f>
        <v>44</v>
      </c>
      <c r="F428" s="87">
        <f t="shared" ref="F428:F435" si="44">D428/A428</f>
        <v>26</v>
      </c>
      <c r="G428" s="87">
        <f t="shared" ref="G428:G435" si="45">D428-D427</f>
        <v>22</v>
      </c>
    </row>
    <row r="429" spans="1:8" x14ac:dyDescent="0.2">
      <c r="A429" s="15">
        <v>3</v>
      </c>
      <c r="B429" s="15">
        <v>108</v>
      </c>
      <c r="C429" s="87">
        <f t="shared" si="42"/>
        <v>36</v>
      </c>
      <c r="D429" s="87">
        <f t="shared" si="41"/>
        <v>72</v>
      </c>
      <c r="E429" s="87">
        <f t="shared" si="43"/>
        <v>36</v>
      </c>
      <c r="F429" s="87">
        <f t="shared" si="44"/>
        <v>24</v>
      </c>
      <c r="G429" s="87">
        <f t="shared" si="45"/>
        <v>20</v>
      </c>
    </row>
    <row r="430" spans="1:8" x14ac:dyDescent="0.2">
      <c r="A430" s="15">
        <f>A429+1</f>
        <v>4</v>
      </c>
      <c r="B430" s="15">
        <v>132</v>
      </c>
      <c r="C430" s="87">
        <f t="shared" si="42"/>
        <v>36</v>
      </c>
      <c r="D430" s="87">
        <f t="shared" si="41"/>
        <v>96</v>
      </c>
      <c r="E430" s="87">
        <f t="shared" si="43"/>
        <v>33</v>
      </c>
      <c r="F430" s="87">
        <f t="shared" si="44"/>
        <v>24</v>
      </c>
      <c r="G430" s="87">
        <f t="shared" si="45"/>
        <v>24</v>
      </c>
    </row>
    <row r="431" spans="1:8" x14ac:dyDescent="0.2">
      <c r="A431" s="15">
        <f t="shared" ref="A431:A435" si="46">A430+1</f>
        <v>5</v>
      </c>
      <c r="B431" s="15">
        <v>160</v>
      </c>
      <c r="C431" s="87">
        <f t="shared" si="42"/>
        <v>36</v>
      </c>
      <c r="D431" s="87">
        <f t="shared" si="41"/>
        <v>124</v>
      </c>
      <c r="E431" s="87">
        <f t="shared" si="43"/>
        <v>32</v>
      </c>
      <c r="F431" s="87">
        <f t="shared" si="44"/>
        <v>24.8</v>
      </c>
      <c r="G431" s="87">
        <f t="shared" si="45"/>
        <v>28</v>
      </c>
    </row>
    <row r="432" spans="1:8" x14ac:dyDescent="0.2">
      <c r="A432" s="15">
        <f t="shared" si="46"/>
        <v>6</v>
      </c>
      <c r="B432" s="15">
        <v>192</v>
      </c>
      <c r="C432" s="87">
        <f t="shared" si="42"/>
        <v>36</v>
      </c>
      <c r="D432" s="87">
        <f t="shared" si="41"/>
        <v>156</v>
      </c>
      <c r="E432" s="87">
        <f t="shared" si="43"/>
        <v>32</v>
      </c>
      <c r="F432" s="87">
        <f t="shared" si="44"/>
        <v>26</v>
      </c>
      <c r="G432" s="87">
        <f t="shared" si="45"/>
        <v>32</v>
      </c>
    </row>
    <row r="433" spans="1:8" x14ac:dyDescent="0.2">
      <c r="A433" s="15">
        <f t="shared" si="46"/>
        <v>7</v>
      </c>
      <c r="B433" s="15">
        <v>228</v>
      </c>
      <c r="C433" s="87">
        <f t="shared" si="42"/>
        <v>36</v>
      </c>
      <c r="D433" s="87">
        <f t="shared" si="41"/>
        <v>192</v>
      </c>
      <c r="E433" s="158">
        <f t="shared" si="43"/>
        <v>32.571428571428569</v>
      </c>
      <c r="F433" s="158">
        <f t="shared" si="44"/>
        <v>27.428571428571427</v>
      </c>
      <c r="G433" s="87">
        <f t="shared" si="45"/>
        <v>36</v>
      </c>
    </row>
    <row r="434" spans="1:8" x14ac:dyDescent="0.2">
      <c r="A434" s="15">
        <f t="shared" si="46"/>
        <v>8</v>
      </c>
      <c r="B434" s="15">
        <v>268</v>
      </c>
      <c r="C434" s="87">
        <f t="shared" si="42"/>
        <v>36</v>
      </c>
      <c r="D434" s="87">
        <f t="shared" si="41"/>
        <v>232</v>
      </c>
      <c r="E434" s="87">
        <f t="shared" si="43"/>
        <v>33.5</v>
      </c>
      <c r="F434" s="87">
        <f t="shared" si="44"/>
        <v>29</v>
      </c>
      <c r="G434" s="87">
        <f t="shared" si="45"/>
        <v>40</v>
      </c>
    </row>
    <row r="435" spans="1:8" x14ac:dyDescent="0.2">
      <c r="A435" s="15">
        <f t="shared" si="46"/>
        <v>9</v>
      </c>
      <c r="B435" s="15">
        <v>312</v>
      </c>
      <c r="C435" s="87">
        <f t="shared" si="42"/>
        <v>36</v>
      </c>
      <c r="D435" s="87">
        <f t="shared" si="41"/>
        <v>276</v>
      </c>
      <c r="E435" s="158">
        <f t="shared" si="43"/>
        <v>34.666666666666664</v>
      </c>
      <c r="F435" s="158">
        <f t="shared" si="44"/>
        <v>30.666666666666668</v>
      </c>
      <c r="G435" s="87">
        <f t="shared" si="45"/>
        <v>44</v>
      </c>
    </row>
    <row r="436" spans="1:8" x14ac:dyDescent="0.2">
      <c r="A436" s="3"/>
      <c r="B436" s="3"/>
    </row>
    <row r="437" spans="1:8" x14ac:dyDescent="0.2">
      <c r="E437" s="124" t="s">
        <v>1133</v>
      </c>
      <c r="F437" s="124" t="s">
        <v>1134</v>
      </c>
    </row>
    <row r="438" spans="1:8" x14ac:dyDescent="0.2">
      <c r="D438" s="1" t="s">
        <v>1304</v>
      </c>
      <c r="E438" s="28">
        <f>MIN(E427:E435)</f>
        <v>32</v>
      </c>
      <c r="F438" s="19">
        <f>MIN(F427:F435)</f>
        <v>24</v>
      </c>
    </row>
    <row r="440" spans="1:8" x14ac:dyDescent="0.2">
      <c r="A440" s="1" t="s">
        <v>1305</v>
      </c>
    </row>
    <row r="441" spans="1:8" x14ac:dyDescent="0.2">
      <c r="A441" s="1" t="s">
        <v>1306</v>
      </c>
    </row>
    <row r="442" spans="1:8" x14ac:dyDescent="0.2">
      <c r="A442" s="1" t="s">
        <v>1307</v>
      </c>
    </row>
    <row r="443" spans="1:8" ht="17" thickBot="1" x14ac:dyDescent="0.25"/>
    <row r="444" spans="1:8" x14ac:dyDescent="0.2">
      <c r="A444" s="5" t="s">
        <v>1298</v>
      </c>
      <c r="B444" s="6"/>
      <c r="C444" s="6"/>
      <c r="D444" s="6"/>
      <c r="E444" s="6"/>
      <c r="F444" s="6"/>
      <c r="G444" s="6"/>
      <c r="H444" s="7"/>
    </row>
    <row r="445" spans="1:8" ht="17" thickBot="1" x14ac:dyDescent="0.25">
      <c r="A445" s="10" t="s">
        <v>1297</v>
      </c>
      <c r="B445" s="11"/>
      <c r="C445" s="11"/>
      <c r="D445" s="11"/>
      <c r="E445" s="11"/>
      <c r="F445" s="11"/>
      <c r="G445" s="11"/>
      <c r="H445" s="13"/>
    </row>
    <row r="447" spans="1:8" x14ac:dyDescent="0.2">
      <c r="A447" s="15" t="s">
        <v>1130</v>
      </c>
      <c r="B447" s="15" t="s">
        <v>1293</v>
      </c>
      <c r="C447" s="124"/>
      <c r="D447" s="124"/>
      <c r="E447" s="124" t="s">
        <v>146</v>
      </c>
      <c r="F447" s="124" t="s">
        <v>1121</v>
      </c>
      <c r="G447" s="124"/>
    </row>
    <row r="448" spans="1:8" x14ac:dyDescent="0.2">
      <c r="A448" s="15" t="s">
        <v>1294</v>
      </c>
      <c r="B448" s="15" t="s">
        <v>1295</v>
      </c>
      <c r="C448" s="124" t="s">
        <v>1120</v>
      </c>
      <c r="D448" s="124" t="s">
        <v>1121</v>
      </c>
      <c r="E448" s="124" t="s">
        <v>1131</v>
      </c>
      <c r="F448" s="124" t="s">
        <v>1131</v>
      </c>
      <c r="G448" s="124" t="s">
        <v>236</v>
      </c>
    </row>
    <row r="449" spans="1:7" x14ac:dyDescent="0.2">
      <c r="A449" s="15" t="s">
        <v>1105</v>
      </c>
      <c r="B449" s="15" t="s">
        <v>1132</v>
      </c>
      <c r="C449" s="124" t="s">
        <v>1101</v>
      </c>
      <c r="D449" s="124" t="s">
        <v>1103</v>
      </c>
      <c r="E449" s="124" t="s">
        <v>1133</v>
      </c>
      <c r="F449" s="124" t="s">
        <v>1134</v>
      </c>
      <c r="G449" s="124" t="s">
        <v>1111</v>
      </c>
    </row>
    <row r="450" spans="1:7" x14ac:dyDescent="0.2">
      <c r="A450" s="15">
        <v>0</v>
      </c>
      <c r="B450" s="15">
        <v>36</v>
      </c>
      <c r="C450" s="87">
        <f>B450</f>
        <v>36</v>
      </c>
      <c r="D450" s="87">
        <f>B450-C450</f>
        <v>0</v>
      </c>
      <c r="E450" s="87" t="s">
        <v>1303</v>
      </c>
      <c r="F450" s="87" t="s">
        <v>1303</v>
      </c>
      <c r="G450" s="87" t="s">
        <v>1303</v>
      </c>
    </row>
    <row r="451" spans="1:7" x14ac:dyDescent="0.2">
      <c r="A451" s="15">
        <v>1</v>
      </c>
      <c r="B451" s="15">
        <v>66</v>
      </c>
      <c r="C451" s="87">
        <f>C450</f>
        <v>36</v>
      </c>
      <c r="D451" s="87">
        <f t="shared" ref="D451:D459" si="47">B451-C451</f>
        <v>30</v>
      </c>
      <c r="E451" s="87">
        <f>B451/A451</f>
        <v>66</v>
      </c>
      <c r="F451" s="87">
        <f>D451/A451</f>
        <v>30</v>
      </c>
      <c r="G451" s="87">
        <f>D451-D450</f>
        <v>30</v>
      </c>
    </row>
    <row r="452" spans="1:7" x14ac:dyDescent="0.2">
      <c r="A452" s="15">
        <v>2</v>
      </c>
      <c r="B452" s="15">
        <v>88</v>
      </c>
      <c r="C452" s="87">
        <f t="shared" ref="C452:C459" si="48">C451</f>
        <v>36</v>
      </c>
      <c r="D452" s="87">
        <f t="shared" si="47"/>
        <v>52</v>
      </c>
      <c r="E452" s="87">
        <f t="shared" ref="E452:E459" si="49">B452/A452</f>
        <v>44</v>
      </c>
      <c r="F452" s="87">
        <f t="shared" ref="F452:F459" si="50">D452/A452</f>
        <v>26</v>
      </c>
      <c r="G452" s="87">
        <f t="shared" ref="G452:G459" si="51">D452-D451</f>
        <v>22</v>
      </c>
    </row>
    <row r="453" spans="1:7" x14ac:dyDescent="0.2">
      <c r="A453" s="15">
        <v>3</v>
      </c>
      <c r="B453" s="15">
        <v>108</v>
      </c>
      <c r="C453" s="87">
        <f t="shared" si="48"/>
        <v>36</v>
      </c>
      <c r="D453" s="87">
        <f t="shared" si="47"/>
        <v>72</v>
      </c>
      <c r="E453" s="87">
        <f t="shared" si="49"/>
        <v>36</v>
      </c>
      <c r="F453" s="87">
        <f t="shared" si="50"/>
        <v>24</v>
      </c>
      <c r="G453" s="87">
        <f t="shared" si="51"/>
        <v>20</v>
      </c>
    </row>
    <row r="454" spans="1:7" x14ac:dyDescent="0.2">
      <c r="A454" s="159">
        <f>A453+1</f>
        <v>4</v>
      </c>
      <c r="B454" s="15">
        <v>132</v>
      </c>
      <c r="C454" s="87">
        <f t="shared" si="48"/>
        <v>36</v>
      </c>
      <c r="D454" s="87">
        <f t="shared" si="47"/>
        <v>96</v>
      </c>
      <c r="E454" s="87">
        <f t="shared" si="49"/>
        <v>33</v>
      </c>
      <c r="F454" s="87">
        <f t="shared" si="50"/>
        <v>24</v>
      </c>
      <c r="G454" s="92">
        <f t="shared" si="51"/>
        <v>24</v>
      </c>
    </row>
    <row r="455" spans="1:7" x14ac:dyDescent="0.2">
      <c r="A455" s="15">
        <f t="shared" ref="A455:A459" si="52">A454+1</f>
        <v>5</v>
      </c>
      <c r="B455" s="15">
        <v>160</v>
      </c>
      <c r="C455" s="87">
        <f t="shared" si="48"/>
        <v>36</v>
      </c>
      <c r="D455" s="87">
        <f t="shared" si="47"/>
        <v>124</v>
      </c>
      <c r="E455" s="87">
        <f t="shared" si="49"/>
        <v>32</v>
      </c>
      <c r="F455" s="87">
        <f t="shared" si="50"/>
        <v>24.8</v>
      </c>
      <c r="G455" s="87">
        <f t="shared" si="51"/>
        <v>28</v>
      </c>
    </row>
    <row r="456" spans="1:7" x14ac:dyDescent="0.2">
      <c r="A456" s="15">
        <f t="shared" si="52"/>
        <v>6</v>
      </c>
      <c r="B456" s="15">
        <v>192</v>
      </c>
      <c r="C456" s="87">
        <f t="shared" si="48"/>
        <v>36</v>
      </c>
      <c r="D456" s="87">
        <f t="shared" si="47"/>
        <v>156</v>
      </c>
      <c r="E456" s="87">
        <f t="shared" si="49"/>
        <v>32</v>
      </c>
      <c r="F456" s="87">
        <f t="shared" si="50"/>
        <v>26</v>
      </c>
      <c r="G456" s="87">
        <f t="shared" si="51"/>
        <v>32</v>
      </c>
    </row>
    <row r="457" spans="1:7" x14ac:dyDescent="0.2">
      <c r="A457" s="15">
        <f t="shared" si="52"/>
        <v>7</v>
      </c>
      <c r="B457" s="15">
        <v>228</v>
      </c>
      <c r="C457" s="87">
        <f t="shared" si="48"/>
        <v>36</v>
      </c>
      <c r="D457" s="87">
        <f t="shared" si="47"/>
        <v>192</v>
      </c>
      <c r="E457" s="158">
        <f t="shared" si="49"/>
        <v>32.571428571428569</v>
      </c>
      <c r="F457" s="158">
        <f t="shared" si="50"/>
        <v>27.428571428571427</v>
      </c>
      <c r="G457" s="87">
        <f t="shared" si="51"/>
        <v>36</v>
      </c>
    </row>
    <row r="458" spans="1:7" x14ac:dyDescent="0.2">
      <c r="A458" s="15">
        <f t="shared" si="52"/>
        <v>8</v>
      </c>
      <c r="B458" s="15">
        <v>268</v>
      </c>
      <c r="C458" s="87">
        <f t="shared" si="48"/>
        <v>36</v>
      </c>
      <c r="D458" s="87">
        <f t="shared" si="47"/>
        <v>232</v>
      </c>
      <c r="E458" s="87">
        <f t="shared" si="49"/>
        <v>33.5</v>
      </c>
      <c r="F458" s="87">
        <f t="shared" si="50"/>
        <v>29</v>
      </c>
      <c r="G458" s="87">
        <f t="shared" si="51"/>
        <v>40</v>
      </c>
    </row>
    <row r="459" spans="1:7" x14ac:dyDescent="0.2">
      <c r="A459" s="15">
        <f t="shared" si="52"/>
        <v>9</v>
      </c>
      <c r="B459" s="15">
        <v>312</v>
      </c>
      <c r="C459" s="87">
        <f t="shared" si="48"/>
        <v>36</v>
      </c>
      <c r="D459" s="87">
        <f t="shared" si="47"/>
        <v>276</v>
      </c>
      <c r="E459" s="158">
        <f t="shared" si="49"/>
        <v>34.666666666666664</v>
      </c>
      <c r="F459" s="158">
        <f t="shared" si="50"/>
        <v>30.666666666666668</v>
      </c>
      <c r="G459" s="87">
        <f t="shared" si="51"/>
        <v>44</v>
      </c>
    </row>
    <row r="460" spans="1:7" x14ac:dyDescent="0.2">
      <c r="A460" s="3"/>
      <c r="B460" s="3"/>
    </row>
    <row r="461" spans="1:7" x14ac:dyDescent="0.2">
      <c r="E461" s="124" t="s">
        <v>1133</v>
      </c>
      <c r="F461" s="124" t="s">
        <v>1134</v>
      </c>
    </row>
    <row r="462" spans="1:7" x14ac:dyDescent="0.2">
      <c r="D462" s="1" t="s">
        <v>1304</v>
      </c>
      <c r="E462" s="28">
        <f>MIN(E451:E459)</f>
        <v>32</v>
      </c>
      <c r="F462" s="19">
        <f>MIN(F451:F459)</f>
        <v>24</v>
      </c>
    </row>
    <row r="464" spans="1:7" x14ac:dyDescent="0.2">
      <c r="A464" s="1" t="s">
        <v>1308</v>
      </c>
    </row>
    <row r="465" spans="1:4" x14ac:dyDescent="0.2">
      <c r="A465" s="1" t="s">
        <v>1309</v>
      </c>
    </row>
    <row r="467" spans="1:4" x14ac:dyDescent="0.2">
      <c r="A467" s="1" t="s">
        <v>1310</v>
      </c>
    </row>
    <row r="468" spans="1:4" x14ac:dyDescent="0.2">
      <c r="A468" s="1" t="s">
        <v>1311</v>
      </c>
    </row>
    <row r="469" spans="1:4" x14ac:dyDescent="0.2">
      <c r="A469" s="1" t="s">
        <v>1312</v>
      </c>
    </row>
    <row r="471" spans="1:4" x14ac:dyDescent="0.2">
      <c r="A471" s="1" t="s">
        <v>1313</v>
      </c>
    </row>
    <row r="473" spans="1:4" x14ac:dyDescent="0.2">
      <c r="A473" s="4" t="s">
        <v>1314</v>
      </c>
    </row>
    <row r="474" spans="1:4" x14ac:dyDescent="0.2">
      <c r="A474" s="1" t="s">
        <v>1315</v>
      </c>
      <c r="C474" s="1">
        <f>A454*24</f>
        <v>96</v>
      </c>
    </row>
    <row r="475" spans="1:4" x14ac:dyDescent="0.2">
      <c r="A475" s="1" t="s">
        <v>1316</v>
      </c>
      <c r="C475" s="1">
        <f>D454</f>
        <v>96</v>
      </c>
    </row>
    <row r="476" spans="1:4" x14ac:dyDescent="0.2">
      <c r="A476" s="1" t="s">
        <v>1317</v>
      </c>
      <c r="C476" s="1">
        <f>C474-C475</f>
        <v>0</v>
      </c>
      <c r="D476" s="1" t="s">
        <v>1318</v>
      </c>
    </row>
    <row r="477" spans="1:4" x14ac:dyDescent="0.2">
      <c r="A477" s="1" t="s">
        <v>1102</v>
      </c>
      <c r="C477" s="1">
        <f>C450</f>
        <v>36</v>
      </c>
    </row>
    <row r="478" spans="1:4" x14ac:dyDescent="0.2">
      <c r="A478" s="1" t="s">
        <v>1319</v>
      </c>
      <c r="C478" s="1">
        <f>C476-C477</f>
        <v>-36</v>
      </c>
      <c r="D478" s="1" t="s">
        <v>1320</v>
      </c>
    </row>
    <row r="479" spans="1:4" x14ac:dyDescent="0.2">
      <c r="D479" s="1" t="s">
        <v>1321</v>
      </c>
    </row>
    <row r="480" spans="1:4" ht="17" thickBot="1" x14ac:dyDescent="0.25"/>
    <row r="481" spans="1:8" x14ac:dyDescent="0.2">
      <c r="A481" s="5" t="s">
        <v>1299</v>
      </c>
      <c r="B481" s="6"/>
      <c r="C481" s="6"/>
      <c r="D481" s="6"/>
      <c r="E481" s="6"/>
      <c r="F481" s="6"/>
      <c r="G481" s="6"/>
      <c r="H481" s="7"/>
    </row>
    <row r="482" spans="1:8" ht="17" thickBot="1" x14ac:dyDescent="0.25">
      <c r="A482" s="10" t="s">
        <v>1297</v>
      </c>
      <c r="B482" s="11"/>
      <c r="C482" s="11"/>
      <c r="D482" s="11"/>
      <c r="E482" s="11"/>
      <c r="F482" s="11"/>
      <c r="G482" s="11"/>
      <c r="H482" s="13"/>
    </row>
    <row r="484" spans="1:8" x14ac:dyDescent="0.2">
      <c r="A484" s="15" t="s">
        <v>1130</v>
      </c>
      <c r="B484" s="15" t="s">
        <v>1293</v>
      </c>
      <c r="C484" s="124"/>
      <c r="D484" s="124"/>
      <c r="E484" s="124" t="s">
        <v>146</v>
      </c>
      <c r="F484" s="124" t="s">
        <v>1121</v>
      </c>
      <c r="G484" s="124"/>
    </row>
    <row r="485" spans="1:8" x14ac:dyDescent="0.2">
      <c r="A485" s="15" t="s">
        <v>1294</v>
      </c>
      <c r="B485" s="15" t="s">
        <v>1295</v>
      </c>
      <c r="C485" s="124" t="s">
        <v>1120</v>
      </c>
      <c r="D485" s="124" t="s">
        <v>1121</v>
      </c>
      <c r="E485" s="124" t="s">
        <v>1131</v>
      </c>
      <c r="F485" s="124" t="s">
        <v>1131</v>
      </c>
      <c r="G485" s="124" t="s">
        <v>236</v>
      </c>
    </row>
    <row r="486" spans="1:8" x14ac:dyDescent="0.2">
      <c r="A486" s="15" t="s">
        <v>1105</v>
      </c>
      <c r="B486" s="15" t="s">
        <v>1132</v>
      </c>
      <c r="C486" s="124" t="s">
        <v>1101</v>
      </c>
      <c r="D486" s="124" t="s">
        <v>1103</v>
      </c>
      <c r="E486" s="124" t="s">
        <v>1133</v>
      </c>
      <c r="F486" s="124" t="s">
        <v>1134</v>
      </c>
      <c r="G486" s="124" t="s">
        <v>1111</v>
      </c>
    </row>
    <row r="487" spans="1:8" x14ac:dyDescent="0.2">
      <c r="A487" s="15">
        <v>0</v>
      </c>
      <c r="B487" s="15">
        <v>36</v>
      </c>
      <c r="C487" s="87">
        <f>B487</f>
        <v>36</v>
      </c>
      <c r="D487" s="87">
        <f>B487-C487</f>
        <v>0</v>
      </c>
      <c r="E487" s="87" t="s">
        <v>1303</v>
      </c>
      <c r="F487" s="87" t="s">
        <v>1303</v>
      </c>
      <c r="G487" s="87" t="s">
        <v>1303</v>
      </c>
    </row>
    <row r="488" spans="1:8" x14ac:dyDescent="0.2">
      <c r="A488" s="15">
        <v>1</v>
      </c>
      <c r="B488" s="15">
        <v>66</v>
      </c>
      <c r="C488" s="87">
        <f>C487</f>
        <v>36</v>
      </c>
      <c r="D488" s="87">
        <f t="shared" ref="D488:D496" si="53">B488-C488</f>
        <v>30</v>
      </c>
      <c r="E488" s="87">
        <f>B488/A488</f>
        <v>66</v>
      </c>
      <c r="F488" s="87">
        <f>D488/A488</f>
        <v>30</v>
      </c>
      <c r="G488" s="87">
        <f>D488-D487</f>
        <v>30</v>
      </c>
    </row>
    <row r="489" spans="1:8" x14ac:dyDescent="0.2">
      <c r="A489" s="15">
        <v>2</v>
      </c>
      <c r="B489" s="15">
        <v>88</v>
      </c>
      <c r="C489" s="87">
        <f t="shared" ref="C489:C496" si="54">C488</f>
        <v>36</v>
      </c>
      <c r="D489" s="87">
        <f t="shared" si="53"/>
        <v>52</v>
      </c>
      <c r="E489" s="87">
        <f t="shared" ref="E489:E496" si="55">B489/A489</f>
        <v>44</v>
      </c>
      <c r="F489" s="87">
        <f t="shared" ref="F489:F496" si="56">D489/A489</f>
        <v>26</v>
      </c>
      <c r="G489" s="87">
        <f t="shared" ref="G489:G496" si="57">D489-D488</f>
        <v>22</v>
      </c>
    </row>
    <row r="490" spans="1:8" x14ac:dyDescent="0.2">
      <c r="A490" s="15">
        <v>3</v>
      </c>
      <c r="B490" s="15">
        <v>108</v>
      </c>
      <c r="C490" s="87">
        <f t="shared" si="54"/>
        <v>36</v>
      </c>
      <c r="D490" s="87">
        <f t="shared" si="53"/>
        <v>72</v>
      </c>
      <c r="E490" s="87">
        <f t="shared" si="55"/>
        <v>36</v>
      </c>
      <c r="F490" s="87">
        <f t="shared" si="56"/>
        <v>24</v>
      </c>
      <c r="G490" s="87">
        <f t="shared" si="57"/>
        <v>20</v>
      </c>
    </row>
    <row r="491" spans="1:8" x14ac:dyDescent="0.2">
      <c r="A491" s="15">
        <f>A490+1</f>
        <v>4</v>
      </c>
      <c r="B491" s="15">
        <v>132</v>
      </c>
      <c r="C491" s="87">
        <f t="shared" si="54"/>
        <v>36</v>
      </c>
      <c r="D491" s="87">
        <f t="shared" si="53"/>
        <v>96</v>
      </c>
      <c r="E491" s="87">
        <f t="shared" si="55"/>
        <v>33</v>
      </c>
      <c r="F491" s="87">
        <f t="shared" si="56"/>
        <v>24</v>
      </c>
      <c r="G491" s="87">
        <f t="shared" si="57"/>
        <v>24</v>
      </c>
    </row>
    <row r="492" spans="1:8" x14ac:dyDescent="0.2">
      <c r="A492" s="15">
        <f t="shared" ref="A492:A496" si="58">A491+1</f>
        <v>5</v>
      </c>
      <c r="B492" s="15">
        <v>160</v>
      </c>
      <c r="C492" s="87">
        <f t="shared" si="54"/>
        <v>36</v>
      </c>
      <c r="D492" s="87">
        <f t="shared" si="53"/>
        <v>124</v>
      </c>
      <c r="E492" s="87">
        <f t="shared" si="55"/>
        <v>32</v>
      </c>
      <c r="F492" s="87">
        <f t="shared" si="56"/>
        <v>24.8</v>
      </c>
      <c r="G492" s="87">
        <f t="shared" si="57"/>
        <v>28</v>
      </c>
    </row>
    <row r="493" spans="1:8" x14ac:dyDescent="0.2">
      <c r="A493" s="15">
        <f t="shared" si="58"/>
        <v>6</v>
      </c>
      <c r="B493" s="15">
        <v>192</v>
      </c>
      <c r="C493" s="87">
        <f t="shared" si="54"/>
        <v>36</v>
      </c>
      <c r="D493" s="87">
        <f t="shared" si="53"/>
        <v>156</v>
      </c>
      <c r="E493" s="87">
        <f t="shared" si="55"/>
        <v>32</v>
      </c>
      <c r="F493" s="87">
        <f t="shared" si="56"/>
        <v>26</v>
      </c>
      <c r="G493" s="87">
        <f t="shared" si="57"/>
        <v>32</v>
      </c>
    </row>
    <row r="494" spans="1:8" x14ac:dyDescent="0.2">
      <c r="A494" s="15">
        <f t="shared" si="58"/>
        <v>7</v>
      </c>
      <c r="B494" s="15">
        <v>228</v>
      </c>
      <c r="C494" s="87">
        <f t="shared" si="54"/>
        <v>36</v>
      </c>
      <c r="D494" s="87">
        <f t="shared" si="53"/>
        <v>192</v>
      </c>
      <c r="E494" s="158">
        <f t="shared" si="55"/>
        <v>32.571428571428569</v>
      </c>
      <c r="F494" s="158">
        <f t="shared" si="56"/>
        <v>27.428571428571427</v>
      </c>
      <c r="G494" s="87">
        <f t="shared" si="57"/>
        <v>36</v>
      </c>
    </row>
    <row r="495" spans="1:8" x14ac:dyDescent="0.2">
      <c r="A495" s="157">
        <f t="shared" si="58"/>
        <v>8</v>
      </c>
      <c r="B495" s="15">
        <v>268</v>
      </c>
      <c r="C495" s="87">
        <f t="shared" si="54"/>
        <v>36</v>
      </c>
      <c r="D495" s="87">
        <f t="shared" si="53"/>
        <v>232</v>
      </c>
      <c r="E495" s="87">
        <f t="shared" si="55"/>
        <v>33.5</v>
      </c>
      <c r="F495" s="87">
        <f t="shared" si="56"/>
        <v>29</v>
      </c>
      <c r="G495" s="160">
        <f t="shared" si="57"/>
        <v>40</v>
      </c>
    </row>
    <row r="496" spans="1:8" x14ac:dyDescent="0.2">
      <c r="A496" s="15">
        <f t="shared" si="58"/>
        <v>9</v>
      </c>
      <c r="B496" s="15">
        <v>312</v>
      </c>
      <c r="C496" s="87">
        <f t="shared" si="54"/>
        <v>36</v>
      </c>
      <c r="D496" s="87">
        <f t="shared" si="53"/>
        <v>276</v>
      </c>
      <c r="E496" s="158">
        <f t="shared" si="55"/>
        <v>34.666666666666664</v>
      </c>
      <c r="F496" s="158">
        <f t="shared" si="56"/>
        <v>30.666666666666668</v>
      </c>
      <c r="G496" s="87">
        <f t="shared" si="57"/>
        <v>44</v>
      </c>
    </row>
    <row r="497" spans="1:6" x14ac:dyDescent="0.2">
      <c r="A497" s="3"/>
      <c r="B497" s="3"/>
    </row>
    <row r="498" spans="1:6" x14ac:dyDescent="0.2">
      <c r="E498" s="124" t="s">
        <v>1133</v>
      </c>
      <c r="F498" s="124" t="s">
        <v>1134</v>
      </c>
    </row>
    <row r="499" spans="1:6" x14ac:dyDescent="0.2">
      <c r="D499" s="1" t="s">
        <v>1304</v>
      </c>
      <c r="E499" s="28">
        <f>MIN(E488:E496)</f>
        <v>32</v>
      </c>
      <c r="F499" s="19">
        <f>MIN(F488:F496)</f>
        <v>24</v>
      </c>
    </row>
    <row r="501" spans="1:6" x14ac:dyDescent="0.2">
      <c r="A501" s="1" t="s">
        <v>1322</v>
      </c>
    </row>
    <row r="502" spans="1:6" x14ac:dyDescent="0.2">
      <c r="A502" s="1" t="s">
        <v>1323</v>
      </c>
    </row>
    <row r="503" spans="1:6" x14ac:dyDescent="0.2">
      <c r="A503" s="1" t="s">
        <v>1324</v>
      </c>
    </row>
    <row r="504" spans="1:6" x14ac:dyDescent="0.2">
      <c r="A504" s="1" t="s">
        <v>1325</v>
      </c>
    </row>
    <row r="505" spans="1:6" x14ac:dyDescent="0.2">
      <c r="A505" s="1" t="s">
        <v>1326</v>
      </c>
    </row>
    <row r="507" spans="1:6" x14ac:dyDescent="0.2">
      <c r="A507" s="1" t="s">
        <v>1327</v>
      </c>
    </row>
    <row r="509" spans="1:6" x14ac:dyDescent="0.2">
      <c r="A509" s="4" t="s">
        <v>1314</v>
      </c>
    </row>
    <row r="510" spans="1:6" x14ac:dyDescent="0.2">
      <c r="A510" s="1" t="s">
        <v>1315</v>
      </c>
      <c r="C510" s="1">
        <f>A495*42</f>
        <v>336</v>
      </c>
    </row>
    <row r="511" spans="1:6" x14ac:dyDescent="0.2">
      <c r="A511" s="1" t="s">
        <v>1316</v>
      </c>
      <c r="C511" s="1">
        <f>D495</f>
        <v>232</v>
      </c>
    </row>
    <row r="512" spans="1:6" x14ac:dyDescent="0.2">
      <c r="A512" s="1" t="s">
        <v>1317</v>
      </c>
      <c r="C512" s="1">
        <f>C510-C511</f>
        <v>104</v>
      </c>
      <c r="D512" s="1" t="s">
        <v>1318</v>
      </c>
    </row>
    <row r="513" spans="1:8" x14ac:dyDescent="0.2">
      <c r="A513" s="1" t="s">
        <v>1102</v>
      </c>
      <c r="C513" s="1">
        <f>C487</f>
        <v>36</v>
      </c>
    </row>
    <row r="514" spans="1:8" x14ac:dyDescent="0.2">
      <c r="A514" s="1" t="s">
        <v>1328</v>
      </c>
      <c r="C514" s="1">
        <f>C512-C513</f>
        <v>68</v>
      </c>
      <c r="D514" s="1" t="s">
        <v>1320</v>
      </c>
    </row>
    <row r="515" spans="1:8" x14ac:dyDescent="0.2">
      <c r="D515" s="1" t="s">
        <v>1321</v>
      </c>
    </row>
    <row r="516" spans="1:8" ht="17" thickBot="1" x14ac:dyDescent="0.25"/>
    <row r="517" spans="1:8" ht="17" thickBot="1" x14ac:dyDescent="0.25">
      <c r="A517" s="73" t="s">
        <v>1329</v>
      </c>
      <c r="B517" s="51"/>
      <c r="C517" s="51"/>
      <c r="D517" s="51"/>
      <c r="E517" s="51"/>
      <c r="F517" s="51"/>
      <c r="G517" s="51"/>
      <c r="H517" s="52"/>
    </row>
    <row r="520" spans="1:8" x14ac:dyDescent="0.2">
      <c r="C520" s="44" t="s">
        <v>1111</v>
      </c>
    </row>
    <row r="521" spans="1:8" x14ac:dyDescent="0.2">
      <c r="F521" s="3" t="s">
        <v>1231</v>
      </c>
    </row>
    <row r="533" spans="1:1" x14ac:dyDescent="0.2">
      <c r="A533" s="1" t="s">
        <v>1105</v>
      </c>
    </row>
  </sheetData>
  <mergeCells count="6">
    <mergeCell ref="A258:H258"/>
    <mergeCell ref="A370:H370"/>
    <mergeCell ref="E150:F150"/>
    <mergeCell ref="C150:D150"/>
    <mergeCell ref="C323:D323"/>
    <mergeCell ref="E323:F323"/>
  </mergeCells>
  <pageMargins left="0.7" right="0.7" top="0.75" bottom="0.75" header="0.3" footer="0.3"/>
  <pageSetup paperSize="9" orientation="portrait" horizontalDpi="0" verticalDpi="0"/>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91663-2D7C-A843-9C22-F2851B4B2793}">
  <dimension ref="A1:K509"/>
  <sheetViews>
    <sheetView rightToLeft="1" topLeftCell="A129" zoomScale="258" zoomScaleNormal="340" workbookViewId="0">
      <selection activeCell="F494" sqref="F494"/>
    </sheetView>
  </sheetViews>
  <sheetFormatPr baseColWidth="10" defaultColWidth="11" defaultRowHeight="16" x14ac:dyDescent="0.2"/>
  <cols>
    <col min="1" max="1" width="11.83203125" customWidth="1"/>
  </cols>
  <sheetData>
    <row r="1" spans="1:8" s="1" customFormat="1" x14ac:dyDescent="0.2">
      <c r="A1" s="4" t="s">
        <v>2440</v>
      </c>
      <c r="B1" s="4"/>
      <c r="C1" s="4"/>
      <c r="D1" s="4"/>
      <c r="E1" s="4"/>
      <c r="F1" s="4"/>
      <c r="G1" s="14"/>
      <c r="H1" s="141">
        <v>45650</v>
      </c>
    </row>
    <row r="2" spans="1:8" ht="17" thickBot="1" x14ac:dyDescent="0.25"/>
    <row r="3" spans="1:8" ht="17" thickBot="1" x14ac:dyDescent="0.25">
      <c r="A3" s="163" t="s">
        <v>1330</v>
      </c>
      <c r="B3" s="164"/>
      <c r="C3" s="164"/>
      <c r="D3" s="164"/>
      <c r="E3" s="164"/>
      <c r="F3" s="164"/>
      <c r="G3" s="164"/>
      <c r="H3" s="165"/>
    </row>
    <row r="5" spans="1:8" s="1" customFormat="1" x14ac:dyDescent="0.2">
      <c r="A5" s="1" t="s">
        <v>2441</v>
      </c>
    </row>
    <row r="7" spans="1:8" s="1" customFormat="1" x14ac:dyDescent="0.2">
      <c r="A7" s="1" t="s">
        <v>2442</v>
      </c>
    </row>
    <row r="8" spans="1:8" s="1" customFormat="1" x14ac:dyDescent="0.2">
      <c r="A8" s="1" t="s">
        <v>1331</v>
      </c>
    </row>
    <row r="9" spans="1:8" s="1" customFormat="1" x14ac:dyDescent="0.2">
      <c r="A9" s="1" t="s">
        <v>1332</v>
      </c>
    </row>
    <row r="11" spans="1:8" x14ac:dyDescent="0.2">
      <c r="F11" s="1" t="s">
        <v>1333</v>
      </c>
    </row>
    <row r="12" spans="1:8" x14ac:dyDescent="0.2">
      <c r="A12" s="3"/>
      <c r="B12" s="3"/>
      <c r="C12" s="3"/>
      <c r="D12" s="3"/>
      <c r="E12" s="3"/>
      <c r="F12" s="3" t="s">
        <v>1113</v>
      </c>
    </row>
    <row r="13" spans="1:8" x14ac:dyDescent="0.2">
      <c r="A13" s="3"/>
      <c r="B13" s="3"/>
      <c r="C13" s="3"/>
      <c r="D13" s="3"/>
      <c r="E13" s="3"/>
      <c r="F13" s="3"/>
    </row>
    <row r="14" spans="1:8" x14ac:dyDescent="0.2">
      <c r="A14" s="3"/>
      <c r="B14" s="3"/>
      <c r="C14" s="3"/>
      <c r="D14" s="3"/>
      <c r="E14" s="3"/>
      <c r="F14" s="3"/>
    </row>
    <row r="15" spans="1:8" x14ac:dyDescent="0.2">
      <c r="A15" s="3"/>
      <c r="B15" s="3"/>
      <c r="C15" s="3"/>
      <c r="D15" s="3"/>
      <c r="E15" s="3"/>
      <c r="F15" s="3"/>
    </row>
    <row r="16" spans="1:8" x14ac:dyDescent="0.2">
      <c r="A16" s="3"/>
      <c r="B16" s="3"/>
      <c r="C16" s="3"/>
      <c r="D16" s="3"/>
      <c r="E16" s="3"/>
      <c r="F16" s="3"/>
    </row>
    <row r="17" spans="1:8" x14ac:dyDescent="0.2">
      <c r="A17" s="3"/>
      <c r="B17" s="3"/>
      <c r="C17" s="3"/>
      <c r="D17" s="3"/>
      <c r="E17" s="3"/>
      <c r="F17" s="3"/>
    </row>
    <row r="18" spans="1:8" x14ac:dyDescent="0.2">
      <c r="A18" s="3"/>
      <c r="B18" s="3"/>
      <c r="C18" s="3"/>
      <c r="D18" s="3"/>
      <c r="E18" s="3"/>
      <c r="F18" s="3"/>
    </row>
    <row r="19" spans="1:8" x14ac:dyDescent="0.2">
      <c r="A19" s="3"/>
      <c r="B19" s="3"/>
      <c r="C19" s="3"/>
      <c r="D19" s="3"/>
      <c r="E19" s="3"/>
      <c r="F19" s="3"/>
    </row>
    <row r="20" spans="1:8" x14ac:dyDescent="0.2">
      <c r="A20" s="3"/>
      <c r="B20" s="3"/>
      <c r="C20" s="3" t="s">
        <v>1334</v>
      </c>
      <c r="D20" s="3"/>
      <c r="E20" s="3"/>
      <c r="F20" s="3"/>
    </row>
    <row r="21" spans="1:8" x14ac:dyDescent="0.2">
      <c r="A21" s="3"/>
      <c r="B21" s="3"/>
      <c r="C21" s="3" t="s">
        <v>1335</v>
      </c>
      <c r="D21" s="3"/>
      <c r="E21" s="3"/>
      <c r="F21" s="3"/>
    </row>
    <row r="22" spans="1:8" x14ac:dyDescent="0.2">
      <c r="A22" s="3"/>
      <c r="B22" s="3"/>
      <c r="C22" s="3"/>
      <c r="D22" s="3"/>
      <c r="E22" s="3"/>
      <c r="F22" s="3"/>
    </row>
    <row r="23" spans="1:8" x14ac:dyDescent="0.2">
      <c r="A23" s="3"/>
      <c r="B23" s="3" t="s">
        <v>1105</v>
      </c>
      <c r="C23" s="3"/>
      <c r="D23" s="3"/>
      <c r="E23" s="3"/>
      <c r="F23" s="3"/>
    </row>
    <row r="24" spans="1:8" x14ac:dyDescent="0.2">
      <c r="A24" s="3"/>
      <c r="B24" s="3" t="s">
        <v>1336</v>
      </c>
      <c r="C24" s="3"/>
      <c r="D24" s="3"/>
      <c r="E24" s="3"/>
      <c r="F24" s="3"/>
    </row>
    <row r="25" spans="1:8" x14ac:dyDescent="0.2">
      <c r="A25" s="3"/>
      <c r="B25" s="3"/>
      <c r="C25" s="3"/>
      <c r="D25" s="3"/>
      <c r="E25" s="3"/>
      <c r="F25" s="3"/>
    </row>
    <row r="26" spans="1:8" ht="17" thickBot="1" x14ac:dyDescent="0.25">
      <c r="A26" s="3"/>
      <c r="B26" s="3"/>
      <c r="C26" s="3"/>
      <c r="D26" s="3"/>
      <c r="E26" s="3"/>
      <c r="F26" s="3"/>
    </row>
    <row r="27" spans="1:8" ht="17" thickBot="1" x14ac:dyDescent="0.25">
      <c r="A27" s="163" t="s">
        <v>1337</v>
      </c>
      <c r="B27" s="164"/>
      <c r="C27" s="164"/>
      <c r="D27" s="164"/>
      <c r="E27" s="164"/>
      <c r="F27" s="164"/>
      <c r="G27" s="164"/>
      <c r="H27" s="165"/>
    </row>
    <row r="29" spans="1:8" s="1" customFormat="1" x14ac:dyDescent="0.2">
      <c r="A29" s="1" t="s">
        <v>1338</v>
      </c>
    </row>
    <row r="30" spans="1:8" s="1" customFormat="1" x14ac:dyDescent="0.2">
      <c r="A30" s="1" t="s">
        <v>1339</v>
      </c>
    </row>
    <row r="31" spans="1:8" s="1" customFormat="1" x14ac:dyDescent="0.2">
      <c r="A31" s="1" t="s">
        <v>1340</v>
      </c>
    </row>
    <row r="32" spans="1:8" s="1" customFormat="1" x14ac:dyDescent="0.2">
      <c r="A32" s="1" t="s">
        <v>1341</v>
      </c>
    </row>
    <row r="33" spans="1:8" s="1" customFormat="1" x14ac:dyDescent="0.2">
      <c r="A33" s="1" t="s">
        <v>1342</v>
      </c>
    </row>
    <row r="34" spans="1:8" ht="17" thickBot="1" x14ac:dyDescent="0.25"/>
    <row r="35" spans="1:8" ht="17" thickBot="1" x14ac:dyDescent="0.25">
      <c r="A35" s="163" t="s">
        <v>1343</v>
      </c>
      <c r="B35" s="164"/>
      <c r="C35" s="164"/>
      <c r="D35" s="164"/>
      <c r="E35" s="164"/>
      <c r="F35" s="164"/>
      <c r="G35" s="164"/>
      <c r="H35" s="165"/>
    </row>
    <row r="37" spans="1:8" s="1" customFormat="1" x14ac:dyDescent="0.2">
      <c r="A37" s="1" t="s">
        <v>1344</v>
      </c>
    </row>
    <row r="38" spans="1:8" ht="17" thickBot="1" x14ac:dyDescent="0.25"/>
    <row r="39" spans="1:8" ht="17" thickBot="1" x14ac:dyDescent="0.25">
      <c r="A39" s="73" t="s">
        <v>1345</v>
      </c>
      <c r="B39" s="51" t="s">
        <v>1346</v>
      </c>
      <c r="C39" s="51"/>
      <c r="D39" s="51" t="s">
        <v>1347</v>
      </c>
      <c r="E39" s="52"/>
    </row>
    <row r="40" spans="1:8" x14ac:dyDescent="0.2">
      <c r="A40" s="350" t="s">
        <v>1348</v>
      </c>
      <c r="B40" s="6" t="s">
        <v>1349</v>
      </c>
      <c r="C40" s="6"/>
      <c r="D40" s="6" t="s">
        <v>1350</v>
      </c>
      <c r="E40" s="7"/>
    </row>
    <row r="41" spans="1:8" ht="17" thickBot="1" x14ac:dyDescent="0.25">
      <c r="A41" s="353"/>
      <c r="B41" s="11" t="s">
        <v>1351</v>
      </c>
      <c r="C41" s="11"/>
      <c r="D41" s="11" t="s">
        <v>1352</v>
      </c>
      <c r="E41" s="13"/>
    </row>
    <row r="42" spans="1:8" x14ac:dyDescent="0.2">
      <c r="A42" s="350" t="s">
        <v>1353</v>
      </c>
      <c r="B42" s="6" t="s">
        <v>1350</v>
      </c>
      <c r="C42" s="6"/>
      <c r="D42" s="6" t="s">
        <v>1349</v>
      </c>
      <c r="E42" s="7"/>
    </row>
    <row r="43" spans="1:8" ht="17" thickBot="1" x14ac:dyDescent="0.25">
      <c r="A43" s="353"/>
      <c r="B43" s="11" t="s">
        <v>1352</v>
      </c>
      <c r="C43" s="11"/>
      <c r="D43" s="11" t="s">
        <v>1351</v>
      </c>
      <c r="E43" s="13"/>
    </row>
    <row r="44" spans="1:8" ht="17" thickBot="1" x14ac:dyDescent="0.25">
      <c r="A44" s="38" t="s">
        <v>1354</v>
      </c>
      <c r="B44" s="51" t="s">
        <v>1355</v>
      </c>
      <c r="C44" s="51"/>
      <c r="D44" s="51" t="s">
        <v>1355</v>
      </c>
      <c r="E44" s="52"/>
    </row>
    <row r="46" spans="1:8" x14ac:dyDescent="0.2">
      <c r="A46" s="1" t="s">
        <v>1356</v>
      </c>
    </row>
    <row r="47" spans="1:8" x14ac:dyDescent="0.2">
      <c r="B47" s="1"/>
    </row>
    <row r="48" spans="1:8" x14ac:dyDescent="0.2">
      <c r="A48" s="77" t="s">
        <v>1357</v>
      </c>
      <c r="B48" s="3"/>
      <c r="C48" s="3"/>
      <c r="D48" s="3"/>
      <c r="E48" s="3"/>
      <c r="F48" s="3" t="s">
        <v>1113</v>
      </c>
    </row>
    <row r="49" spans="1:10" x14ac:dyDescent="0.2">
      <c r="A49" s="77" t="s">
        <v>2443</v>
      </c>
      <c r="B49" s="3"/>
      <c r="C49" s="3"/>
      <c r="D49" s="3"/>
      <c r="E49" s="3"/>
      <c r="F49" s="3"/>
      <c r="G49" s="1" t="s">
        <v>2445</v>
      </c>
      <c r="H49" s="1"/>
      <c r="I49" s="1"/>
      <c r="J49" s="1"/>
    </row>
    <row r="50" spans="1:10" x14ac:dyDescent="0.2">
      <c r="A50" s="77" t="s">
        <v>1359</v>
      </c>
      <c r="B50" s="3" t="s">
        <v>2444</v>
      </c>
      <c r="C50" s="3"/>
      <c r="D50" s="3"/>
      <c r="E50" s="3"/>
      <c r="F50" s="3"/>
      <c r="G50" s="1" t="s">
        <v>2446</v>
      </c>
      <c r="H50" s="1"/>
      <c r="I50" s="1"/>
      <c r="J50" s="1"/>
    </row>
    <row r="51" spans="1:10" x14ac:dyDescent="0.2">
      <c r="B51" s="3"/>
      <c r="C51" s="3"/>
      <c r="D51" s="3"/>
      <c r="E51" s="3"/>
      <c r="F51" s="3"/>
      <c r="G51" s="1" t="s">
        <v>2450</v>
      </c>
      <c r="H51" s="1"/>
      <c r="I51" s="1"/>
      <c r="J51" s="1"/>
    </row>
    <row r="52" spans="1:10" x14ac:dyDescent="0.2">
      <c r="B52" s="3"/>
      <c r="C52" s="3"/>
      <c r="D52" s="3"/>
      <c r="E52" s="3"/>
      <c r="F52" s="3"/>
      <c r="G52" s="1"/>
      <c r="H52" s="1"/>
      <c r="I52" s="1"/>
      <c r="J52" s="1"/>
    </row>
    <row r="53" spans="1:10" x14ac:dyDescent="0.2">
      <c r="B53" s="3"/>
      <c r="C53" s="3"/>
      <c r="D53" s="3"/>
      <c r="E53" s="3"/>
      <c r="F53" s="3"/>
      <c r="G53" s="1" t="s">
        <v>2447</v>
      </c>
      <c r="H53" s="1"/>
      <c r="I53" s="1"/>
      <c r="J53" s="1"/>
    </row>
    <row r="54" spans="1:10" x14ac:dyDescent="0.2">
      <c r="B54" s="3"/>
      <c r="C54" s="3"/>
      <c r="D54" s="3"/>
      <c r="E54" s="3"/>
      <c r="F54" s="3"/>
      <c r="G54" s="1"/>
      <c r="H54" s="1"/>
      <c r="I54" s="1"/>
      <c r="J54" s="1"/>
    </row>
    <row r="55" spans="1:10" x14ac:dyDescent="0.2">
      <c r="B55" s="3"/>
      <c r="C55" s="3"/>
      <c r="D55" s="3"/>
      <c r="E55" s="3"/>
      <c r="F55" s="3"/>
    </row>
    <row r="56" spans="1:10" x14ac:dyDescent="0.2">
      <c r="B56" s="3"/>
      <c r="C56" s="3"/>
      <c r="D56" s="3"/>
      <c r="E56" s="3"/>
      <c r="F56" s="3"/>
    </row>
    <row r="57" spans="1:10" x14ac:dyDescent="0.2">
      <c r="B57" s="3"/>
      <c r="C57" s="3"/>
      <c r="D57" s="3"/>
      <c r="E57" s="3"/>
      <c r="F57" s="3"/>
    </row>
    <row r="58" spans="1:10" x14ac:dyDescent="0.2">
      <c r="B58" s="3"/>
      <c r="C58" s="3"/>
      <c r="D58" s="3"/>
      <c r="E58" s="3"/>
      <c r="F58" s="3"/>
    </row>
    <row r="59" spans="1:10" x14ac:dyDescent="0.2">
      <c r="B59" s="3" t="s">
        <v>1105</v>
      </c>
      <c r="C59" s="3"/>
      <c r="D59" s="3"/>
      <c r="E59" s="3"/>
      <c r="F59" s="3"/>
    </row>
    <row r="60" spans="1:10" x14ac:dyDescent="0.2">
      <c r="B60" s="3"/>
      <c r="C60" s="3"/>
      <c r="D60" s="3"/>
      <c r="E60" s="3"/>
      <c r="F60" s="3"/>
    </row>
    <row r="61" spans="1:10" x14ac:dyDescent="0.2">
      <c r="B61" s="3"/>
      <c r="C61" s="3"/>
      <c r="D61" s="3"/>
      <c r="E61" s="3"/>
      <c r="F61" s="3"/>
    </row>
    <row r="63" spans="1:10" x14ac:dyDescent="0.2">
      <c r="A63" s="54" t="s">
        <v>1360</v>
      </c>
      <c r="B63" s="3"/>
      <c r="C63" s="3"/>
      <c r="D63" s="3"/>
      <c r="E63" s="3"/>
      <c r="F63" s="3" t="s">
        <v>1113</v>
      </c>
      <c r="G63" s="1" t="s">
        <v>2451</v>
      </c>
    </row>
    <row r="64" spans="1:10" x14ac:dyDescent="0.2">
      <c r="A64" s="54" t="s">
        <v>1358</v>
      </c>
      <c r="B64" s="3"/>
      <c r="C64" s="3"/>
      <c r="D64" s="3"/>
      <c r="E64" s="3"/>
      <c r="F64" s="3"/>
      <c r="G64" s="1" t="s">
        <v>2448</v>
      </c>
    </row>
    <row r="65" spans="1:11" x14ac:dyDescent="0.2">
      <c r="A65" s="54" t="s">
        <v>1359</v>
      </c>
      <c r="B65" s="3"/>
      <c r="C65" s="3"/>
      <c r="D65" s="3"/>
      <c r="E65" s="3"/>
      <c r="F65" s="3"/>
      <c r="G65" s="1" t="s">
        <v>2449</v>
      </c>
    </row>
    <row r="66" spans="1:11" x14ac:dyDescent="0.2">
      <c r="B66" s="3"/>
      <c r="C66" s="3"/>
      <c r="D66" s="3"/>
      <c r="E66" s="3"/>
      <c r="F66" s="3"/>
      <c r="G66" s="1"/>
    </row>
    <row r="67" spans="1:11" x14ac:dyDescent="0.2">
      <c r="B67" s="3"/>
      <c r="C67" s="3"/>
      <c r="D67" s="3"/>
      <c r="E67" s="3"/>
      <c r="F67" s="3"/>
      <c r="G67" s="1" t="s">
        <v>2452</v>
      </c>
    </row>
    <row r="68" spans="1:11" x14ac:dyDescent="0.2">
      <c r="B68" s="3"/>
      <c r="C68" s="3"/>
      <c r="D68" s="3"/>
      <c r="E68" s="3"/>
      <c r="F68" s="3"/>
      <c r="G68" s="1" t="s">
        <v>2453</v>
      </c>
    </row>
    <row r="69" spans="1:11" x14ac:dyDescent="0.2">
      <c r="B69" s="3"/>
      <c r="C69" s="3"/>
      <c r="D69" s="3"/>
      <c r="E69" s="3"/>
      <c r="F69" s="3"/>
      <c r="G69" s="1" t="s">
        <v>2454</v>
      </c>
    </row>
    <row r="70" spans="1:11" x14ac:dyDescent="0.2">
      <c r="B70" s="3"/>
      <c r="C70" s="3"/>
      <c r="D70" s="3"/>
      <c r="E70" s="3"/>
      <c r="F70" s="3"/>
    </row>
    <row r="71" spans="1:11" x14ac:dyDescent="0.2">
      <c r="B71" s="3"/>
      <c r="C71" s="3"/>
      <c r="D71" s="3"/>
      <c r="E71" s="3"/>
      <c r="F71" s="3"/>
    </row>
    <row r="72" spans="1:11" x14ac:dyDescent="0.2">
      <c r="B72" s="3"/>
      <c r="C72" s="3"/>
      <c r="D72" s="3"/>
      <c r="E72" s="3"/>
      <c r="F72" s="3"/>
    </row>
    <row r="73" spans="1:11" x14ac:dyDescent="0.2">
      <c r="B73" s="3"/>
      <c r="C73" s="3"/>
      <c r="D73" s="3"/>
      <c r="E73" s="3"/>
      <c r="F73" s="3"/>
    </row>
    <row r="74" spans="1:11" x14ac:dyDescent="0.2">
      <c r="B74" s="3" t="s">
        <v>1105</v>
      </c>
      <c r="C74" s="3"/>
      <c r="D74" s="3"/>
      <c r="E74" s="3"/>
      <c r="F74" s="3"/>
    </row>
    <row r="75" spans="1:11" x14ac:dyDescent="0.2">
      <c r="B75" s="3"/>
      <c r="C75" s="3"/>
      <c r="D75" s="3"/>
      <c r="E75" s="3"/>
      <c r="F75" s="3"/>
    </row>
    <row r="76" spans="1:11" x14ac:dyDescent="0.2">
      <c r="B76" s="3"/>
      <c r="C76" s="3"/>
      <c r="D76" s="3"/>
      <c r="E76" s="3"/>
      <c r="F76" s="3"/>
    </row>
    <row r="77" spans="1:11" x14ac:dyDescent="0.2">
      <c r="A77" s="166" t="s">
        <v>1361</v>
      </c>
      <c r="B77" s="167"/>
      <c r="C77" s="167"/>
      <c r="D77" s="167"/>
      <c r="E77" s="167"/>
      <c r="F77" s="167"/>
      <c r="G77" s="1" t="s">
        <v>2455</v>
      </c>
      <c r="H77" s="1"/>
      <c r="I77" s="1"/>
      <c r="J77" s="1"/>
      <c r="K77" s="1"/>
    </row>
    <row r="78" spans="1:11" x14ac:dyDescent="0.2">
      <c r="A78" s="166" t="s">
        <v>1362</v>
      </c>
      <c r="B78" s="167"/>
      <c r="C78" s="167"/>
      <c r="D78" s="167"/>
      <c r="E78" s="167"/>
      <c r="F78" s="167"/>
      <c r="G78" s="1" t="s">
        <v>2456</v>
      </c>
      <c r="H78" s="1"/>
      <c r="I78" s="1"/>
      <c r="J78" s="1"/>
      <c r="K78" s="1"/>
    </row>
    <row r="79" spans="1:11" x14ac:dyDescent="0.2">
      <c r="A79" s="166" t="s">
        <v>1363</v>
      </c>
      <c r="B79" s="167"/>
      <c r="C79" s="167"/>
      <c r="D79" s="167"/>
      <c r="E79" s="167"/>
      <c r="F79" s="167"/>
    </row>
    <row r="80" spans="1:11" ht="17" thickBot="1" x14ac:dyDescent="0.25"/>
    <row r="81" spans="1:10" ht="17" thickBot="1" x14ac:dyDescent="0.25">
      <c r="A81" s="163" t="s">
        <v>1364</v>
      </c>
      <c r="B81" s="164"/>
      <c r="C81" s="164"/>
      <c r="D81" s="164"/>
      <c r="E81" s="164"/>
      <c r="F81" s="164"/>
      <c r="G81" s="164"/>
      <c r="H81" s="165"/>
    </row>
    <row r="82" spans="1:10" ht="17" thickBot="1" x14ac:dyDescent="0.25"/>
    <row r="83" spans="1:10" ht="17" thickBot="1" x14ac:dyDescent="0.25">
      <c r="A83" s="73" t="s">
        <v>1365</v>
      </c>
      <c r="B83" s="51" t="s">
        <v>1366</v>
      </c>
      <c r="C83" s="51"/>
      <c r="D83" s="51" t="s">
        <v>1367</v>
      </c>
      <c r="E83" s="52"/>
    </row>
    <row r="84" spans="1:10" x14ac:dyDescent="0.2">
      <c r="A84" s="350" t="s">
        <v>1368</v>
      </c>
      <c r="B84" s="6" t="s">
        <v>1349</v>
      </c>
      <c r="C84" s="6"/>
      <c r="D84" s="6" t="s">
        <v>1350</v>
      </c>
      <c r="E84" s="7"/>
      <c r="G84" t="s">
        <v>2457</v>
      </c>
      <c r="J84" t="s">
        <v>2459</v>
      </c>
    </row>
    <row r="85" spans="1:10" ht="17" thickBot="1" x14ac:dyDescent="0.25">
      <c r="A85" s="353"/>
      <c r="B85" s="11" t="s">
        <v>1351</v>
      </c>
      <c r="C85" s="11"/>
      <c r="D85" s="11" t="s">
        <v>1352</v>
      </c>
      <c r="E85" s="13"/>
      <c r="G85" t="s">
        <v>2458</v>
      </c>
    </row>
    <row r="86" spans="1:10" x14ac:dyDescent="0.2">
      <c r="A86" s="350" t="s">
        <v>1369</v>
      </c>
      <c r="B86" s="6" t="s">
        <v>1350</v>
      </c>
      <c r="C86" s="6"/>
      <c r="D86" s="6" t="s">
        <v>1349</v>
      </c>
      <c r="E86" s="7"/>
    </row>
    <row r="87" spans="1:10" ht="17" thickBot="1" x14ac:dyDescent="0.25">
      <c r="A87" s="353"/>
      <c r="B87" s="11" t="s">
        <v>1352</v>
      </c>
      <c r="C87" s="11"/>
      <c r="D87" s="11" t="s">
        <v>1351</v>
      </c>
      <c r="E87" s="13"/>
      <c r="G87" t="s">
        <v>2460</v>
      </c>
      <c r="J87" t="s">
        <v>2461</v>
      </c>
    </row>
    <row r="88" spans="1:10" ht="35" thickBot="1" x14ac:dyDescent="0.25">
      <c r="A88" s="184" t="s">
        <v>1370</v>
      </c>
      <c r="B88" s="51" t="s">
        <v>1355</v>
      </c>
      <c r="C88" s="51"/>
      <c r="D88" s="51" t="s">
        <v>1355</v>
      </c>
      <c r="E88" s="52"/>
      <c r="G88" t="s">
        <v>2462</v>
      </c>
      <c r="J88" t="s">
        <v>2463</v>
      </c>
    </row>
    <row r="90" spans="1:10" x14ac:dyDescent="0.2">
      <c r="A90" s="1" t="s">
        <v>1371</v>
      </c>
    </row>
    <row r="91" spans="1:10" x14ac:dyDescent="0.2">
      <c r="A91" s="1" t="s">
        <v>1372</v>
      </c>
    </row>
    <row r="92" spans="1:10" ht="17" thickBot="1" x14ac:dyDescent="0.25"/>
    <row r="93" spans="1:10" ht="17" thickBot="1" x14ac:dyDescent="0.25">
      <c r="A93" s="163" t="s">
        <v>1373</v>
      </c>
      <c r="B93" s="164"/>
      <c r="C93" s="164"/>
      <c r="D93" s="164"/>
      <c r="E93" s="164"/>
      <c r="F93" s="164"/>
      <c r="G93" s="164"/>
      <c r="H93" s="165"/>
    </row>
    <row r="94" spans="1:10" x14ac:dyDescent="0.2">
      <c r="A94" s="4"/>
      <c r="B94" s="168"/>
      <c r="C94" s="168"/>
      <c r="D94" s="168"/>
      <c r="E94" s="168"/>
      <c r="F94" s="168"/>
      <c r="G94" s="168"/>
      <c r="H94" s="168"/>
    </row>
    <row r="95" spans="1:10" x14ac:dyDescent="0.2">
      <c r="A95" s="1" t="s">
        <v>1374</v>
      </c>
      <c r="B95" s="1"/>
      <c r="C95" s="1"/>
      <c r="D95" s="1"/>
      <c r="E95" s="1"/>
      <c r="F95" s="1"/>
      <c r="G95" s="1"/>
      <c r="H95" s="1"/>
    </row>
    <row r="96" spans="1:10" x14ac:dyDescent="0.2">
      <c r="A96" s="1" t="s">
        <v>1375</v>
      </c>
      <c r="B96" s="1"/>
      <c r="C96" s="1"/>
      <c r="D96" s="1"/>
      <c r="E96" s="1"/>
      <c r="F96" s="1"/>
      <c r="G96" s="1"/>
      <c r="H96" s="1"/>
    </row>
    <row r="97" spans="1:9" ht="17" thickBot="1" x14ac:dyDescent="0.25"/>
    <row r="98" spans="1:9" ht="17" thickBot="1" x14ac:dyDescent="0.25">
      <c r="A98" s="169" t="s">
        <v>220</v>
      </c>
      <c r="B98" s="170"/>
      <c r="C98" s="170"/>
      <c r="D98" s="170"/>
      <c r="E98" s="170"/>
      <c r="F98" s="171"/>
      <c r="G98" s="171"/>
      <c r="H98" s="172"/>
    </row>
    <row r="99" spans="1:9" x14ac:dyDescent="0.2">
      <c r="A99" s="1" t="s">
        <v>2467</v>
      </c>
      <c r="B99" s="1"/>
      <c r="C99" s="1"/>
      <c r="D99" s="1"/>
      <c r="E99" s="1"/>
    </row>
    <row r="100" spans="1:9" x14ac:dyDescent="0.2">
      <c r="A100" s="1" t="s">
        <v>1376</v>
      </c>
      <c r="B100" s="1"/>
      <c r="C100" s="1"/>
      <c r="D100" s="1"/>
      <c r="E100" s="1"/>
      <c r="F100" s="90" t="s">
        <v>2464</v>
      </c>
      <c r="G100" s="1"/>
      <c r="H100" s="90" t="s">
        <v>2466</v>
      </c>
      <c r="I100" s="1"/>
    </row>
    <row r="101" spans="1:9" x14ac:dyDescent="0.2">
      <c r="A101" s="1" t="s">
        <v>1377</v>
      </c>
      <c r="B101" s="1"/>
      <c r="C101" s="1"/>
      <c r="D101" s="1"/>
      <c r="E101" s="1"/>
      <c r="F101" s="90" t="s">
        <v>2465</v>
      </c>
      <c r="G101" s="1"/>
      <c r="H101" s="90"/>
      <c r="I101" s="1"/>
    </row>
    <row r="102" spans="1:9" x14ac:dyDescent="0.2">
      <c r="A102" s="1" t="s">
        <v>1378</v>
      </c>
      <c r="B102" s="1"/>
      <c r="C102" s="1"/>
      <c r="D102" s="1"/>
      <c r="E102" s="1"/>
      <c r="F102" s="1"/>
      <c r="G102" s="1"/>
      <c r="H102" s="1"/>
      <c r="I102" s="1"/>
    </row>
    <row r="103" spans="1:9" x14ac:dyDescent="0.2">
      <c r="A103" s="1" t="s">
        <v>1379</v>
      </c>
      <c r="B103" s="1"/>
      <c r="C103" s="1"/>
      <c r="D103" s="1"/>
      <c r="E103" s="1"/>
      <c r="F103" s="1"/>
      <c r="G103" s="1"/>
      <c r="H103" s="1"/>
      <c r="I103" s="1"/>
    </row>
    <row r="104" spans="1:9" x14ac:dyDescent="0.2">
      <c r="A104" s="1" t="s">
        <v>1239</v>
      </c>
      <c r="B104" s="1"/>
      <c r="C104" s="1"/>
      <c r="D104" s="1"/>
      <c r="E104" s="1"/>
      <c r="F104" s="1"/>
      <c r="G104" s="1"/>
      <c r="H104" s="1"/>
      <c r="I104" s="1"/>
    </row>
    <row r="105" spans="1:9" x14ac:dyDescent="0.2">
      <c r="F105" s="1"/>
      <c r="G105" s="1"/>
      <c r="H105" s="1"/>
      <c r="I105" s="1"/>
    </row>
    <row r="106" spans="1:9" x14ac:dyDescent="0.2">
      <c r="A106" s="1" t="s">
        <v>353</v>
      </c>
    </row>
    <row r="107" spans="1:9" ht="17" thickBot="1" x14ac:dyDescent="0.25"/>
    <row r="108" spans="1:9" ht="17" thickBot="1" x14ac:dyDescent="0.25">
      <c r="A108" s="73" t="s">
        <v>1376</v>
      </c>
      <c r="B108" s="185"/>
      <c r="C108" s="185"/>
      <c r="D108" s="185"/>
      <c r="E108" s="185"/>
      <c r="F108" s="185"/>
      <c r="G108" s="185"/>
      <c r="H108" s="186"/>
    </row>
    <row r="109" spans="1:9" x14ac:dyDescent="0.2">
      <c r="A109" s="1" t="s">
        <v>1380</v>
      </c>
    </row>
    <row r="110" spans="1:9" x14ac:dyDescent="0.2">
      <c r="A110" s="1" t="s">
        <v>1381</v>
      </c>
    </row>
    <row r="111" spans="1:9" x14ac:dyDescent="0.2">
      <c r="A111" s="1" t="s">
        <v>1382</v>
      </c>
    </row>
    <row r="112" spans="1:9" x14ac:dyDescent="0.2">
      <c r="A112" s="1" t="s">
        <v>1383</v>
      </c>
    </row>
    <row r="113" spans="1:6" x14ac:dyDescent="0.2">
      <c r="A113" s="1"/>
    </row>
    <row r="114" spans="1:6" x14ac:dyDescent="0.2">
      <c r="F114" s="1" t="s">
        <v>1333</v>
      </c>
    </row>
    <row r="115" spans="1:6" x14ac:dyDescent="0.2">
      <c r="A115" s="3"/>
      <c r="B115" s="3"/>
      <c r="C115" s="3"/>
      <c r="D115" s="3"/>
      <c r="E115" s="3"/>
      <c r="F115" s="3" t="s">
        <v>1113</v>
      </c>
    </row>
    <row r="116" spans="1:6" x14ac:dyDescent="0.2">
      <c r="A116" s="3"/>
      <c r="B116" s="3"/>
      <c r="C116" s="3"/>
      <c r="D116" s="3"/>
      <c r="E116" s="3"/>
      <c r="F116" s="3"/>
    </row>
    <row r="117" spans="1:6" x14ac:dyDescent="0.2">
      <c r="A117" s="3"/>
      <c r="B117" s="3"/>
      <c r="C117" s="3"/>
      <c r="D117" s="3"/>
      <c r="E117" s="3"/>
      <c r="F117" s="3"/>
    </row>
    <row r="118" spans="1:6" x14ac:dyDescent="0.2">
      <c r="A118" s="3"/>
      <c r="B118" s="3"/>
      <c r="C118" s="3"/>
      <c r="D118" s="3"/>
      <c r="E118" s="3"/>
      <c r="F118" s="3"/>
    </row>
    <row r="119" spans="1:6" x14ac:dyDescent="0.2">
      <c r="A119" s="3"/>
      <c r="B119" s="3"/>
      <c r="C119" s="3"/>
      <c r="D119" s="3"/>
      <c r="E119" s="3"/>
      <c r="F119" s="3"/>
    </row>
    <row r="120" spans="1:6" x14ac:dyDescent="0.2">
      <c r="A120" s="3"/>
      <c r="B120" s="3"/>
      <c r="C120" s="3"/>
      <c r="D120" s="3"/>
      <c r="E120" s="3"/>
      <c r="F120" s="3"/>
    </row>
    <row r="121" spans="1:6" x14ac:dyDescent="0.2">
      <c r="A121" s="3"/>
      <c r="B121" s="3"/>
      <c r="C121" s="3"/>
      <c r="D121" s="3"/>
      <c r="E121" s="3"/>
      <c r="F121" s="3"/>
    </row>
    <row r="122" spans="1:6" x14ac:dyDescent="0.2">
      <c r="A122" s="3"/>
      <c r="B122" s="3"/>
      <c r="C122" s="3"/>
      <c r="D122" s="3"/>
      <c r="E122" s="3"/>
      <c r="F122" s="3"/>
    </row>
    <row r="123" spans="1:6" x14ac:dyDescent="0.2">
      <c r="A123" s="3"/>
      <c r="B123" s="3"/>
      <c r="C123" s="3" t="s">
        <v>1334</v>
      </c>
      <c r="D123" s="3"/>
      <c r="E123" s="3"/>
      <c r="F123" s="3"/>
    </row>
    <row r="124" spans="1:6" x14ac:dyDescent="0.2">
      <c r="A124" s="3"/>
      <c r="B124" s="3"/>
      <c r="C124" s="3" t="s">
        <v>1335</v>
      </c>
      <c r="D124" s="3"/>
      <c r="E124" s="3"/>
      <c r="F124" s="3"/>
    </row>
    <row r="125" spans="1:6" x14ac:dyDescent="0.2">
      <c r="A125" s="3"/>
      <c r="B125" s="3"/>
      <c r="C125" s="3"/>
      <c r="D125" s="3"/>
      <c r="E125" s="3"/>
      <c r="F125" s="3"/>
    </row>
    <row r="126" spans="1:6" x14ac:dyDescent="0.2">
      <c r="A126" s="3"/>
      <c r="B126" s="3" t="s">
        <v>1105</v>
      </c>
      <c r="C126" s="3"/>
      <c r="D126" s="3"/>
      <c r="E126" s="3"/>
      <c r="F126" s="3"/>
    </row>
    <row r="127" spans="1:6" x14ac:dyDescent="0.2">
      <c r="A127" s="3"/>
      <c r="B127" s="3" t="s">
        <v>1336</v>
      </c>
      <c r="C127" s="3"/>
      <c r="D127" s="3"/>
      <c r="E127" s="3"/>
      <c r="F127" s="3"/>
    </row>
    <row r="128" spans="1:6" x14ac:dyDescent="0.2">
      <c r="A128" s="3"/>
      <c r="B128" s="3"/>
      <c r="C128" s="3"/>
      <c r="D128" s="3"/>
      <c r="E128" s="3"/>
      <c r="F128" s="3"/>
    </row>
    <row r="129" spans="1:8" ht="17" thickBot="1" x14ac:dyDescent="0.25"/>
    <row r="130" spans="1:8" ht="17" thickBot="1" x14ac:dyDescent="0.25">
      <c r="A130" s="73" t="s">
        <v>1377</v>
      </c>
      <c r="B130" s="51"/>
      <c r="C130" s="51"/>
      <c r="D130" s="51"/>
      <c r="E130" s="51"/>
      <c r="F130" s="185"/>
      <c r="G130" s="185"/>
      <c r="H130" s="186"/>
    </row>
    <row r="131" spans="1:8" x14ac:dyDescent="0.2">
      <c r="A131" s="1" t="s">
        <v>1384</v>
      </c>
      <c r="B131" s="1"/>
      <c r="C131" s="1"/>
      <c r="D131" s="1"/>
      <c r="E131" s="1"/>
    </row>
    <row r="132" spans="1:8" x14ac:dyDescent="0.2">
      <c r="A132" s="1" t="s">
        <v>1385</v>
      </c>
      <c r="B132" s="1"/>
      <c r="C132" s="1"/>
      <c r="D132" s="1"/>
      <c r="E132" s="1"/>
    </row>
    <row r="133" spans="1:8" ht="17" thickBot="1" x14ac:dyDescent="0.25">
      <c r="A133" s="10"/>
      <c r="B133" s="11"/>
      <c r="C133" s="11"/>
      <c r="D133" s="11"/>
      <c r="E133" s="11"/>
    </row>
    <row r="134" spans="1:8" ht="17" thickBot="1" x14ac:dyDescent="0.25">
      <c r="A134" s="73" t="s">
        <v>1365</v>
      </c>
      <c r="B134" s="51" t="s">
        <v>1366</v>
      </c>
      <c r="C134" s="51"/>
      <c r="D134" s="51" t="s">
        <v>1367</v>
      </c>
      <c r="E134" s="52"/>
    </row>
    <row r="135" spans="1:8" x14ac:dyDescent="0.2">
      <c r="A135" s="350" t="s">
        <v>1368</v>
      </c>
      <c r="B135" s="6" t="s">
        <v>1349</v>
      </c>
      <c r="C135" s="6"/>
      <c r="D135" s="6" t="s">
        <v>1350</v>
      </c>
      <c r="E135" s="7"/>
    </row>
    <row r="136" spans="1:8" ht="17" thickBot="1" x14ac:dyDescent="0.25">
      <c r="A136" s="353"/>
      <c r="B136" s="11" t="s">
        <v>1351</v>
      </c>
      <c r="C136" s="11"/>
      <c r="D136" s="11" t="s">
        <v>1352</v>
      </c>
      <c r="E136" s="13"/>
    </row>
    <row r="137" spans="1:8" x14ac:dyDescent="0.2">
      <c r="A137" s="350" t="s">
        <v>1369</v>
      </c>
      <c r="B137" s="6" t="s">
        <v>1350</v>
      </c>
      <c r="C137" s="6"/>
      <c r="D137" s="6" t="s">
        <v>1349</v>
      </c>
      <c r="E137" s="7"/>
    </row>
    <row r="138" spans="1:8" ht="17" thickBot="1" x14ac:dyDescent="0.25">
      <c r="A138" s="353"/>
      <c r="B138" s="11" t="s">
        <v>1352</v>
      </c>
      <c r="C138" s="11"/>
      <c r="D138" s="11" t="s">
        <v>1351</v>
      </c>
      <c r="E138" s="13"/>
    </row>
    <row r="139" spans="1:8" ht="35" thickBot="1" x14ac:dyDescent="0.25">
      <c r="A139" s="184" t="s">
        <v>1370</v>
      </c>
      <c r="B139" s="51" t="s">
        <v>1355</v>
      </c>
      <c r="C139" s="51"/>
      <c r="D139" s="51" t="s">
        <v>1355</v>
      </c>
      <c r="E139" s="52"/>
    </row>
    <row r="141" spans="1:8" x14ac:dyDescent="0.2">
      <c r="A141" s="1" t="s">
        <v>1386</v>
      </c>
    </row>
    <row r="142" spans="1:8" x14ac:dyDescent="0.2">
      <c r="A142" s="1" t="s">
        <v>1387</v>
      </c>
    </row>
    <row r="143" spans="1:8" ht="17" thickBot="1" x14ac:dyDescent="0.25"/>
    <row r="144" spans="1:8" ht="17" thickBot="1" x14ac:dyDescent="0.25">
      <c r="A144" s="73" t="s">
        <v>1378</v>
      </c>
      <c r="B144" s="51"/>
      <c r="C144" s="51"/>
      <c r="D144" s="51"/>
      <c r="E144" s="51"/>
      <c r="F144" s="185"/>
      <c r="G144" s="185"/>
      <c r="H144" s="186"/>
    </row>
    <row r="145" spans="1:8" ht="17" thickBot="1" x14ac:dyDescent="0.25">
      <c r="A145" s="1"/>
      <c r="B145" s="1"/>
      <c r="C145" s="1"/>
      <c r="D145" s="1"/>
      <c r="E145" s="1"/>
    </row>
    <row r="146" spans="1:8" ht="17" thickBot="1" x14ac:dyDescent="0.25">
      <c r="A146" s="73" t="s">
        <v>1345</v>
      </c>
      <c r="B146" s="51" t="s">
        <v>1346</v>
      </c>
      <c r="C146" s="51"/>
      <c r="D146" s="51" t="s">
        <v>1347</v>
      </c>
      <c r="E146" s="52"/>
    </row>
    <row r="147" spans="1:8" x14ac:dyDescent="0.2">
      <c r="A147" s="350" t="s">
        <v>1348</v>
      </c>
      <c r="B147" s="6" t="s">
        <v>1349</v>
      </c>
      <c r="C147" s="6"/>
      <c r="D147" s="6" t="s">
        <v>1350</v>
      </c>
      <c r="E147" s="7"/>
    </row>
    <row r="148" spans="1:8" ht="17" thickBot="1" x14ac:dyDescent="0.25">
      <c r="A148" s="353"/>
      <c r="B148" s="11" t="s">
        <v>1351</v>
      </c>
      <c r="C148" s="11"/>
      <c r="D148" s="11" t="s">
        <v>1352</v>
      </c>
      <c r="E148" s="13"/>
    </row>
    <row r="149" spans="1:8" x14ac:dyDescent="0.2">
      <c r="A149" s="350" t="s">
        <v>1353</v>
      </c>
      <c r="B149" s="6" t="s">
        <v>1350</v>
      </c>
      <c r="C149" s="6"/>
      <c r="D149" s="6" t="s">
        <v>1349</v>
      </c>
      <c r="E149" s="7"/>
    </row>
    <row r="150" spans="1:8" ht="17" thickBot="1" x14ac:dyDescent="0.25">
      <c r="A150" s="353"/>
      <c r="B150" s="11" t="s">
        <v>1352</v>
      </c>
      <c r="C150" s="11"/>
      <c r="D150" s="11" t="s">
        <v>1351</v>
      </c>
      <c r="E150" s="13"/>
    </row>
    <row r="151" spans="1:8" ht="17" thickBot="1" x14ac:dyDescent="0.25">
      <c r="A151" s="38" t="s">
        <v>1354</v>
      </c>
      <c r="B151" s="51" t="s">
        <v>1355</v>
      </c>
      <c r="C151" s="51"/>
      <c r="D151" s="51" t="s">
        <v>1355</v>
      </c>
      <c r="E151" s="52"/>
    </row>
    <row r="152" spans="1:8" x14ac:dyDescent="0.2">
      <c r="A152" s="1"/>
      <c r="B152" s="1"/>
      <c r="C152" s="1"/>
      <c r="D152" s="1"/>
      <c r="E152" s="1"/>
    </row>
    <row r="153" spans="1:8" x14ac:dyDescent="0.2">
      <c r="A153" s="1" t="s">
        <v>1388</v>
      </c>
      <c r="B153" s="1"/>
      <c r="C153" s="1"/>
      <c r="D153" s="1"/>
      <c r="E153" s="1"/>
      <c r="F153" s="1"/>
      <c r="G153" s="1"/>
      <c r="H153" s="1"/>
    </row>
    <row r="154" spans="1:8" ht="17" thickBot="1" x14ac:dyDescent="0.25"/>
    <row r="155" spans="1:8" ht="17" thickBot="1" x14ac:dyDescent="0.25">
      <c r="A155" s="73" t="s">
        <v>1379</v>
      </c>
      <c r="B155" s="51"/>
      <c r="C155" s="51"/>
      <c r="D155" s="51"/>
      <c r="E155" s="51"/>
      <c r="F155" s="185"/>
      <c r="G155" s="185"/>
      <c r="H155" s="186"/>
    </row>
    <row r="157" spans="1:8" x14ac:dyDescent="0.2">
      <c r="A157" s="1" t="s">
        <v>1389</v>
      </c>
    </row>
    <row r="158" spans="1:8" x14ac:dyDescent="0.2">
      <c r="A158" s="1" t="s">
        <v>1390</v>
      </c>
    </row>
    <row r="160" spans="1:8" x14ac:dyDescent="0.2">
      <c r="A160" s="2" t="s">
        <v>1057</v>
      </c>
    </row>
    <row r="165" spans="1:8" ht="17" thickBot="1" x14ac:dyDescent="0.25"/>
    <row r="166" spans="1:8" ht="17" thickBot="1" x14ac:dyDescent="0.25">
      <c r="A166" s="169" t="s">
        <v>1391</v>
      </c>
      <c r="B166" s="170"/>
      <c r="C166" s="170"/>
      <c r="D166" s="170"/>
      <c r="E166" s="170"/>
      <c r="F166" s="171"/>
      <c r="G166" s="171"/>
      <c r="H166" s="172"/>
    </row>
    <row r="167" spans="1:8" x14ac:dyDescent="0.2">
      <c r="A167" s="1" t="s">
        <v>1392</v>
      </c>
    </row>
    <row r="168" spans="1:8" x14ac:dyDescent="0.2">
      <c r="A168" s="1" t="s">
        <v>1393</v>
      </c>
    </row>
    <row r="169" spans="1:8" x14ac:dyDescent="0.2">
      <c r="A169" s="1" t="s">
        <v>1394</v>
      </c>
    </row>
    <row r="170" spans="1:8" x14ac:dyDescent="0.2">
      <c r="A170" s="1" t="s">
        <v>1395</v>
      </c>
    </row>
    <row r="171" spans="1:8" x14ac:dyDescent="0.2">
      <c r="A171" s="1" t="s">
        <v>1396</v>
      </c>
    </row>
    <row r="172" spans="1:8" x14ac:dyDescent="0.2">
      <c r="A172" s="1" t="s">
        <v>1397</v>
      </c>
    </row>
    <row r="174" spans="1:8" x14ac:dyDescent="0.2">
      <c r="A174" s="1" t="s">
        <v>353</v>
      </c>
    </row>
    <row r="175" spans="1:8" ht="17" thickBot="1" x14ac:dyDescent="0.25"/>
    <row r="176" spans="1:8" ht="17" thickBot="1" x14ac:dyDescent="0.25">
      <c r="A176" s="73" t="s">
        <v>1393</v>
      </c>
      <c r="B176" s="185"/>
      <c r="C176" s="185"/>
      <c r="D176" s="185"/>
      <c r="E176" s="185"/>
      <c r="F176" s="185"/>
      <c r="G176" s="185"/>
      <c r="H176" s="186"/>
    </row>
    <row r="177" spans="1:8" s="1" customFormat="1" x14ac:dyDescent="0.2">
      <c r="A177" s="1" t="s">
        <v>1398</v>
      </c>
    </row>
    <row r="178" spans="1:8" x14ac:dyDescent="0.2">
      <c r="A178" s="1" t="s">
        <v>1399</v>
      </c>
    </row>
    <row r="179" spans="1:8" ht="17" thickBot="1" x14ac:dyDescent="0.25"/>
    <row r="180" spans="1:8" ht="17" thickBot="1" x14ac:dyDescent="0.25">
      <c r="A180" s="73" t="s">
        <v>1394</v>
      </c>
      <c r="B180" s="185"/>
      <c r="C180" s="185"/>
      <c r="D180" s="185"/>
      <c r="E180" s="185"/>
      <c r="F180" s="185"/>
      <c r="G180" s="185"/>
      <c r="H180" s="186"/>
    </row>
    <row r="181" spans="1:8" x14ac:dyDescent="0.2">
      <c r="A181" s="1" t="s">
        <v>1400</v>
      </c>
    </row>
    <row r="182" spans="1:8" x14ac:dyDescent="0.2">
      <c r="A182" s="1" t="s">
        <v>1401</v>
      </c>
    </row>
    <row r="183" spans="1:8" x14ac:dyDescent="0.2">
      <c r="A183" s="1" t="s">
        <v>1399</v>
      </c>
    </row>
    <row r="184" spans="1:8" ht="17" thickBot="1" x14ac:dyDescent="0.25">
      <c r="A184" s="1"/>
    </row>
    <row r="185" spans="1:8" ht="17" thickBot="1" x14ac:dyDescent="0.25">
      <c r="A185" s="73" t="s">
        <v>1395</v>
      </c>
      <c r="B185" s="185"/>
      <c r="C185" s="185"/>
      <c r="D185" s="185"/>
      <c r="E185" s="185"/>
      <c r="F185" s="185"/>
      <c r="G185" s="185"/>
      <c r="H185" s="186"/>
    </row>
    <row r="186" spans="1:8" x14ac:dyDescent="0.2">
      <c r="A186" s="1" t="s">
        <v>1402</v>
      </c>
    </row>
    <row r="187" spans="1:8" x14ac:dyDescent="0.2">
      <c r="A187" s="1" t="s">
        <v>1399</v>
      </c>
    </row>
    <row r="188" spans="1:8" ht="17" thickBot="1" x14ac:dyDescent="0.25">
      <c r="A188" s="1"/>
    </row>
    <row r="189" spans="1:8" ht="17" thickBot="1" x14ac:dyDescent="0.25">
      <c r="A189" s="73" t="s">
        <v>1396</v>
      </c>
      <c r="B189" s="185"/>
      <c r="C189" s="185"/>
      <c r="D189" s="185"/>
      <c r="E189" s="185"/>
      <c r="F189" s="185"/>
      <c r="G189" s="185"/>
      <c r="H189" s="186"/>
    </row>
    <row r="190" spans="1:8" x14ac:dyDescent="0.2">
      <c r="A190" s="1" t="s">
        <v>2468</v>
      </c>
    </row>
    <row r="191" spans="1:8" s="1" customFormat="1" x14ac:dyDescent="0.2">
      <c r="A191" s="1" t="s">
        <v>1403</v>
      </c>
      <c r="C191" s="2" t="s">
        <v>1404</v>
      </c>
    </row>
    <row r="192" spans="1:8" ht="17" thickBot="1" x14ac:dyDescent="0.25"/>
    <row r="193" spans="1:8" ht="17" thickBot="1" x14ac:dyDescent="0.25">
      <c r="A193" s="169" t="s">
        <v>1405</v>
      </c>
      <c r="B193" s="170"/>
      <c r="C193" s="170"/>
      <c r="D193" s="170"/>
      <c r="E193" s="170"/>
      <c r="F193" s="171"/>
      <c r="G193" s="171"/>
      <c r="H193" s="172"/>
    </row>
    <row r="194" spans="1:8" x14ac:dyDescent="0.2">
      <c r="A194" s="1" t="s">
        <v>1406</v>
      </c>
    </row>
    <row r="195" spans="1:8" x14ac:dyDescent="0.2">
      <c r="A195" s="1" t="s">
        <v>1407</v>
      </c>
    </row>
    <row r="196" spans="1:8" x14ac:dyDescent="0.2">
      <c r="A196" s="1" t="s">
        <v>1408</v>
      </c>
    </row>
    <row r="197" spans="1:8" x14ac:dyDescent="0.2">
      <c r="A197" s="1" t="s">
        <v>1409</v>
      </c>
    </row>
    <row r="198" spans="1:8" x14ac:dyDescent="0.2">
      <c r="A198" s="1" t="s">
        <v>1410</v>
      </c>
    </row>
    <row r="199" spans="1:8" x14ac:dyDescent="0.2">
      <c r="A199" s="1" t="s">
        <v>1239</v>
      </c>
    </row>
    <row r="200" spans="1:8" ht="17" thickBot="1" x14ac:dyDescent="0.25">
      <c r="A200" s="1"/>
    </row>
    <row r="201" spans="1:8" ht="17" thickBot="1" x14ac:dyDescent="0.25">
      <c r="A201" s="73" t="s">
        <v>1407</v>
      </c>
      <c r="B201" s="185"/>
      <c r="C201" s="185"/>
      <c r="D201" s="185"/>
      <c r="E201" s="185"/>
      <c r="F201" s="185"/>
      <c r="G201" s="185"/>
      <c r="H201" s="186"/>
    </row>
    <row r="202" spans="1:8" x14ac:dyDescent="0.2">
      <c r="A202" s="1" t="s">
        <v>1411</v>
      </c>
    </row>
    <row r="203" spans="1:8" x14ac:dyDescent="0.2">
      <c r="A203" s="1" t="s">
        <v>1412</v>
      </c>
    </row>
    <row r="204" spans="1:8" x14ac:dyDescent="0.2">
      <c r="A204" s="1" t="s">
        <v>1413</v>
      </c>
    </row>
    <row r="205" spans="1:8" ht="17" thickBot="1" x14ac:dyDescent="0.25">
      <c r="A205" s="1"/>
    </row>
    <row r="206" spans="1:8" ht="17" thickBot="1" x14ac:dyDescent="0.25">
      <c r="A206" s="73" t="s">
        <v>1408</v>
      </c>
      <c r="B206" s="185"/>
      <c r="C206" s="185"/>
      <c r="D206" s="185"/>
      <c r="E206" s="185"/>
      <c r="F206" s="185"/>
      <c r="G206" s="185"/>
      <c r="H206" s="186"/>
    </row>
    <row r="207" spans="1:8" x14ac:dyDescent="0.2">
      <c r="A207" s="1" t="s">
        <v>1414</v>
      </c>
    </row>
    <row r="208" spans="1:8" x14ac:dyDescent="0.2">
      <c r="A208" s="1" t="s">
        <v>1415</v>
      </c>
    </row>
    <row r="209" spans="1:8" x14ac:dyDescent="0.2">
      <c r="A209" s="1" t="s">
        <v>1416</v>
      </c>
    </row>
    <row r="210" spans="1:8" ht="17" thickBot="1" x14ac:dyDescent="0.25">
      <c r="A210" s="1"/>
    </row>
    <row r="211" spans="1:8" ht="17" thickBot="1" x14ac:dyDescent="0.25">
      <c r="A211" s="73" t="s">
        <v>1409</v>
      </c>
      <c r="B211" s="185"/>
      <c r="C211" s="185"/>
      <c r="D211" s="185"/>
      <c r="E211" s="185"/>
      <c r="F211" s="185"/>
      <c r="G211" s="185"/>
      <c r="H211" s="186"/>
    </row>
    <row r="212" spans="1:8" x14ac:dyDescent="0.2">
      <c r="A212" s="1" t="s">
        <v>1417</v>
      </c>
    </row>
    <row r="213" spans="1:8" x14ac:dyDescent="0.2">
      <c r="A213" s="1" t="s">
        <v>1418</v>
      </c>
    </row>
    <row r="214" spans="1:8" x14ac:dyDescent="0.2">
      <c r="A214" s="1" t="s">
        <v>1416</v>
      </c>
    </row>
    <row r="215" spans="1:8" ht="17" thickBot="1" x14ac:dyDescent="0.25">
      <c r="A215" s="1"/>
    </row>
    <row r="216" spans="1:8" ht="17" thickBot="1" x14ac:dyDescent="0.25">
      <c r="A216" s="73" t="s">
        <v>1410</v>
      </c>
      <c r="B216" s="185"/>
      <c r="C216" s="185"/>
      <c r="D216" s="185"/>
      <c r="E216" s="185"/>
      <c r="F216" s="185"/>
      <c r="G216" s="185"/>
      <c r="H216" s="186"/>
    </row>
    <row r="217" spans="1:8" x14ac:dyDescent="0.2">
      <c r="A217" s="1" t="s">
        <v>1419</v>
      </c>
    </row>
    <row r="218" spans="1:8" ht="17" thickBot="1" x14ac:dyDescent="0.25">
      <c r="A218" s="1" t="s">
        <v>1416</v>
      </c>
    </row>
    <row r="219" spans="1:8" x14ac:dyDescent="0.2">
      <c r="D219" s="12" t="s">
        <v>1420</v>
      </c>
      <c r="E219" s="6"/>
      <c r="F219" s="6"/>
      <c r="G219" s="7"/>
    </row>
    <row r="220" spans="1:8" ht="17" thickBot="1" x14ac:dyDescent="0.25">
      <c r="A220" s="114" t="s">
        <v>1421</v>
      </c>
      <c r="D220" s="53" t="s">
        <v>1422</v>
      </c>
      <c r="E220" s="11"/>
      <c r="F220" s="11"/>
      <c r="G220" s="13"/>
    </row>
    <row r="221" spans="1:8" ht="17" thickBot="1" x14ac:dyDescent="0.25"/>
    <row r="222" spans="1:8" ht="17" thickBot="1" x14ac:dyDescent="0.25">
      <c r="A222" s="169" t="s">
        <v>1423</v>
      </c>
      <c r="B222" s="170"/>
      <c r="C222" s="170"/>
      <c r="D222" s="170"/>
      <c r="E222" s="170"/>
      <c r="F222" s="171"/>
      <c r="G222" s="171"/>
      <c r="H222" s="172"/>
    </row>
    <row r="223" spans="1:8" x14ac:dyDescent="0.2">
      <c r="A223" s="1" t="s">
        <v>1424</v>
      </c>
    </row>
    <row r="224" spans="1:8" x14ac:dyDescent="0.2">
      <c r="A224" s="1" t="s">
        <v>1425</v>
      </c>
    </row>
    <row r="225" spans="1:1" x14ac:dyDescent="0.2">
      <c r="A225" s="1" t="s">
        <v>1426</v>
      </c>
    </row>
    <row r="226" spans="1:1" x14ac:dyDescent="0.2">
      <c r="A226" s="1" t="s">
        <v>1427</v>
      </c>
    </row>
    <row r="227" spans="1:1" x14ac:dyDescent="0.2">
      <c r="A227" s="1" t="s">
        <v>1428</v>
      </c>
    </row>
    <row r="228" spans="1:1" x14ac:dyDescent="0.2">
      <c r="A228" s="1" t="s">
        <v>1429</v>
      </c>
    </row>
    <row r="229" spans="1:1" x14ac:dyDescent="0.2">
      <c r="A229" s="1"/>
    </row>
    <row r="230" spans="1:1" x14ac:dyDescent="0.2">
      <c r="A230" s="1" t="s">
        <v>353</v>
      </c>
    </row>
    <row r="231" spans="1:1" x14ac:dyDescent="0.2">
      <c r="A231" s="1"/>
    </row>
    <row r="232" spans="1:1" x14ac:dyDescent="0.2">
      <c r="A232" s="1" t="s">
        <v>1430</v>
      </c>
    </row>
    <row r="233" spans="1:1" x14ac:dyDescent="0.2">
      <c r="A233" s="1" t="s">
        <v>1431</v>
      </c>
    </row>
    <row r="234" spans="1:1" x14ac:dyDescent="0.2">
      <c r="A234" s="1"/>
    </row>
    <row r="235" spans="1:1" x14ac:dyDescent="0.2">
      <c r="A235" s="1" t="s">
        <v>1432</v>
      </c>
    </row>
    <row r="236" spans="1:1" x14ac:dyDescent="0.2">
      <c r="A236" s="1" t="s">
        <v>1433</v>
      </c>
    </row>
    <row r="237" spans="1:1" x14ac:dyDescent="0.2">
      <c r="A237" s="1"/>
    </row>
    <row r="238" spans="1:1" x14ac:dyDescent="0.2">
      <c r="A238" s="1" t="s">
        <v>1434</v>
      </c>
    </row>
    <row r="239" spans="1:1" x14ac:dyDescent="0.2">
      <c r="A239" s="114" t="s">
        <v>1435</v>
      </c>
    </row>
    <row r="240" spans="1:1" ht="17" thickBot="1" x14ac:dyDescent="0.25"/>
    <row r="241" spans="1:8" ht="17" thickBot="1" x14ac:dyDescent="0.25">
      <c r="A241" s="169" t="s">
        <v>1436</v>
      </c>
      <c r="B241" s="170"/>
      <c r="C241" s="170"/>
      <c r="D241" s="170"/>
      <c r="E241" s="170"/>
      <c r="F241" s="171"/>
      <c r="G241" s="171"/>
      <c r="H241" s="172"/>
    </row>
    <row r="242" spans="1:8" x14ac:dyDescent="0.2">
      <c r="A242" s="1" t="s">
        <v>1437</v>
      </c>
    </row>
    <row r="243" spans="1:8" x14ac:dyDescent="0.2">
      <c r="A243" s="1" t="s">
        <v>1438</v>
      </c>
    </row>
    <row r="244" spans="1:8" x14ac:dyDescent="0.2">
      <c r="A244" s="1" t="s">
        <v>1439</v>
      </c>
    </row>
    <row r="245" spans="1:8" x14ac:dyDescent="0.2">
      <c r="A245" s="1" t="s">
        <v>1440</v>
      </c>
    </row>
    <row r="246" spans="1:8" x14ac:dyDescent="0.2">
      <c r="A246" s="1" t="s">
        <v>1441</v>
      </c>
    </row>
    <row r="247" spans="1:8" x14ac:dyDescent="0.2">
      <c r="A247" s="1" t="s">
        <v>1442</v>
      </c>
    </row>
    <row r="248" spans="1:8" x14ac:dyDescent="0.2">
      <c r="A248" s="1" t="s">
        <v>1443</v>
      </c>
    </row>
    <row r="249" spans="1:8" x14ac:dyDescent="0.2">
      <c r="A249" s="1"/>
    </row>
    <row r="250" spans="1:8" x14ac:dyDescent="0.2">
      <c r="A250" s="1" t="s">
        <v>353</v>
      </c>
    </row>
    <row r="251" spans="1:8" x14ac:dyDescent="0.2">
      <c r="A251" s="1" t="s">
        <v>1444</v>
      </c>
    </row>
    <row r="252" spans="1:8" x14ac:dyDescent="0.2">
      <c r="A252" s="1" t="s">
        <v>1445</v>
      </c>
    </row>
    <row r="253" spans="1:8" ht="17" thickBot="1" x14ac:dyDescent="0.25">
      <c r="A253" s="1"/>
    </row>
    <row r="254" spans="1:8" ht="17" thickBot="1" x14ac:dyDescent="0.25">
      <c r="A254" s="169" t="s">
        <v>1446</v>
      </c>
      <c r="B254" s="170"/>
      <c r="C254" s="170"/>
      <c r="D254" s="170"/>
      <c r="E254" s="170"/>
      <c r="F254" s="171"/>
      <c r="G254" s="171"/>
      <c r="H254" s="172"/>
    </row>
    <row r="255" spans="1:8" x14ac:dyDescent="0.2">
      <c r="A255" s="1" t="s">
        <v>1447</v>
      </c>
    </row>
    <row r="256" spans="1:8" x14ac:dyDescent="0.2">
      <c r="A256" s="1" t="s">
        <v>1448</v>
      </c>
    </row>
    <row r="257" spans="1:8" x14ac:dyDescent="0.2">
      <c r="A257" s="1" t="s">
        <v>1449</v>
      </c>
    </row>
    <row r="258" spans="1:8" x14ac:dyDescent="0.2">
      <c r="A258" s="1" t="s">
        <v>1450</v>
      </c>
    </row>
    <row r="259" spans="1:8" x14ac:dyDescent="0.2">
      <c r="A259" s="1" t="s">
        <v>1451</v>
      </c>
    </row>
    <row r="260" spans="1:8" x14ac:dyDescent="0.2">
      <c r="A260" s="1" t="s">
        <v>1452</v>
      </c>
    </row>
    <row r="261" spans="1:8" x14ac:dyDescent="0.2">
      <c r="A261" s="1" t="s">
        <v>1453</v>
      </c>
    </row>
    <row r="262" spans="1:8" x14ac:dyDescent="0.2">
      <c r="A262" s="1" t="s">
        <v>1454</v>
      </c>
    </row>
    <row r="264" spans="1:8" x14ac:dyDescent="0.2">
      <c r="A264" s="1" t="s">
        <v>353</v>
      </c>
    </row>
    <row r="265" spans="1:8" x14ac:dyDescent="0.2">
      <c r="A265" s="1" t="s">
        <v>1455</v>
      </c>
    </row>
    <row r="266" spans="1:8" x14ac:dyDescent="0.2">
      <c r="A266" s="1" t="s">
        <v>1456</v>
      </c>
    </row>
    <row r="269" spans="1:8" ht="17" thickBot="1" x14ac:dyDescent="0.25"/>
    <row r="270" spans="1:8" ht="17" thickBot="1" x14ac:dyDescent="0.25">
      <c r="A270" s="169" t="s">
        <v>1457</v>
      </c>
      <c r="B270" s="170"/>
      <c r="C270" s="170"/>
      <c r="D270" s="170"/>
      <c r="E270" s="170"/>
      <c r="F270" s="171"/>
      <c r="G270" s="171"/>
      <c r="H270" s="172"/>
    </row>
    <row r="271" spans="1:8" x14ac:dyDescent="0.2">
      <c r="A271" s="1" t="s">
        <v>1458</v>
      </c>
      <c r="B271" s="1"/>
      <c r="C271" s="1"/>
      <c r="D271" s="1"/>
      <c r="E271" s="1"/>
      <c r="F271" s="1"/>
    </row>
    <row r="272" spans="1:8" ht="17" thickBot="1" x14ac:dyDescent="0.25">
      <c r="A272" s="1"/>
      <c r="B272" s="1"/>
      <c r="C272" s="1"/>
      <c r="D272" s="1"/>
      <c r="E272" s="1"/>
      <c r="F272" s="1"/>
    </row>
    <row r="273" spans="1:8" x14ac:dyDescent="0.2">
      <c r="A273" s="173" t="s">
        <v>1459</v>
      </c>
      <c r="B273" s="6" t="s">
        <v>876</v>
      </c>
      <c r="C273" s="6" t="s">
        <v>876</v>
      </c>
      <c r="D273" s="6" t="s">
        <v>876</v>
      </c>
      <c r="E273" s="6" t="s">
        <v>876</v>
      </c>
      <c r="F273" s="7" t="s">
        <v>876</v>
      </c>
    </row>
    <row r="274" spans="1:8" ht="17" thickBot="1" x14ac:dyDescent="0.25">
      <c r="A274" s="174" t="s">
        <v>1460</v>
      </c>
      <c r="B274" s="11">
        <v>2</v>
      </c>
      <c r="C274" s="11">
        <v>4</v>
      </c>
      <c r="D274" s="11">
        <v>6</v>
      </c>
      <c r="E274" s="11">
        <v>8</v>
      </c>
      <c r="F274" s="13">
        <v>10</v>
      </c>
    </row>
    <row r="275" spans="1:8" x14ac:dyDescent="0.2">
      <c r="A275" s="175">
        <v>100</v>
      </c>
      <c r="B275" s="176">
        <v>20</v>
      </c>
      <c r="C275" s="177">
        <v>18</v>
      </c>
      <c r="D275" s="177">
        <v>17</v>
      </c>
      <c r="E275" s="177">
        <v>15</v>
      </c>
      <c r="F275" s="178">
        <v>9</v>
      </c>
    </row>
    <row r="276" spans="1:8" x14ac:dyDescent="0.2">
      <c r="A276" s="175">
        <v>200</v>
      </c>
      <c r="B276" s="179">
        <v>15</v>
      </c>
      <c r="C276" s="72">
        <v>14</v>
      </c>
      <c r="D276" s="72">
        <v>13</v>
      </c>
      <c r="E276" s="72">
        <v>10</v>
      </c>
      <c r="F276" s="180">
        <v>8</v>
      </c>
    </row>
    <row r="277" spans="1:8" x14ac:dyDescent="0.2">
      <c r="A277" s="175">
        <v>300</v>
      </c>
      <c r="B277" s="179">
        <v>10</v>
      </c>
      <c r="C277" s="72">
        <v>8</v>
      </c>
      <c r="D277" s="72">
        <v>7</v>
      </c>
      <c r="E277" s="72">
        <v>6</v>
      </c>
      <c r="F277" s="180">
        <v>2</v>
      </c>
    </row>
    <row r="278" spans="1:8" ht="17" thickBot="1" x14ac:dyDescent="0.25">
      <c r="A278" s="174">
        <v>400</v>
      </c>
      <c r="B278" s="181">
        <v>5</v>
      </c>
      <c r="C278" s="182">
        <v>4</v>
      </c>
      <c r="D278" s="182">
        <v>3</v>
      </c>
      <c r="E278" s="182">
        <v>4</v>
      </c>
      <c r="F278" s="183">
        <v>0</v>
      </c>
    </row>
    <row r="280" spans="1:8" x14ac:dyDescent="0.2">
      <c r="A280" s="1" t="s">
        <v>1461</v>
      </c>
      <c r="E280" s="3" t="s">
        <v>847</v>
      </c>
      <c r="F280" s="1" t="s">
        <v>1462</v>
      </c>
      <c r="G280" s="1"/>
      <c r="H280" s="1"/>
    </row>
    <row r="281" spans="1:8" x14ac:dyDescent="0.2">
      <c r="A281" s="1" t="s">
        <v>1450</v>
      </c>
      <c r="E281" s="1"/>
      <c r="F281" s="1" t="s">
        <v>1463</v>
      </c>
      <c r="G281" s="1"/>
      <c r="H281" s="1"/>
    </row>
    <row r="282" spans="1:8" x14ac:dyDescent="0.2">
      <c r="A282" s="1" t="s">
        <v>1451</v>
      </c>
      <c r="E282" s="1"/>
      <c r="F282" s="1" t="s">
        <v>1464</v>
      </c>
      <c r="G282" s="1"/>
      <c r="H282" s="1"/>
    </row>
    <row r="283" spans="1:8" x14ac:dyDescent="0.2">
      <c r="A283" s="1" t="s">
        <v>1452</v>
      </c>
    </row>
    <row r="284" spans="1:8" x14ac:dyDescent="0.2">
      <c r="A284" s="1" t="s">
        <v>1453</v>
      </c>
    </row>
    <row r="285" spans="1:8" x14ac:dyDescent="0.2">
      <c r="A285" s="1" t="s">
        <v>1454</v>
      </c>
    </row>
    <row r="286" spans="1:8" x14ac:dyDescent="0.2">
      <c r="A286" s="1"/>
    </row>
    <row r="287" spans="1:8" x14ac:dyDescent="0.2">
      <c r="A287" s="1" t="s">
        <v>353</v>
      </c>
    </row>
    <row r="288" spans="1:8" x14ac:dyDescent="0.2">
      <c r="A288" s="1"/>
    </row>
    <row r="289" spans="1:8" x14ac:dyDescent="0.2">
      <c r="A289" s="1" t="s">
        <v>1465</v>
      </c>
    </row>
    <row r="290" spans="1:8" x14ac:dyDescent="0.2">
      <c r="A290" s="1" t="s">
        <v>1466</v>
      </c>
    </row>
    <row r="291" spans="1:8" ht="17" thickBot="1" x14ac:dyDescent="0.25">
      <c r="A291" s="1"/>
    </row>
    <row r="292" spans="1:8" ht="17" thickBot="1" x14ac:dyDescent="0.25">
      <c r="A292" s="169" t="s">
        <v>1467</v>
      </c>
      <c r="B292" s="170"/>
      <c r="C292" s="170"/>
      <c r="D292" s="170"/>
      <c r="E292" s="170"/>
      <c r="F292" s="171"/>
      <c r="G292" s="171"/>
      <c r="H292" s="172"/>
    </row>
    <row r="293" spans="1:8" x14ac:dyDescent="0.2">
      <c r="A293" s="1" t="s">
        <v>1468</v>
      </c>
      <c r="B293" s="1"/>
      <c r="C293" s="1"/>
      <c r="D293" s="1"/>
      <c r="E293" s="1"/>
      <c r="F293" s="1"/>
    </row>
    <row r="294" spans="1:8" ht="17" thickBot="1" x14ac:dyDescent="0.25">
      <c r="A294" s="1"/>
      <c r="B294" s="1"/>
      <c r="C294" s="1"/>
      <c r="D294" s="1"/>
      <c r="E294" s="1"/>
      <c r="F294" s="1"/>
    </row>
    <row r="295" spans="1:8" x14ac:dyDescent="0.2">
      <c r="A295" s="173" t="s">
        <v>1459</v>
      </c>
      <c r="B295" s="6" t="s">
        <v>876</v>
      </c>
      <c r="C295" s="6" t="s">
        <v>876</v>
      </c>
      <c r="D295" s="6" t="s">
        <v>876</v>
      </c>
      <c r="E295" s="6" t="s">
        <v>876</v>
      </c>
      <c r="F295" s="7" t="s">
        <v>876</v>
      </c>
    </row>
    <row r="296" spans="1:8" ht="17" thickBot="1" x14ac:dyDescent="0.25">
      <c r="A296" s="174" t="s">
        <v>1460</v>
      </c>
      <c r="B296" s="11">
        <v>2</v>
      </c>
      <c r="C296" s="11">
        <v>4</v>
      </c>
      <c r="D296" s="11">
        <v>6</v>
      </c>
      <c r="E296" s="11">
        <v>8</v>
      </c>
      <c r="F296" s="13">
        <v>10</v>
      </c>
    </row>
    <row r="297" spans="1:8" x14ac:dyDescent="0.2">
      <c r="A297" s="175">
        <v>400</v>
      </c>
      <c r="B297" s="176">
        <v>20</v>
      </c>
      <c r="C297" s="177">
        <v>18</v>
      </c>
      <c r="D297" s="177">
        <v>17</v>
      </c>
      <c r="E297" s="177">
        <v>15</v>
      </c>
      <c r="F297" s="178">
        <v>9</v>
      </c>
    </row>
    <row r="298" spans="1:8" x14ac:dyDescent="0.2">
      <c r="A298" s="175">
        <v>300</v>
      </c>
      <c r="B298" s="179">
        <v>15</v>
      </c>
      <c r="C298" s="72">
        <v>14</v>
      </c>
      <c r="D298" s="72">
        <v>13</v>
      </c>
      <c r="E298" s="72">
        <v>10</v>
      </c>
      <c r="F298" s="180">
        <v>8</v>
      </c>
    </row>
    <row r="299" spans="1:8" x14ac:dyDescent="0.2">
      <c r="A299" s="175">
        <v>200</v>
      </c>
      <c r="B299" s="179">
        <v>10</v>
      </c>
      <c r="C299" s="72">
        <v>8</v>
      </c>
      <c r="D299" s="72">
        <v>7</v>
      </c>
      <c r="E299" s="72">
        <v>6</v>
      </c>
      <c r="F299" s="180">
        <v>2</v>
      </c>
    </row>
    <row r="300" spans="1:8" ht="17" thickBot="1" x14ac:dyDescent="0.25">
      <c r="A300" s="174">
        <v>100</v>
      </c>
      <c r="B300" s="181">
        <v>5</v>
      </c>
      <c r="C300" s="182">
        <v>4</v>
      </c>
      <c r="D300" s="182">
        <v>3</v>
      </c>
      <c r="E300" s="182">
        <v>4</v>
      </c>
      <c r="F300" s="183">
        <v>0</v>
      </c>
    </row>
    <row r="302" spans="1:8" x14ac:dyDescent="0.2">
      <c r="A302" s="1" t="s">
        <v>1469</v>
      </c>
      <c r="E302" s="3"/>
      <c r="F302" s="1"/>
      <c r="G302" s="1"/>
      <c r="H302" s="1"/>
    </row>
    <row r="303" spans="1:8" x14ac:dyDescent="0.2">
      <c r="A303" s="1" t="s">
        <v>1450</v>
      </c>
      <c r="E303" s="1"/>
      <c r="F303" s="1"/>
      <c r="G303" s="1"/>
      <c r="H303" s="1"/>
    </row>
    <row r="304" spans="1:8" x14ac:dyDescent="0.2">
      <c r="A304" s="1" t="s">
        <v>1451</v>
      </c>
      <c r="E304" s="1"/>
      <c r="F304" s="1"/>
      <c r="G304" s="1"/>
      <c r="H304" s="1"/>
    </row>
    <row r="305" spans="1:8" x14ac:dyDescent="0.2">
      <c r="A305" s="1" t="s">
        <v>1452</v>
      </c>
    </row>
    <row r="306" spans="1:8" x14ac:dyDescent="0.2">
      <c r="A306" s="1" t="s">
        <v>1453</v>
      </c>
    </row>
    <row r="307" spans="1:8" x14ac:dyDescent="0.2">
      <c r="A307" s="1" t="s">
        <v>1454</v>
      </c>
    </row>
    <row r="308" spans="1:8" x14ac:dyDescent="0.2">
      <c r="A308" s="1"/>
    </row>
    <row r="309" spans="1:8" x14ac:dyDescent="0.2">
      <c r="A309" s="1" t="s">
        <v>353</v>
      </c>
    </row>
    <row r="310" spans="1:8" x14ac:dyDescent="0.2">
      <c r="A310" s="1" t="s">
        <v>1470</v>
      </c>
    </row>
    <row r="311" spans="1:8" x14ac:dyDescent="0.2">
      <c r="A311" s="1" t="s">
        <v>1471</v>
      </c>
    </row>
    <row r="312" spans="1:8" x14ac:dyDescent="0.2">
      <c r="A312" s="1" t="s">
        <v>1472</v>
      </c>
    </row>
    <row r="313" spans="1:8" x14ac:dyDescent="0.2">
      <c r="A313" s="1" t="s">
        <v>1473</v>
      </c>
    </row>
    <row r="314" spans="1:8" ht="17" thickBot="1" x14ac:dyDescent="0.25">
      <c r="A314" s="1"/>
    </row>
    <row r="315" spans="1:8" ht="17" thickBot="1" x14ac:dyDescent="0.25">
      <c r="A315" s="169" t="s">
        <v>1474</v>
      </c>
      <c r="B315" s="170"/>
      <c r="C315" s="170"/>
      <c r="D315" s="170"/>
      <c r="E315" s="170"/>
      <c r="F315" s="171"/>
      <c r="G315" s="171"/>
      <c r="H315" s="172"/>
    </row>
    <row r="316" spans="1:8" x14ac:dyDescent="0.2">
      <c r="A316" s="1" t="s">
        <v>1475</v>
      </c>
    </row>
    <row r="317" spans="1:8" x14ac:dyDescent="0.2">
      <c r="A317" s="1" t="s">
        <v>1476</v>
      </c>
    </row>
    <row r="318" spans="1:8" x14ac:dyDescent="0.2">
      <c r="A318" s="1" t="s">
        <v>1477</v>
      </c>
    </row>
    <row r="319" spans="1:8" x14ac:dyDescent="0.2">
      <c r="A319" s="1" t="s">
        <v>1441</v>
      </c>
    </row>
    <row r="320" spans="1:8" x14ac:dyDescent="0.2">
      <c r="A320" s="1" t="s">
        <v>1478</v>
      </c>
    </row>
    <row r="321" spans="1:8" x14ac:dyDescent="0.2">
      <c r="A321" s="1" t="s">
        <v>1479</v>
      </c>
    </row>
    <row r="322" spans="1:8" x14ac:dyDescent="0.2">
      <c r="A322" s="1"/>
    </row>
    <row r="323" spans="1:8" x14ac:dyDescent="0.2">
      <c r="A323" s="1" t="s">
        <v>353</v>
      </c>
    </row>
    <row r="324" spans="1:8" x14ac:dyDescent="0.2">
      <c r="A324" s="1" t="s">
        <v>1480</v>
      </c>
    </row>
    <row r="325" spans="1:8" x14ac:dyDescent="0.2">
      <c r="A325" s="1"/>
    </row>
    <row r="326" spans="1:8" x14ac:dyDescent="0.2">
      <c r="A326" s="1" t="s">
        <v>1481</v>
      </c>
    </row>
    <row r="327" spans="1:8" ht="17" thickBot="1" x14ac:dyDescent="0.25">
      <c r="A327" s="1"/>
    </row>
    <row r="328" spans="1:8" ht="17" thickBot="1" x14ac:dyDescent="0.25">
      <c r="A328" s="169" t="s">
        <v>1482</v>
      </c>
      <c r="B328" s="170"/>
      <c r="C328" s="170"/>
      <c r="D328" s="170"/>
      <c r="E328" s="170"/>
      <c r="F328" s="171"/>
      <c r="G328" s="171"/>
      <c r="H328" s="172"/>
    </row>
    <row r="329" spans="1:8" x14ac:dyDescent="0.2">
      <c r="A329" s="1" t="s">
        <v>1483</v>
      </c>
    </row>
    <row r="330" spans="1:8" x14ac:dyDescent="0.2">
      <c r="A330" s="1" t="s">
        <v>1484</v>
      </c>
    </row>
    <row r="331" spans="1:8" x14ac:dyDescent="0.2">
      <c r="A331" s="1" t="s">
        <v>1485</v>
      </c>
    </row>
    <row r="332" spans="1:8" x14ac:dyDescent="0.2">
      <c r="A332" s="1" t="s">
        <v>1486</v>
      </c>
    </row>
    <row r="333" spans="1:8" x14ac:dyDescent="0.2">
      <c r="A333" s="1" t="s">
        <v>1487</v>
      </c>
    </row>
    <row r="334" spans="1:8" x14ac:dyDescent="0.2">
      <c r="A334" s="1" t="s">
        <v>1488</v>
      </c>
    </row>
    <row r="335" spans="1:8" x14ac:dyDescent="0.2">
      <c r="A335" s="1"/>
    </row>
    <row r="336" spans="1:8" x14ac:dyDescent="0.2">
      <c r="A336" s="1" t="s">
        <v>353</v>
      </c>
    </row>
    <row r="337" spans="1:8" x14ac:dyDescent="0.2">
      <c r="A337" s="1" t="s">
        <v>1489</v>
      </c>
    </row>
    <row r="338" spans="1:8" x14ac:dyDescent="0.2">
      <c r="A338" s="1"/>
      <c r="B338" s="1" t="s">
        <v>1490</v>
      </c>
    </row>
    <row r="339" spans="1:8" x14ac:dyDescent="0.2">
      <c r="A339" s="1"/>
      <c r="B339" s="1" t="s">
        <v>1491</v>
      </c>
    </row>
    <row r="340" spans="1:8" x14ac:dyDescent="0.2">
      <c r="A340" s="1"/>
      <c r="B340" s="1" t="s">
        <v>1492</v>
      </c>
    </row>
    <row r="341" spans="1:8" x14ac:dyDescent="0.2">
      <c r="A341" s="1"/>
    </row>
    <row r="342" spans="1:8" x14ac:dyDescent="0.2">
      <c r="A342" s="4" t="s">
        <v>1493</v>
      </c>
    </row>
    <row r="343" spans="1:8" x14ac:dyDescent="0.2">
      <c r="A343" s="1" t="s">
        <v>1281</v>
      </c>
    </row>
    <row r="344" spans="1:8" x14ac:dyDescent="0.2">
      <c r="A344" s="1"/>
    </row>
    <row r="345" spans="1:8" ht="17" thickBot="1" x14ac:dyDescent="0.25"/>
    <row r="346" spans="1:8" ht="17" thickBot="1" x14ac:dyDescent="0.25">
      <c r="A346" s="169" t="s">
        <v>1494</v>
      </c>
      <c r="B346" s="170"/>
      <c r="C346" s="170"/>
      <c r="D346" s="170"/>
      <c r="E346" s="170"/>
      <c r="F346" s="171"/>
      <c r="G346" s="171"/>
      <c r="H346" s="172"/>
    </row>
    <row r="347" spans="1:8" x14ac:dyDescent="0.2">
      <c r="A347" s="1" t="s">
        <v>1495</v>
      </c>
    </row>
    <row r="348" spans="1:8" x14ac:dyDescent="0.2">
      <c r="A348" s="1" t="s">
        <v>1496</v>
      </c>
    </row>
    <row r="349" spans="1:8" x14ac:dyDescent="0.2">
      <c r="A349" s="1" t="s">
        <v>1497</v>
      </c>
    </row>
    <row r="350" spans="1:8" x14ac:dyDescent="0.2">
      <c r="A350" s="1" t="s">
        <v>1441</v>
      </c>
    </row>
    <row r="351" spans="1:8" x14ac:dyDescent="0.2">
      <c r="A351" s="1" t="s">
        <v>2473</v>
      </c>
    </row>
    <row r="352" spans="1:8" x14ac:dyDescent="0.2">
      <c r="A352" s="1" t="s">
        <v>1498</v>
      </c>
    </row>
    <row r="354" spans="1:8" x14ac:dyDescent="0.2">
      <c r="A354" s="1" t="s">
        <v>353</v>
      </c>
    </row>
    <row r="356" spans="1:8" x14ac:dyDescent="0.2">
      <c r="A356" s="1" t="s">
        <v>2469</v>
      </c>
    </row>
    <row r="357" spans="1:8" x14ac:dyDescent="0.2">
      <c r="A357" s="1" t="s">
        <v>2470</v>
      </c>
      <c r="B357" s="1"/>
      <c r="C357" s="1"/>
      <c r="D357" s="1"/>
      <c r="E357" s="1"/>
      <c r="F357" s="1"/>
      <c r="G357" s="1"/>
      <c r="H357" s="1"/>
    </row>
    <row r="358" spans="1:8" x14ac:dyDescent="0.2">
      <c r="A358" s="1" t="s">
        <v>2471</v>
      </c>
      <c r="B358" s="1"/>
      <c r="C358" s="1"/>
      <c r="D358" s="1"/>
      <c r="E358" s="1"/>
      <c r="F358" s="1"/>
      <c r="G358" s="1"/>
      <c r="H358" s="1"/>
    </row>
    <row r="359" spans="1:8" x14ac:dyDescent="0.2">
      <c r="A359" s="1" t="s">
        <v>2472</v>
      </c>
      <c r="B359" s="1"/>
      <c r="C359" s="1"/>
      <c r="D359" s="1"/>
      <c r="E359" s="1"/>
      <c r="F359" s="1"/>
      <c r="G359" s="1"/>
      <c r="H359" s="1"/>
    </row>
    <row r="365" spans="1:8" ht="17" thickBot="1" x14ac:dyDescent="0.25"/>
    <row r="366" spans="1:8" ht="17" thickBot="1" x14ac:dyDescent="0.25">
      <c r="A366" s="169" t="s">
        <v>1499</v>
      </c>
      <c r="B366" s="170"/>
      <c r="C366" s="321" t="s">
        <v>1500</v>
      </c>
      <c r="D366" s="170"/>
      <c r="E366" s="170"/>
      <c r="F366" s="171"/>
      <c r="G366" s="171"/>
      <c r="H366" s="172"/>
    </row>
    <row r="367" spans="1:8" x14ac:dyDescent="0.2">
      <c r="A367" s="1" t="s">
        <v>1501</v>
      </c>
    </row>
    <row r="368" spans="1:8" x14ac:dyDescent="0.2">
      <c r="A368" s="1" t="s">
        <v>1484</v>
      </c>
    </row>
    <row r="369" spans="1:8" x14ac:dyDescent="0.2">
      <c r="A369" s="1" t="s">
        <v>1485</v>
      </c>
    </row>
    <row r="370" spans="1:8" x14ac:dyDescent="0.2">
      <c r="A370" s="1" t="s">
        <v>1486</v>
      </c>
    </row>
    <row r="371" spans="1:8" x14ac:dyDescent="0.2">
      <c r="A371" s="1" t="s">
        <v>1487</v>
      </c>
    </row>
    <row r="372" spans="1:8" x14ac:dyDescent="0.2">
      <c r="A372" s="1" t="s">
        <v>1488</v>
      </c>
    </row>
    <row r="377" spans="1:8" ht="17" thickBot="1" x14ac:dyDescent="0.25"/>
    <row r="378" spans="1:8" ht="17" thickBot="1" x14ac:dyDescent="0.25">
      <c r="A378" s="169" t="s">
        <v>1502</v>
      </c>
      <c r="B378" s="170"/>
      <c r="C378" s="170" t="s">
        <v>1500</v>
      </c>
      <c r="D378" s="170"/>
      <c r="E378" s="170"/>
      <c r="F378" s="171"/>
      <c r="G378" s="171"/>
      <c r="H378" s="172"/>
    </row>
    <row r="379" spans="1:8" x14ac:dyDescent="0.2">
      <c r="A379" s="1" t="s">
        <v>1503</v>
      </c>
    </row>
    <row r="380" spans="1:8" x14ac:dyDescent="0.2">
      <c r="A380" s="1" t="s">
        <v>1484</v>
      </c>
    </row>
    <row r="381" spans="1:8" x14ac:dyDescent="0.2">
      <c r="A381" s="1" t="s">
        <v>1485</v>
      </c>
    </row>
    <row r="382" spans="1:8" x14ac:dyDescent="0.2">
      <c r="A382" s="1" t="s">
        <v>1486</v>
      </c>
    </row>
    <row r="383" spans="1:8" x14ac:dyDescent="0.2">
      <c r="A383" s="1" t="s">
        <v>1487</v>
      </c>
    </row>
    <row r="384" spans="1:8" x14ac:dyDescent="0.2">
      <c r="A384" s="1" t="s">
        <v>1488</v>
      </c>
    </row>
    <row r="385" spans="1:8" x14ac:dyDescent="0.2">
      <c r="A385" s="1"/>
    </row>
    <row r="386" spans="1:8" x14ac:dyDescent="0.2">
      <c r="A386" s="1"/>
    </row>
    <row r="387" spans="1:8" ht="17" thickBot="1" x14ac:dyDescent="0.25"/>
    <row r="388" spans="1:8" ht="17" thickBot="1" x14ac:dyDescent="0.25">
      <c r="A388" s="169" t="s">
        <v>1504</v>
      </c>
      <c r="B388" s="170"/>
      <c r="C388" s="170" t="s">
        <v>1500</v>
      </c>
      <c r="D388" s="170"/>
      <c r="E388" s="170"/>
      <c r="F388" s="171"/>
      <c r="G388" s="171"/>
      <c r="H388" s="172"/>
    </row>
    <row r="389" spans="1:8" x14ac:dyDescent="0.2">
      <c r="A389" s="1" t="s">
        <v>1505</v>
      </c>
    </row>
    <row r="390" spans="1:8" x14ac:dyDescent="0.2">
      <c r="A390" s="1" t="s">
        <v>1506</v>
      </c>
    </row>
    <row r="391" spans="1:8" x14ac:dyDescent="0.2">
      <c r="A391" s="1" t="s">
        <v>1507</v>
      </c>
    </row>
    <row r="392" spans="1:8" x14ac:dyDescent="0.2">
      <c r="A392" s="1" t="s">
        <v>1508</v>
      </c>
    </row>
    <row r="393" spans="1:8" x14ac:dyDescent="0.2">
      <c r="A393" s="1" t="s">
        <v>1509</v>
      </c>
    </row>
    <row r="394" spans="1:8" x14ac:dyDescent="0.2">
      <c r="A394" s="1" t="s">
        <v>1510</v>
      </c>
    </row>
    <row r="397" spans="1:8" x14ac:dyDescent="0.2">
      <c r="A397" s="1" t="s">
        <v>1511</v>
      </c>
      <c r="B397" s="1"/>
      <c r="C397" s="1"/>
      <c r="D397" s="1"/>
      <c r="E397" s="1"/>
      <c r="F397" s="1"/>
      <c r="G397" s="1"/>
      <c r="H397" s="1"/>
    </row>
    <row r="398" spans="1:8" x14ac:dyDescent="0.2">
      <c r="A398" s="1" t="s">
        <v>1499</v>
      </c>
      <c r="B398" s="1" t="s">
        <v>1512</v>
      </c>
      <c r="C398" s="1"/>
      <c r="D398" s="1"/>
      <c r="E398" s="1"/>
      <c r="F398" s="1"/>
      <c r="G398" s="1"/>
      <c r="H398" s="1"/>
    </row>
    <row r="399" spans="1:8" x14ac:dyDescent="0.2">
      <c r="A399" s="1" t="s">
        <v>1502</v>
      </c>
      <c r="B399" s="1" t="s">
        <v>1513</v>
      </c>
      <c r="C399" s="1"/>
      <c r="D399" s="1"/>
      <c r="E399" s="1"/>
      <c r="F399" s="1"/>
      <c r="G399" s="1"/>
      <c r="H399" s="1"/>
    </row>
    <row r="400" spans="1:8" x14ac:dyDescent="0.2">
      <c r="A400" s="1" t="s">
        <v>1504</v>
      </c>
      <c r="B400" s="1" t="s">
        <v>1514</v>
      </c>
      <c r="C400" s="1"/>
      <c r="D400" s="1"/>
      <c r="E400" s="1"/>
      <c r="F400" s="1"/>
      <c r="G400" s="1"/>
      <c r="H400" s="1"/>
    </row>
    <row r="401" spans="1:8" ht="17" thickBot="1" x14ac:dyDescent="0.25"/>
    <row r="402" spans="1:8" x14ac:dyDescent="0.2">
      <c r="A402" s="5" t="s">
        <v>2474</v>
      </c>
      <c r="B402" s="322"/>
      <c r="C402" s="322"/>
      <c r="D402" s="322"/>
      <c r="E402" s="322"/>
      <c r="F402" s="322"/>
      <c r="G402" s="322"/>
      <c r="H402" s="323"/>
    </row>
    <row r="403" spans="1:8" x14ac:dyDescent="0.2">
      <c r="A403" s="8" t="s">
        <v>2475</v>
      </c>
      <c r="H403" s="324"/>
    </row>
    <row r="404" spans="1:8" x14ac:dyDescent="0.2">
      <c r="A404" s="8" t="s">
        <v>2476</v>
      </c>
      <c r="H404" s="324"/>
    </row>
    <row r="405" spans="1:8" x14ac:dyDescent="0.2">
      <c r="A405" s="8" t="s">
        <v>2477</v>
      </c>
      <c r="H405" s="324"/>
    </row>
    <row r="406" spans="1:8" x14ac:dyDescent="0.2">
      <c r="A406" s="8" t="s">
        <v>2478</v>
      </c>
      <c r="H406" s="324"/>
    </row>
    <row r="407" spans="1:8" x14ac:dyDescent="0.2">
      <c r="A407" s="8" t="s">
        <v>2479</v>
      </c>
      <c r="H407" s="324"/>
    </row>
    <row r="408" spans="1:8" ht="17" thickBot="1" x14ac:dyDescent="0.25">
      <c r="A408" s="10" t="s">
        <v>2480</v>
      </c>
      <c r="B408" s="325"/>
      <c r="C408" s="325"/>
      <c r="D408" s="325"/>
      <c r="E408" s="325"/>
      <c r="F408" s="325"/>
      <c r="G408" s="325"/>
      <c r="H408" s="326"/>
    </row>
    <row r="409" spans="1:8" ht="17" thickBot="1" x14ac:dyDescent="0.25"/>
    <row r="410" spans="1:8" s="1" customFormat="1" x14ac:dyDescent="0.2">
      <c r="A410" s="135" t="s">
        <v>983</v>
      </c>
      <c r="B410" s="187"/>
      <c r="C410" s="187"/>
      <c r="D410" s="187"/>
      <c r="E410" s="187"/>
      <c r="F410" s="187"/>
      <c r="G410" s="187"/>
      <c r="H410" s="188"/>
    </row>
    <row r="411" spans="1:8" s="1" customFormat="1" x14ac:dyDescent="0.2">
      <c r="A411" s="8" t="s">
        <v>1515</v>
      </c>
      <c r="H411" s="9"/>
    </row>
    <row r="412" spans="1:8" s="1" customFormat="1" x14ac:dyDescent="0.2">
      <c r="A412" s="8" t="s">
        <v>1516</v>
      </c>
      <c r="H412" s="9"/>
    </row>
    <row r="413" spans="1:8" s="1" customFormat="1" x14ac:dyDescent="0.2">
      <c r="A413" s="8"/>
      <c r="H413" s="9"/>
    </row>
    <row r="414" spans="1:8" s="1" customFormat="1" x14ac:dyDescent="0.2">
      <c r="A414" s="8" t="s">
        <v>1517</v>
      </c>
      <c r="H414" s="9"/>
    </row>
    <row r="415" spans="1:8" s="1" customFormat="1" x14ac:dyDescent="0.2">
      <c r="A415" s="8" t="s">
        <v>1518</v>
      </c>
      <c r="H415" s="9"/>
    </row>
    <row r="416" spans="1:8" s="1" customFormat="1" x14ac:dyDescent="0.2">
      <c r="A416" s="8"/>
      <c r="H416" s="9"/>
    </row>
    <row r="417" spans="1:8" s="1" customFormat="1" x14ac:dyDescent="0.2">
      <c r="A417" s="8" t="s">
        <v>1519</v>
      </c>
      <c r="H417" s="9"/>
    </row>
    <row r="418" spans="1:8" s="1" customFormat="1" x14ac:dyDescent="0.2">
      <c r="A418" s="8" t="s">
        <v>1520</v>
      </c>
      <c r="H418" s="9"/>
    </row>
    <row r="419" spans="1:8" s="1" customFormat="1" ht="17" thickBot="1" x14ac:dyDescent="0.25">
      <c r="A419" s="10" t="s">
        <v>1521</v>
      </c>
      <c r="B419" s="11"/>
      <c r="C419" s="11"/>
      <c r="D419" s="11"/>
      <c r="E419" s="11"/>
      <c r="F419" s="11"/>
      <c r="G419" s="11"/>
      <c r="H419" s="13"/>
    </row>
    <row r="420" spans="1:8" s="1" customFormat="1" ht="17" thickBot="1" x14ac:dyDescent="0.25"/>
    <row r="421" spans="1:8" s="1" customFormat="1" x14ac:dyDescent="0.2">
      <c r="A421" s="135" t="s">
        <v>1522</v>
      </c>
      <c r="B421" s="187"/>
      <c r="C421" s="187"/>
      <c r="D421" s="187"/>
      <c r="E421" s="187"/>
      <c r="F421" s="187"/>
      <c r="G421" s="187"/>
      <c r="H421" s="188"/>
    </row>
    <row r="422" spans="1:8" s="1" customFormat="1" x14ac:dyDescent="0.2">
      <c r="A422" s="8" t="s">
        <v>1523</v>
      </c>
      <c r="H422" s="9"/>
    </row>
    <row r="423" spans="1:8" s="1" customFormat="1" ht="17" thickBot="1" x14ac:dyDescent="0.25">
      <c r="A423" s="53" t="s">
        <v>1524</v>
      </c>
      <c r="B423" s="11"/>
      <c r="C423" s="11"/>
      <c r="D423" s="11"/>
      <c r="E423" s="11"/>
      <c r="F423" s="11"/>
      <c r="G423" s="11"/>
      <c r="H423" s="13"/>
    </row>
    <row r="424" spans="1:8" s="1" customFormat="1" ht="17" thickBot="1" x14ac:dyDescent="0.25"/>
    <row r="425" spans="1:8" s="1" customFormat="1" x14ac:dyDescent="0.2">
      <c r="A425" s="135" t="s">
        <v>1525</v>
      </c>
      <c r="B425" s="136"/>
      <c r="C425" s="136"/>
      <c r="D425" s="136"/>
      <c r="E425" s="136"/>
      <c r="F425" s="136"/>
      <c r="G425" s="136"/>
      <c r="H425" s="137"/>
    </row>
    <row r="426" spans="1:8" s="1" customFormat="1" ht="17" thickBot="1" x14ac:dyDescent="0.25">
      <c r="A426" s="8"/>
      <c r="H426" s="9"/>
    </row>
    <row r="427" spans="1:8" s="1" customFormat="1" x14ac:dyDescent="0.2">
      <c r="A427" s="8"/>
      <c r="C427" s="373" t="s">
        <v>1526</v>
      </c>
      <c r="D427" s="374"/>
      <c r="E427" s="373" t="s">
        <v>1527</v>
      </c>
      <c r="F427" s="374"/>
      <c r="H427" s="9"/>
    </row>
    <row r="428" spans="1:8" s="1" customFormat="1" ht="17" thickBot="1" x14ac:dyDescent="0.25">
      <c r="A428" s="8"/>
      <c r="C428" s="138" t="s">
        <v>1528</v>
      </c>
      <c r="D428" s="139" t="s">
        <v>1529</v>
      </c>
      <c r="E428" s="53" t="s">
        <v>1528</v>
      </c>
      <c r="F428" s="86" t="s">
        <v>1529</v>
      </c>
      <c r="H428" s="9"/>
    </row>
    <row r="429" spans="1:8" s="1" customFormat="1" x14ac:dyDescent="0.2">
      <c r="A429" s="193" t="s">
        <v>1530</v>
      </c>
      <c r="B429" s="201" t="s">
        <v>1531</v>
      </c>
      <c r="C429" s="220" t="s">
        <v>1532</v>
      </c>
      <c r="D429" s="328" t="s">
        <v>1533</v>
      </c>
      <c r="E429" s="222" t="s">
        <v>1534</v>
      </c>
      <c r="F429" s="223" t="s">
        <v>1533</v>
      </c>
      <c r="H429" s="9"/>
    </row>
    <row r="430" spans="1:8" s="1" customFormat="1" x14ac:dyDescent="0.2">
      <c r="A430" s="194" t="s">
        <v>1535</v>
      </c>
      <c r="B430" s="151" t="s">
        <v>1536</v>
      </c>
      <c r="C430" s="327" t="s">
        <v>1537</v>
      </c>
      <c r="D430" s="204" t="s">
        <v>1538</v>
      </c>
      <c r="E430" s="329" t="s">
        <v>1539</v>
      </c>
      <c r="F430" s="204" t="s">
        <v>1540</v>
      </c>
      <c r="H430" s="9"/>
    </row>
    <row r="431" spans="1:8" s="1" customFormat="1" x14ac:dyDescent="0.2">
      <c r="A431" s="330" t="s">
        <v>1541</v>
      </c>
      <c r="B431" s="331" t="s">
        <v>1542</v>
      </c>
      <c r="C431" s="327" t="s">
        <v>1537</v>
      </c>
      <c r="D431" s="204" t="s">
        <v>1540</v>
      </c>
      <c r="E431" s="329" t="s">
        <v>1539</v>
      </c>
      <c r="F431" s="204" t="s">
        <v>1538</v>
      </c>
      <c r="H431" s="9"/>
    </row>
    <row r="432" spans="1:8" s="1" customFormat="1" x14ac:dyDescent="0.2">
      <c r="A432" s="330" t="s">
        <v>1543</v>
      </c>
      <c r="B432" s="331">
        <v>1</v>
      </c>
      <c r="C432" s="327" t="s">
        <v>1537</v>
      </c>
      <c r="D432" s="332" t="s">
        <v>1544</v>
      </c>
      <c r="E432" s="329" t="s">
        <v>1539</v>
      </c>
      <c r="F432" s="332" t="s">
        <v>1544</v>
      </c>
      <c r="H432" s="9"/>
    </row>
    <row r="433" spans="1:8" s="1" customFormat="1" x14ac:dyDescent="0.2">
      <c r="A433" s="330" t="s">
        <v>1545</v>
      </c>
      <c r="B433" s="331" t="s">
        <v>1546</v>
      </c>
      <c r="C433" s="327" t="s">
        <v>1547</v>
      </c>
      <c r="D433" s="332">
        <v>0</v>
      </c>
      <c r="E433" s="327" t="s">
        <v>1548</v>
      </c>
      <c r="F433" s="332" t="s">
        <v>1549</v>
      </c>
      <c r="H433" s="9"/>
    </row>
    <row r="434" spans="1:8" s="1" customFormat="1" ht="32" thickBot="1" x14ac:dyDescent="0.25">
      <c r="A434" s="330" t="s">
        <v>1550</v>
      </c>
      <c r="B434" s="331" t="s">
        <v>1551</v>
      </c>
      <c r="C434" s="333" t="s">
        <v>1552</v>
      </c>
      <c r="D434" s="334" t="s">
        <v>1540</v>
      </c>
      <c r="E434" s="333" t="s">
        <v>1552</v>
      </c>
      <c r="F434" s="334" t="s">
        <v>1538</v>
      </c>
      <c r="H434" s="9"/>
    </row>
    <row r="435" spans="1:8" s="1" customFormat="1" x14ac:dyDescent="0.2">
      <c r="A435" s="8"/>
      <c r="H435" s="9"/>
    </row>
    <row r="436" spans="1:8" s="1" customFormat="1" x14ac:dyDescent="0.2">
      <c r="A436" s="8" t="s">
        <v>1553</v>
      </c>
      <c r="H436" s="9"/>
    </row>
    <row r="437" spans="1:8" s="1" customFormat="1" ht="17" thickBot="1" x14ac:dyDescent="0.25">
      <c r="A437" s="10" t="s">
        <v>1554</v>
      </c>
      <c r="B437" s="11"/>
      <c r="C437" s="11"/>
      <c r="D437" s="11"/>
      <c r="E437" s="11"/>
      <c r="F437" s="11"/>
      <c r="G437" s="11"/>
      <c r="H437" s="13"/>
    </row>
    <row r="439" spans="1:8" s="1" customFormat="1" x14ac:dyDescent="0.2">
      <c r="A439" s="2" t="s">
        <v>220</v>
      </c>
      <c r="B439" s="2"/>
      <c r="C439" s="2"/>
      <c r="D439" s="2"/>
      <c r="E439" s="2"/>
      <c r="F439" s="2"/>
      <c r="G439" s="2"/>
      <c r="H439" s="2"/>
    </row>
    <row r="440" spans="1:8" s="1" customFormat="1" x14ac:dyDescent="0.2">
      <c r="A440" s="1" t="s">
        <v>1555</v>
      </c>
    </row>
    <row r="441" spans="1:8" s="1" customFormat="1" x14ac:dyDescent="0.2">
      <c r="A441" s="1" t="s">
        <v>1556</v>
      </c>
    </row>
    <row r="442" spans="1:8" s="1" customFormat="1" x14ac:dyDescent="0.2">
      <c r="A442" s="1" t="s">
        <v>1557</v>
      </c>
    </row>
    <row r="443" spans="1:8" s="1" customFormat="1" x14ac:dyDescent="0.2">
      <c r="A443" s="1" t="s">
        <v>1558</v>
      </c>
    </row>
    <row r="444" spans="1:8" s="1" customFormat="1" x14ac:dyDescent="0.2">
      <c r="A444" s="1" t="s">
        <v>1559</v>
      </c>
    </row>
    <row r="445" spans="1:8" s="1" customFormat="1" x14ac:dyDescent="0.2">
      <c r="A445" s="1" t="s">
        <v>1560</v>
      </c>
    </row>
    <row r="446" spans="1:8" s="1" customFormat="1" x14ac:dyDescent="0.2"/>
    <row r="447" spans="1:8" s="1" customFormat="1" x14ac:dyDescent="0.2">
      <c r="A447" s="4" t="s">
        <v>353</v>
      </c>
    </row>
    <row r="448" spans="1:8" s="1" customFormat="1" x14ac:dyDescent="0.2"/>
    <row r="449" spans="1:8" s="1" customFormat="1" x14ac:dyDescent="0.2">
      <c r="A449" s="1" t="s">
        <v>1561</v>
      </c>
      <c r="H449" s="1" t="s">
        <v>1562</v>
      </c>
    </row>
    <row r="450" spans="1:8" s="1" customFormat="1" ht="17" thickBot="1" x14ac:dyDescent="0.25"/>
    <row r="451" spans="1:8" s="1" customFormat="1" x14ac:dyDescent="0.2">
      <c r="C451" s="373" t="s">
        <v>1526</v>
      </c>
      <c r="D451" s="374"/>
      <c r="E451" s="373" t="s">
        <v>1527</v>
      </c>
      <c r="F451" s="374"/>
    </row>
    <row r="452" spans="1:8" s="1" customFormat="1" ht="17" thickBot="1" x14ac:dyDescent="0.25">
      <c r="C452" s="138" t="s">
        <v>1528</v>
      </c>
      <c r="D452" s="139" t="s">
        <v>1529</v>
      </c>
      <c r="E452" s="53" t="s">
        <v>1528</v>
      </c>
      <c r="F452" s="86" t="s">
        <v>1529</v>
      </c>
    </row>
    <row r="453" spans="1:8" s="1" customFormat="1" x14ac:dyDescent="0.2">
      <c r="A453" s="193" t="s">
        <v>1530</v>
      </c>
      <c r="B453" s="192" t="s">
        <v>1531</v>
      </c>
      <c r="C453" s="220" t="s">
        <v>1532</v>
      </c>
      <c r="D453" s="221" t="s">
        <v>1533</v>
      </c>
      <c r="E453" s="222" t="s">
        <v>1534</v>
      </c>
      <c r="F453" s="223" t="s">
        <v>1533</v>
      </c>
    </row>
    <row r="454" spans="1:8" s="1" customFormat="1" x14ac:dyDescent="0.2">
      <c r="A454" s="194" t="s">
        <v>1535</v>
      </c>
      <c r="B454" s="15" t="s">
        <v>1536</v>
      </c>
      <c r="C454" s="189" t="s">
        <v>1537</v>
      </c>
      <c r="D454" s="195" t="s">
        <v>1538</v>
      </c>
      <c r="E454" s="190" t="s">
        <v>1539</v>
      </c>
      <c r="F454" s="190" t="s">
        <v>1540</v>
      </c>
    </row>
    <row r="455" spans="1:8" s="1" customFormat="1" x14ac:dyDescent="0.2">
      <c r="A455" s="194" t="s">
        <v>1541</v>
      </c>
      <c r="B455" s="15" t="s">
        <v>1542</v>
      </c>
      <c r="C455" s="189" t="s">
        <v>1537</v>
      </c>
      <c r="D455" s="190" t="s">
        <v>1540</v>
      </c>
      <c r="E455" s="190" t="s">
        <v>1539</v>
      </c>
      <c r="F455" s="190" t="s">
        <v>1538</v>
      </c>
    </row>
    <row r="456" spans="1:8" s="1" customFormat="1" x14ac:dyDescent="0.2">
      <c r="A456" s="196" t="s">
        <v>1543</v>
      </c>
      <c r="B456" s="15">
        <v>1</v>
      </c>
      <c r="C456" s="189" t="s">
        <v>1537</v>
      </c>
      <c r="D456" s="154" t="s">
        <v>1544</v>
      </c>
      <c r="E456" s="190" t="s">
        <v>1539</v>
      </c>
      <c r="F456" s="154" t="s">
        <v>1544</v>
      </c>
    </row>
    <row r="457" spans="1:8" s="1" customFormat="1" x14ac:dyDescent="0.2">
      <c r="A457" s="194" t="s">
        <v>1545</v>
      </c>
      <c r="B457" s="15" t="s">
        <v>1546</v>
      </c>
      <c r="C457" s="189" t="s">
        <v>1547</v>
      </c>
      <c r="D457" s="15">
        <v>0</v>
      </c>
      <c r="E457" s="189" t="s">
        <v>1548</v>
      </c>
      <c r="F457" s="15" t="s">
        <v>1549</v>
      </c>
    </row>
    <row r="458" spans="1:8" s="1" customFormat="1" ht="31" x14ac:dyDescent="0.2">
      <c r="A458" s="194" t="s">
        <v>1550</v>
      </c>
      <c r="B458" s="15" t="s">
        <v>1551</v>
      </c>
      <c r="C458" s="191" t="s">
        <v>1552</v>
      </c>
      <c r="D458" s="190" t="s">
        <v>1540</v>
      </c>
      <c r="E458" s="191" t="s">
        <v>1552</v>
      </c>
      <c r="F458" s="190" t="s">
        <v>1538</v>
      </c>
    </row>
    <row r="459" spans="1:8" s="1" customFormat="1" x14ac:dyDescent="0.2"/>
    <row r="460" spans="1:8" s="1" customFormat="1" x14ac:dyDescent="0.2">
      <c r="A460" s="1" t="s">
        <v>1563</v>
      </c>
    </row>
    <row r="461" spans="1:8" s="1" customFormat="1" x14ac:dyDescent="0.2"/>
    <row r="462" spans="1:8" s="1" customFormat="1" x14ac:dyDescent="0.2">
      <c r="A462" s="1" t="s">
        <v>1564</v>
      </c>
    </row>
    <row r="463" spans="1:8" s="1" customFormat="1" x14ac:dyDescent="0.2"/>
    <row r="464" spans="1:8" s="1" customFormat="1" x14ac:dyDescent="0.2"/>
    <row r="465" spans="1:8" s="1" customFormat="1" x14ac:dyDescent="0.2">
      <c r="A465" s="2" t="s">
        <v>1391</v>
      </c>
      <c r="B465" s="2"/>
      <c r="C465" s="2"/>
      <c r="D465" s="2"/>
      <c r="E465" s="2"/>
      <c r="F465" s="2"/>
      <c r="G465" s="2"/>
      <c r="H465" s="2"/>
    </row>
    <row r="466" spans="1:8" s="1" customFormat="1" x14ac:dyDescent="0.2">
      <c r="A466" s="1" t="s">
        <v>1565</v>
      </c>
    </row>
    <row r="467" spans="1:8" s="1" customFormat="1" x14ac:dyDescent="0.2">
      <c r="A467" s="1" t="s">
        <v>1566</v>
      </c>
    </row>
    <row r="468" spans="1:8" s="1" customFormat="1" x14ac:dyDescent="0.2">
      <c r="A468" s="1" t="s">
        <v>1567</v>
      </c>
    </row>
    <row r="469" spans="1:8" s="1" customFormat="1" x14ac:dyDescent="0.2">
      <c r="A469" s="1" t="s">
        <v>1568</v>
      </c>
    </row>
    <row r="470" spans="1:8" s="1" customFormat="1" x14ac:dyDescent="0.2">
      <c r="A470" s="1" t="s">
        <v>1569</v>
      </c>
    </row>
    <row r="471" spans="1:8" s="1" customFormat="1" x14ac:dyDescent="0.2">
      <c r="A471" s="1" t="s">
        <v>1570</v>
      </c>
    </row>
    <row r="472" spans="1:8" s="1" customFormat="1" x14ac:dyDescent="0.2">
      <c r="A472" s="1" t="s">
        <v>1571</v>
      </c>
    </row>
    <row r="473" spans="1:8" s="1" customFormat="1" x14ac:dyDescent="0.2"/>
    <row r="474" spans="1:8" s="1" customFormat="1" ht="17" thickBot="1" x14ac:dyDescent="0.25">
      <c r="A474" s="1" t="s">
        <v>353</v>
      </c>
    </row>
    <row r="475" spans="1:8" s="1" customFormat="1" x14ac:dyDescent="0.2">
      <c r="C475" s="373" t="s">
        <v>1526</v>
      </c>
      <c r="D475" s="374"/>
      <c r="E475" s="373" t="s">
        <v>1527</v>
      </c>
      <c r="F475" s="374"/>
    </row>
    <row r="476" spans="1:8" s="1" customFormat="1" ht="17" thickBot="1" x14ac:dyDescent="0.25">
      <c r="C476" s="138" t="s">
        <v>1528</v>
      </c>
      <c r="D476" s="139" t="s">
        <v>1529</v>
      </c>
      <c r="E476" s="53" t="s">
        <v>1528</v>
      </c>
      <c r="F476" s="86" t="s">
        <v>1529</v>
      </c>
    </row>
    <row r="477" spans="1:8" s="1" customFormat="1" x14ac:dyDescent="0.2">
      <c r="A477" s="193" t="s">
        <v>1530</v>
      </c>
      <c r="B477" s="192" t="s">
        <v>1531</v>
      </c>
      <c r="C477" s="220" t="s">
        <v>1532</v>
      </c>
      <c r="D477" s="221" t="s">
        <v>1533</v>
      </c>
      <c r="E477" s="222" t="s">
        <v>1534</v>
      </c>
      <c r="F477" s="223" t="s">
        <v>1533</v>
      </c>
    </row>
    <row r="478" spans="1:8" s="1" customFormat="1" x14ac:dyDescent="0.2">
      <c r="A478" s="194" t="s">
        <v>1535</v>
      </c>
      <c r="B478" s="15" t="s">
        <v>1536</v>
      </c>
      <c r="C478" s="189" t="s">
        <v>1537</v>
      </c>
      <c r="D478" s="195" t="s">
        <v>1538</v>
      </c>
      <c r="E478" s="190" t="s">
        <v>1539</v>
      </c>
      <c r="F478" s="190" t="s">
        <v>1540</v>
      </c>
    </row>
    <row r="479" spans="1:8" s="1" customFormat="1" x14ac:dyDescent="0.2">
      <c r="A479" s="194" t="s">
        <v>1541</v>
      </c>
      <c r="B479" s="15" t="s">
        <v>1542</v>
      </c>
      <c r="C479" s="189" t="s">
        <v>1537</v>
      </c>
      <c r="D479" s="190" t="s">
        <v>1540</v>
      </c>
      <c r="E479" s="190" t="s">
        <v>1539</v>
      </c>
      <c r="F479" s="190" t="s">
        <v>1538</v>
      </c>
    </row>
    <row r="480" spans="1:8" s="1" customFormat="1" x14ac:dyDescent="0.2">
      <c r="A480" s="194" t="s">
        <v>1543</v>
      </c>
      <c r="B480" s="15">
        <v>1</v>
      </c>
      <c r="C480" s="189" t="s">
        <v>1537</v>
      </c>
      <c r="D480" s="15" t="s">
        <v>1544</v>
      </c>
      <c r="E480" s="190" t="s">
        <v>1539</v>
      </c>
      <c r="F480" s="15" t="s">
        <v>1544</v>
      </c>
    </row>
    <row r="481" spans="1:8" s="1" customFormat="1" x14ac:dyDescent="0.2">
      <c r="A481" s="194" t="s">
        <v>1545</v>
      </c>
      <c r="B481" s="15" t="s">
        <v>1546</v>
      </c>
      <c r="C481" s="189" t="s">
        <v>1547</v>
      </c>
      <c r="D481" s="15">
        <v>0</v>
      </c>
      <c r="E481" s="189" t="s">
        <v>1548</v>
      </c>
      <c r="F481" s="15" t="s">
        <v>1549</v>
      </c>
    </row>
    <row r="482" spans="1:8" s="1" customFormat="1" ht="31" x14ac:dyDescent="0.2">
      <c r="A482" s="194" t="s">
        <v>1550</v>
      </c>
      <c r="B482" s="15" t="s">
        <v>1551</v>
      </c>
      <c r="C482" s="197" t="s">
        <v>1552</v>
      </c>
      <c r="D482" s="190" t="s">
        <v>1540</v>
      </c>
      <c r="E482" s="197" t="s">
        <v>1552</v>
      </c>
      <c r="F482" s="190" t="s">
        <v>1538</v>
      </c>
    </row>
    <row r="483" spans="1:8" s="1" customFormat="1" x14ac:dyDescent="0.2"/>
    <row r="484" spans="1:8" s="1" customFormat="1" x14ac:dyDescent="0.2">
      <c r="A484" s="1" t="s">
        <v>1572</v>
      </c>
    </row>
    <row r="485" spans="1:8" s="1" customFormat="1" x14ac:dyDescent="0.2"/>
    <row r="486" spans="1:8" s="1" customFormat="1" x14ac:dyDescent="0.2">
      <c r="A486" s="1" t="s">
        <v>1564</v>
      </c>
    </row>
    <row r="487" spans="1:8" s="1" customFormat="1" x14ac:dyDescent="0.2"/>
    <row r="488" spans="1:8" s="1" customFormat="1" x14ac:dyDescent="0.2">
      <c r="A488" s="2" t="s">
        <v>1405</v>
      </c>
      <c r="B488" s="2"/>
      <c r="C488" s="2"/>
      <c r="D488" s="2"/>
      <c r="E488" s="2"/>
      <c r="F488" s="2"/>
      <c r="G488" s="2"/>
      <c r="H488" s="2"/>
    </row>
    <row r="489" spans="1:8" s="1" customFormat="1" x14ac:dyDescent="0.2">
      <c r="A489" s="1" t="s">
        <v>1573</v>
      </c>
    </row>
    <row r="490" spans="1:8" s="1" customFormat="1" x14ac:dyDescent="0.2">
      <c r="A490" s="1" t="s">
        <v>1574</v>
      </c>
    </row>
    <row r="491" spans="1:8" s="1" customFormat="1" x14ac:dyDescent="0.2">
      <c r="A491" s="1" t="s">
        <v>1575</v>
      </c>
    </row>
    <row r="492" spans="1:8" s="1" customFormat="1" x14ac:dyDescent="0.2">
      <c r="A492" s="1" t="s">
        <v>1576</v>
      </c>
    </row>
    <row r="493" spans="1:8" s="1" customFormat="1" x14ac:dyDescent="0.2">
      <c r="A493" s="1" t="s">
        <v>1577</v>
      </c>
    </row>
    <row r="494" spans="1:8" s="1" customFormat="1" x14ac:dyDescent="0.2">
      <c r="A494" s="1" t="s">
        <v>1578</v>
      </c>
    </row>
    <row r="495" spans="1:8" s="1" customFormat="1" x14ac:dyDescent="0.2">
      <c r="A495" s="1" t="s">
        <v>1510</v>
      </c>
    </row>
    <row r="496" spans="1:8" s="1" customFormat="1" x14ac:dyDescent="0.2"/>
    <row r="497" spans="1:6" s="1" customFormat="1" ht="17" thickBot="1" x14ac:dyDescent="0.25">
      <c r="A497" s="4" t="s">
        <v>353</v>
      </c>
    </row>
    <row r="498" spans="1:6" s="1" customFormat="1" x14ac:dyDescent="0.2">
      <c r="C498" s="373" t="s">
        <v>1526</v>
      </c>
      <c r="D498" s="374"/>
      <c r="E498" s="373" t="s">
        <v>1527</v>
      </c>
      <c r="F498" s="374"/>
    </row>
    <row r="499" spans="1:6" s="1" customFormat="1" ht="17" thickBot="1" x14ac:dyDescent="0.25">
      <c r="C499" s="138" t="s">
        <v>1528</v>
      </c>
      <c r="D499" s="139" t="s">
        <v>1529</v>
      </c>
      <c r="E499" s="53" t="s">
        <v>1528</v>
      </c>
      <c r="F499" s="86" t="s">
        <v>1529</v>
      </c>
    </row>
    <row r="500" spans="1:6" s="1" customFormat="1" x14ac:dyDescent="0.2">
      <c r="A500" s="193" t="s">
        <v>1530</v>
      </c>
      <c r="B500" s="192" t="s">
        <v>1531</v>
      </c>
      <c r="C500" s="220" t="s">
        <v>1532</v>
      </c>
      <c r="D500" s="221" t="s">
        <v>1533</v>
      </c>
      <c r="E500" s="222" t="s">
        <v>1534</v>
      </c>
      <c r="F500" s="223" t="s">
        <v>1533</v>
      </c>
    </row>
    <row r="501" spans="1:6" s="1" customFormat="1" x14ac:dyDescent="0.2">
      <c r="A501" s="194" t="s">
        <v>1535</v>
      </c>
      <c r="B501" s="15" t="s">
        <v>1536</v>
      </c>
      <c r="C501" s="189" t="s">
        <v>1537</v>
      </c>
      <c r="D501" s="195" t="s">
        <v>1538</v>
      </c>
      <c r="E501" s="190" t="s">
        <v>1539</v>
      </c>
      <c r="F501" s="190" t="s">
        <v>1540</v>
      </c>
    </row>
    <row r="502" spans="1:6" s="1" customFormat="1" x14ac:dyDescent="0.2">
      <c r="A502" s="198" t="s">
        <v>1541</v>
      </c>
      <c r="B502" s="15" t="s">
        <v>1542</v>
      </c>
      <c r="C502" s="199" t="s">
        <v>1537</v>
      </c>
      <c r="D502" s="200" t="s">
        <v>1540</v>
      </c>
      <c r="E502" s="190" t="s">
        <v>1539</v>
      </c>
      <c r="F502" s="190" t="s">
        <v>1538</v>
      </c>
    </row>
    <row r="503" spans="1:6" s="1" customFormat="1" x14ac:dyDescent="0.2">
      <c r="A503" s="194" t="s">
        <v>1543</v>
      </c>
      <c r="B503" s="15">
        <v>1</v>
      </c>
      <c r="C503" s="189" t="s">
        <v>1537</v>
      </c>
      <c r="D503" s="15" t="s">
        <v>1544</v>
      </c>
      <c r="E503" s="190" t="s">
        <v>1539</v>
      </c>
      <c r="F503" s="15" t="s">
        <v>1544</v>
      </c>
    </row>
    <row r="504" spans="1:6" s="1" customFormat="1" x14ac:dyDescent="0.2">
      <c r="A504" s="194" t="s">
        <v>1545</v>
      </c>
      <c r="B504" s="15" t="s">
        <v>1546</v>
      </c>
      <c r="C504" s="189" t="s">
        <v>1547</v>
      </c>
      <c r="D504" s="15">
        <v>0</v>
      </c>
      <c r="E504" s="189" t="s">
        <v>1548</v>
      </c>
      <c r="F504" s="15" t="s">
        <v>1549</v>
      </c>
    </row>
    <row r="505" spans="1:6" s="1" customFormat="1" ht="31" x14ac:dyDescent="0.2">
      <c r="A505" s="194" t="s">
        <v>1550</v>
      </c>
      <c r="B505" s="15" t="s">
        <v>1551</v>
      </c>
      <c r="C505" s="191" t="s">
        <v>1552</v>
      </c>
      <c r="D505" s="190" t="s">
        <v>1540</v>
      </c>
      <c r="E505" s="191" t="s">
        <v>1552</v>
      </c>
      <c r="F505" s="190" t="s">
        <v>1538</v>
      </c>
    </row>
    <row r="506" spans="1:6" s="1" customFormat="1" x14ac:dyDescent="0.2"/>
    <row r="507" spans="1:6" s="1" customFormat="1" x14ac:dyDescent="0.2">
      <c r="A507" s="1" t="s">
        <v>1579</v>
      </c>
    </row>
    <row r="508" spans="1:6" s="1" customFormat="1" x14ac:dyDescent="0.2"/>
    <row r="509" spans="1:6" s="1" customFormat="1" x14ac:dyDescent="0.2">
      <c r="A509" s="1" t="s">
        <v>1580</v>
      </c>
    </row>
  </sheetData>
  <mergeCells count="16">
    <mergeCell ref="A137:A138"/>
    <mergeCell ref="A147:A148"/>
    <mergeCell ref="A149:A150"/>
    <mergeCell ref="A40:A41"/>
    <mergeCell ref="A42:A43"/>
    <mergeCell ref="A84:A85"/>
    <mergeCell ref="A86:A87"/>
    <mergeCell ref="A135:A136"/>
    <mergeCell ref="C498:D498"/>
    <mergeCell ref="E498:F498"/>
    <mergeCell ref="C427:D427"/>
    <mergeCell ref="E427:F427"/>
    <mergeCell ref="C451:D451"/>
    <mergeCell ref="E451:F451"/>
    <mergeCell ref="C475:D475"/>
    <mergeCell ref="E475:F475"/>
  </mergeCells>
  <pageMargins left="0.7" right="0.7" top="0.75" bottom="0.75" header="0.3" footer="0.3"/>
  <pageSetup paperSize="9"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כריכה</vt:lpstr>
      <vt:lpstr>1 - עקומת התמורה</vt:lpstr>
      <vt:lpstr>2 - בניית עקומת התמורה</vt:lpstr>
      <vt:lpstr>3 - עקומת תמורה ומגבלות</vt:lpstr>
      <vt:lpstr>4 - מגבלות גורמי ייצור</vt:lpstr>
      <vt:lpstr>5 מסחר בינלאומי</vt:lpstr>
      <vt:lpstr>6 - הקצאה יעילה</vt:lpstr>
      <vt:lpstr>7 עקומת היצע ופונקציית ייצור</vt:lpstr>
      <vt:lpstr>8.ביקוש</vt:lpstr>
      <vt:lpstr>9 גמישות הביקוש</vt:lpstr>
      <vt:lpstr>10 שיווי משקל</vt:lpstr>
      <vt:lpstr>11 מס וסובסידיה</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Shay Tsaban</dc:creator>
  <cp:keywords/>
  <dc:description/>
  <cp:lastModifiedBy>Shay Tsaban</cp:lastModifiedBy>
  <cp:revision/>
  <cp:lastPrinted>2024-11-19T07:59:31Z</cp:lastPrinted>
  <dcterms:created xsi:type="dcterms:W3CDTF">2023-12-28T06:30:43Z</dcterms:created>
  <dcterms:modified xsi:type="dcterms:W3CDTF">2025-01-14T10:54:54Z</dcterms:modified>
  <cp:category/>
  <cp:contentStatus/>
</cp:coreProperties>
</file>