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1F00A1F2-F96A-E646-A9E6-763D8D434437}" xr6:coauthVersionLast="47" xr6:coauthVersionMax="47" xr10:uidLastSave="{00000000-0000-0000-0000-000000000000}"/>
  <bookViews>
    <workbookView xWindow="25280" yWindow="500" windowWidth="25920" windowHeight="29660" activeTab="11"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<sst xmlns="http://schemas.openxmlformats.org/spreadsheetml/2006/main" count="4938" uniqueCount="2757">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</sst>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82">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0" xfId="0" applyFont="1" applyBorder="1"/>
  </cellXfs>
  <cellStyles count="1">
    <cellStyle name="Normal" xfId="0" builtinId="0"/>
  </cellStyles>
  <dxfs count="0"/>
  <tableStyles count="0" defaultTableStyle="TableStyleMedium2" defaultPivotStyle="PivotStyleLight16"/>
  <colors>
    <mruColors>
      <color rgb="FFFF8AD8"/>
      <color rgb="FF73FB79"/>
      <color rgb="FFFFFD7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47" t="s">
        <v>1869</v>
      </c>
      <c r="B1" s="347"/>
      <c r="C1" s="347"/>
      <c r="D1" s="347"/>
      <c r="E1" s="347"/>
      <c r="F1" s="347"/>
      <c r="G1" s="347"/>
    </row>
    <row r="2" spans="1:7" x14ac:dyDescent="0.2">
      <c r="A2" s="347" t="s">
        <v>0</v>
      </c>
      <c r="B2" s="347"/>
      <c r="C2" s="347"/>
      <c r="D2" s="347"/>
      <c r="E2" s="347"/>
      <c r="F2" s="347"/>
      <c r="G2" s="347"/>
    </row>
    <row r="3" spans="1:7" x14ac:dyDescent="0.2">
      <c r="A3" s="348" t="s">
        <v>1870</v>
      </c>
      <c r="B3" s="348"/>
      <c r="C3" s="348"/>
      <c r="D3" s="348"/>
      <c r="E3" s="348"/>
      <c r="F3" s="348"/>
      <c r="G3" s="348"/>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1871</v>
      </c>
      <c r="B12" s="6"/>
      <c r="C12" s="6"/>
      <c r="D12" s="6"/>
      <c r="E12" s="6"/>
      <c r="F12" s="6"/>
      <c r="G12" s="7"/>
    </row>
    <row r="13" spans="1:7" x14ac:dyDescent="0.2">
      <c r="A13" s="8" t="s">
        <v>1872</v>
      </c>
      <c r="G13" s="9"/>
    </row>
    <row r="14" spans="1:7" x14ac:dyDescent="0.2">
      <c r="A14" s="8" t="s">
        <v>1873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2135</v>
      </c>
      <c r="H22" s="23"/>
      <c r="I22" s="23"/>
      <c r="J22" s="23"/>
      <c r="K22" s="23"/>
      <c r="L22" s="23"/>
      <c r="M22" s="23"/>
      <c r="N22" s="23"/>
      <c r="O22" s="23"/>
    </row>
    <row r="23" spans="1:15" x14ac:dyDescent="0.2">
      <c r="A23" s="1">
        <v>1</v>
      </c>
      <c r="B23" s="22">
        <v>45601</v>
      </c>
      <c r="C23" s="1" t="s">
        <v>1897</v>
      </c>
      <c r="G23" s="1" t="s">
        <v>1898</v>
      </c>
    </row>
    <row r="24" spans="1:15" x14ac:dyDescent="0.2">
      <c r="A24" s="1">
        <v>2</v>
      </c>
      <c r="B24" s="22">
        <v>45608</v>
      </c>
      <c r="C24" s="1" t="s">
        <v>1974</v>
      </c>
      <c r="G24" s="1" t="s">
        <v>1975</v>
      </c>
    </row>
    <row r="25" spans="1:15" x14ac:dyDescent="0.2">
      <c r="A25" s="1">
        <v>3</v>
      </c>
      <c r="B25" s="22">
        <v>45615</v>
      </c>
      <c r="C25" s="1" t="s">
        <v>2044</v>
      </c>
      <c r="G25" s="275" t="s">
        <v>2136</v>
      </c>
      <c r="H25" s="275"/>
      <c r="I25" s="275"/>
    </row>
    <row r="26" spans="1:15" x14ac:dyDescent="0.2">
      <c r="A26" s="1">
        <v>4</v>
      </c>
      <c r="B26" s="22">
        <v>45652</v>
      </c>
      <c r="C26" s="1" t="s">
        <v>2133</v>
      </c>
      <c r="G26" s="275" t="s">
        <v>2134</v>
      </c>
      <c r="H26" s="275"/>
      <c r="I26" s="275"/>
    </row>
    <row r="27" spans="1:15" x14ac:dyDescent="0.2">
      <c r="A27" s="1">
        <v>5</v>
      </c>
      <c r="B27" s="22">
        <v>45628</v>
      </c>
      <c r="C27" s="1" t="s">
        <v>18</v>
      </c>
      <c r="G27" s="1" t="s">
        <v>2347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20</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2483</v>
      </c>
      <c r="B1" s="4"/>
      <c r="C1" s="4"/>
      <c r="D1" s="4"/>
      <c r="E1" s="4"/>
      <c r="F1" s="4"/>
      <c r="G1" s="14"/>
      <c r="H1" s="141">
        <v>45657</v>
      </c>
    </row>
    <row r="3" spans="1:10" x14ac:dyDescent="0.2">
      <c r="A3" s="1" t="s">
        <v>2481</v>
      </c>
    </row>
    <row r="4" spans="1:10" x14ac:dyDescent="0.2">
      <c r="A4" s="1" t="s">
        <v>2482</v>
      </c>
    </row>
    <row r="7" spans="1:10" x14ac:dyDescent="0.2">
      <c r="A7" s="2" t="s">
        <v>1423</v>
      </c>
      <c r="B7" s="2"/>
      <c r="C7" s="2"/>
      <c r="D7" s="2"/>
      <c r="E7" s="2"/>
      <c r="F7" s="2"/>
      <c r="G7" s="2"/>
      <c r="H7" s="2"/>
      <c r="J7" s="4" t="s">
        <v>2547</v>
      </c>
    </row>
    <row r="8" spans="1:10" x14ac:dyDescent="0.2">
      <c r="A8" s="1" t="s">
        <v>1581</v>
      </c>
    </row>
    <row r="9" spans="1:10" x14ac:dyDescent="0.2">
      <c r="A9" s="1" t="s">
        <v>1582</v>
      </c>
    </row>
    <row r="10" spans="1:10" x14ac:dyDescent="0.2">
      <c r="A10" s="1" t="s">
        <v>1583</v>
      </c>
    </row>
    <row r="11" spans="1:10" x14ac:dyDescent="0.2">
      <c r="A11" s="1" t="s">
        <v>1584</v>
      </c>
    </row>
    <row r="12" spans="1:10" x14ac:dyDescent="0.2">
      <c r="A12" s="1" t="s">
        <v>1585</v>
      </c>
    </row>
    <row r="13" spans="1:10" x14ac:dyDescent="0.2">
      <c r="A13" s="1" t="s">
        <v>1586</v>
      </c>
    </row>
    <row r="14" spans="1:10" x14ac:dyDescent="0.2">
      <c r="A14" s="1" t="s">
        <v>1587</v>
      </c>
    </row>
    <row r="15" spans="1:10" x14ac:dyDescent="0.2">
      <c r="A15" s="1" t="s">
        <v>1588</v>
      </c>
    </row>
    <row r="17" spans="1:8" ht="17" thickBot="1" x14ac:dyDescent="0.25">
      <c r="A17" s="4" t="s">
        <v>353</v>
      </c>
    </row>
    <row r="18" spans="1:8" x14ac:dyDescent="0.2">
      <c r="C18" s="373" t="s">
        <v>1526</v>
      </c>
      <c r="D18" s="374"/>
      <c r="E18" s="373" t="s">
        <v>1527</v>
      </c>
      <c r="F18" s="374"/>
    </row>
    <row r="19" spans="1:8" ht="17" thickBot="1" x14ac:dyDescent="0.25">
      <c r="C19" s="138" t="s">
        <v>1528</v>
      </c>
      <c r="D19" s="139" t="s">
        <v>1529</v>
      </c>
      <c r="E19" s="53" t="s">
        <v>1528</v>
      </c>
      <c r="F19" s="86" t="s">
        <v>1529</v>
      </c>
    </row>
    <row r="20" spans="1:8" x14ac:dyDescent="0.2">
      <c r="A20" s="193" t="s">
        <v>1530</v>
      </c>
      <c r="B20" s="192" t="s">
        <v>1531</v>
      </c>
      <c r="C20" s="220" t="s">
        <v>1532</v>
      </c>
      <c r="D20" s="221" t="s">
        <v>1533</v>
      </c>
      <c r="E20" s="222" t="s">
        <v>1534</v>
      </c>
      <c r="F20" s="223" t="s">
        <v>1533</v>
      </c>
    </row>
    <row r="21" spans="1:8" x14ac:dyDescent="0.2">
      <c r="A21" s="194" t="s">
        <v>1535</v>
      </c>
      <c r="B21" s="15" t="s">
        <v>1536</v>
      </c>
      <c r="C21" s="189" t="s">
        <v>1537</v>
      </c>
      <c r="D21" s="195" t="s">
        <v>1538</v>
      </c>
      <c r="E21" s="190" t="s">
        <v>1539</v>
      </c>
      <c r="F21" s="190" t="s">
        <v>1540</v>
      </c>
    </row>
    <row r="22" spans="1:8" x14ac:dyDescent="0.2">
      <c r="A22" s="194" t="s">
        <v>1541</v>
      </c>
      <c r="B22" s="15" t="s">
        <v>1542</v>
      </c>
      <c r="C22" s="189" t="s">
        <v>1537</v>
      </c>
      <c r="D22" s="190" t="s">
        <v>1540</v>
      </c>
      <c r="E22" s="190" t="s">
        <v>1539</v>
      </c>
      <c r="F22" s="190" t="s">
        <v>1538</v>
      </c>
    </row>
    <row r="23" spans="1:8" x14ac:dyDescent="0.2">
      <c r="A23" s="194" t="s">
        <v>1543</v>
      </c>
      <c r="B23" s="15">
        <v>1</v>
      </c>
      <c r="C23" s="189" t="s">
        <v>1537</v>
      </c>
      <c r="D23" s="15" t="s">
        <v>1544</v>
      </c>
      <c r="E23" s="190" t="s">
        <v>1539</v>
      </c>
      <c r="F23" s="15" t="s">
        <v>1544</v>
      </c>
    </row>
    <row r="24" spans="1:8" x14ac:dyDescent="0.2">
      <c r="A24" s="194" t="s">
        <v>1545</v>
      </c>
      <c r="B24" s="15" t="s">
        <v>1546</v>
      </c>
      <c r="C24" s="189" t="s">
        <v>1547</v>
      </c>
      <c r="D24" s="15">
        <v>0</v>
      </c>
      <c r="E24" s="199" t="s">
        <v>1548</v>
      </c>
      <c r="F24" s="15" t="s">
        <v>1549</v>
      </c>
    </row>
    <row r="25" spans="1:8" ht="31" x14ac:dyDescent="0.2">
      <c r="A25" s="194" t="s">
        <v>1550</v>
      </c>
      <c r="B25" s="15" t="s">
        <v>1551</v>
      </c>
      <c r="C25" s="191" t="s">
        <v>1552</v>
      </c>
      <c r="D25" s="190" t="s">
        <v>1540</v>
      </c>
      <c r="E25" s="191" t="s">
        <v>1552</v>
      </c>
      <c r="F25" s="190" t="s">
        <v>1538</v>
      </c>
    </row>
    <row r="27" spans="1:8" x14ac:dyDescent="0.2">
      <c r="A27" s="1" t="s">
        <v>1589</v>
      </c>
    </row>
    <row r="28" spans="1:8" x14ac:dyDescent="0.2">
      <c r="A28" s="1" t="s">
        <v>1590</v>
      </c>
      <c r="H28" s="29" t="s">
        <v>1535</v>
      </c>
    </row>
    <row r="29" spans="1:8" x14ac:dyDescent="0.2">
      <c r="A29" s="1" t="s">
        <v>1591</v>
      </c>
      <c r="H29" s="29" t="s">
        <v>1592</v>
      </c>
    </row>
    <row r="31" spans="1:8" x14ac:dyDescent="0.2">
      <c r="A31" s="2" t="s">
        <v>1593</v>
      </c>
      <c r="B31" s="2"/>
      <c r="C31" s="2"/>
      <c r="D31" s="2"/>
      <c r="E31" s="2"/>
      <c r="F31" s="2"/>
      <c r="G31" s="2"/>
      <c r="H31" s="2"/>
    </row>
    <row r="32" spans="1:8" x14ac:dyDescent="0.2">
      <c r="A32" s="112" t="s">
        <v>1594</v>
      </c>
    </row>
    <row r="33" spans="1:5" x14ac:dyDescent="0.2">
      <c r="A33" s="1" t="s">
        <v>1595</v>
      </c>
    </row>
    <row r="34" spans="1:5" x14ac:dyDescent="0.2">
      <c r="A34" s="1" t="s">
        <v>1596</v>
      </c>
    </row>
    <row r="35" spans="1:5" x14ac:dyDescent="0.2">
      <c r="A35" s="1" t="s">
        <v>1597</v>
      </c>
    </row>
    <row r="36" spans="1:5" x14ac:dyDescent="0.2">
      <c r="A36" s="1" t="s">
        <v>1598</v>
      </c>
    </row>
    <row r="37" spans="1:5" x14ac:dyDescent="0.2">
      <c r="A37" s="1" t="s">
        <v>1599</v>
      </c>
    </row>
    <row r="38" spans="1:5" x14ac:dyDescent="0.2">
      <c r="E38" s="3" t="s">
        <v>2423</v>
      </c>
    </row>
    <row r="39" spans="1:5" x14ac:dyDescent="0.2">
      <c r="A39" s="1" t="s">
        <v>353</v>
      </c>
      <c r="E39" s="3" t="s">
        <v>1113</v>
      </c>
    </row>
    <row r="41" spans="1:5" x14ac:dyDescent="0.2">
      <c r="A41" s="1" t="s">
        <v>2521</v>
      </c>
    </row>
    <row r="42" spans="1:5" x14ac:dyDescent="0.2">
      <c r="A42" s="1" t="s">
        <v>2522</v>
      </c>
    </row>
    <row r="43" spans="1:5" x14ac:dyDescent="0.2">
      <c r="A43" s="1" t="s">
        <v>2524</v>
      </c>
    </row>
    <row r="44" spans="1:5" x14ac:dyDescent="0.2">
      <c r="A44" s="1" t="s">
        <v>2523</v>
      </c>
    </row>
    <row r="45" spans="1:5" x14ac:dyDescent="0.2">
      <c r="A45" s="4" t="s">
        <v>2525</v>
      </c>
      <c r="C45" s="3" t="s">
        <v>116</v>
      </c>
    </row>
    <row r="46" spans="1:5" x14ac:dyDescent="0.2">
      <c r="A46" s="4" t="s">
        <v>2526</v>
      </c>
      <c r="B46" s="3" t="s">
        <v>1105</v>
      </c>
    </row>
    <row r="47" spans="1:5" x14ac:dyDescent="0.2">
      <c r="A47" s="4" t="s">
        <v>2527</v>
      </c>
      <c r="B47" s="3" t="s">
        <v>1130</v>
      </c>
    </row>
    <row r="48" spans="1:5" x14ac:dyDescent="0.2">
      <c r="A48" s="1" t="s">
        <v>2528</v>
      </c>
    </row>
    <row r="49" spans="1:8" ht="17" thickBot="1" x14ac:dyDescent="0.25"/>
    <row r="50" spans="1:8" x14ac:dyDescent="0.2">
      <c r="C50" s="373" t="s">
        <v>1526</v>
      </c>
      <c r="D50" s="374"/>
      <c r="E50" s="373" t="s">
        <v>1527</v>
      </c>
      <c r="F50" s="374"/>
    </row>
    <row r="51" spans="1:8" ht="17" thickBot="1" x14ac:dyDescent="0.25">
      <c r="C51" s="138" t="s">
        <v>1528</v>
      </c>
      <c r="D51" s="139" t="s">
        <v>1529</v>
      </c>
      <c r="E51" s="53" t="s">
        <v>1528</v>
      </c>
      <c r="F51" s="86" t="s">
        <v>1529</v>
      </c>
    </row>
    <row r="52" spans="1:8" x14ac:dyDescent="0.2">
      <c r="A52" s="193" t="s">
        <v>1530</v>
      </c>
      <c r="B52" s="192" t="s">
        <v>1531</v>
      </c>
      <c r="C52" s="220" t="s">
        <v>1532</v>
      </c>
      <c r="D52" s="221" t="s">
        <v>1533</v>
      </c>
      <c r="E52" s="222" t="s">
        <v>1534</v>
      </c>
      <c r="F52" s="223" t="s">
        <v>1533</v>
      </c>
    </row>
    <row r="53" spans="1:8" x14ac:dyDescent="0.2">
      <c r="A53" s="194" t="s">
        <v>1535</v>
      </c>
      <c r="B53" s="15" t="s">
        <v>1536</v>
      </c>
      <c r="C53" s="189" t="s">
        <v>1537</v>
      </c>
      <c r="D53" s="195" t="s">
        <v>1538</v>
      </c>
      <c r="E53" s="190" t="s">
        <v>1539</v>
      </c>
      <c r="F53" s="190" t="s">
        <v>1540</v>
      </c>
    </row>
    <row r="54" spans="1:8" x14ac:dyDescent="0.2">
      <c r="A54" s="198" t="s">
        <v>1541</v>
      </c>
      <c r="B54" s="15" t="s">
        <v>1542</v>
      </c>
      <c r="C54" s="189" t="s">
        <v>1537</v>
      </c>
      <c r="D54" s="200" t="s">
        <v>1540</v>
      </c>
      <c r="E54" s="190" t="s">
        <v>1539</v>
      </c>
      <c r="F54" s="190" t="s">
        <v>1538</v>
      </c>
    </row>
    <row r="55" spans="1:8" x14ac:dyDescent="0.2">
      <c r="A55" s="194" t="s">
        <v>1543</v>
      </c>
      <c r="B55" s="15">
        <v>1</v>
      </c>
      <c r="C55" s="189" t="s">
        <v>1537</v>
      </c>
      <c r="D55" s="15" t="s">
        <v>1544</v>
      </c>
      <c r="E55" s="190" t="s">
        <v>1539</v>
      </c>
      <c r="F55" s="15" t="s">
        <v>1544</v>
      </c>
    </row>
    <row r="56" spans="1:8" x14ac:dyDescent="0.2">
      <c r="A56" s="194" t="s">
        <v>1545</v>
      </c>
      <c r="B56" s="15" t="s">
        <v>1546</v>
      </c>
      <c r="C56" s="189" t="s">
        <v>1547</v>
      </c>
      <c r="D56" s="15">
        <v>0</v>
      </c>
      <c r="E56" s="189" t="s">
        <v>1548</v>
      </c>
      <c r="F56" s="15" t="s">
        <v>1549</v>
      </c>
    </row>
    <row r="57" spans="1:8" ht="31" x14ac:dyDescent="0.2">
      <c r="A57" s="194" t="s">
        <v>1550</v>
      </c>
      <c r="B57" s="15" t="s">
        <v>1551</v>
      </c>
      <c r="C57" s="191" t="s">
        <v>1552</v>
      </c>
      <c r="D57" s="190" t="s">
        <v>1540</v>
      </c>
      <c r="E57" s="191" t="s">
        <v>1552</v>
      </c>
      <c r="F57" s="190" t="s">
        <v>1538</v>
      </c>
    </row>
    <row r="59" spans="1:8" x14ac:dyDescent="0.2">
      <c r="A59" s="1" t="s">
        <v>1600</v>
      </c>
    </row>
    <row r="60" spans="1:8" x14ac:dyDescent="0.2">
      <c r="A60" s="1" t="s">
        <v>1601</v>
      </c>
    </row>
    <row r="61" spans="1:8" x14ac:dyDescent="0.2">
      <c r="A61" s="1" t="s">
        <v>1602</v>
      </c>
    </row>
    <row r="63" spans="1:8" x14ac:dyDescent="0.2">
      <c r="A63" s="2" t="s">
        <v>1603</v>
      </c>
      <c r="B63" s="2"/>
      <c r="C63" s="2"/>
      <c r="D63" s="2"/>
      <c r="E63" s="2"/>
      <c r="F63" s="2"/>
      <c r="G63" s="2"/>
      <c r="H63" s="2"/>
    </row>
    <row r="64" spans="1:8" x14ac:dyDescent="0.2">
      <c r="A64" s="1" t="s">
        <v>1604</v>
      </c>
    </row>
    <row r="65" spans="1:6" x14ac:dyDescent="0.2">
      <c r="A65" s="1" t="s">
        <v>1605</v>
      </c>
    </row>
    <row r="66" spans="1:6" x14ac:dyDescent="0.2">
      <c r="A66" s="1" t="s">
        <v>1606</v>
      </c>
    </row>
    <row r="67" spans="1:6" x14ac:dyDescent="0.2">
      <c r="A67" s="1" t="s">
        <v>1607</v>
      </c>
    </row>
    <row r="68" spans="1:6" x14ac:dyDescent="0.2">
      <c r="A68" s="1" t="s">
        <v>1608</v>
      </c>
    </row>
    <row r="69" spans="1:6" x14ac:dyDescent="0.2">
      <c r="A69" s="1" t="s">
        <v>1609</v>
      </c>
    </row>
    <row r="70" spans="1:6" x14ac:dyDescent="0.2">
      <c r="A70" s="1" t="s">
        <v>1559</v>
      </c>
    </row>
    <row r="71" spans="1:6" x14ac:dyDescent="0.2">
      <c r="A71" s="1" t="s">
        <v>1560</v>
      </c>
    </row>
    <row r="73" spans="1:6" x14ac:dyDescent="0.2">
      <c r="A73" s="1" t="s">
        <v>353</v>
      </c>
    </row>
    <row r="75" spans="1:6" x14ac:dyDescent="0.2">
      <c r="A75" s="1" t="s">
        <v>1610</v>
      </c>
    </row>
    <row r="76" spans="1:6" x14ac:dyDescent="0.2">
      <c r="A76" s="1" t="s">
        <v>1611</v>
      </c>
    </row>
    <row r="77" spans="1:6" x14ac:dyDescent="0.2">
      <c r="B77" s="3"/>
      <c r="C77" s="3" t="s">
        <v>1612</v>
      </c>
      <c r="D77" s="3" t="s">
        <v>1613</v>
      </c>
      <c r="F77" s="1" t="s">
        <v>1614</v>
      </c>
    </row>
    <row r="78" spans="1:6" x14ac:dyDescent="0.2">
      <c r="B78" s="3" t="s">
        <v>1615</v>
      </c>
      <c r="C78" s="3">
        <v>10</v>
      </c>
      <c r="D78" s="3">
        <v>8</v>
      </c>
      <c r="F78" s="1" t="s">
        <v>1616</v>
      </c>
    </row>
    <row r="79" spans="1:6" x14ac:dyDescent="0.2">
      <c r="B79" s="3" t="s">
        <v>1617</v>
      </c>
      <c r="C79" s="3">
        <v>100</v>
      </c>
      <c r="D79" s="3">
        <v>150</v>
      </c>
      <c r="F79" s="1" t="s">
        <v>1618</v>
      </c>
    </row>
    <row r="80" spans="1:6" x14ac:dyDescent="0.2">
      <c r="B80" s="3" t="s">
        <v>1529</v>
      </c>
      <c r="C80" s="3">
        <f>C78*C79</f>
        <v>1000</v>
      </c>
      <c r="D80" s="3">
        <f>D78*D79</f>
        <v>1200</v>
      </c>
      <c r="F80" s="1" t="s">
        <v>1619</v>
      </c>
    </row>
    <row r="81" spans="1:8" ht="17" thickBot="1" x14ac:dyDescent="0.25">
      <c r="F81" s="1" t="s">
        <v>1620</v>
      </c>
    </row>
    <row r="82" spans="1:8" x14ac:dyDescent="0.2">
      <c r="C82" s="373" t="s">
        <v>1526</v>
      </c>
      <c r="D82" s="374"/>
      <c r="E82" s="373" t="s">
        <v>1527</v>
      </c>
      <c r="F82" s="374"/>
    </row>
    <row r="83" spans="1:8" ht="17" thickBot="1" x14ac:dyDescent="0.25">
      <c r="C83" s="138" t="s">
        <v>1528</v>
      </c>
      <c r="D83" s="139" t="s">
        <v>1529</v>
      </c>
      <c r="E83" s="53" t="s">
        <v>1528</v>
      </c>
      <c r="F83" s="86" t="s">
        <v>1529</v>
      </c>
    </row>
    <row r="84" spans="1:8" x14ac:dyDescent="0.2">
      <c r="A84" s="193" t="s">
        <v>1530</v>
      </c>
      <c r="B84" s="192" t="s">
        <v>1531</v>
      </c>
      <c r="C84" s="220" t="s">
        <v>1532</v>
      </c>
      <c r="D84" s="221" t="s">
        <v>1533</v>
      </c>
      <c r="E84" s="222" t="s">
        <v>1534</v>
      </c>
      <c r="F84" s="223" t="s">
        <v>1533</v>
      </c>
    </row>
    <row r="85" spans="1:8" x14ac:dyDescent="0.2">
      <c r="A85" s="198" t="s">
        <v>1535</v>
      </c>
      <c r="B85" s="15" t="s">
        <v>1536</v>
      </c>
      <c r="C85" s="189" t="s">
        <v>1537</v>
      </c>
      <c r="D85" s="195" t="s">
        <v>1538</v>
      </c>
      <c r="E85" s="190" t="s">
        <v>1539</v>
      </c>
      <c r="F85" s="200" t="s">
        <v>1540</v>
      </c>
    </row>
    <row r="86" spans="1:8" x14ac:dyDescent="0.2">
      <c r="A86" s="194" t="s">
        <v>1541</v>
      </c>
      <c r="B86" s="15" t="s">
        <v>1542</v>
      </c>
      <c r="C86" s="189" t="s">
        <v>1537</v>
      </c>
      <c r="D86" s="190" t="s">
        <v>1540</v>
      </c>
      <c r="E86" s="190" t="s">
        <v>1539</v>
      </c>
      <c r="F86" s="190" t="s">
        <v>1538</v>
      </c>
    </row>
    <row r="87" spans="1:8" x14ac:dyDescent="0.2">
      <c r="A87" s="194" t="s">
        <v>1543</v>
      </c>
      <c r="B87" s="15">
        <v>1</v>
      </c>
      <c r="C87" s="189" t="s">
        <v>1537</v>
      </c>
      <c r="D87" s="15" t="s">
        <v>1544</v>
      </c>
      <c r="E87" s="190" t="s">
        <v>1539</v>
      </c>
      <c r="F87" s="15" t="s">
        <v>1544</v>
      </c>
    </row>
    <row r="88" spans="1:8" x14ac:dyDescent="0.2">
      <c r="A88" s="194" t="s">
        <v>1545</v>
      </c>
      <c r="B88" s="15" t="s">
        <v>1546</v>
      </c>
      <c r="C88" s="189" t="s">
        <v>1547</v>
      </c>
      <c r="D88" s="15">
        <v>0</v>
      </c>
      <c r="E88" s="189" t="s">
        <v>1548</v>
      </c>
      <c r="F88" s="15" t="s">
        <v>1549</v>
      </c>
    </row>
    <row r="89" spans="1:8" ht="31" x14ac:dyDescent="0.2">
      <c r="A89" s="194" t="s">
        <v>1550</v>
      </c>
      <c r="B89" s="15" t="s">
        <v>1551</v>
      </c>
      <c r="C89" s="191" t="s">
        <v>1552</v>
      </c>
      <c r="D89" s="190" t="s">
        <v>1540</v>
      </c>
      <c r="E89" s="191" t="s">
        <v>1552</v>
      </c>
      <c r="F89" s="190" t="s">
        <v>1538</v>
      </c>
    </row>
    <row r="91" spans="1:8" x14ac:dyDescent="0.2">
      <c r="A91" s="1" t="s">
        <v>1621</v>
      </c>
    </row>
    <row r="93" spans="1:8" x14ac:dyDescent="0.2">
      <c r="A93" s="2" t="s">
        <v>1622</v>
      </c>
      <c r="B93" s="2"/>
      <c r="C93" s="2"/>
      <c r="D93" s="2"/>
      <c r="E93" s="2"/>
      <c r="F93" s="2"/>
      <c r="G93" s="2"/>
      <c r="H93" s="2"/>
    </row>
    <row r="94" spans="1:8" x14ac:dyDescent="0.2">
      <c r="A94" s="1" t="s">
        <v>1623</v>
      </c>
    </row>
    <row r="95" spans="1:8" x14ac:dyDescent="0.2">
      <c r="A95" s="1" t="s">
        <v>1624</v>
      </c>
    </row>
    <row r="96" spans="1:8" x14ac:dyDescent="0.2">
      <c r="A96" s="1" t="s">
        <v>1625</v>
      </c>
    </row>
    <row r="97" spans="1:6" x14ac:dyDescent="0.2">
      <c r="A97" s="1" t="s">
        <v>1626</v>
      </c>
    </row>
    <row r="98" spans="1:6" x14ac:dyDescent="0.2">
      <c r="A98" s="1" t="s">
        <v>1627</v>
      </c>
    </row>
    <row r="99" spans="1:6" x14ac:dyDescent="0.2">
      <c r="A99" s="1" t="s">
        <v>1628</v>
      </c>
    </row>
    <row r="100" spans="1:6" x14ac:dyDescent="0.2">
      <c r="A100" s="1" t="s">
        <v>1629</v>
      </c>
    </row>
    <row r="101" spans="1:6" x14ac:dyDescent="0.2">
      <c r="A101" s="1" t="s">
        <v>1630</v>
      </c>
    </row>
    <row r="103" spans="1:6" x14ac:dyDescent="0.2">
      <c r="A103" s="1" t="s">
        <v>353</v>
      </c>
    </row>
    <row r="104" spans="1:6" x14ac:dyDescent="0.2">
      <c r="C104" s="3"/>
      <c r="D104" s="3" t="s">
        <v>1612</v>
      </c>
      <c r="E104" s="3" t="s">
        <v>1613</v>
      </c>
    </row>
    <row r="105" spans="1:6" x14ac:dyDescent="0.2">
      <c r="C105" s="3" t="s">
        <v>1615</v>
      </c>
      <c r="D105" s="3">
        <v>35</v>
      </c>
      <c r="E105" s="3">
        <v>40</v>
      </c>
    </row>
    <row r="106" spans="1:6" x14ac:dyDescent="0.2">
      <c r="C106" s="3" t="s">
        <v>1617</v>
      </c>
      <c r="D106" s="3">
        <v>310</v>
      </c>
      <c r="E106" s="3">
        <v>275</v>
      </c>
    </row>
    <row r="107" spans="1:6" ht="17" thickBot="1" x14ac:dyDescent="0.25">
      <c r="C107" s="3" t="s">
        <v>1529</v>
      </c>
      <c r="D107" s="3">
        <f>D105*D106</f>
        <v>10850</v>
      </c>
      <c r="E107" s="3">
        <f>E105*E106</f>
        <v>11000</v>
      </c>
    </row>
    <row r="108" spans="1:6" x14ac:dyDescent="0.2">
      <c r="C108" s="373" t="s">
        <v>1526</v>
      </c>
      <c r="D108" s="374"/>
      <c r="E108" s="373" t="s">
        <v>1527</v>
      </c>
      <c r="F108" s="374"/>
    </row>
    <row r="109" spans="1:6" ht="17" thickBot="1" x14ac:dyDescent="0.25">
      <c r="C109" s="138" t="s">
        <v>1528</v>
      </c>
      <c r="D109" s="139" t="s">
        <v>1529</v>
      </c>
      <c r="E109" s="53" t="s">
        <v>1528</v>
      </c>
      <c r="F109" s="86" t="s">
        <v>1529</v>
      </c>
    </row>
    <row r="110" spans="1:6" x14ac:dyDescent="0.2">
      <c r="A110" s="193" t="s">
        <v>1530</v>
      </c>
      <c r="B110" s="192" t="s">
        <v>1531</v>
      </c>
      <c r="C110" s="220" t="s">
        <v>1532</v>
      </c>
      <c r="D110" s="221" t="s">
        <v>1533</v>
      </c>
      <c r="E110" s="222" t="s">
        <v>1534</v>
      </c>
      <c r="F110" s="223" t="s">
        <v>1533</v>
      </c>
    </row>
    <row r="111" spans="1:6" x14ac:dyDescent="0.2">
      <c r="A111" s="194" t="s">
        <v>1535</v>
      </c>
      <c r="B111" s="15" t="s">
        <v>1536</v>
      </c>
      <c r="C111" s="189" t="s">
        <v>1537</v>
      </c>
      <c r="D111" s="195" t="s">
        <v>1538</v>
      </c>
      <c r="E111" s="190" t="s">
        <v>1539</v>
      </c>
      <c r="F111" s="190" t="s">
        <v>1540</v>
      </c>
    </row>
    <row r="112" spans="1:6" x14ac:dyDescent="0.2">
      <c r="A112" s="198" t="s">
        <v>1541</v>
      </c>
      <c r="B112" s="15" t="s">
        <v>1542</v>
      </c>
      <c r="C112" s="189" t="s">
        <v>1537</v>
      </c>
      <c r="D112" s="200" t="s">
        <v>1540</v>
      </c>
      <c r="E112" s="190" t="s">
        <v>1539</v>
      </c>
      <c r="F112" s="190" t="s">
        <v>1538</v>
      </c>
    </row>
    <row r="113" spans="1:8" x14ac:dyDescent="0.2">
      <c r="A113" s="194" t="s">
        <v>1543</v>
      </c>
      <c r="B113" s="15">
        <v>1</v>
      </c>
      <c r="C113" s="189" t="s">
        <v>1537</v>
      </c>
      <c r="D113" s="15" t="s">
        <v>1544</v>
      </c>
      <c r="E113" s="190" t="s">
        <v>1539</v>
      </c>
      <c r="F113" s="15" t="s">
        <v>1544</v>
      </c>
    </row>
    <row r="114" spans="1:8" x14ac:dyDescent="0.2">
      <c r="A114" s="194" t="s">
        <v>1545</v>
      </c>
      <c r="B114" s="15" t="s">
        <v>1546</v>
      </c>
      <c r="C114" s="189" t="s">
        <v>1547</v>
      </c>
      <c r="D114" s="15">
        <v>0</v>
      </c>
      <c r="E114" s="189" t="s">
        <v>1548</v>
      </c>
      <c r="F114" s="15" t="s">
        <v>1549</v>
      </c>
    </row>
    <row r="115" spans="1:8" ht="31" x14ac:dyDescent="0.2">
      <c r="A115" s="194" t="s">
        <v>1550</v>
      </c>
      <c r="B115" s="15" t="s">
        <v>1551</v>
      </c>
      <c r="C115" s="191" t="s">
        <v>1552</v>
      </c>
      <c r="D115" s="190" t="s">
        <v>1540</v>
      </c>
      <c r="E115" s="191" t="s">
        <v>1552</v>
      </c>
      <c r="F115" s="190" t="s">
        <v>1538</v>
      </c>
    </row>
    <row r="117" spans="1:8" x14ac:dyDescent="0.2">
      <c r="A117" s="1" t="s">
        <v>2529</v>
      </c>
    </row>
    <row r="118" spans="1:8" x14ac:dyDescent="0.2">
      <c r="A118" s="1" t="s">
        <v>1631</v>
      </c>
    </row>
    <row r="120" spans="1:8" x14ac:dyDescent="0.2">
      <c r="A120" s="2" t="s">
        <v>2530</v>
      </c>
      <c r="B120" s="2"/>
      <c r="C120" s="2"/>
      <c r="D120" s="2"/>
      <c r="E120" s="2"/>
      <c r="F120" s="2"/>
      <c r="G120" s="2"/>
      <c r="H120" s="2"/>
    </row>
    <row r="121" spans="1:8" x14ac:dyDescent="0.2">
      <c r="A121" s="1" t="s">
        <v>2531</v>
      </c>
    </row>
    <row r="122" spans="1:8" x14ac:dyDescent="0.2">
      <c r="A122" s="1" t="s">
        <v>2532</v>
      </c>
    </row>
    <row r="123" spans="1:8" x14ac:dyDescent="0.2">
      <c r="A123" s="1" t="s">
        <v>1625</v>
      </c>
    </row>
    <row r="124" spans="1:8" x14ac:dyDescent="0.2">
      <c r="A124" s="1" t="s">
        <v>1626</v>
      </c>
    </row>
    <row r="125" spans="1:8" x14ac:dyDescent="0.2">
      <c r="A125" s="1" t="s">
        <v>1627</v>
      </c>
    </row>
    <row r="126" spans="1:8" x14ac:dyDescent="0.2">
      <c r="A126" s="1" t="s">
        <v>1628</v>
      </c>
    </row>
    <row r="127" spans="1:8" x14ac:dyDescent="0.2">
      <c r="A127" s="1" t="s">
        <v>1629</v>
      </c>
    </row>
    <row r="128" spans="1:8" x14ac:dyDescent="0.2">
      <c r="A128" s="1" t="s">
        <v>1630</v>
      </c>
    </row>
    <row r="130" spans="1:7" x14ac:dyDescent="0.2">
      <c r="A130" s="1" t="s">
        <v>353</v>
      </c>
    </row>
    <row r="131" spans="1:7" x14ac:dyDescent="0.2">
      <c r="B131" s="1" t="s">
        <v>2533</v>
      </c>
    </row>
    <row r="132" spans="1:7" x14ac:dyDescent="0.2">
      <c r="D132" s="1" t="s">
        <v>2534</v>
      </c>
    </row>
    <row r="133" spans="1:7" x14ac:dyDescent="0.2">
      <c r="D133" s="1" t="s">
        <v>2535</v>
      </c>
    </row>
    <row r="135" spans="1:7" x14ac:dyDescent="0.2">
      <c r="B135" s="1" t="s">
        <v>2536</v>
      </c>
    </row>
    <row r="136" spans="1:7" x14ac:dyDescent="0.2">
      <c r="D136" s="1" t="s">
        <v>2537</v>
      </c>
    </row>
    <row r="137" spans="1:7" x14ac:dyDescent="0.2">
      <c r="D137" s="1" t="s">
        <v>2538</v>
      </c>
    </row>
    <row r="139" spans="1:7" x14ac:dyDescent="0.2">
      <c r="B139" s="1" t="s">
        <v>2539</v>
      </c>
    </row>
    <row r="140" spans="1:7" x14ac:dyDescent="0.2">
      <c r="B140" s="1" t="s">
        <v>2540</v>
      </c>
      <c r="E140" s="1">
        <f>40*275</f>
        <v>11000</v>
      </c>
      <c r="G140" s="1" t="s">
        <v>2541</v>
      </c>
    </row>
    <row r="141" spans="1:7" x14ac:dyDescent="0.2">
      <c r="B141" s="1" t="s">
        <v>2542</v>
      </c>
      <c r="E141" s="1">
        <f>35*310</f>
        <v>10850</v>
      </c>
      <c r="G141" s="1" t="s">
        <v>2543</v>
      </c>
    </row>
    <row r="143" spans="1:7" x14ac:dyDescent="0.2">
      <c r="B143" s="1" t="s">
        <v>2544</v>
      </c>
    </row>
    <row r="144" spans="1:7" x14ac:dyDescent="0.2">
      <c r="B144" s="1" t="s">
        <v>2545</v>
      </c>
      <c r="G144" s="1" t="s">
        <v>1541</v>
      </c>
    </row>
    <row r="145" spans="1:8" ht="17" thickBot="1" x14ac:dyDescent="0.25"/>
    <row r="146" spans="1:8" x14ac:dyDescent="0.2">
      <c r="C146" s="373" t="s">
        <v>1526</v>
      </c>
      <c r="D146" s="374"/>
      <c r="E146" s="373" t="s">
        <v>1527</v>
      </c>
      <c r="F146" s="374"/>
    </row>
    <row r="147" spans="1:8" ht="17" thickBot="1" x14ac:dyDescent="0.25">
      <c r="C147" s="138" t="s">
        <v>1528</v>
      </c>
      <c r="D147" s="139" t="s">
        <v>1529</v>
      </c>
      <c r="E147" s="53" t="s">
        <v>1528</v>
      </c>
      <c r="F147" s="86" t="s">
        <v>1529</v>
      </c>
    </row>
    <row r="148" spans="1:8" x14ac:dyDescent="0.2">
      <c r="A148" s="193" t="s">
        <v>1530</v>
      </c>
      <c r="B148" s="192" t="s">
        <v>1531</v>
      </c>
      <c r="C148" s="220" t="s">
        <v>1532</v>
      </c>
      <c r="D148" s="221" t="s">
        <v>1533</v>
      </c>
      <c r="E148" s="222" t="s">
        <v>1534</v>
      </c>
      <c r="F148" s="223" t="s">
        <v>1533</v>
      </c>
    </row>
    <row r="149" spans="1:8" x14ac:dyDescent="0.2">
      <c r="A149" s="194" t="s">
        <v>1535</v>
      </c>
      <c r="B149" s="15" t="s">
        <v>1536</v>
      </c>
      <c r="C149" s="189" t="s">
        <v>1537</v>
      </c>
      <c r="D149" s="195" t="s">
        <v>1538</v>
      </c>
      <c r="E149" s="190" t="s">
        <v>1539</v>
      </c>
      <c r="F149" s="190" t="s">
        <v>1540</v>
      </c>
    </row>
    <row r="150" spans="1:8" x14ac:dyDescent="0.2">
      <c r="A150" s="198" t="s">
        <v>1541</v>
      </c>
      <c r="B150" s="15" t="s">
        <v>1542</v>
      </c>
      <c r="C150" s="189" t="s">
        <v>1537</v>
      </c>
      <c r="D150" s="190" t="s">
        <v>1540</v>
      </c>
      <c r="E150" s="190" t="s">
        <v>1539</v>
      </c>
      <c r="F150" s="335" t="s">
        <v>1538</v>
      </c>
    </row>
    <row r="151" spans="1:8" x14ac:dyDescent="0.2">
      <c r="A151" s="194" t="s">
        <v>1543</v>
      </c>
      <c r="B151" s="15">
        <v>1</v>
      </c>
      <c r="C151" s="189" t="s">
        <v>1537</v>
      </c>
      <c r="D151" s="15" t="s">
        <v>1544</v>
      </c>
      <c r="E151" s="190" t="s">
        <v>1539</v>
      </c>
      <c r="F151" s="15" t="s">
        <v>1544</v>
      </c>
    </row>
    <row r="152" spans="1:8" x14ac:dyDescent="0.2">
      <c r="A152" s="194" t="s">
        <v>1545</v>
      </c>
      <c r="B152" s="15" t="s">
        <v>1546</v>
      </c>
      <c r="C152" s="189" t="s">
        <v>1547</v>
      </c>
      <c r="D152" s="15">
        <v>0</v>
      </c>
      <c r="E152" s="189" t="s">
        <v>1548</v>
      </c>
      <c r="F152" s="15" t="s">
        <v>1549</v>
      </c>
    </row>
    <row r="153" spans="1:8" ht="31" x14ac:dyDescent="0.2">
      <c r="A153" s="194" t="s">
        <v>1550</v>
      </c>
      <c r="B153" s="15" t="s">
        <v>1551</v>
      </c>
      <c r="C153" s="191" t="s">
        <v>1552</v>
      </c>
      <c r="D153" s="190" t="s">
        <v>1540</v>
      </c>
      <c r="E153" s="191" t="s">
        <v>1552</v>
      </c>
      <c r="F153" s="190" t="s">
        <v>1538</v>
      </c>
    </row>
    <row r="155" spans="1:8" x14ac:dyDescent="0.2">
      <c r="A155" s="2" t="s">
        <v>1632</v>
      </c>
      <c r="B155" s="2"/>
      <c r="C155" s="2"/>
      <c r="D155" s="2"/>
      <c r="E155" s="2"/>
      <c r="F155" s="2"/>
      <c r="G155" s="2"/>
      <c r="H155" s="2"/>
    </row>
    <row r="156" spans="1:8" x14ac:dyDescent="0.2">
      <c r="A156" s="1" t="s">
        <v>1633</v>
      </c>
    </row>
    <row r="157" spans="1:8" x14ac:dyDescent="0.2">
      <c r="A157" s="1" t="s">
        <v>1634</v>
      </c>
    </row>
    <row r="158" spans="1:8" x14ac:dyDescent="0.2">
      <c r="A158" s="1" t="s">
        <v>1635</v>
      </c>
    </row>
    <row r="159" spans="1:8" x14ac:dyDescent="0.2">
      <c r="A159" s="1" t="s">
        <v>1584</v>
      </c>
    </row>
    <row r="160" spans="1:8" x14ac:dyDescent="0.2">
      <c r="A160" s="1" t="s">
        <v>1585</v>
      </c>
    </row>
    <row r="161" spans="1:6" x14ac:dyDescent="0.2">
      <c r="A161" s="1" t="s">
        <v>1628</v>
      </c>
    </row>
    <row r="162" spans="1:6" x14ac:dyDescent="0.2">
      <c r="A162" s="1" t="s">
        <v>1629</v>
      </c>
    </row>
    <row r="163" spans="1:6" x14ac:dyDescent="0.2">
      <c r="A163" s="1" t="s">
        <v>1636</v>
      </c>
    </row>
    <row r="165" spans="1:6" x14ac:dyDescent="0.2">
      <c r="A165" s="1" t="s">
        <v>353</v>
      </c>
    </row>
    <row r="166" spans="1:6" x14ac:dyDescent="0.2">
      <c r="B166" s="1" t="s">
        <v>1637</v>
      </c>
      <c r="E166" s="1">
        <f>35*9</f>
        <v>315</v>
      </c>
      <c r="F166" s="1" t="s">
        <v>1638</v>
      </c>
    </row>
    <row r="167" spans="1:6" x14ac:dyDescent="0.2">
      <c r="B167" s="1" t="s">
        <v>1639</v>
      </c>
      <c r="E167" s="1">
        <f>40*7</f>
        <v>280</v>
      </c>
      <c r="F167" s="1" t="s">
        <v>1640</v>
      </c>
    </row>
    <row r="168" spans="1:6" ht="17" thickBot="1" x14ac:dyDescent="0.25"/>
    <row r="169" spans="1:6" ht="17" thickBot="1" x14ac:dyDescent="0.25">
      <c r="C169" s="375" t="s">
        <v>1641</v>
      </c>
      <c r="D169" s="376"/>
      <c r="E169" s="375" t="s">
        <v>1642</v>
      </c>
      <c r="F169" s="376"/>
    </row>
    <row r="170" spans="1:6" x14ac:dyDescent="0.2">
      <c r="C170" s="8"/>
      <c r="D170" s="202" t="s">
        <v>1643</v>
      </c>
      <c r="E170" s="209"/>
      <c r="F170" s="202" t="s">
        <v>1643</v>
      </c>
    </row>
    <row r="171" spans="1:6" x14ac:dyDescent="0.2">
      <c r="A171" s="193" t="s">
        <v>1530</v>
      </c>
      <c r="B171" s="201" t="s">
        <v>1531</v>
      </c>
      <c r="C171" s="213" t="s">
        <v>1532</v>
      </c>
      <c r="D171" s="214" t="s">
        <v>1533</v>
      </c>
      <c r="E171" s="211" t="s">
        <v>1534</v>
      </c>
      <c r="F171" s="212" t="s">
        <v>1533</v>
      </c>
    </row>
    <row r="172" spans="1:6" x14ac:dyDescent="0.2">
      <c r="A172" s="196" t="s">
        <v>1535</v>
      </c>
      <c r="B172" s="151" t="s">
        <v>1536</v>
      </c>
      <c r="C172" s="203" t="s">
        <v>1537</v>
      </c>
      <c r="D172" s="216" t="s">
        <v>1538</v>
      </c>
      <c r="E172" s="210" t="s">
        <v>1539</v>
      </c>
      <c r="F172" s="208" t="s">
        <v>1540</v>
      </c>
    </row>
    <row r="173" spans="1:6" x14ac:dyDescent="0.2">
      <c r="A173" s="194" t="s">
        <v>1541</v>
      </c>
      <c r="B173" s="151" t="s">
        <v>1542</v>
      </c>
      <c r="C173" s="203" t="s">
        <v>1537</v>
      </c>
      <c r="D173" s="208" t="s">
        <v>1540</v>
      </c>
      <c r="E173" s="210" t="s">
        <v>1539</v>
      </c>
      <c r="F173" s="208" t="s">
        <v>1538</v>
      </c>
    </row>
    <row r="174" spans="1:6" x14ac:dyDescent="0.2">
      <c r="A174" s="194" t="s">
        <v>1543</v>
      </c>
      <c r="B174" s="151">
        <v>1</v>
      </c>
      <c r="C174" s="203" t="s">
        <v>1537</v>
      </c>
      <c r="D174" s="205" t="s">
        <v>1544</v>
      </c>
      <c r="E174" s="210" t="s">
        <v>1539</v>
      </c>
      <c r="F174" s="205" t="s">
        <v>1544</v>
      </c>
    </row>
    <row r="175" spans="1:6" x14ac:dyDescent="0.2">
      <c r="A175" s="194" t="s">
        <v>1545</v>
      </c>
      <c r="B175" s="151" t="s">
        <v>1546</v>
      </c>
      <c r="C175" s="203" t="s">
        <v>1547</v>
      </c>
      <c r="D175" s="205">
        <v>0</v>
      </c>
      <c r="E175" s="203" t="s">
        <v>1548</v>
      </c>
      <c r="F175" s="205" t="s">
        <v>1549</v>
      </c>
    </row>
    <row r="176" spans="1:6" ht="32" thickBot="1" x14ac:dyDescent="0.25">
      <c r="A176" s="194" t="s">
        <v>1550</v>
      </c>
      <c r="B176" s="151" t="s">
        <v>1551</v>
      </c>
      <c r="C176" s="206" t="s">
        <v>1552</v>
      </c>
      <c r="D176" s="207" t="s">
        <v>1540</v>
      </c>
      <c r="E176" s="206" t="s">
        <v>1552</v>
      </c>
      <c r="F176" s="207" t="s">
        <v>1538</v>
      </c>
    </row>
    <row r="178" spans="1:8" x14ac:dyDescent="0.2">
      <c r="A178" s="1" t="s">
        <v>1644</v>
      </c>
    </row>
    <row r="179" spans="1:8" x14ac:dyDescent="0.2">
      <c r="A179" s="1" t="s">
        <v>1645</v>
      </c>
    </row>
    <row r="181" spans="1:8" x14ac:dyDescent="0.2">
      <c r="A181" s="2" t="s">
        <v>1646</v>
      </c>
      <c r="B181" s="2"/>
      <c r="C181" s="2"/>
      <c r="D181" s="2"/>
      <c r="E181" s="2"/>
      <c r="F181" s="2"/>
      <c r="G181" s="2"/>
      <c r="H181" s="2"/>
    </row>
    <row r="182" spans="1:8" x14ac:dyDescent="0.2">
      <c r="A182" s="1" t="s">
        <v>1647</v>
      </c>
    </row>
    <row r="183" spans="1:8" x14ac:dyDescent="0.2">
      <c r="A183" s="1" t="s">
        <v>1648</v>
      </c>
    </row>
    <row r="184" spans="1:8" x14ac:dyDescent="0.2">
      <c r="A184" s="1" t="s">
        <v>1649</v>
      </c>
    </row>
    <row r="185" spans="1:8" x14ac:dyDescent="0.2">
      <c r="A185" s="1" t="s">
        <v>1650</v>
      </c>
    </row>
    <row r="186" spans="1:8" x14ac:dyDescent="0.2">
      <c r="A186" s="1" t="s">
        <v>1651</v>
      </c>
    </row>
    <row r="187" spans="1:8" x14ac:dyDescent="0.2">
      <c r="A187" s="1" t="s">
        <v>1585</v>
      </c>
      <c r="E187"/>
    </row>
    <row r="188" spans="1:8" x14ac:dyDescent="0.2">
      <c r="A188" s="1" t="s">
        <v>1652</v>
      </c>
    </row>
    <row r="189" spans="1:8" x14ac:dyDescent="0.2">
      <c r="A189" s="1" t="s">
        <v>1629</v>
      </c>
    </row>
    <row r="190" spans="1:8" x14ac:dyDescent="0.2">
      <c r="A190" s="1" t="s">
        <v>1630</v>
      </c>
    </row>
    <row r="192" spans="1:8" x14ac:dyDescent="0.2">
      <c r="A192" s="1" t="s">
        <v>353</v>
      </c>
    </row>
    <row r="194" spans="1:8" x14ac:dyDescent="0.2">
      <c r="B194" s="1" t="s">
        <v>1637</v>
      </c>
      <c r="D194" s="1">
        <f>5*75</f>
        <v>375</v>
      </c>
      <c r="F194" s="1" t="s">
        <v>1653</v>
      </c>
    </row>
    <row r="195" spans="1:8" x14ac:dyDescent="0.2">
      <c r="B195" s="1" t="s">
        <v>1639</v>
      </c>
      <c r="D195" s="1">
        <f>4*93.75</f>
        <v>375</v>
      </c>
      <c r="F195" s="1" t="s">
        <v>1654</v>
      </c>
    </row>
    <row r="196" spans="1:8" ht="17" thickBot="1" x14ac:dyDescent="0.25"/>
    <row r="197" spans="1:8" ht="17" thickBot="1" x14ac:dyDescent="0.25">
      <c r="C197" s="375" t="s">
        <v>1641</v>
      </c>
      <c r="D197" s="376"/>
      <c r="E197" s="375" t="s">
        <v>1642</v>
      </c>
      <c r="F197" s="376"/>
    </row>
    <row r="198" spans="1:8" x14ac:dyDescent="0.2">
      <c r="C198" s="8"/>
      <c r="D198" s="202" t="s">
        <v>1643</v>
      </c>
      <c r="E198" s="209"/>
      <c r="F198" s="202" t="s">
        <v>1643</v>
      </c>
    </row>
    <row r="199" spans="1:8" x14ac:dyDescent="0.2">
      <c r="A199" s="193" t="s">
        <v>1530</v>
      </c>
      <c r="B199" s="201" t="s">
        <v>1531</v>
      </c>
      <c r="C199" s="213" t="s">
        <v>1532</v>
      </c>
      <c r="D199" s="214" t="s">
        <v>1533</v>
      </c>
      <c r="E199" s="211" t="s">
        <v>1534</v>
      </c>
      <c r="F199" s="212" t="s">
        <v>1533</v>
      </c>
    </row>
    <row r="200" spans="1:8" x14ac:dyDescent="0.2">
      <c r="A200" s="194" t="s">
        <v>1535</v>
      </c>
      <c r="B200" s="151" t="s">
        <v>1536</v>
      </c>
      <c r="C200" s="203" t="s">
        <v>1537</v>
      </c>
      <c r="D200" s="217" t="s">
        <v>1538</v>
      </c>
      <c r="E200" s="210" t="s">
        <v>1539</v>
      </c>
      <c r="F200" s="208" t="s">
        <v>1540</v>
      </c>
    </row>
    <row r="201" spans="1:8" x14ac:dyDescent="0.2">
      <c r="A201" s="194" t="s">
        <v>1541</v>
      </c>
      <c r="B201" s="151" t="s">
        <v>1542</v>
      </c>
      <c r="C201" s="203" t="s">
        <v>1537</v>
      </c>
      <c r="D201" s="208" t="s">
        <v>1540</v>
      </c>
      <c r="E201" s="210" t="s">
        <v>1539</v>
      </c>
      <c r="F201" s="208" t="s">
        <v>1538</v>
      </c>
    </row>
    <row r="202" spans="1:8" x14ac:dyDescent="0.2">
      <c r="A202" s="194" t="s">
        <v>1543</v>
      </c>
      <c r="B202" s="151">
        <v>1</v>
      </c>
      <c r="C202" s="203" t="s">
        <v>1537</v>
      </c>
      <c r="D202" s="218" t="s">
        <v>1544</v>
      </c>
      <c r="E202" s="210" t="s">
        <v>1539</v>
      </c>
      <c r="F202" s="205" t="s">
        <v>1544</v>
      </c>
    </row>
    <row r="203" spans="1:8" x14ac:dyDescent="0.2">
      <c r="A203" s="194" t="s">
        <v>1545</v>
      </c>
      <c r="B203" s="151" t="s">
        <v>1546</v>
      </c>
      <c r="C203" s="203" t="s">
        <v>1547</v>
      </c>
      <c r="D203" s="205">
        <v>0</v>
      </c>
      <c r="E203" s="203" t="s">
        <v>1548</v>
      </c>
      <c r="F203" s="205" t="s">
        <v>1549</v>
      </c>
    </row>
    <row r="204" spans="1:8" ht="32" thickBot="1" x14ac:dyDescent="0.25">
      <c r="A204" s="194" t="s">
        <v>1550</v>
      </c>
      <c r="B204" s="151" t="s">
        <v>1551</v>
      </c>
      <c r="C204" s="206" t="s">
        <v>1552</v>
      </c>
      <c r="D204" s="207" t="s">
        <v>1540</v>
      </c>
      <c r="E204" s="206" t="s">
        <v>1552</v>
      </c>
      <c r="F204" s="207" t="s">
        <v>1538</v>
      </c>
    </row>
    <row r="206" spans="1:8" x14ac:dyDescent="0.2">
      <c r="A206" s="1" t="s">
        <v>1644</v>
      </c>
    </row>
    <row r="208" spans="1:8" x14ac:dyDescent="0.2">
      <c r="A208" s="2" t="s">
        <v>1494</v>
      </c>
      <c r="B208" s="2"/>
      <c r="C208" s="2"/>
      <c r="D208" s="2"/>
      <c r="E208" s="2"/>
      <c r="F208" s="2"/>
      <c r="G208" s="2"/>
      <c r="H208" s="2"/>
    </row>
    <row r="209" spans="1:8" x14ac:dyDescent="0.2">
      <c r="A209" s="1" t="s">
        <v>1655</v>
      </c>
    </row>
    <row r="210" spans="1:8" x14ac:dyDescent="0.2">
      <c r="A210" s="1" t="s">
        <v>1656</v>
      </c>
      <c r="H210" s="1">
        <f>10*3</f>
        <v>30</v>
      </c>
    </row>
    <row r="211" spans="1:8" x14ac:dyDescent="0.2">
      <c r="A211" s="1" t="s">
        <v>1657</v>
      </c>
      <c r="H211" s="1">
        <f>2*11</f>
        <v>22</v>
      </c>
    </row>
    <row r="212" spans="1:8" x14ac:dyDescent="0.2">
      <c r="A212" s="1" t="s">
        <v>1658</v>
      </c>
    </row>
    <row r="213" spans="1:8" x14ac:dyDescent="0.2">
      <c r="A213" s="1" t="s">
        <v>1651</v>
      </c>
    </row>
    <row r="214" spans="1:8" x14ac:dyDescent="0.2">
      <c r="A214" s="1" t="s">
        <v>1585</v>
      </c>
    </row>
    <row r="215" spans="1:8" x14ac:dyDescent="0.2">
      <c r="A215" s="1" t="s">
        <v>1652</v>
      </c>
    </row>
    <row r="216" spans="1:8" x14ac:dyDescent="0.2">
      <c r="A216" s="1" t="s">
        <v>1587</v>
      </c>
    </row>
    <row r="217" spans="1:8" x14ac:dyDescent="0.2">
      <c r="A217" s="1" t="s">
        <v>1659</v>
      </c>
    </row>
    <row r="219" spans="1:8" x14ac:dyDescent="0.2">
      <c r="A219" s="1" t="s">
        <v>353</v>
      </c>
    </row>
    <row r="221" spans="1:8" x14ac:dyDescent="0.2">
      <c r="B221" s="1" t="s">
        <v>1637</v>
      </c>
      <c r="D221" s="1">
        <v>30</v>
      </c>
      <c r="E221" s="1" t="s">
        <v>1660</v>
      </c>
    </row>
    <row r="222" spans="1:8" x14ac:dyDescent="0.2">
      <c r="B222" s="1" t="s">
        <v>1639</v>
      </c>
      <c r="D222" s="1">
        <v>22</v>
      </c>
      <c r="E222" s="1" t="s">
        <v>1661</v>
      </c>
    </row>
    <row r="223" spans="1:8" ht="17" thickBot="1" x14ac:dyDescent="0.25"/>
    <row r="224" spans="1:8" ht="17" thickBot="1" x14ac:dyDescent="0.25">
      <c r="C224" s="375" t="s">
        <v>1641</v>
      </c>
      <c r="D224" s="376"/>
      <c r="E224" s="375" t="s">
        <v>1642</v>
      </c>
      <c r="F224" s="376"/>
    </row>
    <row r="225" spans="1:8" x14ac:dyDescent="0.2">
      <c r="C225" s="8"/>
      <c r="D225" s="202" t="s">
        <v>1643</v>
      </c>
      <c r="E225" s="209"/>
      <c r="F225" s="202" t="s">
        <v>1643</v>
      </c>
    </row>
    <row r="226" spans="1:8" x14ac:dyDescent="0.2">
      <c r="A226" s="193" t="s">
        <v>1530</v>
      </c>
      <c r="B226" s="201" t="s">
        <v>1531</v>
      </c>
      <c r="C226" s="213" t="s">
        <v>1532</v>
      </c>
      <c r="D226" s="214" t="s">
        <v>1533</v>
      </c>
      <c r="E226" s="211" t="s">
        <v>1534</v>
      </c>
      <c r="F226" s="212" t="s">
        <v>1533</v>
      </c>
    </row>
    <row r="227" spans="1:8" x14ac:dyDescent="0.2">
      <c r="A227" s="194" t="s">
        <v>1535</v>
      </c>
      <c r="B227" s="151" t="s">
        <v>1536</v>
      </c>
      <c r="C227" s="203" t="s">
        <v>1537</v>
      </c>
      <c r="D227" s="217" t="s">
        <v>1538</v>
      </c>
      <c r="E227" s="210" t="s">
        <v>1539</v>
      </c>
      <c r="F227" s="208" t="s">
        <v>1540</v>
      </c>
    </row>
    <row r="228" spans="1:8" x14ac:dyDescent="0.2">
      <c r="A228" s="196" t="s">
        <v>1541</v>
      </c>
      <c r="B228" s="151" t="s">
        <v>1542</v>
      </c>
      <c r="C228" s="203" t="s">
        <v>1537</v>
      </c>
      <c r="D228" s="208" t="s">
        <v>1540</v>
      </c>
      <c r="E228" s="210" t="s">
        <v>1539</v>
      </c>
      <c r="F228" s="219" t="s">
        <v>1538</v>
      </c>
    </row>
    <row r="229" spans="1:8" x14ac:dyDescent="0.2">
      <c r="A229" s="194" t="s">
        <v>1543</v>
      </c>
      <c r="B229" s="151">
        <v>1</v>
      </c>
      <c r="C229" s="203" t="s">
        <v>1537</v>
      </c>
      <c r="D229" s="205" t="s">
        <v>1544</v>
      </c>
      <c r="E229" s="210" t="s">
        <v>1539</v>
      </c>
      <c r="F229" s="205" t="s">
        <v>1544</v>
      </c>
    </row>
    <row r="230" spans="1:8" x14ac:dyDescent="0.2">
      <c r="A230" s="194" t="s">
        <v>1545</v>
      </c>
      <c r="B230" s="151" t="s">
        <v>1546</v>
      </c>
      <c r="C230" s="203" t="s">
        <v>1547</v>
      </c>
      <c r="D230" s="205">
        <v>0</v>
      </c>
      <c r="E230" s="203" t="s">
        <v>1548</v>
      </c>
      <c r="F230" s="205" t="s">
        <v>1549</v>
      </c>
    </row>
    <row r="231" spans="1:8" ht="32" thickBot="1" x14ac:dyDescent="0.25">
      <c r="A231" s="194" t="s">
        <v>1550</v>
      </c>
      <c r="B231" s="151" t="s">
        <v>1551</v>
      </c>
      <c r="C231" s="206" t="s">
        <v>1552</v>
      </c>
      <c r="D231" s="207" t="s">
        <v>1540</v>
      </c>
      <c r="E231" s="206" t="s">
        <v>1552</v>
      </c>
      <c r="F231" s="207" t="s">
        <v>1538</v>
      </c>
    </row>
    <row r="233" spans="1:8" x14ac:dyDescent="0.2">
      <c r="A233" s="1" t="s">
        <v>1662</v>
      </c>
    </row>
    <row r="234" spans="1:8" x14ac:dyDescent="0.2">
      <c r="A234" s="1" t="s">
        <v>1663</v>
      </c>
    </row>
    <row r="236" spans="1:8" x14ac:dyDescent="0.2">
      <c r="A236" s="2" t="s">
        <v>1499</v>
      </c>
      <c r="B236" s="2"/>
      <c r="C236" s="2"/>
      <c r="D236" s="2"/>
      <c r="E236" s="2"/>
      <c r="F236" s="2"/>
      <c r="G236" s="2"/>
      <c r="H236" s="2"/>
    </row>
    <row r="237" spans="1:8" x14ac:dyDescent="0.2">
      <c r="A237" s="1" t="s">
        <v>1664</v>
      </c>
    </row>
    <row r="238" spans="1:8" x14ac:dyDescent="0.2">
      <c r="A238" s="1" t="s">
        <v>1665</v>
      </c>
      <c r="H238" s="1">
        <f>30*85</f>
        <v>2550</v>
      </c>
    </row>
    <row r="239" spans="1:8" x14ac:dyDescent="0.2">
      <c r="A239" s="1" t="s">
        <v>1666</v>
      </c>
      <c r="H239" s="1">
        <f>27*93</f>
        <v>2511</v>
      </c>
    </row>
    <row r="240" spans="1:8" x14ac:dyDescent="0.2">
      <c r="A240" s="1" t="s">
        <v>1667</v>
      </c>
    </row>
    <row r="241" spans="1:6" x14ac:dyDescent="0.2">
      <c r="A241" s="1" t="s">
        <v>1668</v>
      </c>
    </row>
    <row r="243" spans="1:6" x14ac:dyDescent="0.2">
      <c r="A243" s="1" t="s">
        <v>1651</v>
      </c>
    </row>
    <row r="244" spans="1:6" x14ac:dyDescent="0.2">
      <c r="A244" s="1" t="s">
        <v>1585</v>
      </c>
    </row>
    <row r="245" spans="1:6" x14ac:dyDescent="0.2">
      <c r="A245" s="1" t="s">
        <v>1652</v>
      </c>
    </row>
    <row r="246" spans="1:6" x14ac:dyDescent="0.2">
      <c r="A246" s="1" t="s">
        <v>1587</v>
      </c>
    </row>
    <row r="247" spans="1:6" x14ac:dyDescent="0.2">
      <c r="A247" s="1" t="s">
        <v>1659</v>
      </c>
    </row>
    <row r="249" spans="1:6" x14ac:dyDescent="0.2">
      <c r="A249" s="4" t="s">
        <v>353</v>
      </c>
    </row>
    <row r="251" spans="1:6" x14ac:dyDescent="0.2">
      <c r="B251" s="1" t="s">
        <v>1637</v>
      </c>
      <c r="D251" s="1">
        <f>85*30</f>
        <v>2550</v>
      </c>
      <c r="E251" s="1" t="s">
        <v>1669</v>
      </c>
    </row>
    <row r="252" spans="1:6" x14ac:dyDescent="0.2">
      <c r="B252" s="1" t="s">
        <v>1639</v>
      </c>
      <c r="D252" s="1">
        <f>93*27</f>
        <v>2511</v>
      </c>
      <c r="E252" s="1" t="s">
        <v>1670</v>
      </c>
    </row>
    <row r="253" spans="1:6" ht="17" thickBot="1" x14ac:dyDescent="0.25"/>
    <row r="254" spans="1:6" ht="17" thickBot="1" x14ac:dyDescent="0.25">
      <c r="C254" s="375" t="s">
        <v>1641</v>
      </c>
      <c r="D254" s="376"/>
      <c r="E254" s="375" t="s">
        <v>1642</v>
      </c>
      <c r="F254" s="376"/>
    </row>
    <row r="255" spans="1:6" x14ac:dyDescent="0.2">
      <c r="C255" s="8"/>
      <c r="D255" s="202" t="s">
        <v>1643</v>
      </c>
      <c r="E255" s="209"/>
      <c r="F255" s="202" t="s">
        <v>1643</v>
      </c>
    </row>
    <row r="256" spans="1:6" x14ac:dyDescent="0.2">
      <c r="A256" s="193" t="s">
        <v>1530</v>
      </c>
      <c r="B256" s="201" t="s">
        <v>1531</v>
      </c>
      <c r="C256" s="213" t="s">
        <v>1532</v>
      </c>
      <c r="D256" s="214" t="s">
        <v>1533</v>
      </c>
      <c r="E256" s="211" t="s">
        <v>1534</v>
      </c>
      <c r="F256" s="212" t="s">
        <v>1533</v>
      </c>
    </row>
    <row r="257" spans="1:8" x14ac:dyDescent="0.2">
      <c r="A257" s="196" t="s">
        <v>1535</v>
      </c>
      <c r="B257" s="151" t="s">
        <v>1536</v>
      </c>
      <c r="C257" s="203" t="s">
        <v>1537</v>
      </c>
      <c r="D257" s="215" t="s">
        <v>1538</v>
      </c>
      <c r="E257" s="210" t="s">
        <v>1539</v>
      </c>
      <c r="F257" s="208" t="s">
        <v>1540</v>
      </c>
    </row>
    <row r="258" spans="1:8" x14ac:dyDescent="0.2">
      <c r="A258" s="194" t="s">
        <v>1541</v>
      </c>
      <c r="B258" s="151" t="s">
        <v>1542</v>
      </c>
      <c r="C258" s="203" t="s">
        <v>1537</v>
      </c>
      <c r="D258" s="208" t="s">
        <v>1540</v>
      </c>
      <c r="E258" s="210" t="s">
        <v>1539</v>
      </c>
      <c r="F258" s="208" t="s">
        <v>1538</v>
      </c>
    </row>
    <row r="259" spans="1:8" x14ac:dyDescent="0.2">
      <c r="A259" s="194" t="s">
        <v>1543</v>
      </c>
      <c r="B259" s="151">
        <v>1</v>
      </c>
      <c r="C259" s="203" t="s">
        <v>1537</v>
      </c>
      <c r="D259" s="205" t="s">
        <v>1544</v>
      </c>
      <c r="E259" s="210" t="s">
        <v>1539</v>
      </c>
      <c r="F259" s="205" t="s">
        <v>1544</v>
      </c>
    </row>
    <row r="260" spans="1:8" x14ac:dyDescent="0.2">
      <c r="A260" s="194" t="s">
        <v>1545</v>
      </c>
      <c r="B260" s="151" t="s">
        <v>1546</v>
      </c>
      <c r="C260" s="203" t="s">
        <v>1547</v>
      </c>
      <c r="D260" s="205">
        <v>0</v>
      </c>
      <c r="E260" s="203" t="s">
        <v>1548</v>
      </c>
      <c r="F260" s="205" t="s">
        <v>1549</v>
      </c>
    </row>
    <row r="261" spans="1:8" ht="32" thickBot="1" x14ac:dyDescent="0.25">
      <c r="A261" s="194" t="s">
        <v>1550</v>
      </c>
      <c r="B261" s="151" t="s">
        <v>1551</v>
      </c>
      <c r="C261" s="206" t="s">
        <v>1552</v>
      </c>
      <c r="D261" s="207" t="s">
        <v>1540</v>
      </c>
      <c r="E261" s="206" t="s">
        <v>1552</v>
      </c>
      <c r="F261" s="207" t="s">
        <v>1538</v>
      </c>
    </row>
    <row r="263" spans="1:8" x14ac:dyDescent="0.2">
      <c r="A263" s="1" t="s">
        <v>1671</v>
      </c>
    </row>
    <row r="265" spans="1:8" x14ac:dyDescent="0.2">
      <c r="A265" s="2" t="s">
        <v>1502</v>
      </c>
      <c r="B265" s="2"/>
      <c r="C265" s="2"/>
      <c r="D265" s="2"/>
      <c r="E265" s="2"/>
      <c r="F265" s="2"/>
      <c r="G265" s="2"/>
      <c r="H265" s="2"/>
    </row>
    <row r="266" spans="1:8" x14ac:dyDescent="0.2">
      <c r="A266" s="1" t="s">
        <v>1672</v>
      </c>
    </row>
    <row r="267" spans="1:8" x14ac:dyDescent="0.2">
      <c r="A267" s="1" t="s">
        <v>1673</v>
      </c>
    </row>
    <row r="268" spans="1:8" x14ac:dyDescent="0.2">
      <c r="A268" s="1" t="s">
        <v>1674</v>
      </c>
    </row>
    <row r="269" spans="1:8" x14ac:dyDescent="0.2">
      <c r="A269" s="1" t="s">
        <v>1651</v>
      </c>
    </row>
    <row r="270" spans="1:8" x14ac:dyDescent="0.2">
      <c r="A270" s="1" t="s">
        <v>1585</v>
      </c>
    </row>
    <row r="271" spans="1:8" x14ac:dyDescent="0.2">
      <c r="A271" s="1" t="s">
        <v>1652</v>
      </c>
    </row>
    <row r="272" spans="1:8" x14ac:dyDescent="0.2">
      <c r="A272" s="1" t="s">
        <v>1587</v>
      </c>
    </row>
    <row r="273" spans="1:7" x14ac:dyDescent="0.2">
      <c r="A273" s="1" t="s">
        <v>1659</v>
      </c>
    </row>
    <row r="275" spans="1:7" x14ac:dyDescent="0.2">
      <c r="A275" s="1" t="s">
        <v>353</v>
      </c>
    </row>
    <row r="277" spans="1:7" x14ac:dyDescent="0.2">
      <c r="A277" s="1" t="s">
        <v>1637</v>
      </c>
      <c r="E277" s="1" t="s">
        <v>1675</v>
      </c>
    </row>
    <row r="278" spans="1:7" x14ac:dyDescent="0.2">
      <c r="A278" s="1" t="s">
        <v>1639</v>
      </c>
      <c r="C278" s="3" t="s">
        <v>1676</v>
      </c>
      <c r="E278" s="1" t="s">
        <v>1677</v>
      </c>
    </row>
    <row r="280" spans="1:7" x14ac:dyDescent="0.2">
      <c r="B280" s="1" t="s">
        <v>1678</v>
      </c>
      <c r="E280" s="1" t="s">
        <v>1679</v>
      </c>
    </row>
    <row r="281" spans="1:7" x14ac:dyDescent="0.2">
      <c r="D281" s="1" t="s">
        <v>1680</v>
      </c>
      <c r="G281" s="1" t="s">
        <v>1681</v>
      </c>
    </row>
    <row r="283" spans="1:7" x14ac:dyDescent="0.2">
      <c r="A283" s="1" t="s">
        <v>1682</v>
      </c>
    </row>
    <row r="284" spans="1:7" x14ac:dyDescent="0.2">
      <c r="A284" s="1" t="s">
        <v>1683</v>
      </c>
    </row>
    <row r="285" spans="1:7" ht="17" thickBot="1" x14ac:dyDescent="0.25"/>
    <row r="286" spans="1:7" ht="17" thickBot="1" x14ac:dyDescent="0.25">
      <c r="C286" s="375" t="s">
        <v>1641</v>
      </c>
      <c r="D286" s="376"/>
      <c r="E286" s="375" t="s">
        <v>1642</v>
      </c>
      <c r="F286" s="376"/>
    </row>
    <row r="287" spans="1:7" x14ac:dyDescent="0.2">
      <c r="C287" s="8"/>
      <c r="D287" s="202" t="s">
        <v>1643</v>
      </c>
      <c r="E287" s="209"/>
      <c r="F287" s="202" t="s">
        <v>1643</v>
      </c>
    </row>
    <row r="288" spans="1:7" x14ac:dyDescent="0.2">
      <c r="A288" s="193" t="s">
        <v>1530</v>
      </c>
      <c r="B288" s="201" t="s">
        <v>1531</v>
      </c>
      <c r="C288" s="213" t="s">
        <v>1532</v>
      </c>
      <c r="D288" s="214" t="s">
        <v>1533</v>
      </c>
      <c r="E288" s="211" t="s">
        <v>1534</v>
      </c>
      <c r="F288" s="212" t="s">
        <v>1533</v>
      </c>
    </row>
    <row r="289" spans="1:8" x14ac:dyDescent="0.2">
      <c r="A289" s="194" t="s">
        <v>1535</v>
      </c>
      <c r="B289" s="151" t="s">
        <v>1536</v>
      </c>
      <c r="C289" s="203" t="s">
        <v>1537</v>
      </c>
      <c r="D289" s="204" t="s">
        <v>1538</v>
      </c>
      <c r="E289" s="210" t="s">
        <v>1539</v>
      </c>
      <c r="F289" s="208" t="s">
        <v>1540</v>
      </c>
    </row>
    <row r="290" spans="1:8" x14ac:dyDescent="0.2">
      <c r="A290" s="196" t="s">
        <v>1541</v>
      </c>
      <c r="B290" s="151" t="s">
        <v>1542</v>
      </c>
      <c r="C290" s="203" t="s">
        <v>1537</v>
      </c>
      <c r="D290" s="219" t="s">
        <v>1540</v>
      </c>
      <c r="E290" s="210" t="s">
        <v>1539</v>
      </c>
      <c r="F290" s="208" t="s">
        <v>1538</v>
      </c>
    </row>
    <row r="291" spans="1:8" x14ac:dyDescent="0.2">
      <c r="A291" s="194" t="s">
        <v>1543</v>
      </c>
      <c r="B291" s="151">
        <v>1</v>
      </c>
      <c r="C291" s="203" t="s">
        <v>1537</v>
      </c>
      <c r="D291" s="205" t="s">
        <v>1544</v>
      </c>
      <c r="E291" s="210" t="s">
        <v>1539</v>
      </c>
      <c r="F291" s="205" t="s">
        <v>1544</v>
      </c>
    </row>
    <row r="292" spans="1:8" x14ac:dyDescent="0.2">
      <c r="A292" s="194" t="s">
        <v>1545</v>
      </c>
      <c r="B292" s="151" t="s">
        <v>1546</v>
      </c>
      <c r="C292" s="203" t="s">
        <v>1547</v>
      </c>
      <c r="D292" s="205">
        <v>0</v>
      </c>
      <c r="E292" s="203" t="s">
        <v>1548</v>
      </c>
      <c r="F292" s="205" t="s">
        <v>1549</v>
      </c>
    </row>
    <row r="293" spans="1:8" ht="32" thickBot="1" x14ac:dyDescent="0.25">
      <c r="A293" s="194" t="s">
        <v>1550</v>
      </c>
      <c r="B293" s="151" t="s">
        <v>1551</v>
      </c>
      <c r="C293" s="206" t="s">
        <v>1552</v>
      </c>
      <c r="D293" s="207" t="s">
        <v>1540</v>
      </c>
      <c r="E293" s="206" t="s">
        <v>1552</v>
      </c>
      <c r="F293" s="207" t="s">
        <v>1538</v>
      </c>
    </row>
    <row r="295" spans="1:8" x14ac:dyDescent="0.2">
      <c r="A295" s="1" t="s">
        <v>1245</v>
      </c>
    </row>
    <row r="297" spans="1:8" x14ac:dyDescent="0.2">
      <c r="A297" s="2" t="s">
        <v>1504</v>
      </c>
      <c r="B297" s="2"/>
      <c r="C297" s="2"/>
      <c r="D297" s="2"/>
      <c r="E297" s="2"/>
      <c r="F297" s="2"/>
      <c r="G297" s="2"/>
      <c r="H297" s="2"/>
    </row>
    <row r="298" spans="1:8" x14ac:dyDescent="0.2">
      <c r="A298" s="1" t="s">
        <v>1684</v>
      </c>
    </row>
    <row r="299" spans="1:8" x14ac:dyDescent="0.2">
      <c r="A299" s="1" t="s">
        <v>1685</v>
      </c>
    </row>
    <row r="300" spans="1:8" x14ac:dyDescent="0.2">
      <c r="A300" s="1" t="s">
        <v>1686</v>
      </c>
    </row>
    <row r="301" spans="1:8" x14ac:dyDescent="0.2">
      <c r="A301" s="1" t="s">
        <v>1651</v>
      </c>
    </row>
    <row r="302" spans="1:8" x14ac:dyDescent="0.2">
      <c r="A302" s="1" t="s">
        <v>1585</v>
      </c>
    </row>
    <row r="303" spans="1:8" x14ac:dyDescent="0.2">
      <c r="A303" s="1" t="s">
        <v>1652</v>
      </c>
    </row>
    <row r="304" spans="1:8" x14ac:dyDescent="0.2">
      <c r="A304" s="1" t="s">
        <v>1587</v>
      </c>
    </row>
    <row r="305" spans="1:6" x14ac:dyDescent="0.2">
      <c r="A305" s="1" t="s">
        <v>1659</v>
      </c>
    </row>
    <row r="306" spans="1:6" ht="17" thickBot="1" x14ac:dyDescent="0.25"/>
    <row r="307" spans="1:6" ht="17" thickBot="1" x14ac:dyDescent="0.25">
      <c r="C307" s="375" t="s">
        <v>1641</v>
      </c>
      <c r="D307" s="376"/>
      <c r="E307" s="375" t="s">
        <v>1642</v>
      </c>
      <c r="F307" s="376"/>
    </row>
    <row r="308" spans="1:6" x14ac:dyDescent="0.2">
      <c r="C308" s="8"/>
      <c r="D308" s="202" t="s">
        <v>1643</v>
      </c>
      <c r="E308" s="209"/>
      <c r="F308" s="202" t="s">
        <v>1643</v>
      </c>
    </row>
    <row r="309" spans="1:6" x14ac:dyDescent="0.2">
      <c r="A309" s="193" t="s">
        <v>1530</v>
      </c>
      <c r="B309" s="201" t="s">
        <v>1531</v>
      </c>
      <c r="C309" s="213" t="s">
        <v>1532</v>
      </c>
      <c r="D309" s="214" t="s">
        <v>1533</v>
      </c>
      <c r="E309" s="211" t="s">
        <v>1534</v>
      </c>
      <c r="F309" s="212" t="s">
        <v>1533</v>
      </c>
    </row>
    <row r="310" spans="1:6" x14ac:dyDescent="0.2">
      <c r="A310" s="194" t="s">
        <v>1535</v>
      </c>
      <c r="B310" s="151" t="s">
        <v>1536</v>
      </c>
      <c r="C310" s="203" t="s">
        <v>1537</v>
      </c>
      <c r="D310" s="204" t="s">
        <v>1538</v>
      </c>
      <c r="E310" s="210" t="s">
        <v>1539</v>
      </c>
      <c r="F310" s="208" t="s">
        <v>1540</v>
      </c>
    </row>
    <row r="311" spans="1:6" x14ac:dyDescent="0.2">
      <c r="A311" s="194" t="s">
        <v>1541</v>
      </c>
      <c r="B311" s="151" t="s">
        <v>1542</v>
      </c>
      <c r="C311" s="203" t="s">
        <v>1537</v>
      </c>
      <c r="D311" s="208" t="s">
        <v>1540</v>
      </c>
      <c r="E311" s="210" t="s">
        <v>1539</v>
      </c>
      <c r="F311" s="208" t="s">
        <v>1538</v>
      </c>
    </row>
    <row r="312" spans="1:6" x14ac:dyDescent="0.2">
      <c r="A312" s="194" t="s">
        <v>1543</v>
      </c>
      <c r="B312" s="151">
        <v>1</v>
      </c>
      <c r="C312" s="203" t="s">
        <v>1537</v>
      </c>
      <c r="D312" s="205" t="s">
        <v>1544</v>
      </c>
      <c r="E312" s="210" t="s">
        <v>1539</v>
      </c>
      <c r="F312" s="205" t="s">
        <v>1544</v>
      </c>
    </row>
    <row r="313" spans="1:6" x14ac:dyDescent="0.2">
      <c r="A313" s="194" t="s">
        <v>1545</v>
      </c>
      <c r="B313" s="151" t="s">
        <v>1546</v>
      </c>
      <c r="C313" s="203" t="s">
        <v>1547</v>
      </c>
      <c r="D313" s="205">
        <v>0</v>
      </c>
      <c r="E313" s="203" t="s">
        <v>1548</v>
      </c>
      <c r="F313" s="205" t="s">
        <v>1549</v>
      </c>
    </row>
    <row r="314" spans="1:6" ht="32" thickBot="1" x14ac:dyDescent="0.25">
      <c r="A314" s="194" t="s">
        <v>1550</v>
      </c>
      <c r="B314" s="151" t="s">
        <v>1551</v>
      </c>
      <c r="C314" s="206" t="s">
        <v>1552</v>
      </c>
      <c r="D314" s="207" t="s">
        <v>1540</v>
      </c>
      <c r="E314" s="206" t="s">
        <v>1552</v>
      </c>
      <c r="F314" s="207" t="s">
        <v>1538</v>
      </c>
    </row>
    <row r="316" spans="1:6" x14ac:dyDescent="0.2">
      <c r="A316" s="1" t="s">
        <v>1564</v>
      </c>
    </row>
    <row r="327" spans="1:8" x14ac:dyDescent="0.2">
      <c r="A327" s="2" t="s">
        <v>1687</v>
      </c>
      <c r="B327" s="2" t="s">
        <v>2546</v>
      </c>
      <c r="C327" s="2"/>
      <c r="D327" s="2"/>
      <c r="E327" s="2"/>
      <c r="F327" s="2"/>
      <c r="G327" s="2"/>
      <c r="H327" s="2"/>
    </row>
    <row r="328" spans="1:8" x14ac:dyDescent="0.2">
      <c r="A328" s="1" t="s">
        <v>1688</v>
      </c>
    </row>
    <row r="329" spans="1:8" x14ac:dyDescent="0.2">
      <c r="A329" s="1" t="s">
        <v>1689</v>
      </c>
    </row>
    <row r="330" spans="1:8" x14ac:dyDescent="0.2">
      <c r="A330" s="1" t="s">
        <v>1690</v>
      </c>
    </row>
    <row r="331" spans="1:8" x14ac:dyDescent="0.2">
      <c r="A331" s="1" t="s">
        <v>1651</v>
      </c>
    </row>
    <row r="332" spans="1:8" x14ac:dyDescent="0.2">
      <c r="A332" s="1" t="s">
        <v>1585</v>
      </c>
    </row>
    <row r="333" spans="1:8" x14ac:dyDescent="0.2">
      <c r="A333" s="1" t="s">
        <v>1652</v>
      </c>
    </row>
    <row r="334" spans="1:8" x14ac:dyDescent="0.2">
      <c r="A334" s="1" t="s">
        <v>1587</v>
      </c>
    </row>
    <row r="335" spans="1:8" x14ac:dyDescent="0.2">
      <c r="A335" s="1" t="s">
        <v>1659</v>
      </c>
    </row>
    <row r="337" spans="1:8" x14ac:dyDescent="0.2">
      <c r="A337" s="1" t="s">
        <v>353</v>
      </c>
    </row>
    <row r="339" spans="1:8" x14ac:dyDescent="0.2">
      <c r="A339" s="1" t="s">
        <v>1637</v>
      </c>
      <c r="C339" s="1">
        <f>23*25</f>
        <v>575</v>
      </c>
    </row>
    <row r="340" spans="1:8" x14ac:dyDescent="0.2">
      <c r="A340" s="1" t="s">
        <v>1639</v>
      </c>
      <c r="C340" s="1">
        <f>28.75*20</f>
        <v>575</v>
      </c>
    </row>
    <row r="342" spans="1:8" x14ac:dyDescent="0.2">
      <c r="A342" s="1" t="s">
        <v>1691</v>
      </c>
    </row>
    <row r="343" spans="1:8" x14ac:dyDescent="0.2">
      <c r="A343" s="1" t="s">
        <v>1692</v>
      </c>
    </row>
    <row r="348" spans="1:8" x14ac:dyDescent="0.2">
      <c r="A348" s="2" t="s">
        <v>1693</v>
      </c>
      <c r="B348" s="2"/>
      <c r="C348" s="2"/>
      <c r="D348" s="2"/>
      <c r="E348" s="2"/>
      <c r="F348" s="2"/>
      <c r="G348" s="2"/>
      <c r="H348" s="2"/>
    </row>
    <row r="349" spans="1:8" x14ac:dyDescent="0.2">
      <c r="A349" s="1" t="s">
        <v>1694</v>
      </c>
    </row>
    <row r="350" spans="1:8" x14ac:dyDescent="0.2">
      <c r="A350" s="1" t="s">
        <v>1695</v>
      </c>
    </row>
    <row r="351" spans="1:8" x14ac:dyDescent="0.2">
      <c r="A351" s="1" t="s">
        <v>1696</v>
      </c>
    </row>
    <row r="352" spans="1:8" x14ac:dyDescent="0.2">
      <c r="A352" s="1" t="s">
        <v>1651</v>
      </c>
    </row>
    <row r="353" spans="1:6" x14ac:dyDescent="0.2">
      <c r="A353" s="1" t="s">
        <v>1585</v>
      </c>
    </row>
    <row r="354" spans="1:6" x14ac:dyDescent="0.2">
      <c r="A354" s="1" t="s">
        <v>1652</v>
      </c>
    </row>
    <row r="355" spans="1:6" x14ac:dyDescent="0.2">
      <c r="A355" s="1" t="s">
        <v>1587</v>
      </c>
    </row>
    <row r="356" spans="1:6" x14ac:dyDescent="0.2">
      <c r="A356" s="1" t="s">
        <v>1659</v>
      </c>
    </row>
    <row r="358" spans="1:6" ht="17" thickBot="1" x14ac:dyDescent="0.25"/>
    <row r="359" spans="1:6" ht="17" thickBot="1" x14ac:dyDescent="0.25">
      <c r="C359" s="375" t="s">
        <v>1641</v>
      </c>
      <c r="D359" s="376"/>
      <c r="E359" s="375" t="s">
        <v>1642</v>
      </c>
      <c r="F359" s="376"/>
    </row>
    <row r="360" spans="1:6" x14ac:dyDescent="0.2">
      <c r="C360" s="8"/>
      <c r="D360" s="202" t="s">
        <v>1643</v>
      </c>
      <c r="E360" s="209"/>
      <c r="F360" s="202" t="s">
        <v>1643</v>
      </c>
    </row>
    <row r="361" spans="1:6" x14ac:dyDescent="0.2">
      <c r="A361" s="193" t="s">
        <v>1530</v>
      </c>
      <c r="B361" s="201" t="s">
        <v>1531</v>
      </c>
      <c r="C361" s="213" t="s">
        <v>1532</v>
      </c>
      <c r="D361" s="214" t="s">
        <v>1533</v>
      </c>
      <c r="E361" s="211" t="s">
        <v>1534</v>
      </c>
      <c r="F361" s="212" t="s">
        <v>1533</v>
      </c>
    </row>
    <row r="362" spans="1:6" x14ac:dyDescent="0.2">
      <c r="A362" s="194" t="s">
        <v>1535</v>
      </c>
      <c r="B362" s="151" t="s">
        <v>1536</v>
      </c>
      <c r="C362" s="203" t="s">
        <v>1537</v>
      </c>
      <c r="D362" s="204" t="s">
        <v>1538</v>
      </c>
      <c r="E362" s="210" t="s">
        <v>1539</v>
      </c>
      <c r="F362" s="208" t="s">
        <v>1540</v>
      </c>
    </row>
    <row r="363" spans="1:6" x14ac:dyDescent="0.2">
      <c r="A363" s="194" t="s">
        <v>1541</v>
      </c>
      <c r="B363" s="151" t="s">
        <v>1542</v>
      </c>
      <c r="C363" s="203" t="s">
        <v>1537</v>
      </c>
      <c r="D363" s="208" t="s">
        <v>1540</v>
      </c>
      <c r="E363" s="210" t="s">
        <v>1539</v>
      </c>
      <c r="F363" s="208" t="s">
        <v>1538</v>
      </c>
    </row>
    <row r="364" spans="1:6" x14ac:dyDescent="0.2">
      <c r="A364" s="194" t="s">
        <v>1543</v>
      </c>
      <c r="B364" s="151">
        <v>1</v>
      </c>
      <c r="C364" s="203" t="s">
        <v>1537</v>
      </c>
      <c r="D364" s="205" t="s">
        <v>1544</v>
      </c>
      <c r="E364" s="210" t="s">
        <v>1539</v>
      </c>
      <c r="F364" s="205" t="s">
        <v>1544</v>
      </c>
    </row>
    <row r="365" spans="1:6" x14ac:dyDescent="0.2">
      <c r="A365" s="194" t="s">
        <v>1545</v>
      </c>
      <c r="B365" s="151" t="s">
        <v>1546</v>
      </c>
      <c r="C365" s="203" t="s">
        <v>1547</v>
      </c>
      <c r="D365" s="205">
        <v>0</v>
      </c>
      <c r="E365" s="203" t="s">
        <v>1548</v>
      </c>
      <c r="F365" s="205" t="s">
        <v>1549</v>
      </c>
    </row>
    <row r="366" spans="1:6" ht="32" thickBot="1" x14ac:dyDescent="0.25">
      <c r="A366" s="194" t="s">
        <v>1550</v>
      </c>
      <c r="B366" s="151" t="s">
        <v>1551</v>
      </c>
      <c r="C366" s="206" t="s">
        <v>1552</v>
      </c>
      <c r="D366" s="207" t="s">
        <v>1540</v>
      </c>
      <c r="E366" s="206" t="s">
        <v>1552</v>
      </c>
      <c r="F366" s="207" t="s">
        <v>1538</v>
      </c>
    </row>
    <row r="368" spans="1:6" x14ac:dyDescent="0.2">
      <c r="A368" s="1" t="s">
        <v>1697</v>
      </c>
    </row>
    <row r="374" spans="1:8" x14ac:dyDescent="0.2">
      <c r="A374" s="2" t="s">
        <v>2500</v>
      </c>
      <c r="B374" s="2"/>
      <c r="C374" s="2"/>
      <c r="D374" s="2"/>
      <c r="E374" s="2"/>
      <c r="F374" s="2"/>
      <c r="G374" s="2"/>
      <c r="H374" s="2"/>
    </row>
    <row r="375" spans="1:8" x14ac:dyDescent="0.2">
      <c r="A375" s="1" t="s">
        <v>2484</v>
      </c>
    </row>
    <row r="376" spans="1:8" x14ac:dyDescent="0.2">
      <c r="A376" s="1" t="s">
        <v>2485</v>
      </c>
    </row>
    <row r="377" spans="1:8" x14ac:dyDescent="0.2">
      <c r="A377" s="1" t="s">
        <v>2486</v>
      </c>
    </row>
    <row r="378" spans="1:8" x14ac:dyDescent="0.2">
      <c r="A378" s="1" t="s">
        <v>2487</v>
      </c>
    </row>
    <row r="379" spans="1:8" x14ac:dyDescent="0.2">
      <c r="A379" s="1" t="s">
        <v>2488</v>
      </c>
    </row>
    <row r="380" spans="1:8" x14ac:dyDescent="0.2">
      <c r="A380" s="1" t="s">
        <v>2489</v>
      </c>
    </row>
    <row r="381" spans="1:8" x14ac:dyDescent="0.2">
      <c r="A381" s="1" t="s">
        <v>2490</v>
      </c>
    </row>
    <row r="382" spans="1:8" x14ac:dyDescent="0.2">
      <c r="A382" s="1" t="s">
        <v>2491</v>
      </c>
    </row>
    <row r="386" spans="1:8" x14ac:dyDescent="0.2">
      <c r="A386" s="2" t="s">
        <v>2501</v>
      </c>
      <c r="B386" s="2"/>
      <c r="C386" s="2"/>
      <c r="D386" s="2"/>
      <c r="E386" s="2"/>
      <c r="F386" s="2"/>
      <c r="G386" s="2"/>
      <c r="H386" s="2"/>
    </row>
    <row r="387" spans="1:8" x14ac:dyDescent="0.2">
      <c r="A387" s="1" t="s">
        <v>2493</v>
      </c>
    </row>
    <row r="388" spans="1:8" x14ac:dyDescent="0.2">
      <c r="A388" s="1" t="s">
        <v>2487</v>
      </c>
    </row>
    <row r="389" spans="1:8" x14ac:dyDescent="0.2">
      <c r="A389" s="1" t="s">
        <v>2494</v>
      </c>
    </row>
    <row r="390" spans="1:8" x14ac:dyDescent="0.2">
      <c r="A390" s="1" t="s">
        <v>2495</v>
      </c>
    </row>
    <row r="391" spans="1:8" x14ac:dyDescent="0.2">
      <c r="A391" s="1" t="s">
        <v>2496</v>
      </c>
    </row>
    <row r="392" spans="1:8" x14ac:dyDescent="0.2">
      <c r="A392" s="1" t="s">
        <v>2497</v>
      </c>
    </row>
    <row r="393" spans="1:8" x14ac:dyDescent="0.2">
      <c r="A393" s="1" t="s">
        <v>2498</v>
      </c>
    </row>
    <row r="395" spans="1:8" x14ac:dyDescent="0.2">
      <c r="A395" s="16" t="s">
        <v>2510</v>
      </c>
      <c r="B395" s="16"/>
      <c r="C395" s="16"/>
      <c r="D395" s="16"/>
      <c r="E395" s="16"/>
      <c r="F395" s="16"/>
      <c r="G395" s="16"/>
      <c r="H395" s="16"/>
    </row>
    <row r="396" spans="1:8" x14ac:dyDescent="0.2">
      <c r="A396" s="1" t="s">
        <v>2502</v>
      </c>
    </row>
    <row r="397" spans="1:8" x14ac:dyDescent="0.2">
      <c r="A397" s="1" t="s">
        <v>2503</v>
      </c>
    </row>
    <row r="398" spans="1:8" x14ac:dyDescent="0.2">
      <c r="A398" s="1" t="s">
        <v>2504</v>
      </c>
    </row>
    <row r="399" spans="1:8" x14ac:dyDescent="0.2">
      <c r="A399" s="1" t="s">
        <v>2505</v>
      </c>
    </row>
    <row r="400" spans="1:8" x14ac:dyDescent="0.2">
      <c r="A400" s="1" t="s">
        <v>1626</v>
      </c>
    </row>
    <row r="401" spans="1:8" x14ac:dyDescent="0.2">
      <c r="A401" s="1" t="s">
        <v>1627</v>
      </c>
    </row>
    <row r="402" spans="1:8" x14ac:dyDescent="0.2">
      <c r="A402" s="1" t="s">
        <v>1628</v>
      </c>
    </row>
    <row r="403" spans="1:8" x14ac:dyDescent="0.2">
      <c r="A403" s="1" t="s">
        <v>1629</v>
      </c>
    </row>
    <row r="404" spans="1:8" x14ac:dyDescent="0.2">
      <c r="A404" s="1" t="s">
        <v>1510</v>
      </c>
    </row>
    <row r="406" spans="1:8" x14ac:dyDescent="0.2">
      <c r="A406" s="16" t="s">
        <v>2518</v>
      </c>
      <c r="B406" s="16"/>
      <c r="C406" s="16"/>
      <c r="D406" s="16"/>
      <c r="E406" s="16"/>
      <c r="F406" s="16"/>
      <c r="G406" s="16"/>
      <c r="H406" s="16"/>
    </row>
    <row r="407" spans="1:8" x14ac:dyDescent="0.2">
      <c r="A407" s="1" t="s">
        <v>2502</v>
      </c>
    </row>
    <row r="408" spans="1:8" x14ac:dyDescent="0.2">
      <c r="A408" s="1" t="s">
        <v>2507</v>
      </c>
    </row>
    <row r="409" spans="1:8" x14ac:dyDescent="0.2">
      <c r="A409" s="1" t="s">
        <v>2508</v>
      </c>
    </row>
    <row r="410" spans="1:8" x14ac:dyDescent="0.2">
      <c r="A410" s="1" t="s">
        <v>2505</v>
      </c>
    </row>
    <row r="411" spans="1:8" x14ac:dyDescent="0.2">
      <c r="A411" s="1" t="s">
        <v>1626</v>
      </c>
    </row>
    <row r="412" spans="1:8" x14ac:dyDescent="0.2">
      <c r="A412" s="1" t="s">
        <v>1627</v>
      </c>
    </row>
    <row r="413" spans="1:8" x14ac:dyDescent="0.2">
      <c r="A413" s="1" t="s">
        <v>1628</v>
      </c>
    </row>
    <row r="414" spans="1:8" x14ac:dyDescent="0.2">
      <c r="A414" s="1" t="s">
        <v>1629</v>
      </c>
    </row>
    <row r="415" spans="1:8" x14ac:dyDescent="0.2">
      <c r="A415" s="1" t="s">
        <v>1510</v>
      </c>
    </row>
    <row r="417" spans="1:8" x14ac:dyDescent="0.2">
      <c r="A417" s="16" t="s">
        <v>2519</v>
      </c>
      <c r="B417" s="16"/>
      <c r="C417" s="16"/>
      <c r="D417" s="16"/>
      <c r="E417" s="16"/>
      <c r="F417" s="16"/>
      <c r="G417" s="16"/>
      <c r="H417" s="16"/>
    </row>
    <row r="418" spans="1:8" x14ac:dyDescent="0.2">
      <c r="A418" s="1" t="s">
        <v>2511</v>
      </c>
    </row>
    <row r="419" spans="1:8" x14ac:dyDescent="0.2">
      <c r="A419" s="1" t="s">
        <v>2512</v>
      </c>
    </row>
    <row r="420" spans="1:8" x14ac:dyDescent="0.2">
      <c r="A420" s="1" t="s">
        <v>1476</v>
      </c>
    </row>
    <row r="421" spans="1:8" x14ac:dyDescent="0.2">
      <c r="A421" s="1" t="s">
        <v>1627</v>
      </c>
    </row>
    <row r="422" spans="1:8" x14ac:dyDescent="0.2">
      <c r="A422" s="1" t="s">
        <v>1628</v>
      </c>
    </row>
    <row r="423" spans="1:8" x14ac:dyDescent="0.2">
      <c r="A423" s="1" t="s">
        <v>2513</v>
      </c>
    </row>
    <row r="424" spans="1:8" x14ac:dyDescent="0.2">
      <c r="A424" s="1" t="s">
        <v>1510</v>
      </c>
    </row>
    <row r="426" spans="1:8" x14ac:dyDescent="0.2">
      <c r="A426" s="16" t="s">
        <v>2520</v>
      </c>
      <c r="B426" s="16"/>
      <c r="C426" s="16"/>
      <c r="D426" s="16"/>
      <c r="E426" s="16"/>
      <c r="F426" s="16"/>
      <c r="G426" s="16"/>
      <c r="H426" s="16"/>
    </row>
    <row r="427" spans="1:8" x14ac:dyDescent="0.2">
      <c r="A427" s="1" t="s">
        <v>2515</v>
      </c>
    </row>
    <row r="428" spans="1:8" x14ac:dyDescent="0.2">
      <c r="A428" s="1" t="s">
        <v>2516</v>
      </c>
    </row>
    <row r="429" spans="1:8" x14ac:dyDescent="0.2">
      <c r="A429" s="1" t="s">
        <v>1651</v>
      </c>
    </row>
    <row r="430" spans="1:8" x14ac:dyDescent="0.2">
      <c r="A430" s="1" t="s">
        <v>1585</v>
      </c>
    </row>
    <row r="431" spans="1:8" x14ac:dyDescent="0.2">
      <c r="A431" s="1" t="s">
        <v>1652</v>
      </c>
    </row>
    <row r="432" spans="1:8" x14ac:dyDescent="0.2">
      <c r="A432" s="1" t="s">
        <v>2473</v>
      </c>
    </row>
    <row r="433" spans="1:2" x14ac:dyDescent="0.2">
      <c r="A433" s="1" t="s">
        <v>1510</v>
      </c>
    </row>
    <row r="439" spans="1:2" x14ac:dyDescent="0.2">
      <c r="A439" s="1" t="s">
        <v>1906</v>
      </c>
      <c r="B439" s="1" t="s">
        <v>1907</v>
      </c>
    </row>
    <row r="440" spans="1:2" x14ac:dyDescent="0.2">
      <c r="A440" s="1" t="s">
        <v>2492</v>
      </c>
      <c r="B440" s="1" t="s">
        <v>225</v>
      </c>
    </row>
    <row r="441" spans="1:2" x14ac:dyDescent="0.2">
      <c r="A441" s="1" t="s">
        <v>2499</v>
      </c>
      <c r="B441" s="1" t="s">
        <v>226</v>
      </c>
    </row>
    <row r="442" spans="1:2" x14ac:dyDescent="0.2">
      <c r="A442" s="1" t="s">
        <v>2506</v>
      </c>
      <c r="B442" s="1" t="s">
        <v>225</v>
      </c>
    </row>
    <row r="443" spans="1:2" x14ac:dyDescent="0.2">
      <c r="A443" s="1" t="s">
        <v>2509</v>
      </c>
      <c r="B443" s="1" t="s">
        <v>226</v>
      </c>
    </row>
    <row r="444" spans="1:2" x14ac:dyDescent="0.2">
      <c r="A444" s="1" t="s">
        <v>2514</v>
      </c>
      <c r="B444" s="1" t="s">
        <v>226</v>
      </c>
    </row>
    <row r="445" spans="1:2" x14ac:dyDescent="0.2">
      <c r="A445" s="1" t="s">
        <v>2517</v>
      </c>
      <c r="B445" s="1" t="s">
        <v>225</v>
      </c>
    </row>
    <row r="448" spans="1:2" ht="23" x14ac:dyDescent="0.25">
      <c r="A448" s="336" t="s">
        <v>2548</v>
      </c>
    </row>
    <row r="449" spans="1:8" ht="17" thickBot="1" x14ac:dyDescent="0.25"/>
    <row r="450" spans="1:8" x14ac:dyDescent="0.2">
      <c r="A450" s="12" t="s">
        <v>1698</v>
      </c>
      <c r="B450" s="6"/>
      <c r="C450" s="6"/>
      <c r="D450" s="6"/>
      <c r="E450" s="6"/>
      <c r="F450" s="6"/>
      <c r="G450" s="6"/>
      <c r="H450" s="7"/>
    </row>
    <row r="451" spans="1:8" x14ac:dyDescent="0.2">
      <c r="A451" s="8" t="s">
        <v>1699</v>
      </c>
      <c r="H451" s="9"/>
    </row>
    <row r="452" spans="1:8" x14ac:dyDescent="0.2">
      <c r="A452" s="8" t="s">
        <v>1700</v>
      </c>
      <c r="H452" s="9"/>
    </row>
    <row r="453" spans="1:8" x14ac:dyDescent="0.2">
      <c r="A453" s="8"/>
      <c r="H453" s="9"/>
    </row>
    <row r="454" spans="1:8" x14ac:dyDescent="0.2">
      <c r="A454" s="8" t="s">
        <v>1701</v>
      </c>
      <c r="H454" s="9"/>
    </row>
    <row r="455" spans="1:8" x14ac:dyDescent="0.2">
      <c r="A455" s="8" t="s">
        <v>1702</v>
      </c>
      <c r="H455" s="9"/>
    </row>
    <row r="456" spans="1:8" x14ac:dyDescent="0.2">
      <c r="A456" s="8"/>
      <c r="H456" s="9"/>
    </row>
    <row r="457" spans="1:8" x14ac:dyDescent="0.2">
      <c r="A457" s="8" t="s">
        <v>1703</v>
      </c>
      <c r="H457" s="9"/>
    </row>
    <row r="458" spans="1:8" ht="17" thickBot="1" x14ac:dyDescent="0.25">
      <c r="A458" s="10" t="s">
        <v>1704</v>
      </c>
      <c r="B458" s="11"/>
      <c r="C458" s="11"/>
      <c r="D458" s="11"/>
      <c r="E458" s="11"/>
      <c r="F458" s="11"/>
      <c r="G458" s="11"/>
      <c r="H458" s="13"/>
    </row>
    <row r="459" spans="1:8" ht="17" thickBot="1" x14ac:dyDescent="0.25"/>
    <row r="460" spans="1:8" x14ac:dyDescent="0.2">
      <c r="A460" s="12" t="s">
        <v>1705</v>
      </c>
      <c r="B460" s="83"/>
      <c r="C460" s="83"/>
      <c r="D460" s="83"/>
      <c r="E460" s="83"/>
      <c r="F460" s="83"/>
      <c r="G460" s="83"/>
      <c r="H460" s="84"/>
    </row>
    <row r="461" spans="1:8" x14ac:dyDescent="0.2">
      <c r="A461" s="8"/>
      <c r="H461" s="9"/>
    </row>
    <row r="462" spans="1:8" x14ac:dyDescent="0.2">
      <c r="A462" s="8"/>
      <c r="H462" s="9"/>
    </row>
    <row r="463" spans="1:8" x14ac:dyDescent="0.2">
      <c r="A463" s="8"/>
      <c r="F463" s="3" t="s">
        <v>1113</v>
      </c>
      <c r="H463" s="9"/>
    </row>
    <row r="464" spans="1:8" x14ac:dyDescent="0.2">
      <c r="A464" s="8"/>
      <c r="H464" s="9"/>
    </row>
    <row r="465" spans="1:8" x14ac:dyDescent="0.2">
      <c r="A465" s="8"/>
      <c r="B465" s="3" t="s">
        <v>1706</v>
      </c>
      <c r="H465" s="9"/>
    </row>
    <row r="466" spans="1:8" x14ac:dyDescent="0.2">
      <c r="A466" s="8"/>
      <c r="B466" s="3" t="s">
        <v>1707</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116</v>
      </c>
      <c r="H474" s="9"/>
    </row>
    <row r="475" spans="1:8" x14ac:dyDescent="0.2">
      <c r="A475" s="8"/>
      <c r="B475" s="3" t="s">
        <v>19</v>
      </c>
      <c r="H475" s="9"/>
    </row>
    <row r="476" spans="1:8" x14ac:dyDescent="0.2">
      <c r="A476" s="8"/>
      <c r="H476" s="9"/>
    </row>
    <row r="477" spans="1:8" x14ac:dyDescent="0.2">
      <c r="A477" s="8" t="s">
        <v>1105</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1708</v>
      </c>
      <c r="H482" s="9"/>
    </row>
    <row r="483" spans="1:8" x14ac:dyDescent="0.2">
      <c r="A483" s="8"/>
      <c r="B483" s="1" t="s">
        <v>1709</v>
      </c>
      <c r="C483" s="1" t="s">
        <v>1710</v>
      </c>
      <c r="H483" s="9"/>
    </row>
    <row r="484" spans="1:8" ht="17" thickBot="1" x14ac:dyDescent="0.25">
      <c r="A484" s="10"/>
      <c r="B484" s="11" t="s">
        <v>1711</v>
      </c>
      <c r="C484" s="11" t="s">
        <v>1712</v>
      </c>
      <c r="D484" s="11"/>
      <c r="E484" s="11"/>
      <c r="F484" s="11"/>
      <c r="G484" s="11"/>
      <c r="H484" s="13"/>
    </row>
    <row r="485" spans="1:8" ht="17" thickBot="1" x14ac:dyDescent="0.25"/>
    <row r="486" spans="1:8" x14ac:dyDescent="0.2">
      <c r="A486" s="12" t="s">
        <v>1713</v>
      </c>
      <c r="B486" s="6"/>
      <c r="C486" s="6"/>
      <c r="D486" s="6"/>
      <c r="E486" s="6"/>
      <c r="F486" s="6"/>
      <c r="G486" s="6"/>
      <c r="H486" s="7"/>
    </row>
    <row r="487" spans="1:8" x14ac:dyDescent="0.2">
      <c r="A487" s="8" t="s">
        <v>1714</v>
      </c>
      <c r="H487" s="9"/>
    </row>
    <row r="488" spans="1:8" x14ac:dyDescent="0.2">
      <c r="A488" s="8" t="s">
        <v>1715</v>
      </c>
      <c r="H488" s="9"/>
    </row>
    <row r="489" spans="1:8" x14ac:dyDescent="0.2">
      <c r="A489" s="8" t="s">
        <v>1716</v>
      </c>
      <c r="H489" s="9"/>
    </row>
    <row r="490" spans="1:8" x14ac:dyDescent="0.2">
      <c r="A490" s="8"/>
      <c r="H490" s="9"/>
    </row>
    <row r="491" spans="1:8" x14ac:dyDescent="0.2">
      <c r="A491" s="8"/>
      <c r="H491" s="9"/>
    </row>
    <row r="492" spans="1:8" x14ac:dyDescent="0.2">
      <c r="A492" s="8"/>
      <c r="H492" s="9"/>
    </row>
    <row r="493" spans="1:8" x14ac:dyDescent="0.2">
      <c r="A493" s="8"/>
      <c r="F493" s="3" t="s">
        <v>1113</v>
      </c>
      <c r="H493" s="9"/>
    </row>
    <row r="494" spans="1:8" x14ac:dyDescent="0.2">
      <c r="A494" s="8"/>
      <c r="H494" s="9"/>
    </row>
    <row r="495" spans="1:8" x14ac:dyDescent="0.2">
      <c r="A495" s="8"/>
      <c r="B495" s="3" t="s">
        <v>1706</v>
      </c>
      <c r="C495" s="1" t="s">
        <v>1717</v>
      </c>
      <c r="H495" s="9"/>
    </row>
    <row r="496" spans="1:8" x14ac:dyDescent="0.2">
      <c r="A496" s="8"/>
      <c r="B496" s="3" t="s">
        <v>1707</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116</v>
      </c>
      <c r="H504" s="9"/>
    </row>
    <row r="505" spans="1:8" x14ac:dyDescent="0.2">
      <c r="A505" s="8"/>
      <c r="B505" s="3" t="s">
        <v>19</v>
      </c>
      <c r="H505" s="9"/>
    </row>
    <row r="506" spans="1:8" x14ac:dyDescent="0.2">
      <c r="A506" s="8"/>
      <c r="D506" s="1" t="s">
        <v>1718</v>
      </c>
      <c r="H506" s="9"/>
    </row>
    <row r="507" spans="1:8" x14ac:dyDescent="0.2">
      <c r="A507" s="8" t="s">
        <v>1105</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1719</v>
      </c>
      <c r="B514" s="6"/>
      <c r="C514" s="6"/>
      <c r="D514" s="6"/>
      <c r="E514" s="6"/>
      <c r="F514" s="6"/>
      <c r="G514" s="6"/>
      <c r="H514" s="7"/>
    </row>
    <row r="515" spans="1:8" x14ac:dyDescent="0.2">
      <c r="A515" s="138" t="s">
        <v>1720</v>
      </c>
      <c r="H515" s="9"/>
    </row>
    <row r="516" spans="1:8" x14ac:dyDescent="0.2">
      <c r="A516" s="8"/>
      <c r="H516" s="9"/>
    </row>
    <row r="517" spans="1:8" x14ac:dyDescent="0.2">
      <c r="A517" s="8"/>
      <c r="H517" s="9"/>
    </row>
    <row r="518" spans="1:8" x14ac:dyDescent="0.2">
      <c r="A518" s="8"/>
      <c r="C518" s="3"/>
      <c r="F518" s="3" t="s">
        <v>1113</v>
      </c>
      <c r="H518" s="9"/>
    </row>
    <row r="519" spans="1:8" x14ac:dyDescent="0.2">
      <c r="A519" s="8"/>
      <c r="H519" s="9"/>
    </row>
    <row r="520" spans="1:8" x14ac:dyDescent="0.2">
      <c r="A520" s="8"/>
      <c r="B520" s="3" t="s">
        <v>1706</v>
      </c>
      <c r="H520" s="9"/>
    </row>
    <row r="521" spans="1:8" x14ac:dyDescent="0.2">
      <c r="A521" s="8"/>
      <c r="B521" s="3" t="s">
        <v>1707</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1105</v>
      </c>
      <c r="H532" s="9"/>
    </row>
    <row r="533" spans="1:8" x14ac:dyDescent="0.2">
      <c r="A533" s="8"/>
      <c r="H533" s="9"/>
    </row>
    <row r="534" spans="1:8" x14ac:dyDescent="0.2">
      <c r="A534" s="8"/>
      <c r="H534" s="9"/>
    </row>
    <row r="535" spans="1:8" x14ac:dyDescent="0.2">
      <c r="A535" s="8" t="s">
        <v>1721</v>
      </c>
      <c r="H535" s="9"/>
    </row>
    <row r="536" spans="1:8" x14ac:dyDescent="0.2">
      <c r="A536" s="8" t="s">
        <v>1722</v>
      </c>
      <c r="H536" s="9"/>
    </row>
    <row r="537" spans="1:8" x14ac:dyDescent="0.2">
      <c r="A537" s="8" t="s">
        <v>1723</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1724</v>
      </c>
      <c r="H541" s="9"/>
    </row>
    <row r="542" spans="1:8" x14ac:dyDescent="0.2">
      <c r="A542" s="8"/>
      <c r="H542" s="9"/>
    </row>
    <row r="543" spans="1:8" x14ac:dyDescent="0.2">
      <c r="A543" s="8"/>
      <c r="H543" s="9"/>
    </row>
    <row r="544" spans="1:8" x14ac:dyDescent="0.2">
      <c r="A544" s="8"/>
      <c r="C544" s="3"/>
      <c r="F544" s="3" t="s">
        <v>1113</v>
      </c>
      <c r="H544" s="9"/>
    </row>
    <row r="545" spans="1:8" x14ac:dyDescent="0.2">
      <c r="A545" s="8"/>
      <c r="H545" s="9"/>
    </row>
    <row r="546" spans="1:8" x14ac:dyDescent="0.2">
      <c r="A546" s="8"/>
      <c r="B546" s="3" t="s">
        <v>1706</v>
      </c>
      <c r="H546" s="9"/>
    </row>
    <row r="547" spans="1:8" x14ac:dyDescent="0.2">
      <c r="A547" s="8"/>
      <c r="B547" s="3" t="s">
        <v>1707</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1105</v>
      </c>
      <c r="H558" s="9"/>
    </row>
    <row r="559" spans="1:8" x14ac:dyDescent="0.2">
      <c r="A559" s="8"/>
      <c r="H559" s="9"/>
    </row>
    <row r="560" spans="1:8" x14ac:dyDescent="0.2">
      <c r="A560" s="8"/>
      <c r="H560" s="9"/>
    </row>
    <row r="561" spans="1:8" x14ac:dyDescent="0.2">
      <c r="A561" s="8" t="s">
        <v>1725</v>
      </c>
      <c r="H561" s="9"/>
    </row>
    <row r="562" spans="1:8" x14ac:dyDescent="0.2">
      <c r="A562" s="8" t="s">
        <v>1726</v>
      </c>
      <c r="H562" s="9"/>
    </row>
    <row r="563" spans="1:8" x14ac:dyDescent="0.2">
      <c r="A563" s="8" t="s">
        <v>1727</v>
      </c>
      <c r="H563" s="9"/>
    </row>
    <row r="564" spans="1:8" ht="17" thickBot="1" x14ac:dyDescent="0.25">
      <c r="A564" s="10"/>
      <c r="B564" s="11"/>
      <c r="C564" s="11"/>
      <c r="D564" s="11"/>
      <c r="E564" s="11"/>
      <c r="F564" s="11"/>
      <c r="G564" s="11"/>
      <c r="H564" s="13"/>
    </row>
    <row r="565" spans="1:8" ht="17" thickBot="1" x14ac:dyDescent="0.25"/>
    <row r="566" spans="1:8" x14ac:dyDescent="0.2">
      <c r="A566" s="5" t="s">
        <v>1728</v>
      </c>
      <c r="B566" s="6"/>
      <c r="C566" s="6"/>
      <c r="D566" s="6"/>
      <c r="E566" s="6"/>
      <c r="F566" s="6"/>
      <c r="G566" s="6"/>
      <c r="H566" s="7"/>
    </row>
    <row r="567" spans="1:8" x14ac:dyDescent="0.2">
      <c r="A567" s="8" t="s">
        <v>1729</v>
      </c>
      <c r="H567" s="9"/>
    </row>
    <row r="568" spans="1:8" x14ac:dyDescent="0.2">
      <c r="A568" s="8" t="s">
        <v>1730</v>
      </c>
      <c r="H568" s="9"/>
    </row>
    <row r="569" spans="1:8" ht="17" thickBot="1" x14ac:dyDescent="0.25">
      <c r="A569" s="10" t="s">
        <v>1731</v>
      </c>
      <c r="B569" s="11"/>
      <c r="C569" s="11"/>
      <c r="D569" s="11"/>
      <c r="E569" s="11"/>
      <c r="F569" s="11"/>
      <c r="G569" s="11"/>
      <c r="H569" s="13"/>
    </row>
    <row r="571" spans="1:8" x14ac:dyDescent="0.2">
      <c r="A571" s="16" t="s">
        <v>220</v>
      </c>
      <c r="B571" s="16"/>
      <c r="C571" s="16"/>
      <c r="D571" s="16"/>
      <c r="E571" s="16"/>
      <c r="F571" s="16"/>
      <c r="G571" s="16"/>
      <c r="H571" s="16"/>
    </row>
    <row r="572" spans="1:8" x14ac:dyDescent="0.2">
      <c r="A572" s="1" t="s">
        <v>1732</v>
      </c>
    </row>
    <row r="573" spans="1:8" x14ac:dyDescent="0.2">
      <c r="A573" s="1" t="s">
        <v>1733</v>
      </c>
    </row>
    <row r="574" spans="1:8" x14ac:dyDescent="0.2">
      <c r="A574" s="1" t="s">
        <v>1734</v>
      </c>
    </row>
    <row r="575" spans="1:8" x14ac:dyDescent="0.2">
      <c r="A575" s="1" t="s">
        <v>1735</v>
      </c>
    </row>
    <row r="576" spans="1:8" x14ac:dyDescent="0.2">
      <c r="A576" s="1" t="s">
        <v>1736</v>
      </c>
    </row>
    <row r="577" spans="1:6" x14ac:dyDescent="0.2">
      <c r="A577" s="1" t="s">
        <v>1737</v>
      </c>
    </row>
    <row r="578" spans="1:6" x14ac:dyDescent="0.2">
      <c r="A578" s="1" t="s">
        <v>1239</v>
      </c>
    </row>
    <row r="579" spans="1:6" x14ac:dyDescent="0.2">
      <c r="F579" s="3" t="s">
        <v>2423</v>
      </c>
    </row>
    <row r="580" spans="1:6" x14ac:dyDescent="0.2">
      <c r="A580" s="8"/>
      <c r="C580" s="3"/>
      <c r="F580" s="3" t="s">
        <v>1113</v>
      </c>
    </row>
    <row r="581" spans="1:6" x14ac:dyDescent="0.2">
      <c r="A581" s="8"/>
    </row>
    <row r="582" spans="1:6" x14ac:dyDescent="0.2">
      <c r="A582" s="8"/>
      <c r="B582" s="3" t="s">
        <v>1738</v>
      </c>
    </row>
    <row r="583" spans="1:6" x14ac:dyDescent="0.2">
      <c r="A583" s="8"/>
      <c r="B583" s="3" t="s">
        <v>1707</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116</v>
      </c>
    </row>
    <row r="592" spans="1:6" x14ac:dyDescent="0.2">
      <c r="A592" s="8"/>
      <c r="B592" s="3" t="s">
        <v>19</v>
      </c>
    </row>
    <row r="593" spans="1:8" x14ac:dyDescent="0.2">
      <c r="A593" s="8"/>
    </row>
    <row r="594" spans="1:8" x14ac:dyDescent="0.2">
      <c r="A594" s="209" t="s">
        <v>1105</v>
      </c>
    </row>
    <row r="595" spans="1:8" x14ac:dyDescent="0.2">
      <c r="A595" s="209" t="s">
        <v>1130</v>
      </c>
    </row>
    <row r="596" spans="1:8" x14ac:dyDescent="0.2">
      <c r="A596" s="8"/>
    </row>
    <row r="597" spans="1:8" x14ac:dyDescent="0.2">
      <c r="A597" s="8"/>
    </row>
    <row r="598" spans="1:8" x14ac:dyDescent="0.2">
      <c r="A598" s="8"/>
    </row>
    <row r="599" spans="1:8" x14ac:dyDescent="0.2">
      <c r="A599" s="8"/>
    </row>
    <row r="600" spans="1:8" x14ac:dyDescent="0.2">
      <c r="A600" s="8" t="s">
        <v>585</v>
      </c>
    </row>
    <row r="601" spans="1:8" x14ac:dyDescent="0.2">
      <c r="A601" s="8" t="s">
        <v>1739</v>
      </c>
    </row>
    <row r="602" spans="1:8" x14ac:dyDescent="0.2">
      <c r="A602" s="8" t="s">
        <v>1740</v>
      </c>
    </row>
    <row r="603" spans="1:8" x14ac:dyDescent="0.2">
      <c r="A603" s="8" t="s">
        <v>1741</v>
      </c>
    </row>
    <row r="604" spans="1:8" x14ac:dyDescent="0.2">
      <c r="A604" s="8" t="s">
        <v>1742</v>
      </c>
    </row>
    <row r="605" spans="1:8" x14ac:dyDescent="0.2">
      <c r="A605" s="8" t="s">
        <v>1281</v>
      </c>
    </row>
    <row r="606" spans="1:8" x14ac:dyDescent="0.2">
      <c r="A606" s="8"/>
    </row>
    <row r="607" spans="1:8" x14ac:dyDescent="0.2">
      <c r="A607" s="224" t="s">
        <v>1391</v>
      </c>
      <c r="B607" s="16"/>
      <c r="C607" s="16"/>
      <c r="D607" s="16"/>
      <c r="E607" s="16"/>
      <c r="F607" s="16"/>
      <c r="G607" s="16"/>
      <c r="H607" s="16"/>
    </row>
    <row r="608" spans="1:8" x14ac:dyDescent="0.2">
      <c r="A608" s="1" t="s">
        <v>1743</v>
      </c>
    </row>
    <row r="609" spans="1:6" x14ac:dyDescent="0.2">
      <c r="A609" s="1" t="s">
        <v>1744</v>
      </c>
    </row>
    <row r="610" spans="1:6" x14ac:dyDescent="0.2">
      <c r="A610" s="1" t="s">
        <v>1745</v>
      </c>
    </row>
    <row r="611" spans="1:6" x14ac:dyDescent="0.2">
      <c r="A611" s="1" t="s">
        <v>1746</v>
      </c>
    </row>
    <row r="612" spans="1:6" x14ac:dyDescent="0.2">
      <c r="A612" s="1" t="s">
        <v>1747</v>
      </c>
    </row>
    <row r="613" spans="1:6" x14ac:dyDescent="0.2">
      <c r="A613" s="1" t="s">
        <v>1748</v>
      </c>
    </row>
    <row r="614" spans="1:6" x14ac:dyDescent="0.2">
      <c r="A614" s="1" t="s">
        <v>1239</v>
      </c>
    </row>
    <row r="616" spans="1:6" x14ac:dyDescent="0.2">
      <c r="A616" s="8"/>
      <c r="C616" s="3"/>
      <c r="F616" s="3" t="s">
        <v>1113</v>
      </c>
    </row>
    <row r="617" spans="1:6" x14ac:dyDescent="0.2">
      <c r="A617" s="8"/>
    </row>
    <row r="618" spans="1:6" x14ac:dyDescent="0.2">
      <c r="A618" s="8"/>
      <c r="B618" s="3" t="s">
        <v>1738</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116</v>
      </c>
    </row>
    <row r="628" spans="1:2" x14ac:dyDescent="0.2">
      <c r="A628" s="8"/>
      <c r="B628" s="3" t="s">
        <v>19</v>
      </c>
    </row>
    <row r="629" spans="1:2" x14ac:dyDescent="0.2">
      <c r="A629" s="8"/>
    </row>
    <row r="630" spans="1:2" x14ac:dyDescent="0.2">
      <c r="A630" s="8" t="s">
        <v>1105</v>
      </c>
    </row>
    <row r="631" spans="1:2" x14ac:dyDescent="0.2">
      <c r="A631" s="8"/>
    </row>
    <row r="632" spans="1:2" x14ac:dyDescent="0.2">
      <c r="A632" s="8"/>
    </row>
    <row r="633" spans="1:2" x14ac:dyDescent="0.2">
      <c r="A633" s="8"/>
    </row>
    <row r="634" spans="1:2" x14ac:dyDescent="0.2">
      <c r="A634" s="8"/>
    </row>
    <row r="636" spans="1:2" x14ac:dyDescent="0.2">
      <c r="A636" s="1" t="s">
        <v>585</v>
      </c>
      <c r="B636" s="1" t="s">
        <v>1749</v>
      </c>
    </row>
    <row r="637" spans="1:2" x14ac:dyDescent="0.2">
      <c r="A637" s="1" t="s">
        <v>1750</v>
      </c>
    </row>
    <row r="638" spans="1:2" x14ac:dyDescent="0.2">
      <c r="A638" s="1" t="s">
        <v>1751</v>
      </c>
    </row>
    <row r="639" spans="1:2" x14ac:dyDescent="0.2">
      <c r="A639" s="1" t="s">
        <v>1752</v>
      </c>
    </row>
    <row r="641" spans="1:10" x14ac:dyDescent="0.2">
      <c r="A641" s="224" t="s">
        <v>1405</v>
      </c>
      <c r="B641" s="16"/>
      <c r="C641" s="16"/>
      <c r="D641" s="16"/>
      <c r="E641" s="16"/>
      <c r="F641" s="16"/>
      <c r="G641" s="16"/>
      <c r="H641" s="16"/>
    </row>
    <row r="642" spans="1:10" x14ac:dyDescent="0.2">
      <c r="A642" s="1" t="s">
        <v>1753</v>
      </c>
    </row>
    <row r="643" spans="1:10" x14ac:dyDescent="0.2">
      <c r="A643" s="1" t="s">
        <v>1754</v>
      </c>
    </row>
    <row r="644" spans="1:10" x14ac:dyDescent="0.2">
      <c r="A644" s="1" t="s">
        <v>1755</v>
      </c>
    </row>
    <row r="645" spans="1:10" x14ac:dyDescent="0.2">
      <c r="A645" s="1" t="s">
        <v>1756</v>
      </c>
      <c r="G645" s="337"/>
      <c r="H645" s="337"/>
      <c r="I645" s="337"/>
      <c r="J645" s="337"/>
    </row>
    <row r="646" spans="1:10" x14ac:dyDescent="0.2">
      <c r="A646" s="1" t="s">
        <v>1757</v>
      </c>
      <c r="G646" s="337"/>
      <c r="H646" s="337"/>
      <c r="I646" s="337"/>
      <c r="J646" s="337"/>
    </row>
    <row r="647" spans="1:10" x14ac:dyDescent="0.2">
      <c r="A647" s="1" t="s">
        <v>1758</v>
      </c>
      <c r="G647" s="337"/>
      <c r="H647" s="337"/>
      <c r="I647" s="337"/>
      <c r="J647" s="337"/>
    </row>
    <row r="648" spans="1:10" x14ac:dyDescent="0.2">
      <c r="A648" s="1" t="s">
        <v>1759</v>
      </c>
      <c r="G648" s="337"/>
      <c r="H648" s="337"/>
      <c r="I648" s="337"/>
      <c r="J648" s="337"/>
    </row>
    <row r="649" spans="1:10" x14ac:dyDescent="0.2">
      <c r="A649" s="1" t="s">
        <v>1239</v>
      </c>
      <c r="G649" s="337"/>
      <c r="H649" s="337"/>
      <c r="I649" s="337"/>
      <c r="J649" s="337"/>
    </row>
    <row r="650" spans="1:10" x14ac:dyDescent="0.2">
      <c r="G650" s="337"/>
      <c r="H650" s="337"/>
      <c r="I650" s="337"/>
      <c r="J650" s="337"/>
    </row>
    <row r="651" spans="1:10" x14ac:dyDescent="0.2">
      <c r="A651" s="8"/>
      <c r="C651" s="3"/>
      <c r="F651" s="3" t="s">
        <v>1113</v>
      </c>
      <c r="G651" s="337"/>
      <c r="H651" s="337"/>
      <c r="I651" s="337"/>
      <c r="J651" s="337"/>
    </row>
    <row r="652" spans="1:10" x14ac:dyDescent="0.2">
      <c r="A652" s="8"/>
      <c r="G652" s="337"/>
      <c r="H652" s="337"/>
      <c r="I652" s="337"/>
      <c r="J652" s="337"/>
    </row>
    <row r="653" spans="1:10" x14ac:dyDescent="0.2">
      <c r="A653" s="8"/>
      <c r="B653" s="3" t="s">
        <v>1706</v>
      </c>
      <c r="G653" s="337"/>
      <c r="H653" s="337"/>
      <c r="I653" s="337"/>
      <c r="J653" s="337"/>
    </row>
    <row r="654" spans="1:10" x14ac:dyDescent="0.2">
      <c r="A654" s="8"/>
      <c r="B654" s="3" t="s">
        <v>1707</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1760</v>
      </c>
    </row>
    <row r="663" spans="1:2" x14ac:dyDescent="0.2">
      <c r="A663" s="8"/>
      <c r="B663" s="3" t="s">
        <v>19</v>
      </c>
    </row>
    <row r="664" spans="1:2" x14ac:dyDescent="0.2">
      <c r="A664" s="8"/>
    </row>
    <row r="665" spans="1:2" x14ac:dyDescent="0.2">
      <c r="A665" s="8" t="s">
        <v>1105</v>
      </c>
    </row>
    <row r="666" spans="1:2" x14ac:dyDescent="0.2">
      <c r="A666" s="8"/>
    </row>
    <row r="667" spans="1:2" x14ac:dyDescent="0.2">
      <c r="A667" s="8"/>
    </row>
    <row r="668" spans="1:2" x14ac:dyDescent="0.2">
      <c r="A668" s="8"/>
    </row>
    <row r="669" spans="1:2" x14ac:dyDescent="0.2">
      <c r="A669" s="8"/>
    </row>
    <row r="671" spans="1:2" x14ac:dyDescent="0.2">
      <c r="A671" s="1" t="s">
        <v>585</v>
      </c>
      <c r="B671" s="1" t="s">
        <v>226</v>
      </c>
    </row>
    <row r="672" spans="1:2" x14ac:dyDescent="0.2">
      <c r="A672" s="1" t="s">
        <v>1761</v>
      </c>
    </row>
    <row r="673" spans="1:8" x14ac:dyDescent="0.2">
      <c r="A673" s="1" t="s">
        <v>1762</v>
      </c>
    </row>
    <row r="674" spans="1:8" x14ac:dyDescent="0.2">
      <c r="A674" s="1" t="s">
        <v>1763</v>
      </c>
    </row>
    <row r="676" spans="1:8" x14ac:dyDescent="0.2">
      <c r="A676" s="16" t="s">
        <v>2549</v>
      </c>
      <c r="B676" s="16"/>
      <c r="C676" s="16"/>
      <c r="D676" s="16"/>
      <c r="E676" s="16"/>
      <c r="F676" s="16"/>
      <c r="G676" s="16"/>
      <c r="H676" s="16"/>
    </row>
    <row r="677" spans="1:8" x14ac:dyDescent="0.2">
      <c r="A677" s="1" t="s">
        <v>2550</v>
      </c>
    </row>
    <row r="678" spans="1:8" x14ac:dyDescent="0.2">
      <c r="A678" s="1" t="s">
        <v>2551</v>
      </c>
    </row>
    <row r="679" spans="1:8" x14ac:dyDescent="0.2">
      <c r="A679" s="1" t="s">
        <v>2552</v>
      </c>
    </row>
    <row r="680" spans="1:8" x14ac:dyDescent="0.2">
      <c r="A680" s="1" t="s">
        <v>2553</v>
      </c>
    </row>
    <row r="681" spans="1:8" x14ac:dyDescent="0.2">
      <c r="A681" s="1" t="s">
        <v>2554</v>
      </c>
    </row>
    <row r="682" spans="1:8" x14ac:dyDescent="0.2">
      <c r="A682" s="1" t="s">
        <v>2555</v>
      </c>
    </row>
    <row r="683" spans="1:8" x14ac:dyDescent="0.2">
      <c r="A683" s="1" t="s">
        <v>2556</v>
      </c>
    </row>
    <row r="684" spans="1:8" x14ac:dyDescent="0.2">
      <c r="A684" s="1" t="s">
        <v>2557</v>
      </c>
    </row>
    <row r="686" spans="1:8" x14ac:dyDescent="0.2">
      <c r="A686" s="8"/>
      <c r="C686" s="3"/>
      <c r="F686" s="3" t="s">
        <v>1113</v>
      </c>
    </row>
    <row r="687" spans="1:8" x14ac:dyDescent="0.2">
      <c r="A687" s="8"/>
    </row>
    <row r="688" spans="1:8" x14ac:dyDescent="0.2">
      <c r="A688" s="8"/>
      <c r="B688" s="3" t="s">
        <v>1706</v>
      </c>
    </row>
    <row r="689" spans="1:2" x14ac:dyDescent="0.2">
      <c r="A689" s="8"/>
      <c r="B689" s="3" t="s">
        <v>1707</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1760</v>
      </c>
    </row>
    <row r="698" spans="1:2" x14ac:dyDescent="0.2">
      <c r="A698" s="8"/>
      <c r="B698" s="3" t="s">
        <v>19</v>
      </c>
    </row>
    <row r="699" spans="1:2" x14ac:dyDescent="0.2">
      <c r="A699" s="8"/>
    </row>
    <row r="700" spans="1:2" x14ac:dyDescent="0.2">
      <c r="A700" s="8" t="s">
        <v>1105</v>
      </c>
    </row>
    <row r="701" spans="1:2" x14ac:dyDescent="0.2">
      <c r="A701" s="8"/>
    </row>
    <row r="702" spans="1:2" x14ac:dyDescent="0.2">
      <c r="A702" s="8"/>
    </row>
    <row r="703" spans="1:2" x14ac:dyDescent="0.2">
      <c r="A703" s="1" t="s">
        <v>1777</v>
      </c>
    </row>
    <row r="705" spans="1:8" x14ac:dyDescent="0.2">
      <c r="A705" s="16" t="s">
        <v>2558</v>
      </c>
      <c r="B705" s="16"/>
      <c r="C705" s="16"/>
      <c r="D705" s="16"/>
      <c r="E705" s="16"/>
      <c r="F705" s="16"/>
      <c r="G705" s="16"/>
      <c r="H705" s="16"/>
    </row>
    <row r="706" spans="1:8" x14ac:dyDescent="0.2">
      <c r="A706" s="1" t="s">
        <v>2559</v>
      </c>
    </row>
    <row r="707" spans="1:8" x14ac:dyDescent="0.2">
      <c r="A707" s="1" t="s">
        <v>2560</v>
      </c>
    </row>
    <row r="708" spans="1:8" x14ac:dyDescent="0.2">
      <c r="A708" s="1" t="s">
        <v>2561</v>
      </c>
    </row>
    <row r="709" spans="1:8" x14ac:dyDescent="0.2">
      <c r="A709" s="1" t="s">
        <v>2562</v>
      </c>
    </row>
    <row r="710" spans="1:8" x14ac:dyDescent="0.2">
      <c r="A710" s="1" t="s">
        <v>2563</v>
      </c>
    </row>
    <row r="713" spans="1:8" x14ac:dyDescent="0.2">
      <c r="A713" s="8"/>
      <c r="C713" s="3"/>
      <c r="F713" s="3" t="s">
        <v>1113</v>
      </c>
    </row>
    <row r="714" spans="1:8" x14ac:dyDescent="0.2">
      <c r="A714" s="8"/>
    </row>
    <row r="715" spans="1:8" x14ac:dyDescent="0.2">
      <c r="A715" s="8"/>
      <c r="B715" s="3" t="s">
        <v>1738</v>
      </c>
      <c r="G715" s="1" t="s">
        <v>2564</v>
      </c>
    </row>
    <row r="716" spans="1:8" x14ac:dyDescent="0.2">
      <c r="A716" s="8"/>
      <c r="B716" s="3" t="s">
        <v>1707</v>
      </c>
      <c r="G716" s="1" t="s">
        <v>2576</v>
      </c>
    </row>
    <row r="717" spans="1:8" x14ac:dyDescent="0.2">
      <c r="A717" s="8"/>
      <c r="G717" s="1" t="s">
        <v>2565</v>
      </c>
    </row>
    <row r="718" spans="1:8" x14ac:dyDescent="0.2">
      <c r="A718" s="8"/>
    </row>
    <row r="719" spans="1:8" x14ac:dyDescent="0.2">
      <c r="A719" s="8"/>
      <c r="G719" s="1" t="s">
        <v>2566</v>
      </c>
    </row>
    <row r="720" spans="1:8" x14ac:dyDescent="0.2">
      <c r="A720" s="8"/>
      <c r="G720" s="1" t="s">
        <v>2577</v>
      </c>
    </row>
    <row r="721" spans="1:9" x14ac:dyDescent="0.2">
      <c r="A721" s="8"/>
    </row>
    <row r="722" spans="1:9" x14ac:dyDescent="0.2">
      <c r="A722" s="8"/>
      <c r="G722" s="1" t="s">
        <v>2567</v>
      </c>
    </row>
    <row r="723" spans="1:9" x14ac:dyDescent="0.2">
      <c r="A723" s="8"/>
    </row>
    <row r="724" spans="1:9" x14ac:dyDescent="0.2">
      <c r="A724" s="8"/>
      <c r="B724" s="3" t="s">
        <v>1760</v>
      </c>
      <c r="G724" s="3" t="s">
        <v>2568</v>
      </c>
      <c r="H724" s="3" t="s">
        <v>1105</v>
      </c>
      <c r="I724" s="3" t="s">
        <v>1113</v>
      </c>
    </row>
    <row r="725" spans="1:9" x14ac:dyDescent="0.2">
      <c r="A725" s="8"/>
      <c r="B725" s="3" t="s">
        <v>19</v>
      </c>
      <c r="G725" s="3" t="s">
        <v>2569</v>
      </c>
      <c r="H725" s="3" t="s">
        <v>2570</v>
      </c>
      <c r="I725" s="3" t="s">
        <v>2571</v>
      </c>
    </row>
    <row r="726" spans="1:9" x14ac:dyDescent="0.2">
      <c r="A726" s="8"/>
      <c r="G726" s="3" t="s">
        <v>2572</v>
      </c>
      <c r="H726" s="3" t="s">
        <v>2570</v>
      </c>
      <c r="I726" s="3" t="s">
        <v>2573</v>
      </c>
    </row>
    <row r="727" spans="1:9" x14ac:dyDescent="0.2">
      <c r="A727" s="8" t="s">
        <v>1105</v>
      </c>
    </row>
    <row r="728" spans="1:9" x14ac:dyDescent="0.2">
      <c r="A728" s="8"/>
      <c r="G728" s="1" t="s">
        <v>230</v>
      </c>
      <c r="H728" s="3" t="s">
        <v>2570</v>
      </c>
      <c r="I728" s="1" t="s">
        <v>2574</v>
      </c>
    </row>
    <row r="731" spans="1:9" x14ac:dyDescent="0.2">
      <c r="A731" s="4" t="s">
        <v>2575</v>
      </c>
    </row>
    <row r="733" spans="1:9" x14ac:dyDescent="0.2">
      <c r="A733" s="16" t="s">
        <v>2578</v>
      </c>
      <c r="B733" s="16"/>
      <c r="C733" s="16"/>
      <c r="D733" s="16"/>
      <c r="E733" s="16"/>
      <c r="F733" s="16"/>
      <c r="G733" s="16"/>
      <c r="H733" s="16"/>
    </row>
    <row r="735" spans="1:9" x14ac:dyDescent="0.2">
      <c r="A735" s="1" t="s">
        <v>2579</v>
      </c>
    </row>
    <row r="736" spans="1:9" x14ac:dyDescent="0.2">
      <c r="A736" s="1" t="s">
        <v>2580</v>
      </c>
    </row>
    <row r="737" spans="1:8" x14ac:dyDescent="0.2">
      <c r="A737" s="1" t="s">
        <v>2581</v>
      </c>
    </row>
    <row r="738" spans="1:8" x14ac:dyDescent="0.2">
      <c r="A738" s="1" t="s">
        <v>1811</v>
      </c>
    </row>
    <row r="739" spans="1:8" x14ac:dyDescent="0.2">
      <c r="A739" s="1" t="s">
        <v>2582</v>
      </c>
    </row>
    <row r="740" spans="1:8" x14ac:dyDescent="0.2">
      <c r="A740" s="1" t="s">
        <v>2583</v>
      </c>
    </row>
    <row r="741" spans="1:8" x14ac:dyDescent="0.2">
      <c r="A741" s="1" t="s">
        <v>2584</v>
      </c>
    </row>
    <row r="742" spans="1:8" x14ac:dyDescent="0.2">
      <c r="A742" s="1" t="s">
        <v>2585</v>
      </c>
    </row>
    <row r="743" spans="1:8" x14ac:dyDescent="0.2">
      <c r="A743" s="1" t="s">
        <v>2586</v>
      </c>
    </row>
    <row r="746" spans="1:8" x14ac:dyDescent="0.2">
      <c r="A746" s="8"/>
      <c r="C746" s="3"/>
      <c r="F746" s="3" t="s">
        <v>1113</v>
      </c>
    </row>
    <row r="747" spans="1:8" x14ac:dyDescent="0.2">
      <c r="A747" s="8"/>
      <c r="D747" s="17" t="s">
        <v>116</v>
      </c>
    </row>
    <row r="748" spans="1:8" x14ac:dyDescent="0.2">
      <c r="A748" s="8"/>
      <c r="B748" s="3" t="s">
        <v>1738</v>
      </c>
    </row>
    <row r="749" spans="1:8" x14ac:dyDescent="0.2">
      <c r="A749" s="8"/>
      <c r="B749" s="3" t="s">
        <v>1707</v>
      </c>
      <c r="H749" s="1" t="s">
        <v>2587</v>
      </c>
    </row>
    <row r="750" spans="1:8" x14ac:dyDescent="0.2">
      <c r="A750" s="8"/>
      <c r="H750" s="1" t="s">
        <v>2588</v>
      </c>
    </row>
    <row r="751" spans="1:8" x14ac:dyDescent="0.2">
      <c r="A751" s="8"/>
      <c r="H751" s="1" t="s">
        <v>2589</v>
      </c>
    </row>
    <row r="752" spans="1:8" x14ac:dyDescent="0.2">
      <c r="A752" s="8"/>
      <c r="H752" s="1" t="s">
        <v>2589</v>
      </c>
    </row>
    <row r="753" spans="1:2" x14ac:dyDescent="0.2">
      <c r="A753" s="8"/>
    </row>
    <row r="754" spans="1:2" x14ac:dyDescent="0.2">
      <c r="A754" s="8"/>
    </row>
    <row r="755" spans="1:2" x14ac:dyDescent="0.2">
      <c r="A755" s="8"/>
    </row>
    <row r="756" spans="1:2" x14ac:dyDescent="0.2">
      <c r="A756" s="8"/>
    </row>
    <row r="757" spans="1:2" x14ac:dyDescent="0.2">
      <c r="A757" s="8"/>
      <c r="B757" s="3" t="s">
        <v>1760</v>
      </c>
    </row>
    <row r="758" spans="1:2" x14ac:dyDescent="0.2">
      <c r="A758" s="8"/>
      <c r="B758" s="3" t="s">
        <v>19</v>
      </c>
    </row>
    <row r="759" spans="1:2" x14ac:dyDescent="0.2">
      <c r="A759" s="8"/>
    </row>
    <row r="760" spans="1:2" x14ac:dyDescent="0.2">
      <c r="A760" s="8" t="s">
        <v>1105</v>
      </c>
    </row>
    <row r="761" spans="1:2" x14ac:dyDescent="0.2">
      <c r="A761" s="8"/>
    </row>
  </sheetData>
  <mergeCells count="24">
    <mergeCell ref="C108:D108"/>
    <mergeCell ref="E108:F108"/>
    <mergeCell ref="C169:D169"/>
    <mergeCell ref="E169:F169"/>
    <mergeCell ref="C307:D307"/>
    <mergeCell ref="E307:F307"/>
    <mergeCell ref="C197:D197"/>
    <mergeCell ref="E197:F197"/>
    <mergeCell ref="C146:D146"/>
    <mergeCell ref="E146:F146"/>
    <mergeCell ref="C359:D359"/>
    <mergeCell ref="E359:F359"/>
    <mergeCell ref="C224:D224"/>
    <mergeCell ref="E224:F224"/>
    <mergeCell ref="C254:D254"/>
    <mergeCell ref="E254:F254"/>
    <mergeCell ref="C286:D286"/>
    <mergeCell ref="E286:F286"/>
    <mergeCell ref="C82:D82"/>
    <mergeCell ref="E82:F82"/>
    <mergeCell ref="C18:D18"/>
    <mergeCell ref="E18:F18"/>
    <mergeCell ref="C50:D50"/>
    <mergeCell ref="E50:F50"/>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2590</v>
      </c>
      <c r="B1" s="4"/>
      <c r="C1" s="4"/>
      <c r="D1" s="4"/>
      <c r="E1" s="4"/>
      <c r="F1" s="4"/>
      <c r="G1" s="14"/>
      <c r="H1" s="141">
        <v>45664</v>
      </c>
    </row>
    <row r="2" spans="1:14" ht="17" thickBot="1" x14ac:dyDescent="0.25"/>
    <row r="3" spans="1:14" x14ac:dyDescent="0.2">
      <c r="A3" s="12" t="s">
        <v>2591</v>
      </c>
      <c r="B3" s="6"/>
      <c r="C3" s="6"/>
      <c r="D3" s="6"/>
      <c r="E3" s="6"/>
      <c r="F3" s="6"/>
      <c r="G3" s="6"/>
      <c r="H3" s="7"/>
    </row>
    <row r="4" spans="1:14" x14ac:dyDescent="0.2">
      <c r="A4" s="8" t="s">
        <v>2592</v>
      </c>
      <c r="H4" s="9"/>
    </row>
    <row r="5" spans="1:14" x14ac:dyDescent="0.2">
      <c r="A5" s="8" t="s">
        <v>2593</v>
      </c>
      <c r="H5" s="9"/>
    </row>
    <row r="6" spans="1:14" x14ac:dyDescent="0.2">
      <c r="A6" s="8" t="s">
        <v>2594</v>
      </c>
      <c r="H6" s="9"/>
    </row>
    <row r="7" spans="1:14" ht="17" thickBot="1" x14ac:dyDescent="0.25">
      <c r="A7" s="10" t="s">
        <v>2595</v>
      </c>
      <c r="B7" s="11"/>
      <c r="C7" s="11"/>
      <c r="D7" s="11"/>
      <c r="E7" s="11"/>
      <c r="F7" s="11"/>
      <c r="G7" s="11"/>
      <c r="H7" s="13"/>
    </row>
    <row r="9" spans="1:14" x14ac:dyDescent="0.2">
      <c r="A9" s="16" t="s">
        <v>1764</v>
      </c>
      <c r="B9" s="16"/>
      <c r="C9" s="16"/>
      <c r="D9" s="16"/>
      <c r="E9" s="16"/>
      <c r="F9" s="16"/>
      <c r="G9" s="16"/>
      <c r="H9" s="16"/>
    </row>
    <row r="10" spans="1:14" x14ac:dyDescent="0.2">
      <c r="A10" s="1" t="s">
        <v>1765</v>
      </c>
      <c r="I10" s="4" t="s">
        <v>2596</v>
      </c>
    </row>
    <row r="11" spans="1:14" x14ac:dyDescent="0.2">
      <c r="A11" s="1" t="s">
        <v>1766</v>
      </c>
      <c r="I11" s="1" t="s">
        <v>2597</v>
      </c>
    </row>
    <row r="12" spans="1:14" x14ac:dyDescent="0.2">
      <c r="A12" s="1" t="s">
        <v>1767</v>
      </c>
      <c r="I12" s="1" t="s">
        <v>2598</v>
      </c>
    </row>
    <row r="13" spans="1:14" x14ac:dyDescent="0.2">
      <c r="A13" s="1" t="s">
        <v>1768</v>
      </c>
    </row>
    <row r="14" spans="1:14" x14ac:dyDescent="0.2">
      <c r="A14" s="1" t="s">
        <v>1769</v>
      </c>
      <c r="I14" s="4" t="s">
        <v>2599</v>
      </c>
    </row>
    <row r="15" spans="1:14" ht="17" thickBot="1" x14ac:dyDescent="0.25">
      <c r="A15" s="1" t="s">
        <v>1770</v>
      </c>
      <c r="I15" s="1" t="s">
        <v>2600</v>
      </c>
    </row>
    <row r="16" spans="1:14" x14ac:dyDescent="0.2">
      <c r="A16" s="1" t="s">
        <v>1510</v>
      </c>
      <c r="I16" s="1" t="s">
        <v>2601</v>
      </c>
      <c r="M16" s="5"/>
      <c r="N16" s="7"/>
    </row>
    <row r="17" spans="1:14" x14ac:dyDescent="0.2">
      <c r="I17" s="1" t="s">
        <v>2602</v>
      </c>
      <c r="M17" s="8"/>
      <c r="N17" s="9"/>
    </row>
    <row r="18" spans="1:14" x14ac:dyDescent="0.2">
      <c r="M18" s="379" t="s">
        <v>2616</v>
      </c>
      <c r="N18" s="380"/>
    </row>
    <row r="19" spans="1:14" x14ac:dyDescent="0.2">
      <c r="F19" s="3" t="s">
        <v>2423</v>
      </c>
      <c r="I19" s="1" t="s">
        <v>2603</v>
      </c>
      <c r="M19" s="8"/>
      <c r="N19" s="9"/>
    </row>
    <row r="20" spans="1:14" ht="17" thickBot="1" x14ac:dyDescent="0.25">
      <c r="A20" s="8"/>
      <c r="C20" s="3"/>
      <c r="F20" s="3" t="s">
        <v>1113</v>
      </c>
      <c r="I20" s="1" t="s">
        <v>2604</v>
      </c>
      <c r="M20" s="10"/>
      <c r="N20" s="13"/>
    </row>
    <row r="21" spans="1:14" x14ac:dyDescent="0.2">
      <c r="A21" s="8"/>
      <c r="I21" s="1" t="s">
        <v>2605</v>
      </c>
    </row>
    <row r="22" spans="1:14" x14ac:dyDescent="0.2">
      <c r="A22" s="8"/>
      <c r="B22" s="3" t="s">
        <v>1738</v>
      </c>
      <c r="I22" s="1" t="s">
        <v>2606</v>
      </c>
    </row>
    <row r="23" spans="1:14" x14ac:dyDescent="0.2">
      <c r="A23" s="8"/>
      <c r="B23" s="3" t="s">
        <v>1707</v>
      </c>
    </row>
    <row r="24" spans="1:14" x14ac:dyDescent="0.2">
      <c r="A24" s="8"/>
      <c r="I24" s="1" t="s">
        <v>2607</v>
      </c>
    </row>
    <row r="25" spans="1:14" x14ac:dyDescent="0.2">
      <c r="A25" s="8"/>
    </row>
    <row r="26" spans="1:14" x14ac:dyDescent="0.2">
      <c r="A26" s="8"/>
    </row>
    <row r="27" spans="1:14" x14ac:dyDescent="0.2">
      <c r="A27" s="8"/>
    </row>
    <row r="28" spans="1:14" x14ac:dyDescent="0.2">
      <c r="A28" s="8"/>
      <c r="I28" s="1" t="s">
        <v>2608</v>
      </c>
    </row>
    <row r="29" spans="1:14" x14ac:dyDescent="0.2">
      <c r="A29" s="8"/>
      <c r="I29" s="1" t="s">
        <v>2609</v>
      </c>
    </row>
    <row r="30" spans="1:14" x14ac:dyDescent="0.2">
      <c r="A30" s="8"/>
    </row>
    <row r="31" spans="1:14" x14ac:dyDescent="0.2">
      <c r="A31" s="8"/>
      <c r="B31" s="3" t="s">
        <v>1760</v>
      </c>
      <c r="I31" s="1" t="s">
        <v>2610</v>
      </c>
      <c r="M31" s="1" t="s">
        <v>2613</v>
      </c>
    </row>
    <row r="32" spans="1:14" x14ac:dyDescent="0.2">
      <c r="A32" s="8"/>
      <c r="B32" s="3" t="s">
        <v>19</v>
      </c>
      <c r="I32" s="1" t="s">
        <v>2611</v>
      </c>
      <c r="M32" s="1" t="s">
        <v>2614</v>
      </c>
    </row>
    <row r="33" spans="1:13" x14ac:dyDescent="0.2">
      <c r="A33" s="8"/>
    </row>
    <row r="34" spans="1:13" x14ac:dyDescent="0.2">
      <c r="A34" s="209" t="s">
        <v>1105</v>
      </c>
    </row>
    <row r="35" spans="1:13" x14ac:dyDescent="0.2">
      <c r="A35" s="209" t="s">
        <v>1130</v>
      </c>
    </row>
    <row r="36" spans="1:13" x14ac:dyDescent="0.2">
      <c r="A36" s="8"/>
      <c r="I36" s="1" t="s">
        <v>2612</v>
      </c>
      <c r="M36" s="1" t="s">
        <v>2615</v>
      </c>
    </row>
    <row r="37" spans="1:13" x14ac:dyDescent="0.2">
      <c r="A37" s="8"/>
      <c r="I37" s="1" t="s">
        <v>2618</v>
      </c>
    </row>
    <row r="38" spans="1:13" x14ac:dyDescent="0.2">
      <c r="A38" s="8"/>
    </row>
    <row r="39" spans="1:13" x14ac:dyDescent="0.2">
      <c r="A39" s="4" t="s">
        <v>2617</v>
      </c>
    </row>
    <row r="40" spans="1:13" x14ac:dyDescent="0.2">
      <c r="A40" s="1" t="s">
        <v>1771</v>
      </c>
    </row>
    <row r="41" spans="1:13" x14ac:dyDescent="0.2">
      <c r="A41" s="1" t="s">
        <v>1772</v>
      </c>
    </row>
    <row r="42" spans="1:13" ht="17" thickBot="1" x14ac:dyDescent="0.25"/>
    <row r="43" spans="1:13" x14ac:dyDescent="0.2">
      <c r="A43" s="8"/>
      <c r="C43" s="373" t="s">
        <v>1526</v>
      </c>
      <c r="D43" s="374"/>
      <c r="E43" s="377" t="s">
        <v>1527</v>
      </c>
      <c r="F43" s="378"/>
    </row>
    <row r="44" spans="1:13" ht="17" thickBot="1" x14ac:dyDescent="0.25">
      <c r="A44" s="8"/>
      <c r="C44" s="138" t="s">
        <v>1528</v>
      </c>
      <c r="D44" s="139" t="s">
        <v>1529</v>
      </c>
      <c r="E44" s="225" t="s">
        <v>1528</v>
      </c>
      <c r="F44" s="226" t="s">
        <v>1529</v>
      </c>
    </row>
    <row r="45" spans="1:13" x14ac:dyDescent="0.2">
      <c r="A45" s="193" t="s">
        <v>1530</v>
      </c>
      <c r="B45" s="201" t="s">
        <v>1531</v>
      </c>
      <c r="C45" s="220" t="s">
        <v>1532</v>
      </c>
      <c r="D45" s="221" t="s">
        <v>1533</v>
      </c>
      <c r="E45" s="227" t="s">
        <v>1534</v>
      </c>
      <c r="F45" s="228" t="s">
        <v>1533</v>
      </c>
    </row>
    <row r="46" spans="1:13" x14ac:dyDescent="0.2">
      <c r="A46" s="194" t="s">
        <v>1535</v>
      </c>
      <c r="B46" s="151" t="s">
        <v>1536</v>
      </c>
      <c r="C46" s="203" t="s">
        <v>1537</v>
      </c>
      <c r="D46" s="204" t="s">
        <v>1538</v>
      </c>
      <c r="E46" s="229" t="s">
        <v>1539</v>
      </c>
      <c r="F46" s="230" t="s">
        <v>1540</v>
      </c>
      <c r="H46" s="1" t="s">
        <v>1773</v>
      </c>
    </row>
    <row r="47" spans="1:13" x14ac:dyDescent="0.2">
      <c r="A47" s="194" t="s">
        <v>1541</v>
      </c>
      <c r="B47" s="151" t="s">
        <v>1542</v>
      </c>
      <c r="C47" s="203" t="s">
        <v>1537</v>
      </c>
      <c r="D47" s="208" t="s">
        <v>1540</v>
      </c>
      <c r="E47" s="229" t="s">
        <v>1539</v>
      </c>
      <c r="F47" s="230" t="s">
        <v>1538</v>
      </c>
      <c r="H47" s="1" t="s">
        <v>1774</v>
      </c>
    </row>
    <row r="48" spans="1:13" x14ac:dyDescent="0.2">
      <c r="A48" s="194" t="s">
        <v>1543</v>
      </c>
      <c r="B48" s="151">
        <v>1</v>
      </c>
      <c r="C48" s="203" t="s">
        <v>1537</v>
      </c>
      <c r="D48" s="205" t="s">
        <v>1544</v>
      </c>
      <c r="E48" s="229" t="s">
        <v>1539</v>
      </c>
      <c r="F48" s="231" t="s">
        <v>1544</v>
      </c>
      <c r="H48" s="1" t="s">
        <v>1775</v>
      </c>
    </row>
    <row r="49" spans="1:10" x14ac:dyDescent="0.2">
      <c r="A49" s="194" t="s">
        <v>1545</v>
      </c>
      <c r="B49" s="151" t="s">
        <v>1546</v>
      </c>
      <c r="C49" s="203" t="s">
        <v>1547</v>
      </c>
      <c r="D49" s="205">
        <v>0</v>
      </c>
      <c r="E49" s="232" t="s">
        <v>1548</v>
      </c>
      <c r="F49" s="231" t="s">
        <v>1549</v>
      </c>
      <c r="H49" s="1" t="s">
        <v>1776</v>
      </c>
    </row>
    <row r="50" spans="1:10" ht="32" thickBot="1" x14ac:dyDescent="0.25">
      <c r="A50" s="194" t="s">
        <v>1550</v>
      </c>
      <c r="B50" s="151" t="s">
        <v>1551</v>
      </c>
      <c r="C50" s="206" t="s">
        <v>1552</v>
      </c>
      <c r="D50" s="207" t="s">
        <v>1540</v>
      </c>
      <c r="E50" s="233" t="s">
        <v>1552</v>
      </c>
      <c r="F50" s="234" t="s">
        <v>1538</v>
      </c>
    </row>
    <row r="51" spans="1:10" ht="17" thickBot="1" x14ac:dyDescent="0.25">
      <c r="H51" s="339" t="s">
        <v>1777</v>
      </c>
    </row>
    <row r="53" spans="1:10" x14ac:dyDescent="0.2">
      <c r="A53" s="16" t="s">
        <v>1778</v>
      </c>
      <c r="B53" s="16"/>
      <c r="C53" s="16"/>
      <c r="D53" s="16"/>
      <c r="E53" s="16"/>
      <c r="F53" s="16"/>
      <c r="G53" s="16"/>
      <c r="H53" s="16"/>
    </row>
    <row r="54" spans="1:10" x14ac:dyDescent="0.2">
      <c r="A54" s="1" t="s">
        <v>2619</v>
      </c>
    </row>
    <row r="55" spans="1:10" x14ac:dyDescent="0.2">
      <c r="A55" s="1" t="s">
        <v>1779</v>
      </c>
      <c r="J55" s="1" t="s">
        <v>2620</v>
      </c>
    </row>
    <row r="56" spans="1:10" x14ac:dyDescent="0.2">
      <c r="A56" s="1" t="s">
        <v>1767</v>
      </c>
      <c r="J56" s="1" t="s">
        <v>2621</v>
      </c>
    </row>
    <row r="57" spans="1:10" x14ac:dyDescent="0.2">
      <c r="A57" s="1" t="s">
        <v>1780</v>
      </c>
      <c r="J57" s="1" t="s">
        <v>2622</v>
      </c>
    </row>
    <row r="58" spans="1:10" x14ac:dyDescent="0.2">
      <c r="A58" s="1" t="s">
        <v>1781</v>
      </c>
      <c r="J58" s="1" t="s">
        <v>2623</v>
      </c>
    </row>
    <row r="59" spans="1:10" x14ac:dyDescent="0.2">
      <c r="A59" s="1" t="s">
        <v>1782</v>
      </c>
      <c r="J59" s="1" t="s">
        <v>2624</v>
      </c>
    </row>
    <row r="60" spans="1:10" x14ac:dyDescent="0.2">
      <c r="A60" s="1" t="s">
        <v>1239</v>
      </c>
      <c r="J60" s="1" t="s">
        <v>2625</v>
      </c>
    </row>
    <row r="61" spans="1:10" x14ac:dyDescent="0.2">
      <c r="J61" s="1" t="s">
        <v>2605</v>
      </c>
    </row>
    <row r="62" spans="1:10" x14ac:dyDescent="0.2">
      <c r="J62" s="1" t="s">
        <v>2606</v>
      </c>
    </row>
    <row r="64" spans="1:10" x14ac:dyDescent="0.2">
      <c r="A64" s="8"/>
      <c r="C64" s="3"/>
      <c r="F64" s="3" t="s">
        <v>1113</v>
      </c>
      <c r="J64" s="340" t="s">
        <v>2626</v>
      </c>
    </row>
    <row r="65" spans="1:10" x14ac:dyDescent="0.2">
      <c r="A65" s="8"/>
      <c r="J65" s="1" t="s">
        <v>2627</v>
      </c>
    </row>
    <row r="66" spans="1:10" x14ac:dyDescent="0.2">
      <c r="A66" s="8"/>
      <c r="B66" s="3" t="s">
        <v>1738</v>
      </c>
      <c r="J66" s="1" t="s">
        <v>2628</v>
      </c>
    </row>
    <row r="67" spans="1:10" x14ac:dyDescent="0.2">
      <c r="A67" s="8"/>
      <c r="B67" s="3" t="s">
        <v>1707</v>
      </c>
    </row>
    <row r="68" spans="1:10" x14ac:dyDescent="0.2">
      <c r="A68" s="8"/>
    </row>
    <row r="69" spans="1:10" x14ac:dyDescent="0.2">
      <c r="A69" s="8"/>
      <c r="J69" s="1" t="s">
        <v>2629</v>
      </c>
    </row>
    <row r="70" spans="1:10" ht="17" thickBot="1" x14ac:dyDescent="0.25">
      <c r="A70" s="8"/>
    </row>
    <row r="71" spans="1:10" ht="17" thickBot="1" x14ac:dyDescent="0.25">
      <c r="A71" s="8"/>
      <c r="I71" s="338" t="s">
        <v>585</v>
      </c>
      <c r="J71" s="340" t="s">
        <v>2630</v>
      </c>
    </row>
    <row r="72" spans="1:10" x14ac:dyDescent="0.2">
      <c r="A72" s="8"/>
      <c r="J72" s="1" t="s">
        <v>2631</v>
      </c>
    </row>
    <row r="73" spans="1:10" x14ac:dyDescent="0.2">
      <c r="A73" s="8"/>
      <c r="J73" s="1" t="s">
        <v>2632</v>
      </c>
    </row>
    <row r="74" spans="1:10" x14ac:dyDescent="0.2">
      <c r="A74" s="8"/>
    </row>
    <row r="75" spans="1:10" x14ac:dyDescent="0.2">
      <c r="A75" s="8"/>
      <c r="B75" s="3" t="s">
        <v>1760</v>
      </c>
    </row>
    <row r="76" spans="1:10" x14ac:dyDescent="0.2">
      <c r="A76" s="8"/>
      <c r="B76" s="3" t="s">
        <v>19</v>
      </c>
      <c r="J76" s="1" t="s">
        <v>2633</v>
      </c>
    </row>
    <row r="77" spans="1:10" x14ac:dyDescent="0.2">
      <c r="A77" s="8"/>
    </row>
    <row r="78" spans="1:10" x14ac:dyDescent="0.2">
      <c r="A78" s="8" t="s">
        <v>1105</v>
      </c>
      <c r="J78" s="340" t="s">
        <v>1781</v>
      </c>
    </row>
    <row r="79" spans="1:10" x14ac:dyDescent="0.2">
      <c r="A79" s="8"/>
      <c r="J79" s="1" t="s">
        <v>2634</v>
      </c>
    </row>
    <row r="80" spans="1:10" x14ac:dyDescent="0.2">
      <c r="A80" s="8"/>
    </row>
    <row r="81" spans="1:10" x14ac:dyDescent="0.2">
      <c r="A81" s="8"/>
      <c r="J81" s="340" t="s">
        <v>1782</v>
      </c>
    </row>
    <row r="82" spans="1:10" x14ac:dyDescent="0.2">
      <c r="A82" s="8"/>
      <c r="J82" s="1" t="s">
        <v>2627</v>
      </c>
    </row>
    <row r="83" spans="1:10" x14ac:dyDescent="0.2">
      <c r="J83" s="1" t="s">
        <v>2628</v>
      </c>
    </row>
    <row r="84" spans="1:10" x14ac:dyDescent="0.2">
      <c r="A84" s="1" t="s">
        <v>585</v>
      </c>
    </row>
    <row r="85" spans="1:10" x14ac:dyDescent="0.2">
      <c r="A85" s="1" t="s">
        <v>1783</v>
      </c>
    </row>
    <row r="86" spans="1:10" x14ac:dyDescent="0.2">
      <c r="A86" s="1" t="s">
        <v>1784</v>
      </c>
      <c r="J86" s="1" t="s">
        <v>2629</v>
      </c>
    </row>
    <row r="87" spans="1:10" ht="17" thickBot="1" x14ac:dyDescent="0.25"/>
    <row r="88" spans="1:10" x14ac:dyDescent="0.2">
      <c r="A88" s="8"/>
      <c r="C88" s="373" t="s">
        <v>1526</v>
      </c>
      <c r="D88" s="374"/>
      <c r="E88" s="377" t="s">
        <v>1527</v>
      </c>
      <c r="F88" s="378"/>
    </row>
    <row r="89" spans="1:10" ht="17" thickBot="1" x14ac:dyDescent="0.25">
      <c r="A89" s="8"/>
      <c r="C89" s="138" t="s">
        <v>1528</v>
      </c>
      <c r="D89" s="139" t="s">
        <v>1529</v>
      </c>
      <c r="E89" s="225" t="s">
        <v>1528</v>
      </c>
      <c r="F89" s="226" t="s">
        <v>1529</v>
      </c>
    </row>
    <row r="90" spans="1:10" x14ac:dyDescent="0.2">
      <c r="A90" s="193" t="s">
        <v>1530</v>
      </c>
      <c r="B90" s="201" t="s">
        <v>1531</v>
      </c>
      <c r="C90" s="220" t="s">
        <v>1532</v>
      </c>
      <c r="D90" s="221" t="s">
        <v>1533</v>
      </c>
      <c r="E90" s="227" t="s">
        <v>1534</v>
      </c>
      <c r="F90" s="228" t="s">
        <v>1533</v>
      </c>
    </row>
    <row r="91" spans="1:10" x14ac:dyDescent="0.2">
      <c r="A91" s="194" t="s">
        <v>1535</v>
      </c>
      <c r="B91" s="151" t="s">
        <v>1536</v>
      </c>
      <c r="C91" s="203" t="s">
        <v>1537</v>
      </c>
      <c r="D91" s="204" t="s">
        <v>1538</v>
      </c>
      <c r="E91" s="229" t="s">
        <v>1539</v>
      </c>
      <c r="F91" s="230" t="s">
        <v>1540</v>
      </c>
      <c r="H91" s="1" t="s">
        <v>1785</v>
      </c>
    </row>
    <row r="92" spans="1:10" x14ac:dyDescent="0.2">
      <c r="A92" s="194" t="s">
        <v>1541</v>
      </c>
      <c r="B92" s="151" t="s">
        <v>1542</v>
      </c>
      <c r="C92" s="203" t="s">
        <v>1537</v>
      </c>
      <c r="D92" s="208" t="s">
        <v>1540</v>
      </c>
      <c r="E92" s="229" t="s">
        <v>1539</v>
      </c>
      <c r="F92" s="230" t="s">
        <v>1538</v>
      </c>
      <c r="H92" s="1" t="s">
        <v>1786</v>
      </c>
    </row>
    <row r="93" spans="1:10" x14ac:dyDescent="0.2">
      <c r="A93" s="194" t="s">
        <v>1543</v>
      </c>
      <c r="B93" s="151">
        <v>1</v>
      </c>
      <c r="C93" s="203" t="s">
        <v>1537</v>
      </c>
      <c r="D93" s="205" t="s">
        <v>1544</v>
      </c>
      <c r="E93" s="229" t="s">
        <v>1539</v>
      </c>
      <c r="F93" s="231" t="s">
        <v>1544</v>
      </c>
      <c r="H93" s="1" t="s">
        <v>1787</v>
      </c>
    </row>
    <row r="94" spans="1:10" x14ac:dyDescent="0.2">
      <c r="A94" s="194" t="s">
        <v>1545</v>
      </c>
      <c r="B94" s="151" t="s">
        <v>1546</v>
      </c>
      <c r="C94" s="203" t="s">
        <v>1547</v>
      </c>
      <c r="D94" s="205">
        <v>0</v>
      </c>
      <c r="E94" s="232" t="s">
        <v>1548</v>
      </c>
      <c r="F94" s="231" t="s">
        <v>1549</v>
      </c>
      <c r="H94" s="1" t="s">
        <v>1788</v>
      </c>
    </row>
    <row r="95" spans="1:10" ht="32" thickBot="1" x14ac:dyDescent="0.25">
      <c r="A95" s="194" t="s">
        <v>1550</v>
      </c>
      <c r="B95" s="151" t="s">
        <v>1551</v>
      </c>
      <c r="C95" s="206" t="s">
        <v>1552</v>
      </c>
      <c r="D95" s="207" t="s">
        <v>1540</v>
      </c>
      <c r="E95" s="233" t="s">
        <v>1552</v>
      </c>
      <c r="F95" s="234" t="s">
        <v>1538</v>
      </c>
    </row>
    <row r="97" spans="1:8" x14ac:dyDescent="0.2">
      <c r="A97" s="16" t="s">
        <v>1789</v>
      </c>
      <c r="B97" s="16"/>
      <c r="C97" s="16"/>
      <c r="D97" s="16"/>
      <c r="E97" s="16"/>
      <c r="F97" s="16"/>
      <c r="G97" s="16"/>
      <c r="H97" s="16"/>
    </row>
    <row r="98" spans="1:8" x14ac:dyDescent="0.2">
      <c r="A98" s="1" t="s">
        <v>1790</v>
      </c>
      <c r="H98" s="1" t="s">
        <v>2645</v>
      </c>
    </row>
    <row r="99" spans="1:8" x14ac:dyDescent="0.2">
      <c r="A99" s="1" t="s">
        <v>1791</v>
      </c>
      <c r="H99" s="1" t="s">
        <v>2646</v>
      </c>
    </row>
    <row r="100" spans="1:8" x14ac:dyDescent="0.2">
      <c r="A100" s="1" t="s">
        <v>1792</v>
      </c>
      <c r="H100" s="1" t="s">
        <v>2647</v>
      </c>
    </row>
    <row r="101" spans="1:8" x14ac:dyDescent="0.2">
      <c r="A101" s="1" t="s">
        <v>1793</v>
      </c>
    </row>
    <row r="102" spans="1:8" x14ac:dyDescent="0.2">
      <c r="A102" s="1" t="s">
        <v>1794</v>
      </c>
      <c r="H102" s="1" t="s">
        <v>2635</v>
      </c>
    </row>
    <row r="103" spans="1:8" x14ac:dyDescent="0.2">
      <c r="A103" s="1" t="s">
        <v>1795</v>
      </c>
      <c r="H103" s="1" t="s">
        <v>2624</v>
      </c>
    </row>
    <row r="104" spans="1:8" x14ac:dyDescent="0.2">
      <c r="A104" s="1" t="s">
        <v>1239</v>
      </c>
    </row>
    <row r="105" spans="1:8" x14ac:dyDescent="0.2">
      <c r="H105" s="1" t="s">
        <v>2636</v>
      </c>
    </row>
    <row r="108" spans="1:8" x14ac:dyDescent="0.2">
      <c r="A108" s="8"/>
      <c r="B108" s="235" t="s">
        <v>1796</v>
      </c>
      <c r="C108" s="3"/>
      <c r="F108" s="3" t="s">
        <v>1113</v>
      </c>
      <c r="H108" s="1" t="s">
        <v>2637</v>
      </c>
    </row>
    <row r="109" spans="1:8" x14ac:dyDescent="0.2">
      <c r="A109" s="8"/>
      <c r="H109" s="1" t="s">
        <v>2638</v>
      </c>
    </row>
    <row r="110" spans="1:8" x14ac:dyDescent="0.2">
      <c r="A110" s="8"/>
      <c r="B110" s="3" t="s">
        <v>1738</v>
      </c>
    </row>
    <row r="111" spans="1:8" x14ac:dyDescent="0.2">
      <c r="A111" s="8"/>
      <c r="B111" s="3" t="s">
        <v>1707</v>
      </c>
      <c r="H111" s="340" t="s">
        <v>2640</v>
      </c>
    </row>
    <row r="112" spans="1:8" x14ac:dyDescent="0.2">
      <c r="A112" s="8"/>
      <c r="H112" s="1" t="s">
        <v>2639</v>
      </c>
    </row>
    <row r="113" spans="1:8" x14ac:dyDescent="0.2">
      <c r="A113" s="8"/>
    </row>
    <row r="114" spans="1:8" x14ac:dyDescent="0.2">
      <c r="A114" s="8"/>
      <c r="H114" s="340" t="s">
        <v>2641</v>
      </c>
    </row>
    <row r="115" spans="1:8" x14ac:dyDescent="0.2">
      <c r="A115" s="8"/>
      <c r="H115" s="1" t="s">
        <v>2644</v>
      </c>
    </row>
    <row r="116" spans="1:8" x14ac:dyDescent="0.2">
      <c r="A116" s="8"/>
    </row>
    <row r="117" spans="1:8" x14ac:dyDescent="0.2">
      <c r="A117" s="8"/>
      <c r="H117" s="340" t="s">
        <v>1794</v>
      </c>
    </row>
    <row r="118" spans="1:8" x14ac:dyDescent="0.2">
      <c r="A118" s="8"/>
      <c r="H118" s="1" t="s">
        <v>2643</v>
      </c>
    </row>
    <row r="119" spans="1:8" x14ac:dyDescent="0.2">
      <c r="A119" s="8"/>
      <c r="B119" s="3" t="s">
        <v>1760</v>
      </c>
    </row>
    <row r="120" spans="1:8" x14ac:dyDescent="0.2">
      <c r="A120" s="8"/>
      <c r="B120" s="3" t="s">
        <v>19</v>
      </c>
      <c r="H120" s="340" t="s">
        <v>1795</v>
      </c>
    </row>
    <row r="121" spans="1:8" x14ac:dyDescent="0.2">
      <c r="A121" s="8"/>
      <c r="H121" s="1" t="s">
        <v>2642</v>
      </c>
    </row>
    <row r="122" spans="1:8" ht="17" thickBot="1" x14ac:dyDescent="0.25">
      <c r="A122" s="8" t="s">
        <v>1105</v>
      </c>
    </row>
    <row r="123" spans="1:8" ht="17" thickBot="1" x14ac:dyDescent="0.25">
      <c r="A123" s="8"/>
      <c r="H123" s="162" t="s">
        <v>2648</v>
      </c>
    </row>
    <row r="124" spans="1:8" x14ac:dyDescent="0.2">
      <c r="A124" s="8"/>
    </row>
    <row r="125" spans="1:8" x14ac:dyDescent="0.2">
      <c r="A125" s="8"/>
    </row>
    <row r="127" spans="1:8" x14ac:dyDescent="0.2">
      <c r="A127" s="4" t="s">
        <v>2649</v>
      </c>
    </row>
    <row r="128" spans="1:8" x14ac:dyDescent="0.2">
      <c r="A128" s="1" t="s">
        <v>1797</v>
      </c>
    </row>
    <row r="129" spans="1:12" x14ac:dyDescent="0.2">
      <c r="A129" s="1" t="s">
        <v>1798</v>
      </c>
      <c r="H129" s="1" t="s">
        <v>1792</v>
      </c>
    </row>
    <row r="130" spans="1:12" x14ac:dyDescent="0.2">
      <c r="A130" s="1" t="s">
        <v>1799</v>
      </c>
      <c r="H130" s="1" t="s">
        <v>1793</v>
      </c>
    </row>
    <row r="131" spans="1:12" x14ac:dyDescent="0.2">
      <c r="A131" s="1" t="s">
        <v>1800</v>
      </c>
      <c r="H131" s="77" t="s">
        <v>1794</v>
      </c>
      <c r="I131" s="77"/>
      <c r="J131" s="77"/>
      <c r="K131" s="77"/>
      <c r="L131" s="77"/>
    </row>
    <row r="132" spans="1:12" x14ac:dyDescent="0.2">
      <c r="A132" s="4" t="s">
        <v>1801</v>
      </c>
      <c r="H132" s="1" t="s">
        <v>1795</v>
      </c>
    </row>
    <row r="133" spans="1:12" x14ac:dyDescent="0.2">
      <c r="A133" s="1" t="s">
        <v>1802</v>
      </c>
    </row>
    <row r="134" spans="1:12" x14ac:dyDescent="0.2">
      <c r="A134" s="1" t="s">
        <v>1803</v>
      </c>
    </row>
    <row r="136" spans="1:12" x14ac:dyDescent="0.2">
      <c r="A136" s="1" t="s">
        <v>1804</v>
      </c>
    </row>
    <row r="137" spans="1:12" x14ac:dyDescent="0.2">
      <c r="A137" s="1" t="s">
        <v>1805</v>
      </c>
    </row>
    <row r="139" spans="1:12" x14ac:dyDescent="0.2">
      <c r="A139" s="4" t="s">
        <v>1806</v>
      </c>
    </row>
    <row r="141" spans="1:12" x14ac:dyDescent="0.2">
      <c r="A141" s="16" t="s">
        <v>1807</v>
      </c>
      <c r="B141" s="16"/>
      <c r="C141" s="16"/>
      <c r="D141" s="16"/>
      <c r="E141" s="16"/>
      <c r="F141" s="16"/>
      <c r="G141" s="16"/>
      <c r="H141" s="16"/>
    </row>
    <row r="142" spans="1:12" x14ac:dyDescent="0.2">
      <c r="A142" s="1" t="s">
        <v>1808</v>
      </c>
      <c r="I142" s="1" t="s">
        <v>2650</v>
      </c>
    </row>
    <row r="143" spans="1:12" x14ac:dyDescent="0.2">
      <c r="A143" s="1" t="s">
        <v>1809</v>
      </c>
      <c r="I143" s="1" t="s">
        <v>2651</v>
      </c>
    </row>
    <row r="144" spans="1:12" x14ac:dyDescent="0.2">
      <c r="A144" s="1" t="s">
        <v>1810</v>
      </c>
      <c r="I144" s="4" t="s">
        <v>2652</v>
      </c>
    </row>
    <row r="145" spans="1:13" x14ac:dyDescent="0.2">
      <c r="A145" s="1" t="s">
        <v>1811</v>
      </c>
      <c r="I145" s="1" t="s">
        <v>2653</v>
      </c>
    </row>
    <row r="146" spans="1:13" x14ac:dyDescent="0.2">
      <c r="A146" s="1" t="s">
        <v>1812</v>
      </c>
    </row>
    <row r="147" spans="1:13" x14ac:dyDescent="0.2">
      <c r="A147" s="1" t="s">
        <v>1813</v>
      </c>
      <c r="I147" s="4" t="s">
        <v>2654</v>
      </c>
    </row>
    <row r="148" spans="1:13" x14ac:dyDescent="0.2">
      <c r="A148" s="1" t="s">
        <v>1814</v>
      </c>
      <c r="I148" s="1" t="s">
        <v>2655</v>
      </c>
    </row>
    <row r="149" spans="1:13" ht="17" thickBot="1" x14ac:dyDescent="0.25">
      <c r="A149" s="1" t="s">
        <v>1815</v>
      </c>
    </row>
    <row r="150" spans="1:13" x14ac:dyDescent="0.2">
      <c r="A150" s="1" t="s">
        <v>1239</v>
      </c>
      <c r="H150" s="341" t="s">
        <v>2662</v>
      </c>
      <c r="I150" s="1" t="s">
        <v>2660</v>
      </c>
      <c r="L150" s="1" t="s">
        <v>2656</v>
      </c>
    </row>
    <row r="151" spans="1:13" x14ac:dyDescent="0.2">
      <c r="H151" s="342" t="s">
        <v>2663</v>
      </c>
      <c r="I151" s="1" t="s">
        <v>2661</v>
      </c>
      <c r="L151" s="1" t="s">
        <v>2657</v>
      </c>
    </row>
    <row r="152" spans="1:13" ht="17" thickBot="1" x14ac:dyDescent="0.25">
      <c r="H152" s="343" t="s">
        <v>1105</v>
      </c>
      <c r="I152" s="1" t="s">
        <v>2658</v>
      </c>
    </row>
    <row r="153" spans="1:13" x14ac:dyDescent="0.2">
      <c r="I153" s="1" t="s">
        <v>2659</v>
      </c>
    </row>
    <row r="155" spans="1:13" x14ac:dyDescent="0.2">
      <c r="A155" s="8"/>
      <c r="C155" s="3"/>
      <c r="F155" s="3" t="s">
        <v>1113</v>
      </c>
    </row>
    <row r="156" spans="1:13" x14ac:dyDescent="0.2">
      <c r="A156" s="8"/>
      <c r="M156" s="1" t="s">
        <v>2668</v>
      </c>
    </row>
    <row r="157" spans="1:13" x14ac:dyDescent="0.2">
      <c r="A157" s="8"/>
      <c r="B157" s="3"/>
      <c r="M157" s="1" t="s">
        <v>2669</v>
      </c>
    </row>
    <row r="158" spans="1:13" ht="17" thickBot="1" x14ac:dyDescent="0.25">
      <c r="A158" s="8"/>
      <c r="B158" s="3"/>
      <c r="M158" s="1" t="s">
        <v>2670</v>
      </c>
    </row>
    <row r="159" spans="1:13" ht="17" thickBot="1" x14ac:dyDescent="0.25">
      <c r="A159" s="8"/>
      <c r="H159" s="341" t="s">
        <v>2662</v>
      </c>
      <c r="I159" s="1" t="s">
        <v>2665</v>
      </c>
      <c r="L159" s="1" t="s">
        <v>2656</v>
      </c>
      <c r="M159" s="1" t="s">
        <v>2671</v>
      </c>
    </row>
    <row r="160" spans="1:13" ht="17" thickBot="1" x14ac:dyDescent="0.25">
      <c r="A160" s="8"/>
      <c r="H160" s="342" t="s">
        <v>2663</v>
      </c>
      <c r="I160" s="1" t="s">
        <v>2664</v>
      </c>
      <c r="L160" s="1" t="s">
        <v>2656</v>
      </c>
      <c r="M160" s="339" t="s">
        <v>2672</v>
      </c>
    </row>
    <row r="161" spans="1:9" ht="17" thickBot="1" x14ac:dyDescent="0.25">
      <c r="A161" s="8"/>
      <c r="H161" s="343" t="s">
        <v>1113</v>
      </c>
      <c r="I161" s="1" t="s">
        <v>2666</v>
      </c>
    </row>
    <row r="162" spans="1:9" x14ac:dyDescent="0.2">
      <c r="A162" s="8"/>
      <c r="I162" s="1" t="s">
        <v>2667</v>
      </c>
    </row>
    <row r="163" spans="1:9" x14ac:dyDescent="0.2">
      <c r="A163" s="8"/>
    </row>
    <row r="164" spans="1:9" x14ac:dyDescent="0.2">
      <c r="A164" s="8"/>
    </row>
    <row r="165" spans="1:9" x14ac:dyDescent="0.2">
      <c r="A165" s="8"/>
    </row>
    <row r="166" spans="1:9" x14ac:dyDescent="0.2">
      <c r="A166" s="8"/>
      <c r="B166" s="3" t="s">
        <v>1760</v>
      </c>
    </row>
    <row r="167" spans="1:9" x14ac:dyDescent="0.2">
      <c r="A167" s="8"/>
      <c r="B167" s="3" t="s">
        <v>19</v>
      </c>
    </row>
    <row r="168" spans="1:9" x14ac:dyDescent="0.2">
      <c r="A168" s="8"/>
    </row>
    <row r="169" spans="1:9" x14ac:dyDescent="0.2">
      <c r="A169" s="8" t="s">
        <v>1105</v>
      </c>
    </row>
    <row r="170" spans="1:9" x14ac:dyDescent="0.2">
      <c r="A170" s="8"/>
    </row>
    <row r="171" spans="1:9" x14ac:dyDescent="0.2">
      <c r="A171" s="8"/>
    </row>
    <row r="175" spans="1:9" x14ac:dyDescent="0.2">
      <c r="A175" s="1" t="s">
        <v>585</v>
      </c>
    </row>
    <row r="176" spans="1:9" x14ac:dyDescent="0.2">
      <c r="A176" s="1" t="s">
        <v>1816</v>
      </c>
      <c r="H176" s="1" t="s">
        <v>1812</v>
      </c>
    </row>
    <row r="177" spans="1:11" x14ac:dyDescent="0.2">
      <c r="A177" s="1" t="s">
        <v>1817</v>
      </c>
      <c r="H177" s="77" t="s">
        <v>1813</v>
      </c>
    </row>
    <row r="178" spans="1:11" x14ac:dyDescent="0.2">
      <c r="A178" s="1" t="s">
        <v>1818</v>
      </c>
      <c r="H178" s="1" t="s">
        <v>1814</v>
      </c>
    </row>
    <row r="179" spans="1:11" x14ac:dyDescent="0.2">
      <c r="A179" s="1" t="s">
        <v>1819</v>
      </c>
      <c r="H179" s="1" t="s">
        <v>1815</v>
      </c>
    </row>
    <row r="181" spans="1:11" x14ac:dyDescent="0.2">
      <c r="A181" s="16" t="s">
        <v>1820</v>
      </c>
      <c r="B181" s="16"/>
      <c r="C181" s="16"/>
      <c r="D181" s="16"/>
      <c r="E181" s="16"/>
      <c r="F181" s="16"/>
      <c r="G181" s="16"/>
      <c r="H181" s="16"/>
    </row>
    <row r="182" spans="1:11" x14ac:dyDescent="0.2">
      <c r="A182" s="1" t="s">
        <v>1821</v>
      </c>
      <c r="I182" s="1" t="s">
        <v>2673</v>
      </c>
    </row>
    <row r="183" spans="1:11" x14ac:dyDescent="0.2">
      <c r="A183" s="1" t="s">
        <v>1822</v>
      </c>
      <c r="I183" s="1" t="s">
        <v>2674</v>
      </c>
    </row>
    <row r="184" spans="1:11" x14ac:dyDescent="0.2">
      <c r="A184" s="1" t="s">
        <v>1811</v>
      </c>
    </row>
    <row r="185" spans="1:11" x14ac:dyDescent="0.2">
      <c r="A185" s="1" t="s">
        <v>1823</v>
      </c>
      <c r="I185" s="1" t="s">
        <v>2675</v>
      </c>
    </row>
    <row r="186" spans="1:11" x14ac:dyDescent="0.2">
      <c r="A186" s="1" t="s">
        <v>1824</v>
      </c>
      <c r="H186" s="1" t="s">
        <v>2682</v>
      </c>
      <c r="I186" s="1" t="s">
        <v>2680</v>
      </c>
    </row>
    <row r="187" spans="1:11" x14ac:dyDescent="0.2">
      <c r="A187" s="1" t="s">
        <v>1825</v>
      </c>
      <c r="I187" s="1" t="s">
        <v>2676</v>
      </c>
    </row>
    <row r="188" spans="1:11" x14ac:dyDescent="0.2">
      <c r="A188" s="1" t="s">
        <v>1826</v>
      </c>
    </row>
    <row r="189" spans="1:11" x14ac:dyDescent="0.2">
      <c r="A189" s="1" t="s">
        <v>1510</v>
      </c>
      <c r="I189" s="1" t="s">
        <v>2679</v>
      </c>
      <c r="K189" s="2"/>
    </row>
    <row r="190" spans="1:11" x14ac:dyDescent="0.2">
      <c r="I190" s="1" t="s">
        <v>2681</v>
      </c>
      <c r="K190" s="344"/>
    </row>
    <row r="192" spans="1:11" x14ac:dyDescent="0.2">
      <c r="A192" s="8"/>
      <c r="C192" s="3"/>
      <c r="F192" s="3" t="s">
        <v>1113</v>
      </c>
      <c r="H192" s="1" t="s">
        <v>2683</v>
      </c>
      <c r="I192" s="1" t="s">
        <v>2677</v>
      </c>
    </row>
    <row r="193" spans="1:11" x14ac:dyDescent="0.2">
      <c r="A193" s="8"/>
      <c r="I193" s="1" t="s">
        <v>2678</v>
      </c>
    </row>
    <row r="194" spans="1:11" x14ac:dyDescent="0.2">
      <c r="A194" s="8"/>
      <c r="B194" s="3" t="s">
        <v>1738</v>
      </c>
    </row>
    <row r="195" spans="1:11" x14ac:dyDescent="0.2">
      <c r="A195" s="8"/>
      <c r="B195" s="3" t="s">
        <v>1707</v>
      </c>
      <c r="I195" s="1" t="s">
        <v>2679</v>
      </c>
      <c r="K195" s="2"/>
    </row>
    <row r="196" spans="1:11" x14ac:dyDescent="0.2">
      <c r="A196" s="8"/>
      <c r="I196" s="1" t="s">
        <v>2681</v>
      </c>
      <c r="K196" s="345"/>
    </row>
    <row r="197" spans="1:11" ht="17" thickBot="1" x14ac:dyDescent="0.25">
      <c r="A197" s="8"/>
    </row>
    <row r="198" spans="1:11" ht="17" thickBot="1" x14ac:dyDescent="0.25">
      <c r="A198" s="8"/>
      <c r="G198" s="339" t="s">
        <v>2689</v>
      </c>
      <c r="H198" s="5" t="s">
        <v>2684</v>
      </c>
      <c r="I198" s="6"/>
      <c r="J198" s="6"/>
      <c r="K198" s="7"/>
    </row>
    <row r="199" spans="1:11" x14ac:dyDescent="0.2">
      <c r="A199" s="8"/>
      <c r="H199" s="8" t="s">
        <v>2685</v>
      </c>
      <c r="K199" s="9"/>
    </row>
    <row r="200" spans="1:11" x14ac:dyDescent="0.2">
      <c r="A200" s="8"/>
      <c r="H200" s="8" t="s">
        <v>2686</v>
      </c>
      <c r="K200" s="9"/>
    </row>
    <row r="201" spans="1:11" x14ac:dyDescent="0.2">
      <c r="A201" s="8"/>
      <c r="H201" s="8" t="s">
        <v>2687</v>
      </c>
      <c r="K201" s="9"/>
    </row>
    <row r="202" spans="1:11" ht="17" thickBot="1" x14ac:dyDescent="0.25">
      <c r="A202" s="8"/>
      <c r="H202" s="10" t="s">
        <v>2688</v>
      </c>
      <c r="I202" s="11"/>
      <c r="J202" s="11"/>
      <c r="K202" s="13"/>
    </row>
    <row r="203" spans="1:11" x14ac:dyDescent="0.2">
      <c r="A203" s="8"/>
      <c r="B203" s="3" t="s">
        <v>1760</v>
      </c>
    </row>
    <row r="204" spans="1:11" x14ac:dyDescent="0.2">
      <c r="A204" s="8"/>
      <c r="B204" s="3" t="s">
        <v>19</v>
      </c>
    </row>
    <row r="205" spans="1:11" x14ac:dyDescent="0.2">
      <c r="A205" s="8"/>
    </row>
    <row r="206" spans="1:11" x14ac:dyDescent="0.2">
      <c r="A206" s="8" t="s">
        <v>1105</v>
      </c>
    </row>
    <row r="207" spans="1:11" x14ac:dyDescent="0.2">
      <c r="A207" s="8"/>
    </row>
    <row r="208" spans="1:11" x14ac:dyDescent="0.2">
      <c r="A208" s="8"/>
    </row>
    <row r="212" spans="1:9" x14ac:dyDescent="0.2">
      <c r="A212" s="4" t="s">
        <v>2690</v>
      </c>
    </row>
    <row r="213" spans="1:9" x14ac:dyDescent="0.2">
      <c r="A213" s="1" t="s">
        <v>1827</v>
      </c>
    </row>
    <row r="214" spans="1:9" x14ac:dyDescent="0.2">
      <c r="A214" s="1" t="s">
        <v>1828</v>
      </c>
    </row>
    <row r="215" spans="1:9" x14ac:dyDescent="0.2">
      <c r="A215" s="1" t="s">
        <v>1829</v>
      </c>
    </row>
    <row r="216" spans="1:9" x14ac:dyDescent="0.2">
      <c r="A216" s="1" t="s">
        <v>1830</v>
      </c>
    </row>
    <row r="218" spans="1:9" x14ac:dyDescent="0.2">
      <c r="A218" s="1" t="s">
        <v>1823</v>
      </c>
    </row>
    <row r="219" spans="1:9" x14ac:dyDescent="0.2">
      <c r="A219" s="1" t="s">
        <v>1824</v>
      </c>
    </row>
    <row r="220" spans="1:9" x14ac:dyDescent="0.2">
      <c r="A220" s="77" t="s">
        <v>1825</v>
      </c>
      <c r="B220" s="77"/>
      <c r="C220" s="77"/>
      <c r="D220" s="77"/>
      <c r="E220" s="77"/>
    </row>
    <row r="221" spans="1:9" x14ac:dyDescent="0.2">
      <c r="A221" s="1" t="s">
        <v>1826</v>
      </c>
    </row>
    <row r="223" spans="1:9" x14ac:dyDescent="0.2">
      <c r="A223" s="16" t="s">
        <v>1831</v>
      </c>
      <c r="B223" s="16"/>
      <c r="C223" s="16"/>
      <c r="D223" s="16"/>
      <c r="E223" s="16"/>
      <c r="F223" s="16"/>
      <c r="G223" s="16"/>
      <c r="H223" s="16"/>
    </row>
    <row r="224" spans="1:9" x14ac:dyDescent="0.2">
      <c r="A224" s="1" t="s">
        <v>1832</v>
      </c>
      <c r="I224" s="1" t="s">
        <v>2691</v>
      </c>
    </row>
    <row r="225" spans="1:12" x14ac:dyDescent="0.2">
      <c r="A225" s="1" t="s">
        <v>1833</v>
      </c>
      <c r="I225" s="1" t="s">
        <v>2692</v>
      </c>
    </row>
    <row r="226" spans="1:12" x14ac:dyDescent="0.2">
      <c r="A226" s="1" t="s">
        <v>1834</v>
      </c>
      <c r="I226" s="1" t="s">
        <v>2693</v>
      </c>
    </row>
    <row r="227" spans="1:12" x14ac:dyDescent="0.2">
      <c r="A227" s="1" t="s">
        <v>1835</v>
      </c>
    </row>
    <row r="228" spans="1:12" x14ac:dyDescent="0.2">
      <c r="A228" s="1" t="s">
        <v>1836</v>
      </c>
      <c r="I228" s="1" t="s">
        <v>2694</v>
      </c>
    </row>
    <row r="229" spans="1:12" x14ac:dyDescent="0.2">
      <c r="A229" s="1" t="s">
        <v>1837</v>
      </c>
      <c r="I229" s="1" t="s">
        <v>2695</v>
      </c>
    </row>
    <row r="230" spans="1:12" x14ac:dyDescent="0.2">
      <c r="A230" s="1" t="s">
        <v>1510</v>
      </c>
    </row>
    <row r="231" spans="1:12" x14ac:dyDescent="0.2">
      <c r="I231" s="1" t="s">
        <v>2696</v>
      </c>
      <c r="L231" s="4" t="s">
        <v>1580</v>
      </c>
    </row>
    <row r="233" spans="1:12" x14ac:dyDescent="0.2">
      <c r="I233" s="1" t="s">
        <v>1526</v>
      </c>
    </row>
    <row r="234" spans="1:12" x14ac:dyDescent="0.2">
      <c r="I234" s="1" t="s">
        <v>2697</v>
      </c>
    </row>
    <row r="235" spans="1:12" x14ac:dyDescent="0.2">
      <c r="A235" s="8"/>
      <c r="C235" s="3"/>
      <c r="F235" s="3" t="s">
        <v>1113</v>
      </c>
    </row>
    <row r="236" spans="1:12" x14ac:dyDescent="0.2">
      <c r="A236" s="8"/>
      <c r="I236" s="1" t="s">
        <v>2698</v>
      </c>
    </row>
    <row r="237" spans="1:12" x14ac:dyDescent="0.2">
      <c r="A237" s="8"/>
      <c r="B237" s="3" t="s">
        <v>1738</v>
      </c>
    </row>
    <row r="238" spans="1:12" x14ac:dyDescent="0.2">
      <c r="A238" s="8"/>
      <c r="B238" s="3" t="s">
        <v>1707</v>
      </c>
    </row>
    <row r="239" spans="1:12" x14ac:dyDescent="0.2">
      <c r="A239" s="8"/>
      <c r="I239" s="4" t="s">
        <v>2699</v>
      </c>
      <c r="J239" s="4"/>
    </row>
    <row r="240" spans="1:12" x14ac:dyDescent="0.2">
      <c r="A240" s="8"/>
      <c r="I240" s="1" t="s">
        <v>2700</v>
      </c>
    </row>
    <row r="241" spans="1:11" x14ac:dyDescent="0.2">
      <c r="A241" s="8"/>
      <c r="I241" s="1" t="s">
        <v>2701</v>
      </c>
    </row>
    <row r="242" spans="1:11" x14ac:dyDescent="0.2">
      <c r="A242" s="8"/>
      <c r="I242" s="4" t="s">
        <v>2702</v>
      </c>
      <c r="J242" s="4"/>
      <c r="K242" s="4"/>
    </row>
    <row r="243" spans="1:11" x14ac:dyDescent="0.2">
      <c r="A243" s="8"/>
    </row>
    <row r="244" spans="1:11" x14ac:dyDescent="0.2">
      <c r="A244" s="8"/>
    </row>
    <row r="245" spans="1:11" x14ac:dyDescent="0.2">
      <c r="A245" s="8"/>
    </row>
    <row r="246" spans="1:11" x14ac:dyDescent="0.2">
      <c r="A246" s="8"/>
      <c r="B246" s="3" t="s">
        <v>1760</v>
      </c>
    </row>
    <row r="247" spans="1:11" x14ac:dyDescent="0.2">
      <c r="A247" s="8"/>
      <c r="B247" s="3" t="s">
        <v>19</v>
      </c>
    </row>
    <row r="248" spans="1:11" x14ac:dyDescent="0.2">
      <c r="A248" s="8"/>
    </row>
    <row r="249" spans="1:11" x14ac:dyDescent="0.2">
      <c r="A249" s="8" t="s">
        <v>1105</v>
      </c>
    </row>
    <row r="250" spans="1:11" x14ac:dyDescent="0.2">
      <c r="A250" s="8"/>
    </row>
    <row r="251" spans="1:11" x14ac:dyDescent="0.2">
      <c r="A251" s="8"/>
    </row>
    <row r="254" spans="1:11" x14ac:dyDescent="0.2">
      <c r="A254" s="4" t="s">
        <v>2703</v>
      </c>
    </row>
    <row r="255" spans="1:11" x14ac:dyDescent="0.2">
      <c r="A255" s="1" t="s">
        <v>1838</v>
      </c>
    </row>
    <row r="256" spans="1:11" x14ac:dyDescent="0.2">
      <c r="A256" s="1" t="s">
        <v>1839</v>
      </c>
    </row>
    <row r="257" spans="1:11" x14ac:dyDescent="0.2">
      <c r="A257" s="1" t="s">
        <v>1840</v>
      </c>
    </row>
    <row r="258" spans="1:11" x14ac:dyDescent="0.2">
      <c r="A258" s="1" t="s">
        <v>1841</v>
      </c>
    </row>
    <row r="259" spans="1:11" ht="17" thickBot="1" x14ac:dyDescent="0.25"/>
    <row r="260" spans="1:11" x14ac:dyDescent="0.2">
      <c r="A260" s="8"/>
      <c r="C260" s="373" t="s">
        <v>1526</v>
      </c>
      <c r="D260" s="374"/>
      <c r="E260" s="377" t="s">
        <v>1527</v>
      </c>
      <c r="F260" s="378"/>
      <c r="H260" s="4" t="s">
        <v>1842</v>
      </c>
    </row>
    <row r="261" spans="1:11" ht="17" thickBot="1" x14ac:dyDescent="0.25">
      <c r="A261" s="8"/>
      <c r="C261" s="138" t="s">
        <v>1528</v>
      </c>
      <c r="D261" s="139" t="s">
        <v>1529</v>
      </c>
      <c r="E261" s="225" t="s">
        <v>1528</v>
      </c>
      <c r="F261" s="226" t="s">
        <v>1529</v>
      </c>
      <c r="G261" s="77" t="s">
        <v>1843</v>
      </c>
      <c r="H261" s="77" t="s">
        <v>1834</v>
      </c>
      <c r="I261" s="77"/>
      <c r="J261" s="77"/>
      <c r="K261" s="77"/>
    </row>
    <row r="262" spans="1:11" x14ac:dyDescent="0.2">
      <c r="A262" s="193" t="s">
        <v>1530</v>
      </c>
      <c r="B262" s="201" t="s">
        <v>1531</v>
      </c>
      <c r="C262" s="220" t="s">
        <v>1532</v>
      </c>
      <c r="D262" s="221" t="s">
        <v>1533</v>
      </c>
      <c r="E262" s="227" t="s">
        <v>1534</v>
      </c>
      <c r="F262" s="228" t="s">
        <v>1533</v>
      </c>
      <c r="H262" s="1" t="s">
        <v>1835</v>
      </c>
    </row>
    <row r="263" spans="1:11" x14ac:dyDescent="0.2">
      <c r="A263" s="194" t="s">
        <v>1535</v>
      </c>
      <c r="B263" s="151" t="s">
        <v>1536</v>
      </c>
      <c r="C263" s="203" t="s">
        <v>1537</v>
      </c>
      <c r="D263" s="204" t="s">
        <v>1538</v>
      </c>
      <c r="E263" s="229" t="s">
        <v>1539</v>
      </c>
      <c r="F263" s="230" t="s">
        <v>1540</v>
      </c>
      <c r="H263" s="1" t="s">
        <v>1836</v>
      </c>
    </row>
    <row r="264" spans="1:11" x14ac:dyDescent="0.2">
      <c r="A264" s="194" t="s">
        <v>1541</v>
      </c>
      <c r="B264" s="151" t="s">
        <v>1542</v>
      </c>
      <c r="C264" s="203" t="s">
        <v>1537</v>
      </c>
      <c r="D264" s="208" t="s">
        <v>1540</v>
      </c>
      <c r="E264" s="229" t="s">
        <v>1539</v>
      </c>
      <c r="F264" s="230" t="s">
        <v>1538</v>
      </c>
      <c r="H264" s="1" t="s">
        <v>1837</v>
      </c>
    </row>
    <row r="265" spans="1:11" x14ac:dyDescent="0.2">
      <c r="A265" s="196" t="s">
        <v>1543</v>
      </c>
      <c r="B265" s="236">
        <v>1</v>
      </c>
      <c r="C265" s="237" t="s">
        <v>1537</v>
      </c>
      <c r="D265" s="218" t="s">
        <v>1544</v>
      </c>
      <c r="E265" s="229" t="s">
        <v>1539</v>
      </c>
      <c r="F265" s="231" t="s">
        <v>1544</v>
      </c>
    </row>
    <row r="266" spans="1:11" x14ac:dyDescent="0.2">
      <c r="A266" s="194" t="s">
        <v>1545</v>
      </c>
      <c r="B266" s="151" t="s">
        <v>1546</v>
      </c>
      <c r="C266" s="203" t="s">
        <v>1547</v>
      </c>
      <c r="D266" s="205">
        <v>0</v>
      </c>
      <c r="E266" s="232" t="s">
        <v>1548</v>
      </c>
      <c r="F266" s="231" t="s">
        <v>1549</v>
      </c>
    </row>
    <row r="267" spans="1:11" ht="32" thickBot="1" x14ac:dyDescent="0.25">
      <c r="A267" s="194" t="s">
        <v>1550</v>
      </c>
      <c r="B267" s="151" t="s">
        <v>1551</v>
      </c>
      <c r="C267" s="206" t="s">
        <v>1552</v>
      </c>
      <c r="D267" s="207" t="s">
        <v>1540</v>
      </c>
      <c r="E267" s="233" t="s">
        <v>1552</v>
      </c>
      <c r="F267" s="234" t="s">
        <v>1538</v>
      </c>
    </row>
    <row r="269" spans="1:11" x14ac:dyDescent="0.2">
      <c r="A269" s="16" t="s">
        <v>1844</v>
      </c>
      <c r="B269" s="16"/>
      <c r="C269" s="16"/>
      <c r="D269" s="16"/>
      <c r="E269" s="16"/>
      <c r="F269" s="16"/>
      <c r="G269" s="16"/>
      <c r="H269" s="16"/>
      <c r="J269" s="1" t="s">
        <v>2704</v>
      </c>
    </row>
    <row r="270" spans="1:11" x14ac:dyDescent="0.2">
      <c r="A270" s="1" t="s">
        <v>1845</v>
      </c>
      <c r="J270" s="1" t="s">
        <v>2705</v>
      </c>
    </row>
    <row r="271" spans="1:11" x14ac:dyDescent="0.2">
      <c r="A271" s="1" t="s">
        <v>1846</v>
      </c>
      <c r="J271" s="1" t="s">
        <v>2706</v>
      </c>
    </row>
    <row r="272" spans="1:11" x14ac:dyDescent="0.2">
      <c r="A272" s="1" t="s">
        <v>1847</v>
      </c>
      <c r="E272" s="77" t="s">
        <v>1848</v>
      </c>
    </row>
    <row r="273" spans="1:10" x14ac:dyDescent="0.2">
      <c r="A273" s="1" t="s">
        <v>1849</v>
      </c>
      <c r="E273" s="77" t="s">
        <v>1850</v>
      </c>
      <c r="J273" s="1" t="s">
        <v>2707</v>
      </c>
    </row>
    <row r="274" spans="1:10" x14ac:dyDescent="0.2">
      <c r="A274" s="1" t="s">
        <v>1851</v>
      </c>
      <c r="J274" s="1" t="s">
        <v>2708</v>
      </c>
    </row>
    <row r="275" spans="1:10" x14ac:dyDescent="0.2">
      <c r="A275" s="1" t="s">
        <v>1852</v>
      </c>
      <c r="J275" s="1" t="s">
        <v>2709</v>
      </c>
    </row>
    <row r="277" spans="1:10" x14ac:dyDescent="0.2">
      <c r="J277" s="1" t="s">
        <v>2710</v>
      </c>
    </row>
    <row r="278" spans="1:10" x14ac:dyDescent="0.2">
      <c r="A278" s="8"/>
      <c r="C278" s="3"/>
      <c r="F278" s="3" t="s">
        <v>1113</v>
      </c>
      <c r="J278" s="1" t="s">
        <v>2711</v>
      </c>
    </row>
    <row r="279" spans="1:10" x14ac:dyDescent="0.2">
      <c r="A279" s="8"/>
      <c r="J279" s="1" t="s">
        <v>2712</v>
      </c>
    </row>
    <row r="280" spans="1:10" x14ac:dyDescent="0.2">
      <c r="A280" s="8"/>
      <c r="B280" s="18" t="s">
        <v>1738</v>
      </c>
    </row>
    <row r="281" spans="1:10" x14ac:dyDescent="0.2">
      <c r="A281" s="8"/>
      <c r="B281" s="3"/>
      <c r="J281" s="1" t="s">
        <v>2713</v>
      </c>
    </row>
    <row r="282" spans="1:10" x14ac:dyDescent="0.2">
      <c r="A282" s="8"/>
      <c r="J282" s="1" t="s">
        <v>2714</v>
      </c>
    </row>
    <row r="283" spans="1:10" x14ac:dyDescent="0.2">
      <c r="A283" s="8"/>
      <c r="J283" s="1" t="s">
        <v>2715</v>
      </c>
    </row>
    <row r="284" spans="1:10" x14ac:dyDescent="0.2">
      <c r="A284" s="8"/>
    </row>
    <row r="285" spans="1:10" x14ac:dyDescent="0.2">
      <c r="A285" s="8"/>
      <c r="J285" s="1" t="s">
        <v>2716</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2717</v>
      </c>
    </row>
    <row r="291" spans="1:10" x14ac:dyDescent="0.2">
      <c r="A291" s="8"/>
      <c r="J291" s="1" t="s">
        <v>2718</v>
      </c>
    </row>
    <row r="292" spans="1:10" x14ac:dyDescent="0.2">
      <c r="A292" s="8" t="s">
        <v>1105</v>
      </c>
    </row>
    <row r="293" spans="1:10" x14ac:dyDescent="0.2">
      <c r="A293" s="8"/>
      <c r="J293" s="4" t="s">
        <v>2719</v>
      </c>
    </row>
    <row r="294" spans="1:10" x14ac:dyDescent="0.2">
      <c r="A294" s="8"/>
    </row>
    <row r="297" spans="1:10" x14ac:dyDescent="0.2">
      <c r="A297" s="1" t="s">
        <v>585</v>
      </c>
    </row>
    <row r="298" spans="1:10" x14ac:dyDescent="0.2">
      <c r="A298" s="1" t="s">
        <v>1853</v>
      </c>
    </row>
    <row r="299" spans="1:10" x14ac:dyDescent="0.2">
      <c r="A299" s="1" t="s">
        <v>1854</v>
      </c>
    </row>
    <row r="300" spans="1:10" x14ac:dyDescent="0.2">
      <c r="A300" s="1" t="s">
        <v>1855</v>
      </c>
    </row>
    <row r="302" spans="1:10" x14ac:dyDescent="0.2">
      <c r="A302" s="4" t="s">
        <v>1856</v>
      </c>
    </row>
    <row r="304" spans="1:10" x14ac:dyDescent="0.2">
      <c r="A304" s="16" t="s">
        <v>1857</v>
      </c>
      <c r="B304" s="16"/>
      <c r="C304" s="16"/>
      <c r="D304" s="16"/>
      <c r="E304" s="16"/>
      <c r="F304" s="16"/>
      <c r="G304" s="16"/>
      <c r="H304" s="16"/>
      <c r="J304" s="1" t="s">
        <v>2720</v>
      </c>
    </row>
    <row r="305" spans="1:10" x14ac:dyDescent="0.2">
      <c r="A305" s="1" t="s">
        <v>1858</v>
      </c>
      <c r="J305" s="1" t="s">
        <v>2721</v>
      </c>
    </row>
    <row r="306" spans="1:10" x14ac:dyDescent="0.2">
      <c r="A306" s="1" t="s">
        <v>1859</v>
      </c>
      <c r="J306" s="1" t="s">
        <v>2722</v>
      </c>
    </row>
    <row r="307" spans="1:10" x14ac:dyDescent="0.2">
      <c r="A307" s="1" t="s">
        <v>1860</v>
      </c>
      <c r="E307" s="77" t="s">
        <v>1861</v>
      </c>
      <c r="J307" s="1" t="s">
        <v>2723</v>
      </c>
    </row>
    <row r="308" spans="1:10" x14ac:dyDescent="0.2">
      <c r="A308" s="1" t="s">
        <v>1862</v>
      </c>
      <c r="E308" s="77" t="s">
        <v>1863</v>
      </c>
      <c r="J308" s="1" t="s">
        <v>2724</v>
      </c>
    </row>
    <row r="309" spans="1:10" x14ac:dyDescent="0.2">
      <c r="A309" s="1" t="s">
        <v>1864</v>
      </c>
    </row>
    <row r="310" spans="1:10" x14ac:dyDescent="0.2">
      <c r="A310" s="1" t="s">
        <v>1852</v>
      </c>
      <c r="J310" s="1" t="s">
        <v>2725</v>
      </c>
    </row>
    <row r="312" spans="1:10" x14ac:dyDescent="0.2">
      <c r="J312" s="1" t="s">
        <v>2726</v>
      </c>
    </row>
    <row r="313" spans="1:10" x14ac:dyDescent="0.2">
      <c r="A313" s="8"/>
      <c r="C313" s="3"/>
      <c r="F313" s="3" t="s">
        <v>1113</v>
      </c>
      <c r="J313" s="1" t="s">
        <v>2727</v>
      </c>
    </row>
    <row r="314" spans="1:10" x14ac:dyDescent="0.2">
      <c r="A314" s="8"/>
    </row>
    <row r="315" spans="1:10" x14ac:dyDescent="0.2">
      <c r="A315" s="8"/>
      <c r="B315" s="3" t="s">
        <v>1738</v>
      </c>
    </row>
    <row r="316" spans="1:10" x14ac:dyDescent="0.2">
      <c r="A316" s="8"/>
      <c r="B316" s="3" t="s">
        <v>1707</v>
      </c>
    </row>
    <row r="317" spans="1:10" x14ac:dyDescent="0.2">
      <c r="A317" s="8"/>
    </row>
    <row r="318" spans="1:10" x14ac:dyDescent="0.2">
      <c r="A318" s="8"/>
      <c r="J318" s="1" t="s">
        <v>2728</v>
      </c>
    </row>
    <row r="319" spans="1:10" x14ac:dyDescent="0.2">
      <c r="A319" s="8"/>
      <c r="J319" s="1" t="s">
        <v>2729</v>
      </c>
    </row>
    <row r="320" spans="1:10" x14ac:dyDescent="0.2">
      <c r="A320" s="8"/>
      <c r="J320" s="1" t="s">
        <v>2730</v>
      </c>
    </row>
    <row r="321" spans="1:10" x14ac:dyDescent="0.2">
      <c r="A321" s="8"/>
      <c r="J321" s="1" t="s">
        <v>2731</v>
      </c>
    </row>
    <row r="322" spans="1:10" ht="17" thickBot="1" x14ac:dyDescent="0.25">
      <c r="A322" s="8"/>
    </row>
    <row r="323" spans="1:10" ht="17" thickBot="1" x14ac:dyDescent="0.25">
      <c r="A323" s="8"/>
      <c r="J323" s="346" t="s">
        <v>1564</v>
      </c>
    </row>
    <row r="324" spans="1:10" x14ac:dyDescent="0.2">
      <c r="A324" s="8"/>
      <c r="B324" s="3"/>
    </row>
    <row r="325" spans="1:10" x14ac:dyDescent="0.2">
      <c r="A325" s="8"/>
      <c r="B325" s="3"/>
    </row>
    <row r="326" spans="1:10" x14ac:dyDescent="0.2">
      <c r="A326" s="8"/>
    </row>
    <row r="327" spans="1:10" x14ac:dyDescent="0.2">
      <c r="A327" s="8" t="s">
        <v>1105</v>
      </c>
    </row>
    <row r="328" spans="1:10" x14ac:dyDescent="0.2">
      <c r="A328" s="8"/>
    </row>
    <row r="329" spans="1:10" x14ac:dyDescent="0.2">
      <c r="A329" s="8"/>
    </row>
    <row r="332" spans="1:10" x14ac:dyDescent="0.2">
      <c r="A332" s="1" t="s">
        <v>585</v>
      </c>
    </row>
    <row r="333" spans="1:10" x14ac:dyDescent="0.2">
      <c r="A333" s="1" t="s">
        <v>1865</v>
      </c>
    </row>
    <row r="334" spans="1:10" x14ac:dyDescent="0.2">
      <c r="A334" s="1" t="s">
        <v>1866</v>
      </c>
    </row>
    <row r="349" spans="1:1" x14ac:dyDescent="0.2">
      <c r="A349" s="4" t="s">
        <v>1867</v>
      </c>
    </row>
    <row r="436" spans="1:1" x14ac:dyDescent="0.2">
      <c r="A436" s="1" t="s">
        <v>1868</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7:H32"/>
  <sheetViews>
    <sheetView rightToLeft="1" tabSelected="1" topLeftCell="A7" zoomScale="189" workbookViewId="0">
      <selection activeCell="F36" sqref="F36"/>
    </sheetView>
  </sheetViews>
  <sheetFormatPr baseColWidth="10" defaultRowHeight="16" x14ac:dyDescent="0.2"/>
  <cols>
    <col min="1" max="7" width="10.83203125" style="1"/>
    <col min="8" max="8" width="20.33203125" style="1" customWidth="1"/>
    <col min="9" max="16384" width="10.83203125" style="1"/>
  </cols>
  <sheetData>
    <row r="7" spans="1:8" x14ac:dyDescent="0.2">
      <c r="A7" s="4" t="s">
        <v>2732</v>
      </c>
      <c r="B7" s="4"/>
      <c r="C7" s="4"/>
      <c r="D7" s="4"/>
      <c r="E7" s="4"/>
      <c r="F7" s="4"/>
      <c r="G7" s="14"/>
      <c r="H7" s="141">
        <v>45671</v>
      </c>
    </row>
    <row r="8" spans="1:8" ht="17" thickBot="1" x14ac:dyDescent="0.25"/>
    <row r="9" spans="1:8" x14ac:dyDescent="0.2">
      <c r="A9" s="12" t="s">
        <v>983</v>
      </c>
      <c r="B9" s="6"/>
      <c r="C9" s="6"/>
      <c r="D9" s="6"/>
      <c r="E9" s="6"/>
      <c r="F9" s="6"/>
      <c r="G9" s="6"/>
      <c r="H9" s="7"/>
    </row>
    <row r="10" spans="1:8" x14ac:dyDescent="0.2">
      <c r="A10" s="8" t="s">
        <v>2733</v>
      </c>
      <c r="B10" s="381"/>
      <c r="C10" s="381"/>
      <c r="D10" s="381"/>
      <c r="E10" s="381"/>
      <c r="F10" s="381"/>
      <c r="G10" s="381"/>
      <c r="H10" s="9"/>
    </row>
    <row r="11" spans="1:8" x14ac:dyDescent="0.2">
      <c r="A11" s="8" t="s">
        <v>2734</v>
      </c>
      <c r="B11" s="381"/>
      <c r="C11" s="381"/>
      <c r="D11" s="381"/>
      <c r="E11" s="381"/>
      <c r="F11" s="381"/>
      <c r="G11" s="381"/>
      <c r="H11" s="9"/>
    </row>
    <row r="12" spans="1:8" x14ac:dyDescent="0.2">
      <c r="A12" s="8" t="s">
        <v>2735</v>
      </c>
      <c r="B12" s="381"/>
      <c r="C12" s="381"/>
      <c r="D12" s="381"/>
      <c r="E12" s="381"/>
      <c r="F12" s="381"/>
      <c r="G12" s="381"/>
      <c r="H12" s="9"/>
    </row>
    <row r="13" spans="1:8" x14ac:dyDescent="0.2">
      <c r="A13" s="8" t="s">
        <v>2736</v>
      </c>
      <c r="B13" s="381"/>
      <c r="C13" s="381"/>
      <c r="D13" s="381"/>
      <c r="E13" s="381"/>
      <c r="F13" s="381"/>
      <c r="G13" s="381"/>
      <c r="H13" s="9"/>
    </row>
    <row r="14" spans="1:8" x14ac:dyDescent="0.2">
      <c r="A14" s="8" t="s">
        <v>2737</v>
      </c>
      <c r="B14" s="381"/>
      <c r="C14" s="381"/>
      <c r="D14" s="381"/>
      <c r="E14" s="381"/>
      <c r="F14" s="381"/>
      <c r="G14" s="381"/>
      <c r="H14" s="9"/>
    </row>
    <row r="15" spans="1:8" ht="17" thickBot="1" x14ac:dyDescent="0.25">
      <c r="A15" s="10" t="s">
        <v>2738</v>
      </c>
      <c r="B15" s="11"/>
      <c r="C15" s="11"/>
      <c r="D15" s="11"/>
      <c r="E15" s="11"/>
      <c r="F15" s="11"/>
      <c r="G15" s="11"/>
      <c r="H15" s="13"/>
    </row>
    <row r="16" spans="1:8" ht="17" thickBot="1" x14ac:dyDescent="0.25"/>
    <row r="17" spans="1:8" x14ac:dyDescent="0.2">
      <c r="A17" s="12" t="s">
        <v>2756</v>
      </c>
      <c r="B17" s="6"/>
      <c r="C17" s="6"/>
      <c r="D17" s="6"/>
      <c r="E17" s="6"/>
      <c r="F17" s="6"/>
      <c r="G17" s="6"/>
      <c r="H17" s="7"/>
    </row>
    <row r="18" spans="1:8" x14ac:dyDescent="0.2">
      <c r="A18" s="8"/>
      <c r="B18" s="381"/>
      <c r="C18" s="381"/>
      <c r="D18" s="381"/>
      <c r="E18" s="381"/>
      <c r="F18" s="381"/>
      <c r="G18" s="381"/>
      <c r="H18" s="9"/>
    </row>
    <row r="19" spans="1:8" x14ac:dyDescent="0.2">
      <c r="A19" s="8" t="s">
        <v>2745</v>
      </c>
      <c r="B19" s="381"/>
      <c r="C19" s="381" t="s">
        <v>2740</v>
      </c>
      <c r="D19" s="381"/>
      <c r="E19" s="381"/>
      <c r="F19" s="381" t="s">
        <v>2751</v>
      </c>
      <c r="G19" s="381"/>
      <c r="H19" s="9"/>
    </row>
    <row r="20" spans="1:8" x14ac:dyDescent="0.2">
      <c r="A20" s="8"/>
      <c r="B20" s="381"/>
      <c r="C20" s="381"/>
      <c r="D20" s="381"/>
      <c r="E20" s="381"/>
      <c r="F20" s="381" t="s">
        <v>2741</v>
      </c>
      <c r="G20" s="381"/>
      <c r="H20" s="9"/>
    </row>
    <row r="21" spans="1:8" x14ac:dyDescent="0.2">
      <c r="A21" s="8"/>
      <c r="B21" s="381"/>
      <c r="C21" s="381"/>
      <c r="D21" s="381"/>
      <c r="E21" s="381"/>
      <c r="F21" s="381" t="s">
        <v>2742</v>
      </c>
      <c r="G21" s="381"/>
      <c r="H21" s="9"/>
    </row>
    <row r="22" spans="1:8" x14ac:dyDescent="0.2">
      <c r="A22" s="8"/>
      <c r="B22" s="381"/>
      <c r="C22" s="381"/>
      <c r="D22" s="381"/>
      <c r="E22" s="381"/>
      <c r="F22" s="381" t="s">
        <v>2743</v>
      </c>
      <c r="G22" s="381"/>
      <c r="H22" s="9"/>
    </row>
    <row r="23" spans="1:8" x14ac:dyDescent="0.2">
      <c r="A23" s="8"/>
      <c r="B23" s="381"/>
      <c r="C23" s="381"/>
      <c r="D23" s="381"/>
      <c r="E23" s="381"/>
      <c r="F23" s="381" t="s">
        <v>2744</v>
      </c>
      <c r="G23" s="381"/>
      <c r="H23" s="9"/>
    </row>
    <row r="24" spans="1:8" x14ac:dyDescent="0.2">
      <c r="A24" s="8"/>
      <c r="B24" s="381"/>
      <c r="C24" s="381"/>
      <c r="D24" s="381"/>
      <c r="E24" s="381"/>
      <c r="F24" s="381"/>
      <c r="G24" s="381"/>
      <c r="H24" s="9"/>
    </row>
    <row r="25" spans="1:8" x14ac:dyDescent="0.2">
      <c r="A25" s="8" t="s">
        <v>2746</v>
      </c>
      <c r="B25" s="381"/>
      <c r="C25" s="381" t="s">
        <v>2747</v>
      </c>
      <c r="D25" s="381"/>
      <c r="E25" s="381"/>
      <c r="F25" s="381" t="s">
        <v>2748</v>
      </c>
      <c r="G25" s="381"/>
      <c r="H25" s="9"/>
    </row>
    <row r="26" spans="1:8" x14ac:dyDescent="0.2">
      <c r="A26" s="8"/>
      <c r="B26" s="381"/>
      <c r="C26" s="381"/>
      <c r="D26" s="381"/>
      <c r="E26" s="381"/>
      <c r="F26" s="381"/>
      <c r="G26" s="381"/>
      <c r="H26" s="9"/>
    </row>
    <row r="27" spans="1:8" x14ac:dyDescent="0.2">
      <c r="A27" s="8" t="s">
        <v>2749</v>
      </c>
      <c r="B27" s="381"/>
      <c r="C27" s="381" t="s">
        <v>2750</v>
      </c>
      <c r="D27" s="381"/>
      <c r="E27" s="381"/>
      <c r="F27" s="381" t="s">
        <v>2752</v>
      </c>
      <c r="G27" s="381"/>
      <c r="H27" s="9"/>
    </row>
    <row r="28" spans="1:8" x14ac:dyDescent="0.2">
      <c r="A28" s="8"/>
      <c r="B28" s="381"/>
      <c r="C28" s="381"/>
      <c r="D28" s="381"/>
      <c r="E28" s="381"/>
      <c r="F28" s="381" t="s">
        <v>2753</v>
      </c>
      <c r="G28" s="381"/>
      <c r="H28" s="9"/>
    </row>
    <row r="29" spans="1:8" x14ac:dyDescent="0.2">
      <c r="A29" s="8"/>
      <c r="B29" s="381"/>
      <c r="C29" s="381"/>
      <c r="D29" s="381"/>
      <c r="E29" s="381"/>
      <c r="F29" s="381" t="s">
        <v>2754</v>
      </c>
      <c r="G29" s="381"/>
      <c r="H29" s="9"/>
    </row>
    <row r="30" spans="1:8" ht="17" thickBot="1" x14ac:dyDescent="0.25">
      <c r="A30" s="10"/>
      <c r="B30" s="11"/>
      <c r="C30" s="11"/>
      <c r="D30" s="11"/>
      <c r="E30" s="11"/>
      <c r="F30" s="11" t="s">
        <v>2755</v>
      </c>
      <c r="G30" s="11"/>
      <c r="H30" s="13"/>
    </row>
    <row r="32" spans="1:8" x14ac:dyDescent="0.2">
      <c r="A32" s="4" t="s">
        <v>2739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21</v>
      </c>
      <c r="B1" s="4"/>
      <c r="C1" s="4"/>
      <c r="D1" s="4"/>
      <c r="E1" s="4"/>
      <c r="F1" s="4"/>
      <c r="G1" s="4"/>
      <c r="H1" s="14">
        <v>45601</v>
      </c>
    </row>
    <row r="2" spans="1:8" ht="17" thickBot="1" x14ac:dyDescent="0.25"/>
    <row r="3" spans="1:8" x14ac:dyDescent="0.2">
      <c r="A3" s="135" t="s">
        <v>22</v>
      </c>
      <c r="B3" s="136"/>
      <c r="C3" s="136"/>
      <c r="D3" s="136"/>
      <c r="E3" s="136"/>
      <c r="F3" s="136"/>
      <c r="G3" s="136"/>
      <c r="H3" s="137"/>
    </row>
    <row r="4" spans="1:8" x14ac:dyDescent="0.2">
      <c r="A4" s="8" t="s">
        <v>23</v>
      </c>
      <c r="H4" s="9"/>
    </row>
    <row r="5" spans="1:8" x14ac:dyDescent="0.2">
      <c r="A5" s="138" t="s">
        <v>24</v>
      </c>
      <c r="B5" s="4"/>
      <c r="C5" s="4"/>
      <c r="D5" s="4"/>
      <c r="E5" s="4"/>
      <c r="F5" s="4"/>
      <c r="G5" s="4"/>
      <c r="H5" s="139"/>
    </row>
    <row r="6" spans="1:8" x14ac:dyDescent="0.2">
      <c r="A6" s="138" t="s">
        <v>25</v>
      </c>
      <c r="B6" s="4"/>
      <c r="C6" s="4"/>
      <c r="D6" s="4"/>
      <c r="E6" s="4"/>
      <c r="F6" s="4"/>
      <c r="G6" s="4"/>
      <c r="H6" s="139"/>
    </row>
    <row r="7" spans="1:8" x14ac:dyDescent="0.2">
      <c r="A7" s="138" t="s">
        <v>26</v>
      </c>
      <c r="B7" s="4"/>
      <c r="C7" s="4"/>
      <c r="D7" s="4"/>
      <c r="E7" s="4"/>
      <c r="F7" s="4"/>
      <c r="G7" s="4"/>
      <c r="H7" s="139"/>
    </row>
    <row r="8" spans="1:8" ht="17" thickBot="1" x14ac:dyDescent="0.25">
      <c r="A8" s="10" t="s">
        <v>27</v>
      </c>
      <c r="B8" s="11"/>
      <c r="C8" s="11"/>
      <c r="D8" s="11"/>
      <c r="E8" s="11"/>
      <c r="F8" s="11"/>
      <c r="G8" s="11"/>
      <c r="H8" s="13"/>
    </row>
    <row r="9" spans="1:8" ht="17" thickBot="1" x14ac:dyDescent="0.25"/>
    <row r="10" spans="1:8" x14ac:dyDescent="0.2">
      <c r="A10" s="12" t="s">
        <v>1874</v>
      </c>
      <c r="B10" s="83"/>
      <c r="C10" s="83"/>
      <c r="D10" s="83"/>
      <c r="E10" s="83"/>
      <c r="F10" s="83"/>
      <c r="G10" s="83"/>
      <c r="H10" s="84"/>
    </row>
    <row r="11" spans="1:8" ht="17" thickBot="1" x14ac:dyDescent="0.25">
      <c r="A11" s="53" t="s">
        <v>1875</v>
      </c>
      <c r="B11" s="85"/>
      <c r="C11" s="85"/>
      <c r="D11" s="85"/>
      <c r="E11" s="85"/>
      <c r="F11" s="85"/>
      <c r="G11" s="85"/>
      <c r="H11" s="86"/>
    </row>
    <row r="13" spans="1:8" s="4" customFormat="1" x14ac:dyDescent="0.2">
      <c r="A13" s="16" t="s">
        <v>28</v>
      </c>
      <c r="B13" s="16"/>
      <c r="C13" s="16"/>
      <c r="D13" s="16"/>
      <c r="E13" s="16"/>
      <c r="F13" s="16"/>
      <c r="G13" s="16"/>
      <c r="H13" s="16"/>
    </row>
    <row r="14" spans="1:8" x14ac:dyDescent="0.2">
      <c r="A14" s="1" t="s">
        <v>1876</v>
      </c>
    </row>
    <row r="15" spans="1:8" x14ac:dyDescent="0.2">
      <c r="A15" s="1" t="s">
        <v>1877</v>
      </c>
    </row>
    <row r="16" spans="1:8" x14ac:dyDescent="0.2">
      <c r="A16" s="1" t="s">
        <v>29</v>
      </c>
    </row>
    <row r="17" spans="1:8" x14ac:dyDescent="0.2">
      <c r="A17" s="1" t="s">
        <v>30</v>
      </c>
    </row>
    <row r="18" spans="1:8" x14ac:dyDescent="0.2">
      <c r="A18" s="140" t="s">
        <v>1878</v>
      </c>
    </row>
    <row r="19" spans="1:8" x14ac:dyDescent="0.2">
      <c r="A19" s="140" t="s">
        <v>31</v>
      </c>
    </row>
    <row r="20" spans="1:8" x14ac:dyDescent="0.2">
      <c r="A20" s="140" t="s">
        <v>32</v>
      </c>
    </row>
    <row r="21" spans="1:8" x14ac:dyDescent="0.2">
      <c r="A21" s="140" t="s">
        <v>33</v>
      </c>
    </row>
    <row r="22" spans="1:8" x14ac:dyDescent="0.2">
      <c r="A22" s="140" t="s">
        <v>34</v>
      </c>
    </row>
    <row r="24" spans="1:8" x14ac:dyDescent="0.2">
      <c r="A24" s="1" t="s">
        <v>1879</v>
      </c>
    </row>
    <row r="26" spans="1:8" s="4" customFormat="1" x14ac:dyDescent="0.2">
      <c r="A26" s="16" t="s">
        <v>35</v>
      </c>
      <c r="B26" s="16"/>
      <c r="C26" s="16"/>
      <c r="D26" s="16"/>
      <c r="E26" s="16"/>
      <c r="F26" s="16"/>
      <c r="G26" s="16"/>
      <c r="H26" s="16"/>
    </row>
    <row r="27" spans="1:8" x14ac:dyDescent="0.2">
      <c r="A27" s="1" t="s">
        <v>36</v>
      </c>
    </row>
    <row r="28" spans="1:8" x14ac:dyDescent="0.2">
      <c r="A28" s="1" t="s">
        <v>37</v>
      </c>
    </row>
    <row r="29" spans="1:8" x14ac:dyDescent="0.2">
      <c r="A29" s="1" t="s">
        <v>38</v>
      </c>
    </row>
    <row r="30" spans="1:8" x14ac:dyDescent="0.2">
      <c r="A30" s="1" t="s">
        <v>39</v>
      </c>
    </row>
    <row r="32" spans="1:8" x14ac:dyDescent="0.2">
      <c r="C32" s="1" t="s">
        <v>40</v>
      </c>
    </row>
    <row r="33" spans="1:9" x14ac:dyDescent="0.2">
      <c r="C33" s="3" t="s">
        <v>41</v>
      </c>
      <c r="G33" s="3" t="s">
        <v>41</v>
      </c>
    </row>
    <row r="35" spans="1:9" x14ac:dyDescent="0.2">
      <c r="D35" s="17" t="s">
        <v>42</v>
      </c>
      <c r="H35" s="17" t="s">
        <v>42</v>
      </c>
      <c r="I35" s="1" t="s">
        <v>43</v>
      </c>
    </row>
    <row r="36" spans="1:9" x14ac:dyDescent="0.2">
      <c r="I36" s="1" t="s">
        <v>44</v>
      </c>
    </row>
    <row r="39" spans="1:9" x14ac:dyDescent="0.2">
      <c r="A39" s="3" t="s">
        <v>45</v>
      </c>
      <c r="E39" s="3" t="s">
        <v>45</v>
      </c>
    </row>
    <row r="40" spans="1:9" x14ac:dyDescent="0.2">
      <c r="A40" s="3" t="s">
        <v>46</v>
      </c>
      <c r="B40" s="3" t="s">
        <v>47</v>
      </c>
      <c r="F40" s="3" t="s">
        <v>47</v>
      </c>
    </row>
    <row r="41" spans="1:9" x14ac:dyDescent="0.2">
      <c r="B41" s="77" t="s">
        <v>48</v>
      </c>
      <c r="F41" s="54" t="s">
        <v>49</v>
      </c>
    </row>
    <row r="42" spans="1:9" x14ac:dyDescent="0.2">
      <c r="B42" s="77" t="s">
        <v>50</v>
      </c>
      <c r="F42" s="54" t="s">
        <v>51</v>
      </c>
    </row>
    <row r="43" spans="1:9" x14ac:dyDescent="0.2">
      <c r="B43" s="77" t="s">
        <v>52</v>
      </c>
      <c r="F43" s="54" t="s">
        <v>53</v>
      </c>
    </row>
    <row r="44" spans="1:9" x14ac:dyDescent="0.2">
      <c r="B44" s="77" t="s">
        <v>54</v>
      </c>
      <c r="F44" s="54" t="s">
        <v>55</v>
      </c>
    </row>
    <row r="46" spans="1:9" x14ac:dyDescent="0.2">
      <c r="A46" s="77" t="s">
        <v>1880</v>
      </c>
    </row>
    <row r="47" spans="1:9" x14ac:dyDescent="0.2">
      <c r="A47" s="77" t="s">
        <v>1881</v>
      </c>
    </row>
    <row r="48" spans="1:9" x14ac:dyDescent="0.2">
      <c r="A48" s="77" t="s">
        <v>1882</v>
      </c>
    </row>
    <row r="49" spans="1:12" x14ac:dyDescent="0.2">
      <c r="A49" s="77" t="s">
        <v>1883</v>
      </c>
    </row>
    <row r="51" spans="1:12" x14ac:dyDescent="0.2">
      <c r="A51" s="54" t="s">
        <v>1884</v>
      </c>
    </row>
    <row r="52" spans="1:12" x14ac:dyDescent="0.2">
      <c r="A52" s="54" t="s">
        <v>1885</v>
      </c>
    </row>
    <row r="53" spans="1:12" ht="17" thickBot="1" x14ac:dyDescent="0.25"/>
    <row r="54" spans="1:12" x14ac:dyDescent="0.2">
      <c r="A54" s="5" t="s">
        <v>56</v>
      </c>
      <c r="B54" s="6"/>
      <c r="C54" s="6"/>
      <c r="D54" s="6"/>
      <c r="E54" s="6"/>
      <c r="F54" s="6"/>
      <c r="G54" s="6"/>
      <c r="H54" s="7"/>
    </row>
    <row r="55" spans="1:12" x14ac:dyDescent="0.2">
      <c r="A55" s="8" t="s">
        <v>1886</v>
      </c>
      <c r="H55" s="9"/>
    </row>
    <row r="56" spans="1:12" x14ac:dyDescent="0.2">
      <c r="A56" s="8" t="s">
        <v>57</v>
      </c>
      <c r="H56" s="9"/>
    </row>
    <row r="57" spans="1:12" x14ac:dyDescent="0.2">
      <c r="A57" s="8" t="s">
        <v>58</v>
      </c>
      <c r="H57" s="9"/>
    </row>
    <row r="58" spans="1:12" x14ac:dyDescent="0.2">
      <c r="A58" s="8" t="s">
        <v>59</v>
      </c>
      <c r="H58" s="9"/>
    </row>
    <row r="59" spans="1:12" x14ac:dyDescent="0.2">
      <c r="A59" s="8" t="s">
        <v>1887</v>
      </c>
      <c r="H59" s="9"/>
    </row>
    <row r="60" spans="1:12" ht="17" thickBot="1" x14ac:dyDescent="0.25">
      <c r="A60" s="10" t="s">
        <v>60</v>
      </c>
      <c r="B60" s="11"/>
      <c r="C60" s="11"/>
      <c r="D60" s="11"/>
      <c r="E60" s="11"/>
      <c r="F60" s="11"/>
      <c r="G60" s="11"/>
      <c r="H60" s="13"/>
    </row>
    <row r="62" spans="1:12" x14ac:dyDescent="0.2">
      <c r="A62" s="1" t="s">
        <v>61</v>
      </c>
    </row>
    <row r="63" spans="1:12" x14ac:dyDescent="0.2">
      <c r="A63" s="3"/>
      <c r="B63" s="3"/>
      <c r="C63" s="3" t="s">
        <v>41</v>
      </c>
      <c r="E63" s="3"/>
      <c r="F63" s="3"/>
      <c r="G63" s="3" t="s">
        <v>41</v>
      </c>
      <c r="J63" s="3"/>
      <c r="K63" s="3"/>
      <c r="L63" s="3" t="s">
        <v>41</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45</v>
      </c>
      <c r="B69" s="3"/>
      <c r="C69" s="3"/>
      <c r="E69" s="3" t="s">
        <v>45</v>
      </c>
      <c r="F69" s="3"/>
      <c r="G69" s="3"/>
      <c r="J69" s="3" t="s">
        <v>45</v>
      </c>
      <c r="K69" s="3"/>
      <c r="L69" s="3"/>
    </row>
    <row r="71" spans="1:12" x14ac:dyDescent="0.2">
      <c r="A71" s="1" t="s">
        <v>62</v>
      </c>
      <c r="F71" s="1" t="s">
        <v>63</v>
      </c>
      <c r="K71" s="1" t="s">
        <v>64</v>
      </c>
    </row>
    <row r="72" spans="1:12" x14ac:dyDescent="0.2">
      <c r="A72" s="1" t="s">
        <v>1888</v>
      </c>
      <c r="F72" s="1" t="s">
        <v>65</v>
      </c>
      <c r="K72" s="1" t="s">
        <v>66</v>
      </c>
    </row>
    <row r="73" spans="1:12" x14ac:dyDescent="0.2">
      <c r="F73" s="1" t="s">
        <v>67</v>
      </c>
      <c r="K73" s="1" t="s">
        <v>68</v>
      </c>
    </row>
    <row r="74" spans="1:12" x14ac:dyDescent="0.2">
      <c r="F74" s="1" t="s">
        <v>69</v>
      </c>
    </row>
    <row r="76" spans="1:12" x14ac:dyDescent="0.2">
      <c r="A76" s="3"/>
      <c r="B76" s="3"/>
      <c r="C76" s="3" t="s">
        <v>41</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45</v>
      </c>
      <c r="B82" s="3"/>
      <c r="C82" s="3"/>
    </row>
    <row r="84" spans="1:8" x14ac:dyDescent="0.2">
      <c r="A84" s="1" t="s">
        <v>70</v>
      </c>
    </row>
    <row r="85" spans="1:8" x14ac:dyDescent="0.2">
      <c r="A85" s="1" t="s">
        <v>71</v>
      </c>
    </row>
    <row r="86" spans="1:8" x14ac:dyDescent="0.2">
      <c r="A86" s="1" t="s">
        <v>72</v>
      </c>
    </row>
    <row r="88" spans="1:8" s="4" customFormat="1" x14ac:dyDescent="0.2">
      <c r="A88" s="16" t="s">
        <v>73</v>
      </c>
      <c r="B88" s="16"/>
      <c r="C88" s="16"/>
      <c r="D88" s="16"/>
      <c r="E88" s="16"/>
      <c r="F88" s="16"/>
      <c r="G88" s="16"/>
      <c r="H88" s="16"/>
    </row>
    <row r="89" spans="1:8" s="4" customFormat="1" x14ac:dyDescent="0.2">
      <c r="A89" s="1" t="s">
        <v>74</v>
      </c>
      <c r="B89" s="1"/>
      <c r="C89" s="1"/>
      <c r="D89" s="1"/>
      <c r="E89" s="1"/>
      <c r="F89" s="1"/>
      <c r="G89" s="1"/>
      <c r="H89" s="1"/>
    </row>
    <row r="90" spans="1:8" s="4" customFormat="1" x14ac:dyDescent="0.2">
      <c r="A90" s="1" t="s">
        <v>75</v>
      </c>
      <c r="B90" s="1"/>
      <c r="C90" s="1"/>
      <c r="D90" s="1"/>
      <c r="E90" s="1"/>
      <c r="F90" s="1"/>
      <c r="G90" s="1"/>
      <c r="H90" s="1"/>
    </row>
    <row r="91" spans="1:8" x14ac:dyDescent="0.2">
      <c r="A91" s="1" t="s">
        <v>76</v>
      </c>
      <c r="E91" s="1" t="s">
        <v>77</v>
      </c>
      <c r="F91" s="1" t="s">
        <v>78</v>
      </c>
    </row>
    <row r="92" spans="1:8" x14ac:dyDescent="0.2">
      <c r="A92" s="1" t="s">
        <v>79</v>
      </c>
      <c r="E92" s="1" t="s">
        <v>80</v>
      </c>
      <c r="F92" s="1" t="s">
        <v>81</v>
      </c>
    </row>
    <row r="93" spans="1:8" x14ac:dyDescent="0.2">
      <c r="A93" s="1" t="s">
        <v>82</v>
      </c>
      <c r="E93" s="1" t="s">
        <v>83</v>
      </c>
      <c r="F93" s="1" t="s">
        <v>84</v>
      </c>
    </row>
    <row r="94" spans="1:8" x14ac:dyDescent="0.2">
      <c r="A94" s="1" t="s">
        <v>85</v>
      </c>
      <c r="E94" s="1" t="s">
        <v>86</v>
      </c>
      <c r="F94" s="1" t="s">
        <v>87</v>
      </c>
    </row>
    <row r="95" spans="1:8" x14ac:dyDescent="0.2">
      <c r="A95" s="1" t="s">
        <v>88</v>
      </c>
      <c r="E95" s="1" t="s">
        <v>89</v>
      </c>
      <c r="F95" s="1" t="s">
        <v>90</v>
      </c>
    </row>
    <row r="96" spans="1:8" x14ac:dyDescent="0.2">
      <c r="A96" s="1" t="s">
        <v>91</v>
      </c>
      <c r="E96" s="1" t="s">
        <v>92</v>
      </c>
      <c r="F96" s="1" t="s">
        <v>93</v>
      </c>
    </row>
    <row r="98" spans="1:8" x14ac:dyDescent="0.2">
      <c r="A98" s="1" t="s">
        <v>94</v>
      </c>
    </row>
    <row r="99" spans="1:8" x14ac:dyDescent="0.2">
      <c r="A99" s="1" t="s">
        <v>95</v>
      </c>
    </row>
    <row r="100" spans="1:8" x14ac:dyDescent="0.2">
      <c r="A100" s="3" t="s">
        <v>42</v>
      </c>
      <c r="B100" s="1" t="s">
        <v>96</v>
      </c>
    </row>
    <row r="101" spans="1:8" x14ac:dyDescent="0.2">
      <c r="A101" s="3" t="s">
        <v>97</v>
      </c>
      <c r="B101" s="1" t="s">
        <v>98</v>
      </c>
    </row>
    <row r="102" spans="1:8" x14ac:dyDescent="0.2">
      <c r="A102" s="3" t="s">
        <v>47</v>
      </c>
      <c r="B102" s="1" t="s">
        <v>99</v>
      </c>
    </row>
    <row r="103" spans="1:8" x14ac:dyDescent="0.2">
      <c r="A103" s="3" t="s">
        <v>100</v>
      </c>
      <c r="B103" s="1" t="s">
        <v>101</v>
      </c>
    </row>
    <row r="104" spans="1:8" x14ac:dyDescent="0.2">
      <c r="A104" s="3" t="s">
        <v>102</v>
      </c>
      <c r="B104" s="1" t="s">
        <v>103</v>
      </c>
    </row>
    <row r="105" spans="1:8" x14ac:dyDescent="0.2">
      <c r="A105" s="3" t="s">
        <v>104</v>
      </c>
      <c r="B105" s="1" t="s">
        <v>105</v>
      </c>
    </row>
    <row r="107" spans="1:8" x14ac:dyDescent="0.2">
      <c r="A107" s="16" t="s">
        <v>106</v>
      </c>
      <c r="B107" s="2"/>
      <c r="C107" s="2"/>
      <c r="D107" s="2"/>
      <c r="E107" s="2"/>
      <c r="F107" s="2"/>
      <c r="G107" s="2"/>
      <c r="H107" s="2"/>
    </row>
    <row r="108" spans="1:8" x14ac:dyDescent="0.2">
      <c r="A108" s="1" t="s">
        <v>107</v>
      </c>
    </row>
    <row r="109" spans="1:8" x14ac:dyDescent="0.2">
      <c r="H109" s="3"/>
    </row>
    <row r="110" spans="1:8" x14ac:dyDescent="0.2">
      <c r="A110" s="1" t="s">
        <v>108</v>
      </c>
      <c r="H110" s="3"/>
    </row>
    <row r="112" spans="1:8" x14ac:dyDescent="0.2">
      <c r="A112" s="15" t="s">
        <v>110</v>
      </c>
      <c r="B112" s="15" t="s">
        <v>111</v>
      </c>
      <c r="C112" s="15" t="s">
        <v>112</v>
      </c>
    </row>
    <row r="113" spans="1:6" x14ac:dyDescent="0.2">
      <c r="A113" s="15" t="s">
        <v>113</v>
      </c>
      <c r="B113" s="15">
        <v>0</v>
      </c>
      <c r="C113" s="15">
        <v>150</v>
      </c>
    </row>
    <row r="114" spans="1:6" x14ac:dyDescent="0.2">
      <c r="A114" s="15" t="s">
        <v>114</v>
      </c>
      <c r="B114" s="15">
        <v>100</v>
      </c>
      <c r="C114" s="15">
        <v>100</v>
      </c>
    </row>
    <row r="115" spans="1:6" x14ac:dyDescent="0.2">
      <c r="A115" s="15" t="s">
        <v>115</v>
      </c>
      <c r="B115" s="15">
        <v>160</v>
      </c>
      <c r="C115" s="15">
        <v>40</v>
      </c>
    </row>
    <row r="116" spans="1:6" x14ac:dyDescent="0.2">
      <c r="A116" s="15" t="s">
        <v>116</v>
      </c>
      <c r="B116" s="15">
        <v>170</v>
      </c>
      <c r="C116" s="15">
        <v>0</v>
      </c>
    </row>
    <row r="118" spans="1:6" x14ac:dyDescent="0.2">
      <c r="A118" s="1" t="s">
        <v>117</v>
      </c>
    </row>
    <row r="119" spans="1:6" x14ac:dyDescent="0.2">
      <c r="A119" s="1" t="s">
        <v>118</v>
      </c>
      <c r="E119" s="18"/>
    </row>
    <row r="120" spans="1:6" x14ac:dyDescent="0.2">
      <c r="A120" s="1" t="s">
        <v>120</v>
      </c>
    </row>
    <row r="121" spans="1:6" x14ac:dyDescent="0.2">
      <c r="A121" s="1" t="s">
        <v>121</v>
      </c>
    </row>
    <row r="122" spans="1:6" x14ac:dyDescent="0.2">
      <c r="A122" s="1" t="s">
        <v>130</v>
      </c>
    </row>
    <row r="123" spans="1:6" x14ac:dyDescent="0.2">
      <c r="A123" s="1" t="s">
        <v>122</v>
      </c>
    </row>
    <row r="124" spans="1:6" x14ac:dyDescent="0.2">
      <c r="A124" s="1" t="s">
        <v>1889</v>
      </c>
      <c r="F124" s="1" t="s">
        <v>1891</v>
      </c>
    </row>
    <row r="125" spans="1:6" x14ac:dyDescent="0.2">
      <c r="A125" s="1" t="s">
        <v>123</v>
      </c>
    </row>
    <row r="126" spans="1:6" x14ac:dyDescent="0.2">
      <c r="A126" s="1" t="s">
        <v>1890</v>
      </c>
      <c r="F126" s="1" t="s">
        <v>1892</v>
      </c>
    </row>
    <row r="127" spans="1:6" x14ac:dyDescent="0.2">
      <c r="A127" s="1" t="s">
        <v>125</v>
      </c>
      <c r="F127" s="1" t="s">
        <v>1893</v>
      </c>
    </row>
    <row r="128" spans="1:6" x14ac:dyDescent="0.2">
      <c r="A128" s="1" t="s">
        <v>126</v>
      </c>
    </row>
    <row r="129" spans="1:6" x14ac:dyDescent="0.2">
      <c r="F129" s="1" t="s">
        <v>1894</v>
      </c>
    </row>
    <row r="131" spans="1:6" x14ac:dyDescent="0.2">
      <c r="F131" s="1" t="s">
        <v>1895</v>
      </c>
    </row>
    <row r="132" spans="1:6" x14ac:dyDescent="0.2">
      <c r="A132" s="1" t="s">
        <v>120</v>
      </c>
    </row>
    <row r="133" spans="1:6" x14ac:dyDescent="0.2">
      <c r="A133" s="1" t="s">
        <v>127</v>
      </c>
    </row>
    <row r="134" spans="1:6" x14ac:dyDescent="0.2">
      <c r="A134" s="1" t="s">
        <v>128</v>
      </c>
    </row>
    <row r="135" spans="1:6" x14ac:dyDescent="0.2">
      <c r="D135" s="3" t="s">
        <v>41</v>
      </c>
    </row>
    <row r="136" spans="1:6" x14ac:dyDescent="0.2">
      <c r="D136" s="3" t="s">
        <v>109</v>
      </c>
    </row>
    <row r="145" spans="1:4" x14ac:dyDescent="0.2">
      <c r="A145" s="18" t="s">
        <v>119</v>
      </c>
    </row>
    <row r="148" spans="1:4" x14ac:dyDescent="0.2">
      <c r="A148" s="1" t="s">
        <v>121</v>
      </c>
    </row>
    <row r="149" spans="1:4" x14ac:dyDescent="0.2">
      <c r="A149" s="1" t="s">
        <v>129</v>
      </c>
    </row>
    <row r="150" spans="1:4" x14ac:dyDescent="0.2">
      <c r="D150" s="3" t="s">
        <v>41</v>
      </c>
    </row>
    <row r="151" spans="1:4" x14ac:dyDescent="0.2">
      <c r="D151" s="3" t="s">
        <v>109</v>
      </c>
    </row>
    <row r="160" spans="1:4" x14ac:dyDescent="0.2">
      <c r="A160" s="18" t="s">
        <v>119</v>
      </c>
    </row>
    <row r="163" spans="1:10" x14ac:dyDescent="0.2">
      <c r="A163" s="1" t="s">
        <v>130</v>
      </c>
    </row>
    <row r="164" spans="1:10" x14ac:dyDescent="0.2">
      <c r="A164" s="1" t="s">
        <v>131</v>
      </c>
    </row>
    <row r="165" spans="1:10" x14ac:dyDescent="0.2">
      <c r="F165" s="1" t="s">
        <v>132</v>
      </c>
      <c r="J165" s="1" t="s">
        <v>133</v>
      </c>
    </row>
    <row r="166" spans="1:10" x14ac:dyDescent="0.2">
      <c r="D166" s="3" t="s">
        <v>41</v>
      </c>
      <c r="F166" s="1" t="s">
        <v>134</v>
      </c>
      <c r="J166" s="1" t="s">
        <v>135</v>
      </c>
    </row>
    <row r="167" spans="1:10" x14ac:dyDescent="0.2">
      <c r="D167" s="3" t="s">
        <v>109</v>
      </c>
    </row>
    <row r="168" spans="1:10" x14ac:dyDescent="0.2">
      <c r="F168" s="1" t="s">
        <v>136</v>
      </c>
    </row>
    <row r="169" spans="1:10" x14ac:dyDescent="0.2">
      <c r="J169" s="1" t="s">
        <v>137</v>
      </c>
    </row>
    <row r="173" spans="1:10" x14ac:dyDescent="0.2">
      <c r="F173" s="1" t="s">
        <v>138</v>
      </c>
    </row>
    <row r="174" spans="1:10" x14ac:dyDescent="0.2">
      <c r="F174" s="1" t="s">
        <v>139</v>
      </c>
    </row>
    <row r="175" spans="1:10" x14ac:dyDescent="0.2">
      <c r="F175" s="1" t="s">
        <v>140</v>
      </c>
    </row>
    <row r="176" spans="1:10" x14ac:dyDescent="0.2">
      <c r="A176" s="18" t="s">
        <v>119</v>
      </c>
      <c r="F176" s="1" t="s">
        <v>141</v>
      </c>
    </row>
    <row r="177" spans="1:7" x14ac:dyDescent="0.2">
      <c r="F177" s="1" t="s">
        <v>142</v>
      </c>
    </row>
    <row r="179" spans="1:7" x14ac:dyDescent="0.2">
      <c r="A179" s="1" t="s">
        <v>143</v>
      </c>
    </row>
    <row r="180" spans="1:7" x14ac:dyDescent="0.2">
      <c r="A180" s="1" t="s">
        <v>144</v>
      </c>
    </row>
    <row r="182" spans="1:7" x14ac:dyDescent="0.2">
      <c r="E182" s="349">
        <f>110/160</f>
        <v>0.6875</v>
      </c>
    </row>
    <row r="183" spans="1:7" x14ac:dyDescent="0.2">
      <c r="E183" s="349"/>
    </row>
    <row r="185" spans="1:7" x14ac:dyDescent="0.2">
      <c r="A185" s="1" t="s">
        <v>145</v>
      </c>
    </row>
    <row r="187" spans="1:7" x14ac:dyDescent="0.2">
      <c r="G187" s="1" t="s">
        <v>146</v>
      </c>
    </row>
    <row r="189" spans="1:7" x14ac:dyDescent="0.2">
      <c r="C189" s="19">
        <v>0.5</v>
      </c>
      <c r="G189" s="1" t="s">
        <v>147</v>
      </c>
    </row>
    <row r="191" spans="1:7" x14ac:dyDescent="0.2">
      <c r="A191" s="1" t="s">
        <v>124</v>
      </c>
    </row>
    <row r="192" spans="1:7" x14ac:dyDescent="0.2">
      <c r="A192" s="1" t="s">
        <v>148</v>
      </c>
    </row>
    <row r="193" spans="1:9" x14ac:dyDescent="0.2">
      <c r="A193" s="1" t="s">
        <v>149</v>
      </c>
    </row>
    <row r="194" spans="1:9" x14ac:dyDescent="0.2">
      <c r="A194" s="1" t="s">
        <v>150</v>
      </c>
    </row>
    <row r="196" spans="1:9" x14ac:dyDescent="0.2">
      <c r="D196" s="3" t="s">
        <v>109</v>
      </c>
    </row>
    <row r="197" spans="1:9" x14ac:dyDescent="0.2">
      <c r="F197" s="1" t="s">
        <v>151</v>
      </c>
    </row>
    <row r="198" spans="1:9" x14ac:dyDescent="0.2">
      <c r="F198" s="1" t="s">
        <v>152</v>
      </c>
    </row>
    <row r="200" spans="1:9" x14ac:dyDescent="0.2">
      <c r="H200" s="1" t="s">
        <v>153</v>
      </c>
    </row>
    <row r="202" spans="1:9" x14ac:dyDescent="0.2">
      <c r="F202" s="1" t="s">
        <v>154</v>
      </c>
    </row>
    <row r="203" spans="1:9" x14ac:dyDescent="0.2">
      <c r="G203" s="1">
        <v>70</v>
      </c>
      <c r="H203" s="1" t="s">
        <v>155</v>
      </c>
    </row>
    <row r="205" spans="1:9" x14ac:dyDescent="0.2">
      <c r="A205" s="18" t="s">
        <v>119</v>
      </c>
      <c r="F205" s="16" t="s">
        <v>156</v>
      </c>
      <c r="G205" s="16"/>
      <c r="H205" s="16"/>
      <c r="I205" s="16"/>
    </row>
    <row r="206" spans="1:9" x14ac:dyDescent="0.2">
      <c r="F206" s="16" t="s">
        <v>157</v>
      </c>
      <c r="G206" s="16"/>
      <c r="H206" s="16"/>
      <c r="I206" s="16"/>
    </row>
    <row r="209" spans="1:7" x14ac:dyDescent="0.2">
      <c r="A209" s="1" t="s">
        <v>158</v>
      </c>
    </row>
    <row r="210" spans="1:7" x14ac:dyDescent="0.2">
      <c r="A210" s="1" t="s">
        <v>159</v>
      </c>
    </row>
    <row r="212" spans="1:7" x14ac:dyDescent="0.2">
      <c r="E212" s="19">
        <v>0.7</v>
      </c>
    </row>
    <row r="214" spans="1:7" x14ac:dyDescent="0.2">
      <c r="A214" s="1" t="s">
        <v>126</v>
      </c>
    </row>
    <row r="215" spans="1:7" x14ac:dyDescent="0.2">
      <c r="A215" s="1" t="s">
        <v>160</v>
      </c>
    </row>
    <row r="216" spans="1:7" x14ac:dyDescent="0.2">
      <c r="A216" s="1" t="s">
        <v>161</v>
      </c>
    </row>
    <row r="217" spans="1:7" x14ac:dyDescent="0.2">
      <c r="A217" s="1" t="s">
        <v>162</v>
      </c>
    </row>
    <row r="218" spans="1:7" x14ac:dyDescent="0.2">
      <c r="A218" s="1" t="s">
        <v>163</v>
      </c>
    </row>
    <row r="221" spans="1:7" x14ac:dyDescent="0.2">
      <c r="E221" s="3" t="s">
        <v>109</v>
      </c>
    </row>
    <row r="222" spans="1:7" x14ac:dyDescent="0.2">
      <c r="G222" s="1" t="s">
        <v>164</v>
      </c>
    </row>
    <row r="226" spans="1:9" x14ac:dyDescent="0.2">
      <c r="G226" s="1" t="s">
        <v>165</v>
      </c>
    </row>
    <row r="230" spans="1:9" x14ac:dyDescent="0.2">
      <c r="B230" s="18" t="s">
        <v>119</v>
      </c>
      <c r="G230" s="1" t="s">
        <v>166</v>
      </c>
    </row>
    <row r="231" spans="1:9" x14ac:dyDescent="0.2">
      <c r="G231" s="1" t="s">
        <v>167</v>
      </c>
    </row>
    <row r="232" spans="1:9" x14ac:dyDescent="0.2">
      <c r="G232" s="1" t="s">
        <v>168</v>
      </c>
    </row>
    <row r="234" spans="1:9" x14ac:dyDescent="0.2">
      <c r="G234" s="16" t="s">
        <v>169</v>
      </c>
      <c r="H234" s="16"/>
      <c r="I234" s="16"/>
    </row>
    <row r="235" spans="1:9" x14ac:dyDescent="0.2">
      <c r="G235" s="4"/>
      <c r="H235" s="4"/>
      <c r="I235" s="4"/>
    </row>
    <row r="236" spans="1:9" x14ac:dyDescent="0.2">
      <c r="A236" s="16" t="s">
        <v>1896</v>
      </c>
      <c r="B236" s="2"/>
      <c r="C236" s="2"/>
      <c r="D236" s="2"/>
      <c r="E236" s="2"/>
      <c r="F236" s="2"/>
      <c r="G236" s="2"/>
      <c r="H236" s="2"/>
    </row>
    <row r="239" spans="1:9" x14ac:dyDescent="0.2">
      <c r="I239" s="4" t="s">
        <v>170</v>
      </c>
    </row>
    <row r="240" spans="1:9" x14ac:dyDescent="0.2">
      <c r="I240" s="4" t="s">
        <v>171</v>
      </c>
    </row>
    <row r="242" spans="9:12" x14ac:dyDescent="0.2">
      <c r="L242" s="3" t="s">
        <v>172</v>
      </c>
    </row>
    <row r="243" spans="9:12" x14ac:dyDescent="0.2">
      <c r="L243" s="3" t="s">
        <v>41</v>
      </c>
    </row>
    <row r="256" spans="9:12" x14ac:dyDescent="0.2">
      <c r="I256" s="1" t="s">
        <v>173</v>
      </c>
    </row>
    <row r="257" spans="1:14" x14ac:dyDescent="0.2">
      <c r="I257" s="17" t="s">
        <v>45</v>
      </c>
    </row>
    <row r="259" spans="1:14" x14ac:dyDescent="0.2">
      <c r="I259" s="1" t="s">
        <v>76</v>
      </c>
      <c r="M259" s="1" t="s">
        <v>77</v>
      </c>
      <c r="N259" s="1" t="s">
        <v>78</v>
      </c>
    </row>
    <row r="260" spans="1:14" x14ac:dyDescent="0.2">
      <c r="I260" s="1" t="s">
        <v>79</v>
      </c>
      <c r="M260" s="1" t="s">
        <v>80</v>
      </c>
      <c r="N260" s="1" t="s">
        <v>81</v>
      </c>
    </row>
    <row r="261" spans="1:14" x14ac:dyDescent="0.2">
      <c r="I261" s="1" t="s">
        <v>82</v>
      </c>
      <c r="M261" s="1" t="s">
        <v>83</v>
      </c>
      <c r="N261" s="1" t="s">
        <v>84</v>
      </c>
    </row>
    <row r="262" spans="1:14" x14ac:dyDescent="0.2">
      <c r="I262" s="1" t="s">
        <v>85</v>
      </c>
      <c r="M262" s="1" t="s">
        <v>86</v>
      </c>
      <c r="N262" s="1" t="s">
        <v>87</v>
      </c>
    </row>
    <row r="263" spans="1:14" x14ac:dyDescent="0.2">
      <c r="I263" s="1" t="s">
        <v>88</v>
      </c>
      <c r="M263" s="1" t="s">
        <v>89</v>
      </c>
      <c r="N263" s="1" t="s">
        <v>90</v>
      </c>
    </row>
    <row r="264" spans="1:14" x14ac:dyDescent="0.2">
      <c r="I264" s="1" t="s">
        <v>91</v>
      </c>
      <c r="M264" s="1" t="s">
        <v>92</v>
      </c>
      <c r="N264" s="1" t="s">
        <v>93</v>
      </c>
    </row>
    <row r="265" spans="1:14" ht="51" x14ac:dyDescent="0.2">
      <c r="B265" s="15" t="s">
        <v>174</v>
      </c>
      <c r="C265" s="15" t="s">
        <v>175</v>
      </c>
      <c r="D265" s="20" t="s">
        <v>176</v>
      </c>
      <c r="E265" s="20" t="s">
        <v>177</v>
      </c>
    </row>
    <row r="266" spans="1:14" x14ac:dyDescent="0.2">
      <c r="B266" s="15" t="s">
        <v>178</v>
      </c>
      <c r="C266" s="15" t="s">
        <v>113</v>
      </c>
      <c r="D266" s="15">
        <f>140-0</f>
        <v>140</v>
      </c>
      <c r="E266" s="15">
        <f>D266/200</f>
        <v>0.7</v>
      </c>
    </row>
    <row r="267" spans="1:14" x14ac:dyDescent="0.2">
      <c r="B267" s="15" t="s">
        <v>178</v>
      </c>
      <c r="C267" s="15" t="s">
        <v>115</v>
      </c>
      <c r="D267" s="15">
        <f>140-80</f>
        <v>60</v>
      </c>
      <c r="E267" s="15">
        <f>D267/150</f>
        <v>0.4</v>
      </c>
    </row>
    <row r="268" spans="1:14" x14ac:dyDescent="0.2">
      <c r="B268" s="15" t="s">
        <v>178</v>
      </c>
      <c r="C268" s="15" t="s">
        <v>116</v>
      </c>
      <c r="D268" s="15">
        <f>140-110</f>
        <v>30</v>
      </c>
      <c r="E268" s="21">
        <f>D268/110</f>
        <v>0.27272727272727271</v>
      </c>
    </row>
    <row r="269" spans="1:14" x14ac:dyDescent="0.2">
      <c r="B269" s="15" t="s">
        <v>178</v>
      </c>
      <c r="C269" s="15" t="s">
        <v>179</v>
      </c>
      <c r="D269" s="15">
        <f>140-140</f>
        <v>0</v>
      </c>
      <c r="E269" s="15" t="s">
        <v>180</v>
      </c>
    </row>
    <row r="271" spans="1:14" x14ac:dyDescent="0.2">
      <c r="B271" s="1" t="s">
        <v>181</v>
      </c>
    </row>
    <row r="272" spans="1:14" x14ac:dyDescent="0.2">
      <c r="A272" s="1" t="s">
        <v>182</v>
      </c>
      <c r="B272" s="1" t="s">
        <v>183</v>
      </c>
    </row>
    <row r="273" spans="1:7" x14ac:dyDescent="0.2">
      <c r="B273" s="1" t="s">
        <v>184</v>
      </c>
    </row>
    <row r="274" spans="1:7" x14ac:dyDescent="0.2">
      <c r="B274" s="1" t="s">
        <v>185</v>
      </c>
    </row>
    <row r="275" spans="1:7" x14ac:dyDescent="0.2">
      <c r="B275" s="1" t="s">
        <v>186</v>
      </c>
    </row>
    <row r="276" spans="1:7" x14ac:dyDescent="0.2">
      <c r="B276" s="1" t="s">
        <v>187</v>
      </c>
    </row>
    <row r="277" spans="1:7" x14ac:dyDescent="0.2">
      <c r="A277" s="1" t="s">
        <v>188</v>
      </c>
      <c r="B277" s="1" t="s">
        <v>189</v>
      </c>
    </row>
    <row r="278" spans="1:7" x14ac:dyDescent="0.2">
      <c r="B278" s="1" t="s">
        <v>190</v>
      </c>
      <c r="G278" s="1" t="s">
        <v>191</v>
      </c>
    </row>
    <row r="279" spans="1:7" x14ac:dyDescent="0.2">
      <c r="B279" s="1" t="s">
        <v>192</v>
      </c>
      <c r="G279" s="1" t="s">
        <v>193</v>
      </c>
    </row>
    <row r="281" spans="1:7" x14ac:dyDescent="0.2">
      <c r="A281" s="16" t="s">
        <v>194</v>
      </c>
      <c r="B281" s="16"/>
      <c r="C281" s="2"/>
    </row>
    <row r="282" spans="1:7" ht="51" x14ac:dyDescent="0.2">
      <c r="B282" s="15" t="s">
        <v>174</v>
      </c>
      <c r="C282" s="15" t="s">
        <v>175</v>
      </c>
      <c r="D282" s="20" t="s">
        <v>195</v>
      </c>
      <c r="E282" s="20" t="s">
        <v>1929</v>
      </c>
      <c r="F282" s="20" t="s">
        <v>196</v>
      </c>
    </row>
    <row r="283" spans="1:7" x14ac:dyDescent="0.2">
      <c r="B283" s="15" t="s">
        <v>197</v>
      </c>
      <c r="C283" s="15" t="s">
        <v>113</v>
      </c>
      <c r="D283" s="15">
        <f>200-200</f>
        <v>0</v>
      </c>
      <c r="E283" s="15">
        <v>0</v>
      </c>
      <c r="F283" s="15" t="s">
        <v>180</v>
      </c>
    </row>
    <row r="284" spans="1:7" x14ac:dyDescent="0.2">
      <c r="B284" s="15" t="s">
        <v>197</v>
      </c>
      <c r="C284" s="15" t="s">
        <v>115</v>
      </c>
      <c r="D284" s="15">
        <f>200-150</f>
        <v>50</v>
      </c>
      <c r="E284" s="15">
        <v>80</v>
      </c>
      <c r="F284" s="15">
        <f>D284/80</f>
        <v>0.625</v>
      </c>
    </row>
    <row r="285" spans="1:7" x14ac:dyDescent="0.2">
      <c r="B285" s="15" t="s">
        <v>197</v>
      </c>
      <c r="C285" s="15" t="s">
        <v>116</v>
      </c>
      <c r="D285" s="15">
        <f>200-110</f>
        <v>90</v>
      </c>
      <c r="E285" s="15">
        <v>110</v>
      </c>
      <c r="F285" s="24">
        <f>D285/110</f>
        <v>0.81818181818181823</v>
      </c>
    </row>
    <row r="286" spans="1:7" x14ac:dyDescent="0.2">
      <c r="B286" s="15" t="s">
        <v>197</v>
      </c>
      <c r="C286" s="15" t="s">
        <v>179</v>
      </c>
      <c r="D286" s="15">
        <f>200-0</f>
        <v>200</v>
      </c>
      <c r="E286" s="15">
        <v>140</v>
      </c>
      <c r="F286" s="24">
        <f>D286/140</f>
        <v>1.4285714285714286</v>
      </c>
    </row>
    <row r="288" spans="1:7" x14ac:dyDescent="0.2">
      <c r="A288" s="1" t="s">
        <v>198</v>
      </c>
    </row>
    <row r="290" spans="1:8" x14ac:dyDescent="0.2">
      <c r="A290" s="16" t="s">
        <v>199</v>
      </c>
      <c r="B290" s="2"/>
      <c r="C290" s="2"/>
      <c r="D290" s="2"/>
      <c r="E290" s="2"/>
      <c r="F290" s="2"/>
      <c r="G290" s="2"/>
      <c r="H290" s="2"/>
    </row>
    <row r="291" spans="1:8" x14ac:dyDescent="0.2">
      <c r="A291" s="1" t="s">
        <v>200</v>
      </c>
    </row>
    <row r="292" spans="1:8" x14ac:dyDescent="0.2">
      <c r="A292" s="1" t="s">
        <v>201</v>
      </c>
    </row>
    <row r="293" spans="1:8" x14ac:dyDescent="0.2">
      <c r="A293" s="1" t="s">
        <v>202</v>
      </c>
    </row>
    <row r="295" spans="1:8" x14ac:dyDescent="0.2">
      <c r="A295" s="4" t="s">
        <v>203</v>
      </c>
    </row>
    <row r="296" spans="1:8" x14ac:dyDescent="0.2">
      <c r="A296" s="4" t="s">
        <v>204</v>
      </c>
    </row>
    <row r="298" spans="1:8" x14ac:dyDescent="0.2">
      <c r="A298" s="16" t="s">
        <v>1899</v>
      </c>
      <c r="B298" s="2"/>
      <c r="C298" s="2"/>
      <c r="D298" s="2"/>
      <c r="E298" s="2"/>
      <c r="F298" s="2"/>
      <c r="G298" s="2"/>
      <c r="H298" s="2"/>
    </row>
    <row r="300" spans="1:8" x14ac:dyDescent="0.2">
      <c r="A300" s="238" t="s">
        <v>220</v>
      </c>
      <c r="B300" s="238"/>
      <c r="C300" s="238"/>
      <c r="D300" s="238"/>
      <c r="E300" s="238"/>
      <c r="F300" s="238" t="s">
        <v>1909</v>
      </c>
      <c r="G300" s="238"/>
      <c r="H300" s="238"/>
    </row>
    <row r="301" spans="1:8" x14ac:dyDescent="0.2">
      <c r="A301" s="1" t="s">
        <v>1900</v>
      </c>
    </row>
    <row r="302" spans="1:8" x14ac:dyDescent="0.2">
      <c r="A302" s="1" t="s">
        <v>1901</v>
      </c>
    </row>
    <row r="303" spans="1:8" x14ac:dyDescent="0.2">
      <c r="A303" s="1" t="s">
        <v>1902</v>
      </c>
    </row>
    <row r="304" spans="1:8" x14ac:dyDescent="0.2">
      <c r="A304" s="1" t="s">
        <v>1903</v>
      </c>
    </row>
    <row r="305" spans="1:12" x14ac:dyDescent="0.2">
      <c r="A305" s="1" t="s">
        <v>1904</v>
      </c>
    </row>
    <row r="306" spans="1:12" x14ac:dyDescent="0.2">
      <c r="A306" s="1" t="s">
        <v>1905</v>
      </c>
    </row>
    <row r="308" spans="1:12" x14ac:dyDescent="0.2">
      <c r="A308" s="238" t="s">
        <v>1391</v>
      </c>
      <c r="B308" s="238"/>
      <c r="C308" s="238"/>
      <c r="D308" s="238"/>
      <c r="E308" s="238"/>
      <c r="F308" s="238" t="s">
        <v>1910</v>
      </c>
      <c r="G308" s="238"/>
      <c r="H308" s="238"/>
      <c r="J308" s="1" t="s">
        <v>1933</v>
      </c>
    </row>
    <row r="309" spans="1:12" x14ac:dyDescent="0.2">
      <c r="A309" s="1" t="s">
        <v>1911</v>
      </c>
    </row>
    <row r="311" spans="1:12" x14ac:dyDescent="0.2">
      <c r="A311" s="87" t="s">
        <v>1931</v>
      </c>
      <c r="B311" s="87" t="s">
        <v>1932</v>
      </c>
    </row>
    <row r="312" spans="1:12" x14ac:dyDescent="0.2">
      <c r="A312" s="87">
        <v>0</v>
      </c>
      <c r="B312" s="87">
        <v>40</v>
      </c>
      <c r="J312" s="1" t="s">
        <v>1941</v>
      </c>
    </row>
    <row r="313" spans="1:12" x14ac:dyDescent="0.2">
      <c r="A313" s="87">
        <v>10</v>
      </c>
      <c r="B313" s="87">
        <v>30</v>
      </c>
      <c r="J313" s="1" t="s">
        <v>1936</v>
      </c>
    </row>
    <row r="314" spans="1:12" x14ac:dyDescent="0.2">
      <c r="A314" s="87">
        <v>20</v>
      </c>
      <c r="B314" s="87">
        <v>20</v>
      </c>
      <c r="J314" s="1" t="s">
        <v>1937</v>
      </c>
    </row>
    <row r="315" spans="1:12" x14ac:dyDescent="0.2">
      <c r="A315" s="87">
        <v>30</v>
      </c>
      <c r="B315" s="87">
        <v>0</v>
      </c>
      <c r="L315" s="3" t="s">
        <v>1934</v>
      </c>
    </row>
    <row r="317" spans="1:12" x14ac:dyDescent="0.2">
      <c r="A317" s="1" t="s">
        <v>1030</v>
      </c>
    </row>
    <row r="318" spans="1:12" x14ac:dyDescent="0.2">
      <c r="A318" s="1" t="s">
        <v>1930</v>
      </c>
    </row>
    <row r="319" spans="1:12" x14ac:dyDescent="0.2">
      <c r="A319" s="1" t="s">
        <v>1914</v>
      </c>
      <c r="I319" s="1" t="s">
        <v>1938</v>
      </c>
    </row>
    <row r="320" spans="1:12" x14ac:dyDescent="0.2">
      <c r="A320" s="1" t="s">
        <v>1915</v>
      </c>
      <c r="I320" s="1" t="s">
        <v>1939</v>
      </c>
      <c r="J320" s="1" t="s">
        <v>1935</v>
      </c>
    </row>
    <row r="321" spans="1:10" x14ac:dyDescent="0.2">
      <c r="A321" s="1" t="s">
        <v>1916</v>
      </c>
      <c r="I321" s="1" t="s">
        <v>1940</v>
      </c>
    </row>
    <row r="322" spans="1:10" x14ac:dyDescent="0.2">
      <c r="A322" s="1" t="s">
        <v>1917</v>
      </c>
    </row>
    <row r="323" spans="1:10" x14ac:dyDescent="0.2">
      <c r="J323" s="1" t="s">
        <v>1942</v>
      </c>
    </row>
    <row r="325" spans="1:10" x14ac:dyDescent="0.2">
      <c r="J325" s="1" t="s">
        <v>1947</v>
      </c>
    </row>
    <row r="326" spans="1:10" x14ac:dyDescent="0.2">
      <c r="J326" s="1" t="s">
        <v>1943</v>
      </c>
    </row>
    <row r="327" spans="1:10" x14ac:dyDescent="0.2">
      <c r="J327" s="1" t="s">
        <v>1944</v>
      </c>
    </row>
    <row r="328" spans="1:10" x14ac:dyDescent="0.2">
      <c r="J328" s="1" t="s">
        <v>1945</v>
      </c>
    </row>
    <row r="329" spans="1:10" x14ac:dyDescent="0.2">
      <c r="J329" s="1" t="s">
        <v>1946</v>
      </c>
    </row>
    <row r="331" spans="1:10" x14ac:dyDescent="0.2">
      <c r="A331" s="238" t="s">
        <v>1405</v>
      </c>
      <c r="B331" s="238"/>
      <c r="C331" s="238"/>
      <c r="D331" s="238"/>
      <c r="E331" s="238"/>
      <c r="F331" s="238" t="s">
        <v>1918</v>
      </c>
      <c r="G331" s="238"/>
      <c r="H331" s="238"/>
    </row>
    <row r="332" spans="1:10" x14ac:dyDescent="0.2">
      <c r="A332" s="1" t="s">
        <v>1911</v>
      </c>
    </row>
    <row r="334" spans="1:10" x14ac:dyDescent="0.2">
      <c r="A334" s="87" t="s">
        <v>1912</v>
      </c>
      <c r="B334" s="87" t="s">
        <v>1913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1030</v>
      </c>
    </row>
    <row r="341" spans="1:8" x14ac:dyDescent="0.2">
      <c r="A341" s="1" t="s">
        <v>1919</v>
      </c>
    </row>
    <row r="342" spans="1:8" x14ac:dyDescent="0.2">
      <c r="A342" s="1" t="s">
        <v>1920</v>
      </c>
    </row>
    <row r="343" spans="1:8" x14ac:dyDescent="0.2">
      <c r="A343" s="1" t="s">
        <v>1921</v>
      </c>
    </row>
    <row r="344" spans="1:8" x14ac:dyDescent="0.2">
      <c r="A344" s="1" t="s">
        <v>1922</v>
      </c>
    </row>
    <row r="346" spans="1:8" x14ac:dyDescent="0.2">
      <c r="A346" s="238" t="s">
        <v>1423</v>
      </c>
      <c r="B346" s="238"/>
      <c r="C346" s="238"/>
      <c r="D346" s="238"/>
      <c r="E346" s="238"/>
      <c r="F346" s="238" t="s">
        <v>1923</v>
      </c>
      <c r="G346" s="238"/>
      <c r="H346" s="238"/>
    </row>
    <row r="347" spans="1:8" x14ac:dyDescent="0.2">
      <c r="A347" s="1" t="s">
        <v>1911</v>
      </c>
    </row>
    <row r="349" spans="1:8" x14ac:dyDescent="0.2">
      <c r="A349" s="87" t="s">
        <v>1912</v>
      </c>
      <c r="B349" s="87" t="s">
        <v>1913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1030</v>
      </c>
    </row>
    <row r="356" spans="1:2" x14ac:dyDescent="0.2">
      <c r="A356" s="1" t="s">
        <v>1924</v>
      </c>
    </row>
    <row r="357" spans="1:2" x14ac:dyDescent="0.2">
      <c r="A357" s="1" t="s">
        <v>1925</v>
      </c>
    </row>
    <row r="358" spans="1:2" x14ac:dyDescent="0.2">
      <c r="A358" s="1" t="s">
        <v>1926</v>
      </c>
    </row>
    <row r="359" spans="1:2" x14ac:dyDescent="0.2">
      <c r="A359" s="1" t="s">
        <v>1927</v>
      </c>
    </row>
    <row r="372" spans="1:4" x14ac:dyDescent="0.2">
      <c r="A372" s="239" t="s">
        <v>1928</v>
      </c>
      <c r="B372" s="23"/>
      <c r="C372" s="23"/>
      <c r="D372" s="23"/>
    </row>
    <row r="373" spans="1:4" x14ac:dyDescent="0.2">
      <c r="A373" s="87" t="s">
        <v>1906</v>
      </c>
      <c r="B373" s="87" t="s">
        <v>1907</v>
      </c>
    </row>
    <row r="374" spans="1:4" x14ac:dyDescent="0.2">
      <c r="A374" s="87">
        <v>1</v>
      </c>
      <c r="B374" s="87" t="s">
        <v>1908</v>
      </c>
    </row>
    <row r="375" spans="1:4" x14ac:dyDescent="0.2">
      <c r="A375" s="87">
        <v>2</v>
      </c>
      <c r="B375" s="87" t="s">
        <v>227</v>
      </c>
    </row>
    <row r="376" spans="1:4" x14ac:dyDescent="0.2">
      <c r="A376" s="87">
        <v>3</v>
      </c>
      <c r="B376" s="87" t="s">
        <v>225</v>
      </c>
    </row>
    <row r="377" spans="1:4" x14ac:dyDescent="0.2">
      <c r="A377" s="87">
        <v>4</v>
      </c>
      <c r="B377" s="87" t="s">
        <v>225</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205</v>
      </c>
      <c r="B1" s="4"/>
      <c r="C1" s="4"/>
      <c r="D1" s="4"/>
      <c r="E1" s="4"/>
      <c r="F1" s="4"/>
      <c r="G1" s="4"/>
      <c r="H1" s="14">
        <v>45608</v>
      </c>
    </row>
    <row r="3" spans="1:8" x14ac:dyDescent="0.2">
      <c r="A3" s="16" t="s">
        <v>206</v>
      </c>
      <c r="B3" s="16"/>
      <c r="C3" s="16"/>
      <c r="D3" s="16"/>
      <c r="E3" s="16"/>
      <c r="F3" s="16"/>
      <c r="G3" s="16"/>
      <c r="H3" s="16"/>
    </row>
    <row r="4" spans="1:8" x14ac:dyDescent="0.2">
      <c r="A4" s="1" t="s">
        <v>207</v>
      </c>
    </row>
    <row r="5" spans="1:8" x14ac:dyDescent="0.2">
      <c r="A5" s="1" t="s">
        <v>208</v>
      </c>
    </row>
    <row r="6" spans="1:8" x14ac:dyDescent="0.2">
      <c r="A6" s="1" t="s">
        <v>209</v>
      </c>
    </row>
    <row r="7" spans="1:8" x14ac:dyDescent="0.2">
      <c r="A7" s="1" t="s">
        <v>210</v>
      </c>
    </row>
    <row r="9" spans="1:8" x14ac:dyDescent="0.2">
      <c r="A9" s="16" t="s">
        <v>211</v>
      </c>
      <c r="B9" s="16"/>
      <c r="C9" s="16"/>
      <c r="D9" s="16"/>
      <c r="E9" s="16"/>
      <c r="F9" s="16"/>
      <c r="G9" s="16"/>
      <c r="H9" s="16"/>
    </row>
    <row r="10" spans="1:8" x14ac:dyDescent="0.2">
      <c r="A10" s="1" t="s">
        <v>212</v>
      </c>
    </row>
    <row r="11" spans="1:8" x14ac:dyDescent="0.2">
      <c r="A11" s="1" t="s">
        <v>213</v>
      </c>
    </row>
    <row r="12" spans="1:8" x14ac:dyDescent="0.2">
      <c r="A12" s="1" t="s">
        <v>214</v>
      </c>
    </row>
    <row r="14" spans="1:8" x14ac:dyDescent="0.2">
      <c r="A14" s="16" t="s">
        <v>215</v>
      </c>
      <c r="B14" s="16"/>
      <c r="C14" s="16"/>
      <c r="D14" s="16"/>
      <c r="E14" s="16"/>
      <c r="F14" s="16"/>
      <c r="G14" s="16"/>
      <c r="H14" s="16"/>
    </row>
    <row r="15" spans="1:8" x14ac:dyDescent="0.2">
      <c r="A15" s="1" t="s">
        <v>216</v>
      </c>
    </row>
    <row r="16" spans="1:8" x14ac:dyDescent="0.2">
      <c r="A16" s="1" t="s">
        <v>217</v>
      </c>
    </row>
    <row r="17" spans="1:8" x14ac:dyDescent="0.2">
      <c r="A17" s="1" t="s">
        <v>218</v>
      </c>
    </row>
    <row r="18" spans="1:8" x14ac:dyDescent="0.2">
      <c r="A18" s="1" t="s">
        <v>219</v>
      </c>
    </row>
    <row r="20" spans="1:8" x14ac:dyDescent="0.2">
      <c r="A20" s="16" t="s">
        <v>220</v>
      </c>
      <c r="B20" s="16"/>
      <c r="C20" s="16"/>
      <c r="D20" s="16"/>
      <c r="E20" s="16"/>
      <c r="F20" s="16"/>
      <c r="G20" s="16"/>
      <c r="H20" s="16"/>
    </row>
    <row r="21" spans="1:8" x14ac:dyDescent="0.2">
      <c r="A21" s="1" t="s">
        <v>221</v>
      </c>
    </row>
    <row r="23" spans="1:8" x14ac:dyDescent="0.2">
      <c r="A23" s="1" t="s">
        <v>222</v>
      </c>
      <c r="B23" s="1" t="s">
        <v>223</v>
      </c>
      <c r="C23" s="1" t="s">
        <v>224</v>
      </c>
    </row>
    <row r="24" spans="1:8" x14ac:dyDescent="0.2">
      <c r="A24" s="1" t="s">
        <v>225</v>
      </c>
      <c r="B24" s="1">
        <v>2</v>
      </c>
      <c r="C24" s="1">
        <v>4</v>
      </c>
    </row>
    <row r="25" spans="1:8" x14ac:dyDescent="0.2">
      <c r="A25" s="1" t="s">
        <v>226</v>
      </c>
      <c r="B25" s="1">
        <v>4</v>
      </c>
      <c r="C25" s="1">
        <v>4</v>
      </c>
    </row>
    <row r="26" spans="1:8" x14ac:dyDescent="0.2">
      <c r="A26" s="1" t="s">
        <v>227</v>
      </c>
      <c r="B26" s="1">
        <v>3</v>
      </c>
      <c r="C26" s="1">
        <v>1</v>
      </c>
    </row>
    <row r="27" spans="1:8" x14ac:dyDescent="0.2">
      <c r="A27" s="1" t="s">
        <v>197</v>
      </c>
      <c r="B27" s="1">
        <v>2</v>
      </c>
      <c r="C27" s="1">
        <v>8</v>
      </c>
    </row>
    <row r="29" spans="1:8" x14ac:dyDescent="0.2">
      <c r="A29" s="1" t="s">
        <v>228</v>
      </c>
    </row>
    <row r="31" spans="1:8" x14ac:dyDescent="0.2">
      <c r="A31" s="4" t="s">
        <v>229</v>
      </c>
    </row>
    <row r="32" spans="1:8" x14ac:dyDescent="0.2">
      <c r="B32" s="3" t="s">
        <v>41</v>
      </c>
      <c r="C32" s="3" t="s">
        <v>45</v>
      </c>
      <c r="G32" s="1" t="s">
        <v>1948</v>
      </c>
    </row>
    <row r="33" spans="1:7" x14ac:dyDescent="0.2">
      <c r="A33" s="23" t="s">
        <v>222</v>
      </c>
      <c r="B33" s="25" t="s">
        <v>223</v>
      </c>
      <c r="C33" s="25" t="s">
        <v>224</v>
      </c>
    </row>
    <row r="34" spans="1:7" x14ac:dyDescent="0.2">
      <c r="A34" s="1" t="s">
        <v>225</v>
      </c>
      <c r="B34" s="3">
        <v>2</v>
      </c>
      <c r="C34" s="3">
        <v>4</v>
      </c>
    </row>
    <row r="35" spans="1:7" x14ac:dyDescent="0.2">
      <c r="A35" s="1" t="s">
        <v>226</v>
      </c>
      <c r="B35" s="3">
        <v>4</v>
      </c>
      <c r="C35" s="3">
        <v>4</v>
      </c>
    </row>
    <row r="36" spans="1:7" x14ac:dyDescent="0.2">
      <c r="A36" s="1" t="s">
        <v>227</v>
      </c>
      <c r="B36" s="3">
        <v>3</v>
      </c>
      <c r="C36" s="3">
        <v>1</v>
      </c>
    </row>
    <row r="37" spans="1:7" x14ac:dyDescent="0.2">
      <c r="A37" s="1" t="s">
        <v>197</v>
      </c>
      <c r="B37" s="3">
        <v>2</v>
      </c>
      <c r="C37" s="3">
        <v>8</v>
      </c>
    </row>
    <row r="38" spans="1:7" x14ac:dyDescent="0.2">
      <c r="A38" s="1" t="s">
        <v>230</v>
      </c>
      <c r="B38" s="26">
        <f>SUM(B34:B37)</f>
        <v>11</v>
      </c>
      <c r="C38" s="26">
        <f>SUM(C34:C37)</f>
        <v>17</v>
      </c>
      <c r="E38" s="1" t="s">
        <v>1949</v>
      </c>
    </row>
    <row r="39" spans="1:7" x14ac:dyDescent="0.2">
      <c r="B39" s="3" t="s">
        <v>42</v>
      </c>
      <c r="C39" s="3" t="s">
        <v>47</v>
      </c>
    </row>
    <row r="41" spans="1:7" x14ac:dyDescent="0.2">
      <c r="A41" s="4" t="s">
        <v>231</v>
      </c>
    </row>
    <row r="42" spans="1:7" x14ac:dyDescent="0.2">
      <c r="A42" s="1" t="s">
        <v>232</v>
      </c>
    </row>
    <row r="43" spans="1:7" x14ac:dyDescent="0.2">
      <c r="A43" s="1" t="s">
        <v>233</v>
      </c>
    </row>
    <row r="44" spans="1:7" x14ac:dyDescent="0.2">
      <c r="A44" s="1" t="s">
        <v>234</v>
      </c>
    </row>
    <row r="45" spans="1:7" x14ac:dyDescent="0.2">
      <c r="A45" s="1" t="s">
        <v>235</v>
      </c>
    </row>
    <row r="46" spans="1:7" x14ac:dyDescent="0.2">
      <c r="D46" s="243" t="s">
        <v>236</v>
      </c>
      <c r="E46" s="243" t="s">
        <v>236</v>
      </c>
      <c r="G46" s="1" t="s">
        <v>1950</v>
      </c>
    </row>
    <row r="47" spans="1:7" x14ac:dyDescent="0.2">
      <c r="D47" s="243" t="s">
        <v>237</v>
      </c>
      <c r="E47" s="243" t="s">
        <v>238</v>
      </c>
      <c r="G47" s="1" t="s">
        <v>1951</v>
      </c>
    </row>
    <row r="48" spans="1:7" x14ac:dyDescent="0.2">
      <c r="B48" s="3" t="s">
        <v>41</v>
      </c>
      <c r="C48" s="3" t="s">
        <v>45</v>
      </c>
      <c r="D48" s="103" t="s">
        <v>239</v>
      </c>
      <c r="E48" s="103" t="s">
        <v>239</v>
      </c>
      <c r="G48" s="4" t="s">
        <v>1954</v>
      </c>
    </row>
    <row r="49" spans="1:13" x14ac:dyDescent="0.2">
      <c r="A49" s="23" t="s">
        <v>222</v>
      </c>
      <c r="B49" s="25" t="s">
        <v>223</v>
      </c>
      <c r="C49" s="25" t="s">
        <v>224</v>
      </c>
      <c r="D49" s="241" t="s">
        <v>240</v>
      </c>
      <c r="E49" s="241" t="s">
        <v>241</v>
      </c>
      <c r="G49" s="1" t="s">
        <v>1952</v>
      </c>
    </row>
    <row r="50" spans="1:13" x14ac:dyDescent="0.2">
      <c r="A50" s="1" t="s">
        <v>225</v>
      </c>
      <c r="B50" s="3">
        <v>2</v>
      </c>
      <c r="C50" s="3">
        <v>4</v>
      </c>
      <c r="D50" s="242">
        <f>C50/B50</f>
        <v>2</v>
      </c>
      <c r="E50" s="242">
        <f>B50/C50</f>
        <v>0.5</v>
      </c>
      <c r="G50" s="1" t="s">
        <v>1953</v>
      </c>
    </row>
    <row r="51" spans="1:13" x14ac:dyDescent="0.2">
      <c r="A51" s="1" t="s">
        <v>226</v>
      </c>
      <c r="B51" s="3">
        <v>4</v>
      </c>
      <c r="C51" s="3">
        <v>4</v>
      </c>
      <c r="D51" s="242">
        <f>C51/B51</f>
        <v>1</v>
      </c>
      <c r="E51" s="242">
        <f>B51/C51</f>
        <v>1</v>
      </c>
    </row>
    <row r="52" spans="1:13" x14ac:dyDescent="0.2">
      <c r="A52" s="1" t="s">
        <v>227</v>
      </c>
      <c r="B52" s="3">
        <v>3</v>
      </c>
      <c r="C52" s="3">
        <v>1</v>
      </c>
      <c r="D52" s="242">
        <f>C52/B52</f>
        <v>0.33333333333333331</v>
      </c>
      <c r="E52" s="242">
        <f>B52/C52</f>
        <v>3</v>
      </c>
      <c r="G52" s="4" t="s">
        <v>1955</v>
      </c>
    </row>
    <row r="53" spans="1:13" x14ac:dyDescent="0.2">
      <c r="A53" s="1" t="s">
        <v>197</v>
      </c>
      <c r="B53" s="3">
        <v>2</v>
      </c>
      <c r="C53" s="3">
        <v>8</v>
      </c>
      <c r="D53" s="242">
        <f>C53/B53</f>
        <v>4</v>
      </c>
      <c r="E53" s="242">
        <f>B53/C53</f>
        <v>0.25</v>
      </c>
      <c r="G53" s="1" t="s">
        <v>1956</v>
      </c>
    </row>
    <row r="54" spans="1:13" x14ac:dyDescent="0.2">
      <c r="A54" s="1" t="s">
        <v>230</v>
      </c>
      <c r="B54" s="26">
        <f>SUM(B50:B53)</f>
        <v>11</v>
      </c>
      <c r="C54" s="26">
        <f>SUM(C50:C53)</f>
        <v>17</v>
      </c>
      <c r="G54" s="1" t="s">
        <v>1957</v>
      </c>
    </row>
    <row r="55" spans="1:13" x14ac:dyDescent="0.2">
      <c r="B55" s="3" t="s">
        <v>42</v>
      </c>
      <c r="C55" s="3" t="s">
        <v>47</v>
      </c>
      <c r="G55" s="1" t="s">
        <v>1958</v>
      </c>
    </row>
    <row r="56" spans="1:13" x14ac:dyDescent="0.2">
      <c r="G56" s="72" t="s">
        <v>1959</v>
      </c>
      <c r="H56" s="72"/>
      <c r="I56" s="72"/>
    </row>
    <row r="57" spans="1:13" x14ac:dyDescent="0.2">
      <c r="A57" s="4" t="s">
        <v>242</v>
      </c>
    </row>
    <row r="58" spans="1:13" x14ac:dyDescent="0.2">
      <c r="A58" s="1" t="s">
        <v>243</v>
      </c>
      <c r="M58" s="1" t="s">
        <v>223</v>
      </c>
    </row>
    <row r="59" spans="1:13" x14ac:dyDescent="0.2">
      <c r="A59" s="1" t="s">
        <v>244</v>
      </c>
      <c r="M59" s="3" t="s">
        <v>41</v>
      </c>
    </row>
    <row r="61" spans="1:13" x14ac:dyDescent="0.2">
      <c r="D61" s="3" t="s">
        <v>236</v>
      </c>
      <c r="E61" s="3" t="s">
        <v>236</v>
      </c>
      <c r="F61" s="103" t="s">
        <v>245</v>
      </c>
      <c r="G61" s="103" t="s">
        <v>246</v>
      </c>
    </row>
    <row r="62" spans="1:13" x14ac:dyDescent="0.2">
      <c r="D62" s="3" t="s">
        <v>247</v>
      </c>
      <c r="E62" s="3" t="s">
        <v>248</v>
      </c>
      <c r="F62" s="103" t="s">
        <v>1961</v>
      </c>
      <c r="G62" s="103" t="s">
        <v>1960</v>
      </c>
    </row>
    <row r="63" spans="1:13" x14ac:dyDescent="0.2">
      <c r="B63" s="3" t="s">
        <v>41</v>
      </c>
      <c r="C63" s="3" t="s">
        <v>45</v>
      </c>
      <c r="D63" s="3" t="s">
        <v>239</v>
      </c>
      <c r="E63" s="3" t="s">
        <v>239</v>
      </c>
      <c r="F63" s="103" t="s">
        <v>249</v>
      </c>
      <c r="G63" s="103" t="s">
        <v>249</v>
      </c>
    </row>
    <row r="64" spans="1:13" x14ac:dyDescent="0.2">
      <c r="A64" s="23" t="s">
        <v>222</v>
      </c>
      <c r="B64" s="25" t="s">
        <v>223</v>
      </c>
      <c r="C64" s="25" t="s">
        <v>224</v>
      </c>
      <c r="D64" s="25" t="s">
        <v>240</v>
      </c>
      <c r="E64" s="25" t="s">
        <v>241</v>
      </c>
      <c r="F64" s="241" t="s">
        <v>250</v>
      </c>
      <c r="G64" s="241" t="s">
        <v>251</v>
      </c>
    </row>
    <row r="65" spans="1:8" x14ac:dyDescent="0.2">
      <c r="A65" s="1" t="s">
        <v>225</v>
      </c>
      <c r="B65" s="3">
        <v>2</v>
      </c>
      <c r="C65" s="3">
        <v>4</v>
      </c>
      <c r="D65" s="27">
        <f>C65/B65</f>
        <v>2</v>
      </c>
      <c r="E65" s="27">
        <f>B65/C65</f>
        <v>0.5</v>
      </c>
      <c r="F65" s="244">
        <v>3</v>
      </c>
      <c r="G65" s="244">
        <v>2</v>
      </c>
    </row>
    <row r="66" spans="1:8" x14ac:dyDescent="0.2">
      <c r="A66" s="1" t="s">
        <v>226</v>
      </c>
      <c r="B66" s="3">
        <v>4</v>
      </c>
      <c r="C66" s="3">
        <v>4</v>
      </c>
      <c r="D66" s="27">
        <f>C66/B66</f>
        <v>1</v>
      </c>
      <c r="E66" s="27">
        <f>B66/C66</f>
        <v>1</v>
      </c>
      <c r="F66" s="244">
        <v>2</v>
      </c>
      <c r="G66" s="244">
        <v>3</v>
      </c>
    </row>
    <row r="67" spans="1:8" x14ac:dyDescent="0.2">
      <c r="A67" s="1" t="s">
        <v>227</v>
      </c>
      <c r="B67" s="3">
        <v>3</v>
      </c>
      <c r="C67" s="3">
        <v>1</v>
      </c>
      <c r="D67" s="27">
        <f>C67/B67</f>
        <v>0.33333333333333331</v>
      </c>
      <c r="E67" s="27">
        <f>B67/C67</f>
        <v>3</v>
      </c>
      <c r="F67" s="244">
        <v>1</v>
      </c>
      <c r="G67" s="244">
        <v>4</v>
      </c>
    </row>
    <row r="68" spans="1:8" x14ac:dyDescent="0.2">
      <c r="A68" s="1" t="s">
        <v>197</v>
      </c>
      <c r="B68" s="31">
        <v>2</v>
      </c>
      <c r="C68" s="30">
        <v>8</v>
      </c>
      <c r="D68" s="27">
        <f>C68/B68</f>
        <v>4</v>
      </c>
      <c r="E68" s="27">
        <f>B68/C68</f>
        <v>0.25</v>
      </c>
      <c r="F68" s="244">
        <v>4</v>
      </c>
      <c r="G68" s="244">
        <v>1</v>
      </c>
    </row>
    <row r="69" spans="1:8" x14ac:dyDescent="0.2">
      <c r="A69" s="1" t="s">
        <v>230</v>
      </c>
      <c r="B69" s="26">
        <f>SUM(B65:B68)</f>
        <v>11</v>
      </c>
      <c r="C69" s="26">
        <f>SUM(C65:C68)</f>
        <v>17</v>
      </c>
    </row>
    <row r="70" spans="1:8" x14ac:dyDescent="0.2">
      <c r="B70" s="3" t="s">
        <v>42</v>
      </c>
      <c r="C70" s="3" t="s">
        <v>47</v>
      </c>
    </row>
    <row r="72" spans="1:8" x14ac:dyDescent="0.2">
      <c r="A72" s="4" t="s">
        <v>252</v>
      </c>
    </row>
    <row r="73" spans="1:8" x14ac:dyDescent="0.2">
      <c r="A73" s="1" t="s">
        <v>253</v>
      </c>
      <c r="H73" s="3" t="s">
        <v>45</v>
      </c>
    </row>
    <row r="74" spans="1:8" x14ac:dyDescent="0.2">
      <c r="A74" s="1" t="s">
        <v>254</v>
      </c>
      <c r="H74" s="3" t="s">
        <v>224</v>
      </c>
    </row>
    <row r="76" spans="1:8" x14ac:dyDescent="0.2">
      <c r="A76" s="1" t="s">
        <v>255</v>
      </c>
    </row>
    <row r="77" spans="1:8" x14ac:dyDescent="0.2">
      <c r="A77" s="1" t="s">
        <v>256</v>
      </c>
    </row>
    <row r="78" spans="1:8" x14ac:dyDescent="0.2">
      <c r="A78" s="1" t="s">
        <v>257</v>
      </c>
    </row>
    <row r="79" spans="1:8" x14ac:dyDescent="0.2">
      <c r="A79" s="1" t="s">
        <v>258</v>
      </c>
    </row>
    <row r="81" spans="1:1" x14ac:dyDescent="0.2">
      <c r="A81" s="1" t="s">
        <v>259</v>
      </c>
    </row>
    <row r="82" spans="1:1" x14ac:dyDescent="0.2">
      <c r="A82" s="1" t="s">
        <v>260</v>
      </c>
    </row>
    <row r="83" spans="1:1" x14ac:dyDescent="0.2">
      <c r="A83" s="1" t="s">
        <v>261</v>
      </c>
    </row>
    <row r="84" spans="1:1" x14ac:dyDescent="0.2">
      <c r="A84" s="1" t="s">
        <v>262</v>
      </c>
    </row>
    <row r="85" spans="1:1" x14ac:dyDescent="0.2">
      <c r="A85" s="1" t="s">
        <v>263</v>
      </c>
    </row>
    <row r="86" spans="1:1" x14ac:dyDescent="0.2">
      <c r="A86" s="1" t="s">
        <v>264</v>
      </c>
    </row>
    <row r="88" spans="1:1" x14ac:dyDescent="0.2">
      <c r="A88" s="1" t="s">
        <v>265</v>
      </c>
    </row>
    <row r="89" spans="1:1" x14ac:dyDescent="0.2">
      <c r="A89" s="1" t="s">
        <v>266</v>
      </c>
    </row>
    <row r="90" spans="1:1" x14ac:dyDescent="0.2">
      <c r="A90" s="1" t="s">
        <v>263</v>
      </c>
    </row>
    <row r="91" spans="1:1" x14ac:dyDescent="0.2">
      <c r="A91" s="1" t="s">
        <v>267</v>
      </c>
    </row>
    <row r="93" spans="1:1" x14ac:dyDescent="0.2">
      <c r="A93" s="1" t="s">
        <v>268</v>
      </c>
    </row>
    <row r="98" spans="1:8" x14ac:dyDescent="0.2">
      <c r="A98" s="16" t="s">
        <v>269</v>
      </c>
      <c r="B98" s="16"/>
      <c r="C98" s="16"/>
      <c r="D98" s="16"/>
      <c r="E98" s="16"/>
      <c r="F98" s="16"/>
      <c r="G98" s="16"/>
      <c r="H98" s="16"/>
    </row>
    <row r="100" spans="1:8" x14ac:dyDescent="0.2">
      <c r="A100" s="1" t="s">
        <v>270</v>
      </c>
    </row>
    <row r="102" spans="1:8" x14ac:dyDescent="0.2">
      <c r="A102" s="1" t="s">
        <v>222</v>
      </c>
      <c r="B102" s="1" t="s">
        <v>271</v>
      </c>
      <c r="C102" s="1" t="s">
        <v>272</v>
      </c>
      <c r="F102" s="4" t="s">
        <v>273</v>
      </c>
    </row>
    <row r="103" spans="1:8" x14ac:dyDescent="0.2">
      <c r="A103" s="1" t="s">
        <v>225</v>
      </c>
      <c r="B103" s="1">
        <v>10</v>
      </c>
      <c r="C103" s="1">
        <v>5</v>
      </c>
      <c r="F103" s="1" t="s">
        <v>274</v>
      </c>
    </row>
    <row r="104" spans="1:8" x14ac:dyDescent="0.2">
      <c r="A104" s="1" t="s">
        <v>226</v>
      </c>
      <c r="B104" s="1">
        <v>2</v>
      </c>
      <c r="C104" s="1">
        <v>8</v>
      </c>
      <c r="F104" s="1" t="s">
        <v>275</v>
      </c>
    </row>
    <row r="105" spans="1:8" x14ac:dyDescent="0.2">
      <c r="A105" s="1" t="s">
        <v>227</v>
      </c>
      <c r="B105" s="1">
        <v>4</v>
      </c>
      <c r="C105" s="1">
        <v>4</v>
      </c>
      <c r="F105" s="1" t="s">
        <v>276</v>
      </c>
    </row>
    <row r="106" spans="1:8" x14ac:dyDescent="0.2">
      <c r="A106" s="1" t="s">
        <v>197</v>
      </c>
      <c r="B106" s="1">
        <v>4</v>
      </c>
      <c r="C106" s="1">
        <v>8</v>
      </c>
      <c r="F106" s="1" t="s">
        <v>277</v>
      </c>
    </row>
    <row r="108" spans="1:8" x14ac:dyDescent="0.2">
      <c r="A108" s="1" t="s">
        <v>117</v>
      </c>
    </row>
    <row r="109" spans="1:8" x14ac:dyDescent="0.2">
      <c r="A109" s="1" t="s">
        <v>278</v>
      </c>
    </row>
    <row r="110" spans="1:8" x14ac:dyDescent="0.2">
      <c r="A110" s="1" t="s">
        <v>279</v>
      </c>
    </row>
    <row r="111" spans="1:8" x14ac:dyDescent="0.2">
      <c r="A111" s="1" t="s">
        <v>280</v>
      </c>
    </row>
    <row r="112" spans="1:8" x14ac:dyDescent="0.2">
      <c r="A112" s="1" t="s">
        <v>281</v>
      </c>
    </row>
    <row r="113" spans="1:7" x14ac:dyDescent="0.2">
      <c r="A113" s="1" t="s">
        <v>282</v>
      </c>
    </row>
    <row r="114" spans="1:7" x14ac:dyDescent="0.2">
      <c r="A114" s="1" t="s">
        <v>283</v>
      </c>
    </row>
    <row r="115" spans="1:7" x14ac:dyDescent="0.2">
      <c r="A115" s="1" t="s">
        <v>284</v>
      </c>
    </row>
    <row r="116" spans="1:7" x14ac:dyDescent="0.2">
      <c r="A116" s="1" t="s">
        <v>285</v>
      </c>
    </row>
    <row r="117" spans="1:7" x14ac:dyDescent="0.2">
      <c r="A117" s="1" t="s">
        <v>286</v>
      </c>
    </row>
    <row r="119" spans="1:7" x14ac:dyDescent="0.2">
      <c r="A119" s="4" t="s">
        <v>287</v>
      </c>
    </row>
    <row r="120" spans="1:7" x14ac:dyDescent="0.2">
      <c r="A120" s="4"/>
      <c r="D120" s="247" t="s">
        <v>236</v>
      </c>
      <c r="E120" s="244" t="s">
        <v>236</v>
      </c>
      <c r="F120" s="247" t="s">
        <v>246</v>
      </c>
      <c r="G120" s="244" t="s">
        <v>245</v>
      </c>
    </row>
    <row r="121" spans="1:7" x14ac:dyDescent="0.2">
      <c r="B121" s="3"/>
      <c r="C121" s="3"/>
      <c r="D121" s="247" t="s">
        <v>237</v>
      </c>
      <c r="E121" s="244" t="s">
        <v>238</v>
      </c>
      <c r="F121" s="247" t="s">
        <v>288</v>
      </c>
      <c r="G121" s="244" t="s">
        <v>289</v>
      </c>
    </row>
    <row r="122" spans="1:7" ht="17" thickBot="1" x14ac:dyDescent="0.25">
      <c r="A122" s="1" t="s">
        <v>222</v>
      </c>
      <c r="B122" s="3" t="s">
        <v>271</v>
      </c>
      <c r="C122" s="3" t="s">
        <v>272</v>
      </c>
      <c r="D122" s="248" t="s">
        <v>290</v>
      </c>
      <c r="E122" s="245" t="s">
        <v>291</v>
      </c>
      <c r="F122" s="248" t="s">
        <v>41</v>
      </c>
      <c r="G122" s="244" t="s">
        <v>45</v>
      </c>
    </row>
    <row r="123" spans="1:7" ht="17" thickBot="1" x14ac:dyDescent="0.25">
      <c r="A123" s="1" t="s">
        <v>225</v>
      </c>
      <c r="B123" s="38">
        <v>10</v>
      </c>
      <c r="C123" s="39">
        <v>5</v>
      </c>
      <c r="D123" s="103">
        <f>C123/B123</f>
        <v>0.5</v>
      </c>
      <c r="E123" s="103">
        <f>B123/C123</f>
        <v>2</v>
      </c>
      <c r="F123" s="103">
        <v>1</v>
      </c>
      <c r="G123" s="111">
        <v>4</v>
      </c>
    </row>
    <row r="124" spans="1:7" ht="17" thickBot="1" x14ac:dyDescent="0.25">
      <c r="A124" s="4" t="s">
        <v>226</v>
      </c>
      <c r="B124" s="35">
        <v>2</v>
      </c>
      <c r="C124" s="34">
        <v>8</v>
      </c>
      <c r="D124" s="243">
        <f t="shared" ref="D124:D126" si="0">C124/B124</f>
        <v>4</v>
      </c>
      <c r="E124" s="243">
        <f t="shared" ref="E124:E126" si="1">B124/C124</f>
        <v>0.25</v>
      </c>
      <c r="F124" s="243">
        <v>4</v>
      </c>
      <c r="G124" s="246">
        <v>1</v>
      </c>
    </row>
    <row r="125" spans="1:7" ht="17" thickBot="1" x14ac:dyDescent="0.25">
      <c r="A125" s="1" t="s">
        <v>227</v>
      </c>
      <c r="B125" s="38">
        <v>4</v>
      </c>
      <c r="C125" s="39">
        <v>4</v>
      </c>
      <c r="D125" s="103">
        <f t="shared" si="0"/>
        <v>1</v>
      </c>
      <c r="E125" s="103">
        <f t="shared" si="1"/>
        <v>1</v>
      </c>
      <c r="F125" s="103">
        <v>2</v>
      </c>
      <c r="G125" s="111">
        <v>3</v>
      </c>
    </row>
    <row r="126" spans="1:7" ht="17" thickBot="1" x14ac:dyDescent="0.25">
      <c r="A126" s="4" t="s">
        <v>197</v>
      </c>
      <c r="B126" s="37">
        <v>4</v>
      </c>
      <c r="C126" s="36">
        <v>8</v>
      </c>
      <c r="D126" s="243">
        <f t="shared" si="0"/>
        <v>2</v>
      </c>
      <c r="E126" s="243">
        <f t="shared" si="1"/>
        <v>0.5</v>
      </c>
      <c r="F126" s="243">
        <v>3</v>
      </c>
      <c r="G126" s="246">
        <v>2</v>
      </c>
    </row>
    <row r="127" spans="1:7" x14ac:dyDescent="0.2">
      <c r="A127" s="1" t="s">
        <v>230</v>
      </c>
      <c r="B127" s="103">
        <f>SUM(B123:B126)</f>
        <v>20</v>
      </c>
      <c r="C127" s="103">
        <f>SUM(C123:C126)</f>
        <v>25</v>
      </c>
    </row>
    <row r="128" spans="1:7" x14ac:dyDescent="0.2">
      <c r="B128" s="240" t="s">
        <v>42</v>
      </c>
      <c r="C128" s="240" t="s">
        <v>47</v>
      </c>
      <c r="G128" s="4" t="s">
        <v>271</v>
      </c>
    </row>
    <row r="143" spans="2:2" x14ac:dyDescent="0.2">
      <c r="B143" s="4" t="s">
        <v>272</v>
      </c>
    </row>
    <row r="146" spans="1:7" x14ac:dyDescent="0.2">
      <c r="A146" s="4" t="s">
        <v>279</v>
      </c>
    </row>
    <row r="147" spans="1:7" x14ac:dyDescent="0.2">
      <c r="A147" s="4" t="s">
        <v>280</v>
      </c>
    </row>
    <row r="148" spans="1:7" x14ac:dyDescent="0.2">
      <c r="A148" s="4"/>
    </row>
    <row r="149" spans="1:7" x14ac:dyDescent="0.2">
      <c r="A149" s="1" t="s">
        <v>292</v>
      </c>
    </row>
    <row r="151" spans="1:7" x14ac:dyDescent="0.2">
      <c r="A151" s="4"/>
      <c r="D151" s="19" t="s">
        <v>236</v>
      </c>
      <c r="E151" s="28" t="s">
        <v>236</v>
      </c>
      <c r="G151"/>
    </row>
    <row r="152" spans="1:7" x14ac:dyDescent="0.2">
      <c r="B152" s="3"/>
      <c r="C152" s="3"/>
      <c r="D152" s="19" t="s">
        <v>237</v>
      </c>
      <c r="E152" s="28" t="s">
        <v>238</v>
      </c>
    </row>
    <row r="153" spans="1:7" ht="17" thickBot="1" x14ac:dyDescent="0.25">
      <c r="A153" s="1" t="s">
        <v>222</v>
      </c>
      <c r="B153" s="3" t="s">
        <v>271</v>
      </c>
      <c r="C153" s="3" t="s">
        <v>272</v>
      </c>
      <c r="D153" s="32" t="s">
        <v>290</v>
      </c>
      <c r="E153" s="33" t="s">
        <v>291</v>
      </c>
    </row>
    <row r="154" spans="1:7" ht="17" thickBot="1" x14ac:dyDescent="0.25">
      <c r="A154" s="40" t="s">
        <v>225</v>
      </c>
      <c r="B154" s="41">
        <v>10</v>
      </c>
      <c r="C154" s="42">
        <v>5</v>
      </c>
      <c r="D154" s="45">
        <f>C154/B154</f>
        <v>0.5</v>
      </c>
      <c r="E154" s="3">
        <f>B154/C154</f>
        <v>2</v>
      </c>
    </row>
    <row r="155" spans="1:7" ht="17" thickBot="1" x14ac:dyDescent="0.25">
      <c r="A155" s="4" t="s">
        <v>226</v>
      </c>
      <c r="B155" s="35">
        <v>2</v>
      </c>
      <c r="C155" s="34">
        <v>8</v>
      </c>
      <c r="D155" s="29">
        <f t="shared" ref="D155:D157" si="2">C155/B155</f>
        <v>4</v>
      </c>
      <c r="E155" s="29">
        <f t="shared" ref="E155:E157" si="3">B155/C155</f>
        <v>0.25</v>
      </c>
    </row>
    <row r="156" spans="1:7" ht="17" thickBot="1" x14ac:dyDescent="0.25">
      <c r="A156" s="1" t="s">
        <v>227</v>
      </c>
      <c r="B156" s="38">
        <v>4</v>
      </c>
      <c r="C156" s="39">
        <v>4</v>
      </c>
      <c r="D156" s="3">
        <f t="shared" si="2"/>
        <v>1</v>
      </c>
      <c r="E156" s="3">
        <f t="shared" si="3"/>
        <v>1</v>
      </c>
    </row>
    <row r="157" spans="1:7" ht="17" thickBot="1" x14ac:dyDescent="0.25">
      <c r="A157" s="4" t="s">
        <v>197</v>
      </c>
      <c r="B157" s="37">
        <v>4</v>
      </c>
      <c r="C157" s="36">
        <v>8</v>
      </c>
      <c r="D157" s="29">
        <f t="shared" si="2"/>
        <v>2</v>
      </c>
      <c r="E157" s="29">
        <f t="shared" si="3"/>
        <v>0.5</v>
      </c>
    </row>
    <row r="158" spans="1:7" x14ac:dyDescent="0.2">
      <c r="A158" s="4"/>
      <c r="B158" s="43"/>
      <c r="C158" s="44"/>
      <c r="D158" s="29"/>
      <c r="E158" s="29"/>
    </row>
    <row r="159" spans="1:7" x14ac:dyDescent="0.2">
      <c r="A159" s="4" t="s">
        <v>281</v>
      </c>
    </row>
    <row r="160" spans="1:7" x14ac:dyDescent="0.2">
      <c r="A160" s="4" t="s">
        <v>282</v>
      </c>
    </row>
    <row r="161" spans="1:11" x14ac:dyDescent="0.2">
      <c r="A161" s="4"/>
    </row>
    <row r="162" spans="1:11" x14ac:dyDescent="0.2">
      <c r="A162" s="4"/>
      <c r="D162" s="19" t="s">
        <v>236</v>
      </c>
      <c r="E162" s="28" t="s">
        <v>236</v>
      </c>
    </row>
    <row r="163" spans="1:11" x14ac:dyDescent="0.2">
      <c r="B163" s="3"/>
      <c r="C163" s="3"/>
      <c r="D163" s="19" t="s">
        <v>237</v>
      </c>
      <c r="E163" s="28" t="s">
        <v>238</v>
      </c>
    </row>
    <row r="164" spans="1:11" ht="17" thickBot="1" x14ac:dyDescent="0.25">
      <c r="A164" s="1" t="s">
        <v>222</v>
      </c>
      <c r="B164" s="3" t="s">
        <v>271</v>
      </c>
      <c r="C164" s="3" t="s">
        <v>272</v>
      </c>
      <c r="D164" s="32" t="s">
        <v>290</v>
      </c>
      <c r="E164" s="33" t="s">
        <v>291</v>
      </c>
      <c r="G164"/>
    </row>
    <row r="165" spans="1:11" ht="17" thickBot="1" x14ac:dyDescent="0.25">
      <c r="A165" s="1" t="s">
        <v>225</v>
      </c>
      <c r="B165" s="38">
        <v>10</v>
      </c>
      <c r="C165" s="39">
        <v>5</v>
      </c>
      <c r="D165" s="29">
        <f>C165/B165</f>
        <v>0.5</v>
      </c>
      <c r="E165" s="3">
        <f>B165/C165</f>
        <v>2</v>
      </c>
    </row>
    <row r="166" spans="1:11" ht="17" thickBot="1" x14ac:dyDescent="0.25">
      <c r="A166" s="46" t="s">
        <v>226</v>
      </c>
      <c r="B166" s="47">
        <v>2</v>
      </c>
      <c r="C166" s="48">
        <v>8</v>
      </c>
      <c r="D166" s="45">
        <f t="shared" ref="D166:D168" si="4">C166/B166</f>
        <v>4</v>
      </c>
      <c r="E166" s="45">
        <f t="shared" ref="E166:E168" si="5">B166/C166</f>
        <v>0.25</v>
      </c>
    </row>
    <row r="167" spans="1:11" ht="17" thickBot="1" x14ac:dyDescent="0.25">
      <c r="A167" s="1" t="s">
        <v>227</v>
      </c>
      <c r="B167" s="38">
        <v>4</v>
      </c>
      <c r="C167" s="39">
        <v>4</v>
      </c>
      <c r="D167" s="3">
        <f t="shared" si="4"/>
        <v>1</v>
      </c>
      <c r="E167" s="3">
        <f t="shared" si="5"/>
        <v>1</v>
      </c>
    </row>
    <row r="168" spans="1:11" ht="17" thickBot="1" x14ac:dyDescent="0.25">
      <c r="A168" s="4" t="s">
        <v>197</v>
      </c>
      <c r="B168" s="37">
        <v>4</v>
      </c>
      <c r="C168" s="36">
        <v>8</v>
      </c>
      <c r="D168" s="29">
        <f t="shared" si="4"/>
        <v>2</v>
      </c>
      <c r="E168" s="29">
        <f t="shared" si="5"/>
        <v>0.5</v>
      </c>
    </row>
    <row r="169" spans="1:11" x14ac:dyDescent="0.2">
      <c r="A169" s="4"/>
      <c r="B169" s="43"/>
      <c r="C169" s="44"/>
      <c r="D169" s="29"/>
      <c r="E169" s="29"/>
    </row>
    <row r="170" spans="1:11" x14ac:dyDescent="0.2">
      <c r="A170" s="1" t="s">
        <v>293</v>
      </c>
    </row>
    <row r="171" spans="1:11" x14ac:dyDescent="0.2">
      <c r="A171" s="1" t="s">
        <v>284</v>
      </c>
    </row>
    <row r="173" spans="1:11" x14ac:dyDescent="0.2">
      <c r="A173" s="1" t="s">
        <v>1962</v>
      </c>
      <c r="B173" s="3"/>
      <c r="C173" s="3"/>
      <c r="G173" s="4" t="s">
        <v>271</v>
      </c>
    </row>
    <row r="174" spans="1:11" x14ac:dyDescent="0.2">
      <c r="A174" s="1" t="s">
        <v>1963</v>
      </c>
    </row>
    <row r="175" spans="1:11" x14ac:dyDescent="0.2">
      <c r="H175" s="249" t="s">
        <v>1964</v>
      </c>
      <c r="I175" s="110"/>
      <c r="J175" s="110"/>
      <c r="K175" s="110"/>
    </row>
    <row r="176" spans="1:11" x14ac:dyDescent="0.2">
      <c r="H176" s="110"/>
      <c r="I176" s="110"/>
      <c r="J176" s="110"/>
      <c r="K176" s="110"/>
    </row>
    <row r="177" spans="2:11" x14ac:dyDescent="0.2">
      <c r="C177"/>
      <c r="H177" s="110" t="s">
        <v>1965</v>
      </c>
      <c r="I177" s="110"/>
      <c r="J177" s="110"/>
      <c r="K177" s="110"/>
    </row>
    <row r="178" spans="2:11" x14ac:dyDescent="0.2">
      <c r="H178" s="110"/>
      <c r="I178" s="110"/>
      <c r="J178" s="110"/>
      <c r="K178" s="110"/>
    </row>
    <row r="179" spans="2:11" x14ac:dyDescent="0.2">
      <c r="H179" s="249" t="s">
        <v>1966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1967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1968</v>
      </c>
      <c r="I185" s="110"/>
      <c r="J185" s="110"/>
      <c r="K185" s="110"/>
    </row>
    <row r="186" spans="2:11" x14ac:dyDescent="0.2">
      <c r="H186" s="110"/>
      <c r="I186" s="110"/>
      <c r="J186" s="110"/>
      <c r="K186" s="110"/>
    </row>
    <row r="187" spans="2:11" x14ac:dyDescent="0.2">
      <c r="H187" s="110" t="s">
        <v>1969</v>
      </c>
      <c r="I187" s="110"/>
      <c r="J187" s="110"/>
      <c r="K187" s="110"/>
    </row>
    <row r="188" spans="2:11" x14ac:dyDescent="0.2">
      <c r="B188" s="4" t="s">
        <v>272</v>
      </c>
      <c r="H188" s="110" t="s">
        <v>1970</v>
      </c>
      <c r="I188" s="110"/>
      <c r="J188" s="110"/>
      <c r="K188" s="110"/>
    </row>
    <row r="189" spans="2:11" x14ac:dyDescent="0.2">
      <c r="H189" s="110" t="s">
        <v>1971</v>
      </c>
      <c r="I189" s="110"/>
      <c r="J189" s="110"/>
      <c r="K189" s="110"/>
    </row>
    <row r="190" spans="2:11" x14ac:dyDescent="0.2">
      <c r="H190" s="110" t="s">
        <v>1972</v>
      </c>
      <c r="I190" s="110"/>
      <c r="J190" s="110"/>
      <c r="K190" s="110"/>
    </row>
    <row r="191" spans="2:11" x14ac:dyDescent="0.2">
      <c r="H191" s="110" t="s">
        <v>1973</v>
      </c>
      <c r="I191" s="110"/>
      <c r="J191" s="110"/>
      <c r="K191" s="110"/>
    </row>
    <row r="193" spans="1:11" x14ac:dyDescent="0.2">
      <c r="A193" s="4" t="s">
        <v>285</v>
      </c>
    </row>
    <row r="194" spans="1:11" x14ac:dyDescent="0.2">
      <c r="A194" s="1" t="s">
        <v>294</v>
      </c>
    </row>
    <row r="196" spans="1:11" x14ac:dyDescent="0.2">
      <c r="A196" s="1" t="s">
        <v>295</v>
      </c>
      <c r="F196" s="1" t="s">
        <v>296</v>
      </c>
      <c r="G196" s="1" t="s">
        <v>297</v>
      </c>
    </row>
    <row r="197" spans="1:11" x14ac:dyDescent="0.2">
      <c r="A197" s="1" t="s">
        <v>298</v>
      </c>
      <c r="E197" s="49">
        <f>9/14</f>
        <v>0.6428571428571429</v>
      </c>
      <c r="F197" s="1" t="s">
        <v>299</v>
      </c>
      <c r="G197" s="1" t="s">
        <v>300</v>
      </c>
    </row>
    <row r="198" spans="1:11" x14ac:dyDescent="0.2">
      <c r="A198" s="1" t="s">
        <v>301</v>
      </c>
      <c r="E198" s="3">
        <v>1</v>
      </c>
      <c r="F198" s="1" t="s">
        <v>302</v>
      </c>
      <c r="G198" s="1" t="s">
        <v>303</v>
      </c>
    </row>
    <row r="199" spans="1:11" x14ac:dyDescent="0.2">
      <c r="H199" s="1" t="s">
        <v>304</v>
      </c>
    </row>
    <row r="200" spans="1:11" x14ac:dyDescent="0.2">
      <c r="G200" s="1" t="s">
        <v>271</v>
      </c>
      <c r="H200" s="1" t="s">
        <v>305</v>
      </c>
    </row>
    <row r="201" spans="1:11" ht="17" thickBot="1" x14ac:dyDescent="0.25"/>
    <row r="202" spans="1:11" x14ac:dyDescent="0.2">
      <c r="H202" s="5" t="s">
        <v>306</v>
      </c>
      <c r="I202" s="6"/>
      <c r="J202" s="6"/>
      <c r="K202" s="7"/>
    </row>
    <row r="203" spans="1:11" x14ac:dyDescent="0.2">
      <c r="C203"/>
      <c r="H203" s="8" t="s">
        <v>307</v>
      </c>
      <c r="K203" s="9"/>
    </row>
    <row r="204" spans="1:11" x14ac:dyDescent="0.2">
      <c r="H204" s="8"/>
      <c r="K204" s="9"/>
    </row>
    <row r="205" spans="1:11" x14ac:dyDescent="0.2">
      <c r="H205" s="8" t="s">
        <v>308</v>
      </c>
      <c r="K205" s="9"/>
    </row>
    <row r="206" spans="1:11" x14ac:dyDescent="0.2">
      <c r="H206" s="8" t="s">
        <v>309</v>
      </c>
      <c r="K206" s="9"/>
    </row>
    <row r="207" spans="1:11" x14ac:dyDescent="0.2">
      <c r="H207" s="8"/>
      <c r="K207" s="9"/>
    </row>
    <row r="208" spans="1:11" x14ac:dyDescent="0.2">
      <c r="H208" s="8"/>
      <c r="K208" s="9"/>
    </row>
    <row r="209" spans="1:11" x14ac:dyDescent="0.2">
      <c r="H209" s="8" t="s">
        <v>310</v>
      </c>
      <c r="K209" s="9"/>
    </row>
    <row r="210" spans="1:11" x14ac:dyDescent="0.2">
      <c r="H210" s="8" t="s">
        <v>311</v>
      </c>
      <c r="K210" s="9"/>
    </row>
    <row r="211" spans="1:11" ht="17" thickBot="1" x14ac:dyDescent="0.25">
      <c r="H211" s="53"/>
      <c r="I211" s="11"/>
      <c r="J211" s="11" t="s">
        <v>312</v>
      </c>
      <c r="K211" s="13"/>
    </row>
    <row r="214" spans="1:11" x14ac:dyDescent="0.2">
      <c r="B214" s="4" t="s">
        <v>272</v>
      </c>
    </row>
    <row r="218" spans="1:11" x14ac:dyDescent="0.2">
      <c r="A218" s="4" t="s">
        <v>286</v>
      </c>
    </row>
    <row r="219" spans="1:11" x14ac:dyDescent="0.2">
      <c r="A219" s="1" t="s">
        <v>294</v>
      </c>
    </row>
    <row r="221" spans="1:11" x14ac:dyDescent="0.2">
      <c r="A221" s="1" t="s">
        <v>313</v>
      </c>
    </row>
    <row r="222" spans="1:11" x14ac:dyDescent="0.2">
      <c r="A222" s="1" t="s">
        <v>314</v>
      </c>
      <c r="E222" s="49"/>
    </row>
    <row r="223" spans="1:11" x14ac:dyDescent="0.2">
      <c r="E223" s="49"/>
    </row>
    <row r="224" spans="1:11" x14ac:dyDescent="0.2">
      <c r="A224" s="1" t="s">
        <v>315</v>
      </c>
      <c r="E224" s="3"/>
    </row>
    <row r="225" spans="1:8" x14ac:dyDescent="0.2">
      <c r="A225" s="1" t="s">
        <v>316</v>
      </c>
    </row>
    <row r="226" spans="1:8" x14ac:dyDescent="0.2">
      <c r="A226" s="1" t="s">
        <v>317</v>
      </c>
      <c r="C226" s="3"/>
      <c r="D226" s="3"/>
      <c r="H226" s="4" t="s">
        <v>271</v>
      </c>
    </row>
    <row r="230" spans="1:8" x14ac:dyDescent="0.2">
      <c r="D230"/>
    </row>
    <row r="241" spans="1:9" x14ac:dyDescent="0.2">
      <c r="C241" s="4" t="s">
        <v>272</v>
      </c>
    </row>
    <row r="245" spans="1:9" x14ac:dyDescent="0.2">
      <c r="A245" s="1" t="s">
        <v>318</v>
      </c>
    </row>
    <row r="246" spans="1:9" x14ac:dyDescent="0.2">
      <c r="A246" s="1" t="s">
        <v>319</v>
      </c>
    </row>
    <row r="247" spans="1:9" x14ac:dyDescent="0.2">
      <c r="C247" s="3"/>
      <c r="D247" s="3"/>
      <c r="H247" s="4" t="s">
        <v>271</v>
      </c>
    </row>
    <row r="248" spans="1:9" x14ac:dyDescent="0.2">
      <c r="A248" s="1" t="s">
        <v>320</v>
      </c>
    </row>
    <row r="251" spans="1:9" x14ac:dyDescent="0.2">
      <c r="D251"/>
    </row>
    <row r="252" spans="1:9" x14ac:dyDescent="0.2">
      <c r="A252" s="1" t="s">
        <v>321</v>
      </c>
    </row>
    <row r="253" spans="1:9" x14ac:dyDescent="0.2">
      <c r="I253"/>
    </row>
    <row r="255" spans="1:9" x14ac:dyDescent="0.2">
      <c r="A255" s="1" t="s">
        <v>322</v>
      </c>
    </row>
    <row r="258" spans="1:8" x14ac:dyDescent="0.2">
      <c r="A258" s="1" t="s">
        <v>323</v>
      </c>
    </row>
    <row r="262" spans="1:8" x14ac:dyDescent="0.2">
      <c r="C262" s="4" t="s">
        <v>272</v>
      </c>
    </row>
    <row r="264" spans="1:8" x14ac:dyDescent="0.2">
      <c r="A264" s="1" t="s">
        <v>324</v>
      </c>
      <c r="C264" s="3" t="s">
        <v>325</v>
      </c>
    </row>
    <row r="267" spans="1:8" x14ac:dyDescent="0.2">
      <c r="A267" s="4" t="s">
        <v>326</v>
      </c>
    </row>
    <row r="269" spans="1:8" x14ac:dyDescent="0.2">
      <c r="A269" s="1" t="s">
        <v>327</v>
      </c>
      <c r="C269" s="3"/>
      <c r="D269" s="3"/>
      <c r="H269" s="4" t="s">
        <v>271</v>
      </c>
    </row>
    <row r="270" spans="1:8" x14ac:dyDescent="0.2">
      <c r="E270" s="1" t="s">
        <v>328</v>
      </c>
      <c r="F270" s="1" t="s">
        <v>329</v>
      </c>
    </row>
    <row r="271" spans="1:8" x14ac:dyDescent="0.2">
      <c r="A271" s="1" t="s">
        <v>330</v>
      </c>
    </row>
    <row r="272" spans="1:8" x14ac:dyDescent="0.2">
      <c r="E272" s="1" t="s">
        <v>331</v>
      </c>
      <c r="F272" s="1" t="s">
        <v>332</v>
      </c>
    </row>
    <row r="273" spans="1:5" x14ac:dyDescent="0.2">
      <c r="A273" s="1" t="s">
        <v>333</v>
      </c>
      <c r="D273"/>
    </row>
    <row r="274" spans="1:5" x14ac:dyDescent="0.2">
      <c r="E274" s="1" t="s">
        <v>334</v>
      </c>
    </row>
    <row r="277" spans="1:5" x14ac:dyDescent="0.2">
      <c r="A277" s="1" t="s">
        <v>236</v>
      </c>
      <c r="C277" s="4" t="s">
        <v>335</v>
      </c>
    </row>
    <row r="278" spans="1:5" x14ac:dyDescent="0.2">
      <c r="A278" s="1" t="s">
        <v>238</v>
      </c>
      <c r="C278" s="1" t="s">
        <v>336</v>
      </c>
    </row>
    <row r="279" spans="1:5" x14ac:dyDescent="0.2">
      <c r="A279" s="1" t="s">
        <v>337</v>
      </c>
      <c r="C279" s="1" t="s">
        <v>338</v>
      </c>
    </row>
    <row r="280" spans="1:5" x14ac:dyDescent="0.2">
      <c r="A280" s="1" t="s">
        <v>339</v>
      </c>
      <c r="C280" s="1" t="s">
        <v>340</v>
      </c>
    </row>
    <row r="281" spans="1:5" x14ac:dyDescent="0.2">
      <c r="A281" s="1" t="s">
        <v>341</v>
      </c>
      <c r="C281" s="1" t="s">
        <v>342</v>
      </c>
    </row>
    <row r="284" spans="1:5" x14ac:dyDescent="0.2">
      <c r="C284" s="4" t="s">
        <v>272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2045</v>
      </c>
      <c r="B1" s="4"/>
      <c r="C1" s="4"/>
      <c r="D1" s="4"/>
      <c r="E1" s="4"/>
      <c r="F1" s="4"/>
      <c r="G1" s="4"/>
      <c r="H1" s="14">
        <v>45615</v>
      </c>
    </row>
    <row r="2" spans="1:8" x14ac:dyDescent="0.2">
      <c r="H2" s="14"/>
    </row>
    <row r="3" spans="1:8" x14ac:dyDescent="0.2">
      <c r="A3" s="16" t="s">
        <v>206</v>
      </c>
      <c r="B3" s="16"/>
      <c r="C3" s="16"/>
      <c r="D3" s="16"/>
      <c r="E3" s="16"/>
      <c r="F3" s="16"/>
      <c r="G3" s="16"/>
      <c r="H3" s="16"/>
    </row>
    <row r="4" spans="1:8" x14ac:dyDescent="0.2">
      <c r="A4" s="1" t="s">
        <v>343</v>
      </c>
    </row>
    <row r="5" spans="1:8" x14ac:dyDescent="0.2">
      <c r="A5" s="1" t="s">
        <v>344</v>
      </c>
    </row>
    <row r="6" spans="1:8" x14ac:dyDescent="0.2">
      <c r="A6" s="1" t="s">
        <v>345</v>
      </c>
    </row>
    <row r="7" spans="1:8" x14ac:dyDescent="0.2">
      <c r="A7" s="1" t="s">
        <v>346</v>
      </c>
    </row>
    <row r="8" spans="1:8" x14ac:dyDescent="0.2">
      <c r="A8" s="1" t="s">
        <v>347</v>
      </c>
    </row>
    <row r="10" spans="1:8" x14ac:dyDescent="0.2">
      <c r="A10" s="16" t="s">
        <v>2014</v>
      </c>
      <c r="B10" s="16"/>
      <c r="C10" s="16"/>
      <c r="D10" s="16"/>
      <c r="E10" s="16"/>
      <c r="F10" s="16"/>
      <c r="G10" s="16"/>
      <c r="H10" s="16"/>
    </row>
    <row r="11" spans="1:8" x14ac:dyDescent="0.2">
      <c r="A11" s="1" t="s">
        <v>1976</v>
      </c>
    </row>
    <row r="12" spans="1:8" x14ac:dyDescent="0.2">
      <c r="A12" s="1" t="s">
        <v>1977</v>
      </c>
    </row>
    <row r="13" spans="1:8" x14ac:dyDescent="0.2">
      <c r="A13" s="1" t="s">
        <v>1978</v>
      </c>
    </row>
    <row r="14" spans="1:8" x14ac:dyDescent="0.2">
      <c r="A14" s="1" t="s">
        <v>1979</v>
      </c>
    </row>
    <row r="15" spans="1:8" x14ac:dyDescent="0.2">
      <c r="A15" s="1" t="s">
        <v>1980</v>
      </c>
    </row>
    <row r="16" spans="1:8" x14ac:dyDescent="0.2">
      <c r="A16" s="1" t="s">
        <v>1981</v>
      </c>
    </row>
    <row r="17" spans="1:8" ht="17" thickBot="1" x14ac:dyDescent="0.25"/>
    <row r="18" spans="1:8" ht="17" thickBot="1" x14ac:dyDescent="0.25">
      <c r="A18" s="50" t="s">
        <v>1982</v>
      </c>
      <c r="B18" s="51"/>
      <c r="C18" s="51"/>
      <c r="D18" s="51"/>
      <c r="E18" s="51"/>
      <c r="F18" s="51"/>
      <c r="G18" s="51"/>
      <c r="H18" s="52"/>
    </row>
    <row r="19" spans="1:8" x14ac:dyDescent="0.2">
      <c r="A19" s="1" t="s">
        <v>1983</v>
      </c>
    </row>
    <row r="20" spans="1:8" x14ac:dyDescent="0.2">
      <c r="A20" s="1" t="s">
        <v>1985</v>
      </c>
    </row>
    <row r="22" spans="1:8" x14ac:dyDescent="0.2">
      <c r="A22" s="15" t="s">
        <v>1984</v>
      </c>
      <c r="B22" s="15" t="s">
        <v>1935</v>
      </c>
      <c r="C22" s="15" t="s">
        <v>1934</v>
      </c>
    </row>
    <row r="23" spans="1:8" x14ac:dyDescent="0.2">
      <c r="A23" s="15" t="s">
        <v>225</v>
      </c>
      <c r="B23" s="15">
        <v>10</v>
      </c>
      <c r="C23" s="15">
        <v>10</v>
      </c>
    </row>
    <row r="24" spans="1:8" x14ac:dyDescent="0.2">
      <c r="A24" s="15" t="s">
        <v>226</v>
      </c>
      <c r="B24" s="15">
        <v>20</v>
      </c>
      <c r="C24" s="15">
        <v>8</v>
      </c>
    </row>
    <row r="25" spans="1:8" x14ac:dyDescent="0.2">
      <c r="A25" s="15" t="s">
        <v>227</v>
      </c>
      <c r="B25" s="15">
        <v>8</v>
      </c>
      <c r="C25" s="15">
        <v>2</v>
      </c>
    </row>
    <row r="26" spans="1:8" x14ac:dyDescent="0.2">
      <c r="A26" s="15" t="s">
        <v>197</v>
      </c>
      <c r="B26" s="15">
        <v>5</v>
      </c>
      <c r="C26" s="15">
        <v>1</v>
      </c>
    </row>
    <row r="28" spans="1:8" x14ac:dyDescent="0.2">
      <c r="A28" s="1" t="s">
        <v>117</v>
      </c>
    </row>
    <row r="29" spans="1:8" x14ac:dyDescent="0.2">
      <c r="A29" s="1" t="s">
        <v>1986</v>
      </c>
    </row>
    <row r="30" spans="1:8" x14ac:dyDescent="0.2">
      <c r="A30" s="1" t="s">
        <v>1987</v>
      </c>
    </row>
    <row r="31" spans="1:8" x14ac:dyDescent="0.2">
      <c r="A31" s="1" t="s">
        <v>1990</v>
      </c>
    </row>
    <row r="32" spans="1:8" x14ac:dyDescent="0.2">
      <c r="A32" s="1" t="s">
        <v>1991</v>
      </c>
    </row>
    <row r="33" spans="1:11" x14ac:dyDescent="0.2">
      <c r="A33" s="1" t="s">
        <v>1992</v>
      </c>
    </row>
    <row r="34" spans="1:11" x14ac:dyDescent="0.2">
      <c r="A34" s="1" t="s">
        <v>2009</v>
      </c>
    </row>
    <row r="36" spans="1:11" x14ac:dyDescent="0.2">
      <c r="A36" s="4" t="s">
        <v>353</v>
      </c>
    </row>
    <row r="38" spans="1:11" x14ac:dyDescent="0.2">
      <c r="A38" s="251" t="s">
        <v>1986</v>
      </c>
      <c r="B38" s="252"/>
      <c r="C38" s="252"/>
      <c r="D38" s="252"/>
      <c r="E38" s="252"/>
      <c r="F38" s="252"/>
      <c r="G38" s="252"/>
      <c r="H38" s="252"/>
      <c r="I38" s="252"/>
      <c r="J38" s="252"/>
      <c r="K38" s="253"/>
    </row>
    <row r="39" spans="1:11" x14ac:dyDescent="0.2">
      <c r="A39" s="254" t="s">
        <v>1987</v>
      </c>
      <c r="B39" s="23"/>
      <c r="C39" s="23"/>
      <c r="D39" s="23"/>
      <c r="E39" s="23"/>
      <c r="F39" s="23"/>
      <c r="G39" s="23"/>
      <c r="H39" s="23"/>
      <c r="I39" s="23"/>
      <c r="J39" s="23"/>
      <c r="K39" s="255"/>
    </row>
    <row r="42" spans="1:11" ht="119" x14ac:dyDescent="0.2">
      <c r="A42" s="15" t="s">
        <v>1984</v>
      </c>
      <c r="B42" s="15" t="s">
        <v>1935</v>
      </c>
      <c r="C42" s="15" t="s">
        <v>1934</v>
      </c>
      <c r="D42" s="20" t="s">
        <v>1988</v>
      </c>
      <c r="E42" s="20" t="s">
        <v>2015</v>
      </c>
    </row>
    <row r="43" spans="1:11" x14ac:dyDescent="0.2">
      <c r="A43" s="15" t="s">
        <v>225</v>
      </c>
      <c r="B43" s="15">
        <v>10</v>
      </c>
      <c r="C43" s="15">
        <v>10</v>
      </c>
      <c r="D43" s="124">
        <f>C43/B43</f>
        <v>1</v>
      </c>
      <c r="E43" s="124">
        <f>B43/C43</f>
        <v>1</v>
      </c>
    </row>
    <row r="44" spans="1:11" x14ac:dyDescent="0.2">
      <c r="A44" s="15" t="s">
        <v>226</v>
      </c>
      <c r="B44" s="15">
        <v>20</v>
      </c>
      <c r="C44" s="15">
        <v>8</v>
      </c>
      <c r="D44" s="124">
        <f>C44/B44</f>
        <v>0.4</v>
      </c>
      <c r="E44" s="124">
        <f t="shared" ref="E44:E46" si="0">B44/C44</f>
        <v>2.5</v>
      </c>
    </row>
    <row r="45" spans="1:11" x14ac:dyDescent="0.2">
      <c r="A45" s="15" t="s">
        <v>227</v>
      </c>
      <c r="B45" s="15">
        <v>8</v>
      </c>
      <c r="C45" s="15">
        <v>2</v>
      </c>
      <c r="D45" s="124">
        <f>C45/B45</f>
        <v>0.25</v>
      </c>
      <c r="E45" s="124">
        <f t="shared" si="0"/>
        <v>4</v>
      </c>
    </row>
    <row r="46" spans="1:11" x14ac:dyDescent="0.2">
      <c r="A46" s="15" t="s">
        <v>197</v>
      </c>
      <c r="B46" s="15">
        <v>5</v>
      </c>
      <c r="C46" s="15">
        <v>1</v>
      </c>
      <c r="D46" s="124">
        <f>C46/B46</f>
        <v>0.2</v>
      </c>
      <c r="E46" s="124">
        <f t="shared" si="0"/>
        <v>5</v>
      </c>
    </row>
    <row r="47" spans="1:11" x14ac:dyDescent="0.2">
      <c r="A47" s="1" t="s">
        <v>230</v>
      </c>
      <c r="B47" s="250">
        <f>SUM(B43:B46)</f>
        <v>43</v>
      </c>
      <c r="C47" s="250">
        <f>SUM(C43:C46)</f>
        <v>21</v>
      </c>
    </row>
    <row r="48" spans="1:11" x14ac:dyDescent="0.2">
      <c r="B48" s="29" t="s">
        <v>47</v>
      </c>
      <c r="C48" s="29" t="s">
        <v>42</v>
      </c>
    </row>
    <row r="53" spans="1:12" x14ac:dyDescent="0.2">
      <c r="A53" s="256" t="s">
        <v>1999</v>
      </c>
      <c r="B53" s="257"/>
      <c r="C53" s="257"/>
      <c r="D53" s="257"/>
      <c r="E53" s="257"/>
      <c r="F53" s="257"/>
      <c r="G53" s="258" t="s">
        <v>2000</v>
      </c>
      <c r="H53" s="257"/>
      <c r="I53" s="257"/>
      <c r="J53" s="257"/>
      <c r="K53" s="257"/>
      <c r="L53" s="259"/>
    </row>
    <row r="55" spans="1:12" ht="34" x14ac:dyDescent="0.2">
      <c r="B55" s="134" t="s">
        <v>1993</v>
      </c>
      <c r="C55" s="134" t="s">
        <v>1994</v>
      </c>
      <c r="D55" s="134" t="s">
        <v>1996</v>
      </c>
      <c r="E55" s="134" t="s">
        <v>1997</v>
      </c>
      <c r="G55" s="134" t="s">
        <v>2001</v>
      </c>
      <c r="H55" s="134" t="s">
        <v>1994</v>
      </c>
      <c r="I55" s="134" t="s">
        <v>1996</v>
      </c>
      <c r="J55" s="134" t="s">
        <v>1997</v>
      </c>
    </row>
    <row r="56" spans="1:12" ht="95" customHeight="1" x14ac:dyDescent="0.2">
      <c r="B56" s="134">
        <v>13</v>
      </c>
      <c r="C56" s="131" t="s">
        <v>1995</v>
      </c>
      <c r="D56" s="131" t="s">
        <v>2004</v>
      </c>
      <c r="E56" s="264">
        <f>D45</f>
        <v>0.25</v>
      </c>
      <c r="G56" s="134">
        <v>10</v>
      </c>
      <c r="H56" s="131" t="s">
        <v>2002</v>
      </c>
      <c r="I56" s="131" t="s">
        <v>2006</v>
      </c>
      <c r="J56" s="131">
        <f>E43</f>
        <v>1</v>
      </c>
    </row>
    <row r="57" spans="1:12" ht="98" customHeight="1" x14ac:dyDescent="0.2">
      <c r="B57" s="134">
        <v>18</v>
      </c>
      <c r="C57" s="131" t="s">
        <v>1998</v>
      </c>
      <c r="D57" s="131" t="s">
        <v>2005</v>
      </c>
      <c r="E57" s="265">
        <f>D44</f>
        <v>0.4</v>
      </c>
      <c r="G57" s="131">
        <v>19</v>
      </c>
      <c r="H57" s="131" t="s">
        <v>2003</v>
      </c>
      <c r="I57" s="131" t="s">
        <v>2007</v>
      </c>
      <c r="J57" s="131">
        <f>E45</f>
        <v>4</v>
      </c>
    </row>
    <row r="60" spans="1:12" s="4" customFormat="1" x14ac:dyDescent="0.2">
      <c r="A60" s="256" t="s">
        <v>2008</v>
      </c>
      <c r="B60" s="258"/>
      <c r="C60" s="258"/>
      <c r="D60" s="258"/>
      <c r="E60" s="258"/>
      <c r="F60" s="258"/>
      <c r="G60" s="258"/>
      <c r="H60" s="258"/>
      <c r="I60" s="258"/>
      <c r="J60" s="258"/>
      <c r="K60" s="258"/>
      <c r="L60" s="260"/>
    </row>
    <row r="62" spans="1:12" ht="119" x14ac:dyDescent="0.2">
      <c r="A62" s="15" t="s">
        <v>1984</v>
      </c>
      <c r="B62" s="15" t="s">
        <v>1935</v>
      </c>
      <c r="C62" s="15" t="s">
        <v>1934</v>
      </c>
      <c r="D62" s="20" t="s">
        <v>1988</v>
      </c>
      <c r="E62" s="20" t="s">
        <v>1989</v>
      </c>
    </row>
    <row r="63" spans="1:12" x14ac:dyDescent="0.2">
      <c r="A63" s="15" t="s">
        <v>225</v>
      </c>
      <c r="B63" s="15">
        <v>10</v>
      </c>
      <c r="C63" s="15">
        <v>10</v>
      </c>
      <c r="D63" s="15">
        <f>C63/B63</f>
        <v>1</v>
      </c>
      <c r="E63" s="15">
        <f>B63/C63</f>
        <v>1</v>
      </c>
    </row>
    <row r="64" spans="1:12" x14ac:dyDescent="0.2">
      <c r="A64" s="15" t="s">
        <v>226</v>
      </c>
      <c r="B64" s="15">
        <v>20</v>
      </c>
      <c r="C64" s="15">
        <v>8</v>
      </c>
      <c r="D64" s="15">
        <f>C64/B64</f>
        <v>0.4</v>
      </c>
      <c r="E64" s="15">
        <f t="shared" ref="E64:E66" si="1">B64/C64</f>
        <v>2.5</v>
      </c>
    </row>
    <row r="65" spans="1:15" x14ac:dyDescent="0.2">
      <c r="A65" s="15" t="s">
        <v>227</v>
      </c>
      <c r="B65" s="15">
        <v>8</v>
      </c>
      <c r="C65" s="15">
        <v>2</v>
      </c>
      <c r="D65" s="15">
        <f>C65/B65</f>
        <v>0.25</v>
      </c>
      <c r="E65" s="15">
        <f t="shared" si="1"/>
        <v>4</v>
      </c>
    </row>
    <row r="66" spans="1:15" x14ac:dyDescent="0.2">
      <c r="A66" s="15" t="s">
        <v>197</v>
      </c>
      <c r="B66" s="15">
        <v>5</v>
      </c>
      <c r="C66" s="15">
        <v>1</v>
      </c>
      <c r="D66" s="15">
        <f>C66/B66</f>
        <v>0.2</v>
      </c>
      <c r="E66" s="15">
        <f t="shared" si="1"/>
        <v>5</v>
      </c>
    </row>
    <row r="67" spans="1:15" x14ac:dyDescent="0.2">
      <c r="A67" s="1" t="s">
        <v>230</v>
      </c>
      <c r="B67" s="250">
        <f>SUM(B63:B66)</f>
        <v>43</v>
      </c>
      <c r="C67" s="250">
        <f>SUM(C63:C66)</f>
        <v>21</v>
      </c>
    </row>
    <row r="68" spans="1:15" x14ac:dyDescent="0.2">
      <c r="B68" s="29" t="s">
        <v>47</v>
      </c>
      <c r="C68" s="29" t="s">
        <v>42</v>
      </c>
    </row>
    <row r="74" spans="1:15" x14ac:dyDescent="0.2">
      <c r="B74" s="87"/>
      <c r="C74" s="87"/>
      <c r="D74" s="87"/>
      <c r="E74" s="87" t="s">
        <v>2010</v>
      </c>
      <c r="F74" s="87" t="s">
        <v>2011</v>
      </c>
      <c r="J74" s="15"/>
      <c r="K74" s="15"/>
      <c r="L74" s="15"/>
      <c r="M74" s="15" t="s">
        <v>2012</v>
      </c>
      <c r="N74" s="15" t="s">
        <v>2013</v>
      </c>
    </row>
    <row r="75" spans="1:15" ht="17" x14ac:dyDescent="0.2">
      <c r="B75" s="134" t="s">
        <v>1993</v>
      </c>
      <c r="C75" s="134" t="s">
        <v>2001</v>
      </c>
      <c r="D75" s="134" t="s">
        <v>42</v>
      </c>
      <c r="E75" s="134" t="s">
        <v>146</v>
      </c>
      <c r="F75" s="87" t="s">
        <v>147</v>
      </c>
      <c r="J75" s="134" t="s">
        <v>2001</v>
      </c>
      <c r="K75" s="134" t="s">
        <v>1993</v>
      </c>
      <c r="L75" s="134" t="s">
        <v>47</v>
      </c>
      <c r="M75" s="134" t="s">
        <v>146</v>
      </c>
      <c r="N75" s="15" t="s">
        <v>147</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2025</v>
      </c>
      <c r="J79" s="4" t="s">
        <v>2027</v>
      </c>
    </row>
    <row r="80" spans="1:15" x14ac:dyDescent="0.2">
      <c r="F80" s="23" t="s">
        <v>2019</v>
      </c>
      <c r="O80" s="23" t="s">
        <v>2028</v>
      </c>
    </row>
    <row r="81" spans="1:17" x14ac:dyDescent="0.2">
      <c r="A81" s="1" t="s">
        <v>2016</v>
      </c>
      <c r="F81" s="3">
        <v>18</v>
      </c>
      <c r="G81" s="1" t="s">
        <v>2020</v>
      </c>
      <c r="J81" s="1" t="s">
        <v>2026</v>
      </c>
      <c r="O81" s="1">
        <v>5</v>
      </c>
      <c r="P81" s="1" t="s">
        <v>2029</v>
      </c>
    </row>
    <row r="82" spans="1:17" x14ac:dyDescent="0.2">
      <c r="A82" s="1" t="s">
        <v>2021</v>
      </c>
      <c r="J82" s="1" t="s">
        <v>2030</v>
      </c>
    </row>
    <row r="83" spans="1:17" x14ac:dyDescent="0.2">
      <c r="A83" s="1" t="s">
        <v>2017</v>
      </c>
      <c r="F83" s="3">
        <v>5</v>
      </c>
      <c r="G83" s="1" t="s">
        <v>2022</v>
      </c>
      <c r="J83" s="1" t="s">
        <v>2032</v>
      </c>
      <c r="O83" s="1">
        <f>20-19</f>
        <v>1</v>
      </c>
      <c r="P83" s="1" t="s">
        <v>2033</v>
      </c>
    </row>
    <row r="84" spans="1:17" x14ac:dyDescent="0.2">
      <c r="A84" s="1" t="s">
        <v>2018</v>
      </c>
      <c r="F84" s="3">
        <v>0.4</v>
      </c>
      <c r="J84" s="1" t="s">
        <v>2031</v>
      </c>
      <c r="O84" s="1">
        <f>1/0.25</f>
        <v>4</v>
      </c>
    </row>
    <row r="86" spans="1:17" x14ac:dyDescent="0.2">
      <c r="A86" s="1" t="s">
        <v>2023</v>
      </c>
      <c r="F86" s="1" t="s">
        <v>2024</v>
      </c>
      <c r="J86" s="1" t="s">
        <v>2035</v>
      </c>
      <c r="O86" s="1">
        <f>5+1*4</f>
        <v>9</v>
      </c>
      <c r="Q86" s="1" t="s">
        <v>2034</v>
      </c>
    </row>
    <row r="112" ht="17" thickBot="1" x14ac:dyDescent="0.25"/>
    <row r="113" spans="1:11" ht="24" thickBot="1" x14ac:dyDescent="0.3">
      <c r="A113" s="261" t="s">
        <v>2036</v>
      </c>
      <c r="B113" s="262"/>
      <c r="C113" s="262"/>
      <c r="D113" s="262"/>
      <c r="E113" s="262"/>
      <c r="F113" s="262"/>
      <c r="G113" s="262"/>
      <c r="H113" s="262"/>
      <c r="I113" s="262"/>
      <c r="J113" s="262"/>
      <c r="K113" s="263"/>
    </row>
    <row r="139" spans="1:20" x14ac:dyDescent="0.2">
      <c r="A139" s="16" t="s">
        <v>348</v>
      </c>
      <c r="B139" s="16"/>
      <c r="C139" s="16"/>
      <c r="D139" s="16"/>
      <c r="E139" s="16"/>
      <c r="F139" s="16"/>
      <c r="G139" s="16"/>
      <c r="H139" s="16"/>
    </row>
    <row r="140" spans="1:20" x14ac:dyDescent="0.2">
      <c r="A140" s="1" t="s">
        <v>349</v>
      </c>
    </row>
    <row r="141" spans="1:20" x14ac:dyDescent="0.2">
      <c r="A141" s="1" t="s">
        <v>350</v>
      </c>
    </row>
    <row r="142" spans="1:20" x14ac:dyDescent="0.2">
      <c r="A142" s="1" t="s">
        <v>2037</v>
      </c>
    </row>
    <row r="143" spans="1:20" x14ac:dyDescent="0.2">
      <c r="A143" s="1" t="s">
        <v>2038</v>
      </c>
    </row>
    <row r="144" spans="1:20" x14ac:dyDescent="0.2">
      <c r="T144" s="3" t="s">
        <v>351</v>
      </c>
    </row>
    <row r="145" spans="1:20" x14ac:dyDescent="0.2">
      <c r="A145" s="1" t="s">
        <v>2039</v>
      </c>
      <c r="T145" s="3" t="s">
        <v>41</v>
      </c>
    </row>
    <row r="146" spans="1:20" ht="17" thickBot="1" x14ac:dyDescent="0.25"/>
    <row r="147" spans="1:20" ht="17" thickBot="1" x14ac:dyDescent="0.25">
      <c r="A147" s="50" t="s">
        <v>352</v>
      </c>
      <c r="B147" s="51"/>
      <c r="C147" s="51"/>
      <c r="D147" s="51"/>
      <c r="E147" s="51"/>
      <c r="F147" s="51"/>
      <c r="G147" s="51"/>
      <c r="H147" s="52"/>
    </row>
    <row r="149" spans="1:20" x14ac:dyDescent="0.2">
      <c r="A149" s="1" t="s">
        <v>353</v>
      </c>
    </row>
    <row r="150" spans="1:20" x14ac:dyDescent="0.2">
      <c r="A150" s="1" t="s">
        <v>354</v>
      </c>
    </row>
    <row r="151" spans="1:20" x14ac:dyDescent="0.2">
      <c r="A151" s="1" t="s">
        <v>355</v>
      </c>
    </row>
    <row r="152" spans="1:20" x14ac:dyDescent="0.2">
      <c r="A152" s="1" t="s">
        <v>356</v>
      </c>
    </row>
    <row r="153" spans="1:20" x14ac:dyDescent="0.2">
      <c r="A153" s="1" t="s">
        <v>355</v>
      </c>
    </row>
    <row r="154" spans="1:20" x14ac:dyDescent="0.2">
      <c r="A154" s="1" t="s">
        <v>357</v>
      </c>
    </row>
    <row r="155" spans="1:20" x14ac:dyDescent="0.2">
      <c r="A155" s="1" t="s">
        <v>358</v>
      </c>
    </row>
    <row r="156" spans="1:20" x14ac:dyDescent="0.2">
      <c r="A156" s="1" t="s">
        <v>359</v>
      </c>
    </row>
    <row r="157" spans="1:20" x14ac:dyDescent="0.2">
      <c r="Q157" s="3" t="s">
        <v>45</v>
      </c>
    </row>
    <row r="158" spans="1:20" x14ac:dyDescent="0.2">
      <c r="A158" s="1" t="s">
        <v>360</v>
      </c>
      <c r="Q158" s="3" t="s">
        <v>361</v>
      </c>
    </row>
    <row r="161" spans="1:22" x14ac:dyDescent="0.2">
      <c r="C161" s="1" t="s">
        <v>362</v>
      </c>
    </row>
    <row r="163" spans="1:22" ht="17" thickBot="1" x14ac:dyDescent="0.25"/>
    <row r="164" spans="1:22" x14ac:dyDescent="0.2">
      <c r="C164" s="1" t="s">
        <v>363</v>
      </c>
      <c r="G164" s="1" t="s">
        <v>364</v>
      </c>
      <c r="R164" s="12" t="s">
        <v>365</v>
      </c>
      <c r="S164" s="83"/>
      <c r="T164" s="83"/>
      <c r="U164" s="83"/>
      <c r="V164" s="84"/>
    </row>
    <row r="165" spans="1:22" x14ac:dyDescent="0.2">
      <c r="R165" s="138" t="s">
        <v>366</v>
      </c>
      <c r="S165" s="4"/>
      <c r="T165" s="4"/>
      <c r="U165" s="4"/>
      <c r="V165" s="139"/>
    </row>
    <row r="166" spans="1:22" x14ac:dyDescent="0.2">
      <c r="C166" s="1" t="s">
        <v>367</v>
      </c>
      <c r="R166" s="138" t="s">
        <v>368</v>
      </c>
      <c r="S166" s="4"/>
      <c r="T166" s="4"/>
      <c r="U166" s="4"/>
      <c r="V166" s="139"/>
    </row>
    <row r="167" spans="1:22" ht="17" thickBot="1" x14ac:dyDescent="0.25">
      <c r="R167" s="53" t="s">
        <v>369</v>
      </c>
      <c r="S167" s="85"/>
      <c r="T167" s="85"/>
      <c r="U167" s="85"/>
      <c r="V167" s="86"/>
    </row>
    <row r="168" spans="1:22" x14ac:dyDescent="0.2">
      <c r="G168" s="1" t="s">
        <v>370</v>
      </c>
    </row>
    <row r="170" spans="1:22" x14ac:dyDescent="0.2">
      <c r="A170" s="1" t="s">
        <v>371</v>
      </c>
    </row>
    <row r="171" spans="1:22" x14ac:dyDescent="0.2">
      <c r="A171" s="1" t="s">
        <v>372</v>
      </c>
    </row>
    <row r="173" spans="1:22" x14ac:dyDescent="0.2">
      <c r="D173" s="3" t="s">
        <v>351</v>
      </c>
    </row>
    <row r="174" spans="1:22" x14ac:dyDescent="0.2">
      <c r="D174" s="3" t="s">
        <v>41</v>
      </c>
    </row>
    <row r="179" spans="1:9" x14ac:dyDescent="0.2">
      <c r="F179" s="54"/>
    </row>
    <row r="180" spans="1:9" x14ac:dyDescent="0.2">
      <c r="F180" s="54"/>
    </row>
    <row r="186" spans="1:9" x14ac:dyDescent="0.2">
      <c r="A186" s="3" t="s">
        <v>45</v>
      </c>
    </row>
    <row r="187" spans="1:9" x14ac:dyDescent="0.2">
      <c r="A187" s="3" t="s">
        <v>361</v>
      </c>
    </row>
    <row r="190" spans="1:9" x14ac:dyDescent="0.2">
      <c r="A190" s="54"/>
      <c r="B190" s="54"/>
      <c r="C190" s="54"/>
      <c r="D190" s="54"/>
      <c r="E190" s="54"/>
      <c r="F190" s="54"/>
      <c r="G190" s="54"/>
      <c r="H190" s="54"/>
      <c r="I190" s="54"/>
    </row>
    <row r="197" spans="1:8" ht="17" thickBot="1" x14ac:dyDescent="0.25"/>
    <row r="198" spans="1:8" ht="17" thickBot="1" x14ac:dyDescent="0.25">
      <c r="A198" s="50" t="s">
        <v>373</v>
      </c>
      <c r="B198" s="51"/>
      <c r="C198" s="51"/>
      <c r="D198" s="51"/>
      <c r="E198" s="51"/>
      <c r="F198" s="51"/>
      <c r="G198" s="51"/>
      <c r="H198" s="52"/>
    </row>
    <row r="200" spans="1:8" x14ac:dyDescent="0.2">
      <c r="D200" s="3" t="s">
        <v>351</v>
      </c>
      <c r="F200" s="1" t="s">
        <v>374</v>
      </c>
    </row>
    <row r="201" spans="1:8" x14ac:dyDescent="0.2">
      <c r="D201" s="3" t="s">
        <v>41</v>
      </c>
      <c r="F201" s="1" t="s">
        <v>375</v>
      </c>
    </row>
    <row r="202" spans="1:8" x14ac:dyDescent="0.2">
      <c r="F202" s="1" t="s">
        <v>376</v>
      </c>
    </row>
    <row r="203" spans="1:8" x14ac:dyDescent="0.2">
      <c r="F203" s="1" t="s">
        <v>377</v>
      </c>
    </row>
    <row r="204" spans="1:8" x14ac:dyDescent="0.2">
      <c r="F204" s="1" t="s">
        <v>378</v>
      </c>
    </row>
    <row r="205" spans="1:8" x14ac:dyDescent="0.2">
      <c r="F205" s="1" t="s">
        <v>379</v>
      </c>
    </row>
    <row r="206" spans="1:8" x14ac:dyDescent="0.2">
      <c r="F206" s="1" t="s">
        <v>380</v>
      </c>
    </row>
    <row r="208" spans="1:8" x14ac:dyDescent="0.2">
      <c r="F208" s="1" t="s">
        <v>381</v>
      </c>
    </row>
    <row r="209" spans="1:8" x14ac:dyDescent="0.2">
      <c r="F209" s="1" t="s">
        <v>382</v>
      </c>
    </row>
    <row r="210" spans="1:8" ht="17" thickBot="1" x14ac:dyDescent="0.25"/>
    <row r="211" spans="1:8" x14ac:dyDescent="0.2">
      <c r="F211" s="55" t="s">
        <v>383</v>
      </c>
      <c r="G211" s="56"/>
      <c r="H211" s="57"/>
    </row>
    <row r="212" spans="1:8" x14ac:dyDescent="0.2">
      <c r="F212" s="58" t="s">
        <v>384</v>
      </c>
      <c r="G212" s="59"/>
      <c r="H212" s="60"/>
    </row>
    <row r="213" spans="1:8" x14ac:dyDescent="0.2">
      <c r="A213" s="3" t="s">
        <v>45</v>
      </c>
      <c r="F213" s="58" t="s">
        <v>385</v>
      </c>
      <c r="G213" s="59"/>
      <c r="H213" s="60"/>
    </row>
    <row r="214" spans="1:8" x14ac:dyDescent="0.2">
      <c r="A214" s="3" t="s">
        <v>361</v>
      </c>
      <c r="F214" s="8"/>
      <c r="H214" s="9"/>
    </row>
    <row r="215" spans="1:8" ht="17" thickBot="1" x14ac:dyDescent="0.25">
      <c r="F215" s="8" t="s">
        <v>386</v>
      </c>
      <c r="H215" s="9"/>
    </row>
    <row r="216" spans="1:8" x14ac:dyDescent="0.2">
      <c r="A216" s="55" t="s">
        <v>387</v>
      </c>
      <c r="B216" s="56"/>
      <c r="C216" s="56"/>
      <c r="D216" s="57"/>
      <c r="F216" s="8" t="s">
        <v>388</v>
      </c>
      <c r="H216" s="9"/>
    </row>
    <row r="217" spans="1:8" x14ac:dyDescent="0.2">
      <c r="A217" s="58" t="s">
        <v>389</v>
      </c>
      <c r="B217" s="59"/>
      <c r="C217" s="59"/>
      <c r="D217" s="60"/>
      <c r="F217" s="8"/>
      <c r="H217" s="9"/>
    </row>
    <row r="218" spans="1:8" x14ac:dyDescent="0.2">
      <c r="A218" s="8"/>
      <c r="D218" s="9"/>
      <c r="F218" s="8" t="s">
        <v>390</v>
      </c>
      <c r="H218" s="9"/>
    </row>
    <row r="219" spans="1:8" ht="17" thickBot="1" x14ac:dyDescent="0.25">
      <c r="A219" s="8" t="s">
        <v>391</v>
      </c>
      <c r="D219" s="9"/>
      <c r="F219" s="10" t="s">
        <v>392</v>
      </c>
      <c r="G219" s="11"/>
      <c r="H219" s="13"/>
    </row>
    <row r="220" spans="1:8" ht="17" thickBot="1" x14ac:dyDescent="0.25">
      <c r="A220" s="8" t="s">
        <v>393</v>
      </c>
      <c r="D220" s="9"/>
      <c r="F220" s="50" t="s">
        <v>394</v>
      </c>
      <c r="G220" s="51"/>
      <c r="H220" s="52"/>
    </row>
    <row r="221" spans="1:8" ht="17" thickBot="1" x14ac:dyDescent="0.25">
      <c r="A221" s="10" t="s">
        <v>395</v>
      </c>
      <c r="B221" s="11"/>
      <c r="C221" s="11"/>
      <c r="D221" s="13"/>
    </row>
    <row r="222" spans="1:8" ht="17" thickBot="1" x14ac:dyDescent="0.25"/>
    <row r="223" spans="1:8" ht="17" thickBot="1" x14ac:dyDescent="0.25">
      <c r="A223" s="50" t="s">
        <v>396</v>
      </c>
      <c r="B223" s="51"/>
      <c r="C223" s="51"/>
      <c r="D223" s="51"/>
      <c r="E223" s="51"/>
      <c r="F223" s="51"/>
      <c r="G223" s="51"/>
      <c r="H223" s="52"/>
    </row>
    <row r="224" spans="1:8" ht="17" thickBot="1" x14ac:dyDescent="0.25"/>
    <row r="225" spans="1:8" ht="17" thickBot="1" x14ac:dyDescent="0.25">
      <c r="A225" s="61" t="s">
        <v>397</v>
      </c>
      <c r="B225" s="62"/>
      <c r="C225" s="62"/>
      <c r="D225" s="62"/>
      <c r="E225" s="62"/>
      <c r="F225" s="62"/>
      <c r="G225" s="62"/>
      <c r="H225" s="63"/>
    </row>
    <row r="226" spans="1:8" x14ac:dyDescent="0.2">
      <c r="A226" s="5" t="s">
        <v>398</v>
      </c>
      <c r="B226" s="6"/>
      <c r="C226" s="6"/>
      <c r="D226" s="6"/>
      <c r="E226" s="6"/>
      <c r="F226" s="6"/>
      <c r="G226" s="6"/>
      <c r="H226" s="7"/>
    </row>
    <row r="227" spans="1:8" ht="17" thickBot="1" x14ac:dyDescent="0.25">
      <c r="A227" s="10" t="s">
        <v>399</v>
      </c>
      <c r="B227" s="11"/>
      <c r="C227" s="11"/>
      <c r="D227" s="11"/>
      <c r="E227" s="11"/>
      <c r="F227" s="11"/>
      <c r="G227" s="11"/>
      <c r="H227" s="13"/>
    </row>
    <row r="229" spans="1:8" ht="17" thickBot="1" x14ac:dyDescent="0.25">
      <c r="D229" s="3" t="s">
        <v>351</v>
      </c>
    </row>
    <row r="230" spans="1:8" x14ac:dyDescent="0.2">
      <c r="D230" s="3" t="s">
        <v>41</v>
      </c>
      <c r="F230" s="55" t="s">
        <v>400</v>
      </c>
      <c r="G230" s="64"/>
      <c r="H230" s="65"/>
    </row>
    <row r="231" spans="1:8" x14ac:dyDescent="0.2">
      <c r="F231" s="58" t="s">
        <v>401</v>
      </c>
      <c r="G231" s="66"/>
      <c r="H231" s="67"/>
    </row>
    <row r="232" spans="1:8" x14ac:dyDescent="0.2">
      <c r="F232" s="58" t="s">
        <v>402</v>
      </c>
      <c r="G232" s="66"/>
      <c r="H232" s="67"/>
    </row>
    <row r="233" spans="1:8" x14ac:dyDescent="0.2">
      <c r="F233" s="58" t="s">
        <v>403</v>
      </c>
      <c r="G233" s="66"/>
      <c r="H233" s="67"/>
    </row>
    <row r="234" spans="1:8" x14ac:dyDescent="0.2">
      <c r="F234" s="266" t="s">
        <v>404</v>
      </c>
      <c r="G234" s="110"/>
      <c r="H234" s="267"/>
    </row>
    <row r="235" spans="1:8" x14ac:dyDescent="0.2">
      <c r="F235" s="266" t="s">
        <v>405</v>
      </c>
      <c r="G235" s="110"/>
      <c r="H235" s="267"/>
    </row>
    <row r="236" spans="1:8" x14ac:dyDescent="0.2">
      <c r="F236" s="266" t="s">
        <v>406</v>
      </c>
      <c r="G236" s="110"/>
      <c r="H236" s="267"/>
    </row>
    <row r="237" spans="1:8" ht="17" thickBot="1" x14ac:dyDescent="0.25">
      <c r="F237" s="268" t="s">
        <v>2040</v>
      </c>
      <c r="G237" s="269"/>
      <c r="H237" s="270"/>
    </row>
    <row r="238" spans="1:8" ht="17" thickBot="1" x14ac:dyDescent="0.25"/>
    <row r="239" spans="1:8" x14ac:dyDescent="0.2">
      <c r="F239" s="55" t="s">
        <v>407</v>
      </c>
      <c r="G239" s="64"/>
      <c r="H239" s="65"/>
    </row>
    <row r="240" spans="1:8" x14ac:dyDescent="0.2">
      <c r="F240" s="58" t="s">
        <v>401</v>
      </c>
      <c r="G240" s="66"/>
      <c r="H240" s="67"/>
    </row>
    <row r="241" spans="1:8" x14ac:dyDescent="0.2">
      <c r="F241" s="58" t="s">
        <v>408</v>
      </c>
      <c r="G241" s="66"/>
      <c r="H241" s="67"/>
    </row>
    <row r="242" spans="1:8" x14ac:dyDescent="0.2">
      <c r="A242" s="3" t="s">
        <v>45</v>
      </c>
      <c r="F242" s="58" t="s">
        <v>409</v>
      </c>
      <c r="G242" s="66"/>
      <c r="H242" s="67"/>
    </row>
    <row r="243" spans="1:8" x14ac:dyDescent="0.2">
      <c r="A243" s="3" t="s">
        <v>361</v>
      </c>
      <c r="F243" s="58" t="s">
        <v>410</v>
      </c>
      <c r="G243" s="66"/>
      <c r="H243" s="67"/>
    </row>
    <row r="244" spans="1:8" ht="17" thickBot="1" x14ac:dyDescent="0.25">
      <c r="F244" s="58" t="s">
        <v>411</v>
      </c>
      <c r="G244" s="66"/>
      <c r="H244" s="67"/>
    </row>
    <row r="245" spans="1:8" ht="17" thickBot="1" x14ac:dyDescent="0.25">
      <c r="A245" s="55" t="s">
        <v>412</v>
      </c>
      <c r="B245" s="64"/>
      <c r="C245" s="64"/>
      <c r="D245" s="64"/>
      <c r="E245" s="64"/>
      <c r="F245" s="69" t="s">
        <v>413</v>
      </c>
      <c r="G245" s="70"/>
      <c r="H245" s="71"/>
    </row>
    <row r="246" spans="1:8" x14ac:dyDescent="0.2">
      <c r="A246" s="8" t="s">
        <v>414</v>
      </c>
      <c r="E246" s="9"/>
      <c r="F246" s="271" t="s">
        <v>415</v>
      </c>
      <c r="G246" s="271"/>
      <c r="H246" s="272"/>
    </row>
    <row r="247" spans="1:8" x14ac:dyDescent="0.2">
      <c r="A247" s="8" t="s">
        <v>416</v>
      </c>
      <c r="E247" s="9"/>
      <c r="F247" s="110" t="s">
        <v>417</v>
      </c>
      <c r="G247" s="110"/>
      <c r="H247" s="267"/>
    </row>
    <row r="248" spans="1:8" x14ac:dyDescent="0.2">
      <c r="A248" s="8" t="s">
        <v>418</v>
      </c>
      <c r="E248" s="9"/>
      <c r="F248" s="110" t="s">
        <v>419</v>
      </c>
      <c r="G248" s="110"/>
      <c r="H248" s="267"/>
    </row>
    <row r="249" spans="1:8" x14ac:dyDescent="0.2">
      <c r="A249" s="8" t="s">
        <v>420</v>
      </c>
      <c r="E249" s="9"/>
      <c r="F249" s="110" t="s">
        <v>2041</v>
      </c>
      <c r="G249" s="110"/>
      <c r="H249" s="267"/>
    </row>
    <row r="250" spans="1:8" x14ac:dyDescent="0.2">
      <c r="A250" s="8" t="s">
        <v>421</v>
      </c>
      <c r="E250" s="9"/>
      <c r="F250" s="110" t="s">
        <v>2042</v>
      </c>
      <c r="G250" s="110"/>
      <c r="H250" s="267"/>
    </row>
    <row r="251" spans="1:8" x14ac:dyDescent="0.2">
      <c r="A251" s="8" t="s">
        <v>422</v>
      </c>
      <c r="E251" s="9"/>
      <c r="F251" s="110" t="s">
        <v>423</v>
      </c>
      <c r="G251" s="110"/>
      <c r="H251" s="267"/>
    </row>
    <row r="252" spans="1:8" ht="17" thickBot="1" x14ac:dyDescent="0.25">
      <c r="A252" s="10" t="s">
        <v>424</v>
      </c>
      <c r="B252" s="11"/>
      <c r="C252" s="11"/>
      <c r="D252" s="11"/>
      <c r="E252" s="13"/>
      <c r="F252" s="110" t="s">
        <v>425</v>
      </c>
      <c r="G252" s="110"/>
      <c r="H252" s="267"/>
    </row>
    <row r="253" spans="1:8" x14ac:dyDescent="0.2">
      <c r="A253" s="273" t="s">
        <v>426</v>
      </c>
      <c r="B253" s="271"/>
      <c r="C253" s="271"/>
      <c r="D253" s="271"/>
      <c r="E253" s="272"/>
      <c r="F253" s="266" t="s">
        <v>427</v>
      </c>
      <c r="G253" s="110"/>
      <c r="H253" s="267"/>
    </row>
    <row r="254" spans="1:8" x14ac:dyDescent="0.2">
      <c r="A254" s="266" t="s">
        <v>428</v>
      </c>
      <c r="B254" s="110"/>
      <c r="C254" s="110"/>
      <c r="D254" s="110"/>
      <c r="E254" s="267"/>
      <c r="F254" s="266" t="s">
        <v>429</v>
      </c>
      <c r="G254" s="110"/>
      <c r="H254" s="267"/>
    </row>
    <row r="255" spans="1:8" x14ac:dyDescent="0.2">
      <c r="A255" s="266" t="s">
        <v>430</v>
      </c>
      <c r="B255" s="110"/>
      <c r="C255" s="110"/>
      <c r="D255" s="110"/>
      <c r="E255" s="267"/>
      <c r="F255" s="266" t="s">
        <v>431</v>
      </c>
      <c r="G255" s="110"/>
      <c r="H255" s="267"/>
    </row>
    <row r="256" spans="1:8" x14ac:dyDescent="0.2">
      <c r="A256" s="266" t="s">
        <v>432</v>
      </c>
      <c r="B256" s="110"/>
      <c r="C256" s="110"/>
      <c r="D256" s="110"/>
      <c r="E256" s="267"/>
      <c r="F256" s="266" t="s">
        <v>433</v>
      </c>
      <c r="G256" s="110"/>
      <c r="H256" s="267"/>
    </row>
    <row r="257" spans="1:8" x14ac:dyDescent="0.2">
      <c r="A257" s="266" t="s">
        <v>434</v>
      </c>
      <c r="B257" s="110"/>
      <c r="C257" s="110"/>
      <c r="D257" s="110"/>
      <c r="E257" s="267"/>
      <c r="F257" s="266" t="s">
        <v>435</v>
      </c>
      <c r="G257" s="110"/>
      <c r="H257" s="267"/>
    </row>
    <row r="258" spans="1:8" ht="17" thickBot="1" x14ac:dyDescent="0.25">
      <c r="A258" s="268" t="s">
        <v>436</v>
      </c>
      <c r="B258" s="269"/>
      <c r="C258" s="269"/>
      <c r="D258" s="269"/>
      <c r="E258" s="270"/>
      <c r="F258" s="268" t="s">
        <v>437</v>
      </c>
      <c r="G258" s="269"/>
      <c r="H258" s="270"/>
    </row>
    <row r="259" spans="1:8" x14ac:dyDescent="0.2">
      <c r="A259" s="68" t="s">
        <v>438</v>
      </c>
      <c r="B259" s="68"/>
      <c r="C259" s="68"/>
      <c r="D259" s="68"/>
      <c r="E259" s="68"/>
      <c r="F259" s="68" t="s">
        <v>439</v>
      </c>
      <c r="G259" s="68"/>
      <c r="H259" s="68"/>
    </row>
    <row r="260" spans="1:8" ht="17" thickBot="1" x14ac:dyDescent="0.25"/>
    <row r="261" spans="1:8" ht="17" thickBot="1" x14ac:dyDescent="0.25">
      <c r="A261" s="50" t="s">
        <v>440</v>
      </c>
      <c r="B261" s="51"/>
      <c r="C261" s="51"/>
      <c r="D261" s="51"/>
      <c r="E261" s="51" t="s">
        <v>441</v>
      </c>
      <c r="F261" s="51"/>
      <c r="G261" s="51"/>
      <c r="H261" s="52"/>
    </row>
    <row r="263" spans="1:8" x14ac:dyDescent="0.2">
      <c r="A263" s="1" t="s">
        <v>442</v>
      </c>
    </row>
    <row r="264" spans="1:8" x14ac:dyDescent="0.2">
      <c r="A264" s="1" t="s">
        <v>443</v>
      </c>
    </row>
    <row r="266" spans="1:8" x14ac:dyDescent="0.2">
      <c r="D266" s="3" t="s">
        <v>351</v>
      </c>
    </row>
    <row r="267" spans="1:8" x14ac:dyDescent="0.2">
      <c r="D267" s="3" t="s">
        <v>41</v>
      </c>
    </row>
    <row r="269" spans="1:8" x14ac:dyDescent="0.2">
      <c r="F269" s="1" t="s">
        <v>444</v>
      </c>
    </row>
    <row r="270" spans="1:8" x14ac:dyDescent="0.2">
      <c r="F270" s="1" t="s">
        <v>445</v>
      </c>
    </row>
    <row r="271" spans="1:8" x14ac:dyDescent="0.2">
      <c r="F271" s="1" t="s">
        <v>446</v>
      </c>
    </row>
    <row r="272" spans="1:8" x14ac:dyDescent="0.2">
      <c r="F272" s="1" t="s">
        <v>447</v>
      </c>
    </row>
    <row r="273" spans="1:12" x14ac:dyDescent="0.2">
      <c r="F273" s="1" t="s">
        <v>448</v>
      </c>
    </row>
    <row r="276" spans="1:12" x14ac:dyDescent="0.2">
      <c r="F276" s="1" t="s">
        <v>449</v>
      </c>
    </row>
    <row r="277" spans="1:12" x14ac:dyDescent="0.2">
      <c r="F277" s="1" t="s">
        <v>450</v>
      </c>
    </row>
    <row r="279" spans="1:12" x14ac:dyDescent="0.2">
      <c r="A279" s="3" t="s">
        <v>45</v>
      </c>
      <c r="F279" s="4" t="s">
        <v>451</v>
      </c>
      <c r="G279" s="4"/>
      <c r="H279" s="4"/>
    </row>
    <row r="280" spans="1:12" x14ac:dyDescent="0.2">
      <c r="A280" s="3" t="s">
        <v>361</v>
      </c>
      <c r="F280" s="4" t="s">
        <v>452</v>
      </c>
      <c r="G280" s="4"/>
      <c r="H280" s="4"/>
    </row>
    <row r="282" spans="1:12" ht="26" x14ac:dyDescent="0.3">
      <c r="A282" s="274"/>
    </row>
    <row r="283" spans="1:12" ht="17" thickBot="1" x14ac:dyDescent="0.25"/>
    <row r="284" spans="1:12" ht="24" thickBot="1" x14ac:dyDescent="0.3">
      <c r="A284" s="261" t="s">
        <v>2047</v>
      </c>
      <c r="B284" s="262"/>
      <c r="C284" s="262"/>
      <c r="D284" s="262"/>
      <c r="E284" s="262"/>
      <c r="F284" s="262"/>
      <c r="G284" s="262"/>
      <c r="H284" s="262"/>
      <c r="I284" s="262"/>
      <c r="J284" s="262"/>
      <c r="K284" s="263"/>
      <c r="L284" s="1" t="s">
        <v>2128</v>
      </c>
    </row>
    <row r="285" spans="1:12" x14ac:dyDescent="0.2">
      <c r="A285" s="1" t="s">
        <v>2080</v>
      </c>
    </row>
    <row r="286" spans="1:12" x14ac:dyDescent="0.2">
      <c r="A286" s="1" t="s">
        <v>2081</v>
      </c>
    </row>
    <row r="287" spans="1:12" x14ac:dyDescent="0.2">
      <c r="A287" s="1" t="s">
        <v>2082</v>
      </c>
    </row>
    <row r="288" spans="1:12" x14ac:dyDescent="0.2">
      <c r="A288" s="1" t="s">
        <v>2083</v>
      </c>
    </row>
    <row r="289" spans="1:11" x14ac:dyDescent="0.2">
      <c r="A289" s="1" t="s">
        <v>2084</v>
      </c>
    </row>
    <row r="291" spans="1:11" x14ac:dyDescent="0.2">
      <c r="A291" s="16" t="s">
        <v>2104</v>
      </c>
      <c r="B291" s="16"/>
      <c r="C291" s="16"/>
      <c r="D291" s="16"/>
      <c r="E291" s="16"/>
      <c r="F291" s="16"/>
      <c r="G291" s="16"/>
      <c r="H291" s="16"/>
      <c r="I291" s="16"/>
      <c r="J291" s="16"/>
      <c r="K291" s="16"/>
    </row>
    <row r="292" spans="1:11" x14ac:dyDescent="0.2">
      <c r="A292" s="140" t="s">
        <v>2048</v>
      </c>
    </row>
    <row r="293" spans="1:11" x14ac:dyDescent="0.2">
      <c r="A293" s="140" t="s">
        <v>2049</v>
      </c>
    </row>
    <row r="294" spans="1:11" x14ac:dyDescent="0.2">
      <c r="A294" s="140" t="s">
        <v>2050</v>
      </c>
    </row>
    <row r="296" spans="1:11" x14ac:dyDescent="0.2">
      <c r="A296" s="1" t="s">
        <v>2051</v>
      </c>
    </row>
    <row r="297" spans="1:11" x14ac:dyDescent="0.2">
      <c r="A297" s="1" t="s">
        <v>2052</v>
      </c>
    </row>
    <row r="298" spans="1:11" x14ac:dyDescent="0.2">
      <c r="A298" s="1" t="s">
        <v>2053</v>
      </c>
    </row>
    <row r="299" spans="1:11" x14ac:dyDescent="0.2">
      <c r="A299" s="1" t="s">
        <v>2054</v>
      </c>
    </row>
    <row r="300" spans="1:11" x14ac:dyDescent="0.2">
      <c r="A300" s="1" t="s">
        <v>2055</v>
      </c>
    </row>
    <row r="301" spans="1:11" x14ac:dyDescent="0.2">
      <c r="A301" s="1" t="s">
        <v>2056</v>
      </c>
    </row>
    <row r="302" spans="1:11" x14ac:dyDescent="0.2">
      <c r="A302" s="1" t="s">
        <v>2057</v>
      </c>
    </row>
    <row r="303" spans="1:11" x14ac:dyDescent="0.2">
      <c r="A303" s="1" t="s">
        <v>2058</v>
      </c>
    </row>
    <row r="304" spans="1:11" x14ac:dyDescent="0.2">
      <c r="A304" s="1" t="s">
        <v>2059</v>
      </c>
    </row>
    <row r="305" spans="1:11" x14ac:dyDescent="0.2">
      <c r="A305" s="1" t="s">
        <v>2060</v>
      </c>
    </row>
    <row r="306" spans="1:11" x14ac:dyDescent="0.2">
      <c r="A306" s="1" t="s">
        <v>2061</v>
      </c>
    </row>
    <row r="307" spans="1:11" x14ac:dyDescent="0.2">
      <c r="A307" s="1" t="s">
        <v>2062</v>
      </c>
    </row>
    <row r="308" spans="1:11" x14ac:dyDescent="0.2">
      <c r="A308" s="1" t="s">
        <v>2063</v>
      </c>
    </row>
    <row r="310" spans="1:11" x14ac:dyDescent="0.2">
      <c r="A310" s="1" t="s">
        <v>2064</v>
      </c>
    </row>
    <row r="311" spans="1:11" x14ac:dyDescent="0.2">
      <c r="A311" s="1" t="s">
        <v>2065</v>
      </c>
    </row>
    <row r="312" spans="1:11" x14ac:dyDescent="0.2">
      <c r="A312" s="1" t="s">
        <v>2066</v>
      </c>
    </row>
    <row r="313" spans="1:11" x14ac:dyDescent="0.2">
      <c r="A313" s="1" t="s">
        <v>2067</v>
      </c>
    </row>
    <row r="314" spans="1:11" x14ac:dyDescent="0.2">
      <c r="A314" s="1" t="s">
        <v>2068</v>
      </c>
    </row>
    <row r="315" spans="1:11" x14ac:dyDescent="0.2">
      <c r="A315" s="1" t="s">
        <v>2069</v>
      </c>
    </row>
    <row r="316" spans="1:11" x14ac:dyDescent="0.2">
      <c r="A316" s="1" t="s">
        <v>2070</v>
      </c>
    </row>
    <row r="318" spans="1:11" x14ac:dyDescent="0.2">
      <c r="A318" s="16" t="s">
        <v>2105</v>
      </c>
      <c r="B318" s="16"/>
      <c r="C318" s="16"/>
      <c r="D318" s="16"/>
      <c r="E318" s="16"/>
      <c r="F318" s="16"/>
      <c r="G318" s="16"/>
      <c r="H318" s="16"/>
      <c r="I318" s="16"/>
      <c r="J318" s="16"/>
      <c r="K318" s="16"/>
    </row>
    <row r="319" spans="1:11" x14ac:dyDescent="0.2">
      <c r="A319" s="1" t="s">
        <v>2071</v>
      </c>
    </row>
    <row r="320" spans="1:11" x14ac:dyDescent="0.2">
      <c r="A320" s="1" t="s">
        <v>2072</v>
      </c>
    </row>
    <row r="321" spans="1:11" x14ac:dyDescent="0.2">
      <c r="A321" s="1" t="s">
        <v>2073</v>
      </c>
    </row>
    <row r="322" spans="1:11" x14ac:dyDescent="0.2">
      <c r="A322" s="1" t="s">
        <v>2074</v>
      </c>
    </row>
    <row r="323" spans="1:11" x14ac:dyDescent="0.2">
      <c r="A323" s="1" t="s">
        <v>1030</v>
      </c>
    </row>
    <row r="324" spans="1:11" x14ac:dyDescent="0.2">
      <c r="A324" s="1" t="s">
        <v>2075</v>
      </c>
    </row>
    <row r="325" spans="1:11" x14ac:dyDescent="0.2">
      <c r="A325" s="1" t="s">
        <v>2076</v>
      </c>
    </row>
    <row r="326" spans="1:11" x14ac:dyDescent="0.2">
      <c r="A326" s="1" t="s">
        <v>2077</v>
      </c>
    </row>
    <row r="327" spans="1:11" x14ac:dyDescent="0.2">
      <c r="A327" s="1" t="s">
        <v>2078</v>
      </c>
    </row>
    <row r="328" spans="1:11" x14ac:dyDescent="0.2">
      <c r="A328" s="1" t="s">
        <v>2079</v>
      </c>
    </row>
    <row r="330" spans="1:11" x14ac:dyDescent="0.2">
      <c r="A330" s="16" t="s">
        <v>2106</v>
      </c>
      <c r="B330" s="16"/>
      <c r="C330" s="16"/>
      <c r="D330" s="16"/>
      <c r="E330" s="16"/>
      <c r="F330" s="16"/>
      <c r="G330" s="16"/>
      <c r="H330" s="16"/>
      <c r="I330" s="16"/>
      <c r="J330" s="16"/>
      <c r="K330" s="16"/>
    </row>
    <row r="331" spans="1:11" x14ac:dyDescent="0.2">
      <c r="A331" s="1" t="s">
        <v>2085</v>
      </c>
    </row>
    <row r="332" spans="1:11" x14ac:dyDescent="0.2">
      <c r="A332" s="1" t="s">
        <v>2086</v>
      </c>
      <c r="B332" s="1">
        <v>80</v>
      </c>
      <c r="C332" s="1" t="s">
        <v>2087</v>
      </c>
    </row>
    <row r="333" spans="1:11" x14ac:dyDescent="0.2">
      <c r="A333" s="1" t="s">
        <v>2088</v>
      </c>
      <c r="B333" s="1">
        <v>60</v>
      </c>
      <c r="C333" s="1" t="s">
        <v>2087</v>
      </c>
    </row>
    <row r="335" spans="1:11" x14ac:dyDescent="0.2">
      <c r="A335" s="1" t="s">
        <v>2089</v>
      </c>
    </row>
    <row r="336" spans="1:11" x14ac:dyDescent="0.2">
      <c r="A336" s="1" t="s">
        <v>2090</v>
      </c>
    </row>
    <row r="338" spans="1:11" x14ac:dyDescent="0.2">
      <c r="A338" s="1" t="s">
        <v>2091</v>
      </c>
    </row>
    <row r="340" spans="1:11" x14ac:dyDescent="0.2">
      <c r="A340" s="1" t="s">
        <v>2092</v>
      </c>
      <c r="B340" s="3" t="s">
        <v>2093</v>
      </c>
      <c r="C340" s="3" t="s">
        <v>2094</v>
      </c>
    </row>
    <row r="341" spans="1:11" x14ac:dyDescent="0.2">
      <c r="A341" s="1" t="s">
        <v>2095</v>
      </c>
      <c r="B341" s="3" t="s">
        <v>2098</v>
      </c>
      <c r="C341" s="3" t="s">
        <v>2099</v>
      </c>
    </row>
    <row r="342" spans="1:11" x14ac:dyDescent="0.2">
      <c r="A342" s="1" t="s">
        <v>1749</v>
      </c>
      <c r="B342" s="3" t="s">
        <v>2100</v>
      </c>
      <c r="C342" s="3" t="s">
        <v>2101</v>
      </c>
    </row>
    <row r="343" spans="1:11" x14ac:dyDescent="0.2">
      <c r="A343" s="1" t="s">
        <v>2096</v>
      </c>
      <c r="B343" s="3" t="s">
        <v>2093</v>
      </c>
      <c r="C343" s="3" t="s">
        <v>2102</v>
      </c>
    </row>
    <row r="344" spans="1:11" x14ac:dyDescent="0.2">
      <c r="A344" s="1" t="s">
        <v>2097</v>
      </c>
      <c r="B344" s="3" t="s">
        <v>2103</v>
      </c>
      <c r="C344" s="3" t="s">
        <v>2099</v>
      </c>
    </row>
    <row r="346" spans="1:11" x14ac:dyDescent="0.2">
      <c r="A346" s="16" t="s">
        <v>2114</v>
      </c>
      <c r="B346" s="16"/>
      <c r="C346" s="16"/>
      <c r="D346" s="16"/>
      <c r="E346" s="16"/>
      <c r="F346" s="16"/>
      <c r="G346" s="16"/>
      <c r="H346" s="16"/>
      <c r="I346" s="16"/>
      <c r="J346" s="16"/>
      <c r="K346" s="16"/>
    </row>
    <row r="347" spans="1:11" x14ac:dyDescent="0.2">
      <c r="A347" s="1" t="s">
        <v>2107</v>
      </c>
    </row>
    <row r="348" spans="1:11" x14ac:dyDescent="0.2">
      <c r="A348" s="1" t="s">
        <v>2108</v>
      </c>
    </row>
    <row r="349" spans="1:11" x14ac:dyDescent="0.2">
      <c r="A349" s="1" t="s">
        <v>2109</v>
      </c>
    </row>
    <row r="350" spans="1:11" x14ac:dyDescent="0.2">
      <c r="A350" s="1" t="s">
        <v>2110</v>
      </c>
    </row>
    <row r="351" spans="1:11" x14ac:dyDescent="0.2">
      <c r="A351" s="1" t="s">
        <v>2111</v>
      </c>
    </row>
    <row r="352" spans="1:11" x14ac:dyDescent="0.2">
      <c r="A352" s="1" t="s">
        <v>2112</v>
      </c>
    </row>
    <row r="353" spans="1:11" x14ac:dyDescent="0.2">
      <c r="A353" s="1" t="s">
        <v>2113</v>
      </c>
    </row>
    <row r="355" spans="1:11" x14ac:dyDescent="0.2">
      <c r="A355" s="1" t="s">
        <v>2115</v>
      </c>
    </row>
    <row r="356" spans="1:11" x14ac:dyDescent="0.2">
      <c r="A356" s="1" t="s">
        <v>2116</v>
      </c>
    </row>
    <row r="358" spans="1:11" x14ac:dyDescent="0.2">
      <c r="A358" s="16" t="s">
        <v>2117</v>
      </c>
      <c r="B358" s="16"/>
      <c r="C358" s="16"/>
      <c r="D358" s="16"/>
      <c r="E358" s="16"/>
      <c r="F358" s="16"/>
      <c r="G358" s="16"/>
      <c r="H358" s="16"/>
      <c r="I358" s="16"/>
      <c r="J358" s="16"/>
      <c r="K358" s="16"/>
    </row>
    <row r="359" spans="1:11" x14ac:dyDescent="0.2">
      <c r="A359" s="1" t="s">
        <v>2118</v>
      </c>
    </row>
    <row r="360" spans="1:11" x14ac:dyDescent="0.2">
      <c r="A360" s="1" t="s">
        <v>2119</v>
      </c>
    </row>
    <row r="361" spans="1:11" x14ac:dyDescent="0.2">
      <c r="A361" s="1" t="s">
        <v>2120</v>
      </c>
    </row>
    <row r="362" spans="1:11" x14ac:dyDescent="0.2">
      <c r="A362" s="1" t="s">
        <v>2121</v>
      </c>
    </row>
    <row r="363" spans="1:11" x14ac:dyDescent="0.2">
      <c r="A363" s="1" t="s">
        <v>2122</v>
      </c>
    </row>
    <row r="364" spans="1:11" x14ac:dyDescent="0.2">
      <c r="A364" s="1" t="s">
        <v>1030</v>
      </c>
    </row>
    <row r="365" spans="1:11" x14ac:dyDescent="0.2">
      <c r="A365" s="1" t="s">
        <v>2123</v>
      </c>
    </row>
    <row r="366" spans="1:11" x14ac:dyDescent="0.2">
      <c r="A366" s="1" t="s">
        <v>2124</v>
      </c>
    </row>
    <row r="367" spans="1:11" x14ac:dyDescent="0.2">
      <c r="A367" s="1" t="s">
        <v>2125</v>
      </c>
    </row>
    <row r="368" spans="1:11" x14ac:dyDescent="0.2">
      <c r="A368" s="1" t="s">
        <v>2126</v>
      </c>
    </row>
    <row r="373" spans="1:2" x14ac:dyDescent="0.2">
      <c r="A373" s="4" t="s">
        <v>2127</v>
      </c>
    </row>
    <row r="374" spans="1:2" x14ac:dyDescent="0.2">
      <c r="A374" s="87" t="s">
        <v>1906</v>
      </c>
      <c r="B374" s="87" t="s">
        <v>1907</v>
      </c>
    </row>
    <row r="375" spans="1:2" x14ac:dyDescent="0.2">
      <c r="A375" s="87">
        <v>1</v>
      </c>
      <c r="B375" s="87" t="s">
        <v>225</v>
      </c>
    </row>
    <row r="376" spans="1:2" x14ac:dyDescent="0.2">
      <c r="A376" s="87">
        <v>2</v>
      </c>
      <c r="B376" s="87" t="s">
        <v>227</v>
      </c>
    </row>
    <row r="377" spans="1:2" x14ac:dyDescent="0.2">
      <c r="A377" s="87">
        <v>3</v>
      </c>
      <c r="B377" s="87" t="s">
        <v>225</v>
      </c>
    </row>
    <row r="378" spans="1:2" x14ac:dyDescent="0.2">
      <c r="A378" s="87">
        <v>4</v>
      </c>
      <c r="B378" s="87" t="s">
        <v>197</v>
      </c>
    </row>
    <row r="379" spans="1:2" x14ac:dyDescent="0.2">
      <c r="A379" s="87">
        <v>5</v>
      </c>
      <c r="B379" s="87" t="s">
        <v>225</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2046</v>
      </c>
      <c r="B1" s="4"/>
      <c r="C1" s="4"/>
      <c r="D1" s="4"/>
      <c r="E1" s="4"/>
      <c r="F1" s="4"/>
      <c r="G1" s="4"/>
      <c r="H1" s="14">
        <v>45622</v>
      </c>
    </row>
    <row r="2" spans="1:8" ht="17" thickBot="1" x14ac:dyDescent="0.25"/>
    <row r="3" spans="1:8" x14ac:dyDescent="0.2">
      <c r="A3" s="5" t="s">
        <v>1871</v>
      </c>
      <c r="B3" s="6"/>
      <c r="C3" s="6"/>
      <c r="D3" s="6"/>
      <c r="E3" s="6"/>
      <c r="F3" s="6"/>
      <c r="G3" s="6"/>
      <c r="H3" s="7"/>
    </row>
    <row r="4" spans="1:8" x14ac:dyDescent="0.2">
      <c r="A4" s="8" t="s">
        <v>2129</v>
      </c>
      <c r="H4" s="9"/>
    </row>
    <row r="5" spans="1:8" x14ac:dyDescent="0.2">
      <c r="A5" s="8" t="s">
        <v>2130</v>
      </c>
      <c r="H5" s="9"/>
    </row>
    <row r="6" spans="1:8" ht="17" thickBot="1" x14ac:dyDescent="0.25">
      <c r="A6" s="10" t="s">
        <v>2137</v>
      </c>
      <c r="B6" s="11"/>
      <c r="C6" s="11"/>
      <c r="D6" s="11"/>
      <c r="E6" s="11"/>
      <c r="F6" s="11"/>
      <c r="G6" s="11"/>
      <c r="H6" s="13"/>
    </row>
    <row r="7" spans="1:8" x14ac:dyDescent="0.2">
      <c r="A7" s="54" t="s">
        <v>2138</v>
      </c>
    </row>
    <row r="8" spans="1:8" x14ac:dyDescent="0.2">
      <c r="A8" s="54" t="s">
        <v>2139</v>
      </c>
    </row>
    <row r="9" spans="1:8" ht="17" thickBot="1" x14ac:dyDescent="0.25"/>
    <row r="10" spans="1:8" x14ac:dyDescent="0.2">
      <c r="A10" s="5" t="s">
        <v>2131</v>
      </c>
      <c r="B10" s="6"/>
      <c r="C10" s="6"/>
      <c r="D10" s="6"/>
      <c r="E10" s="6"/>
      <c r="F10" s="6"/>
      <c r="G10" s="6"/>
      <c r="H10" s="7"/>
    </row>
    <row r="11" spans="1:8" ht="17" thickBot="1" x14ac:dyDescent="0.25">
      <c r="A11" s="10" t="s">
        <v>2132</v>
      </c>
      <c r="B11" s="11"/>
      <c r="C11" s="11"/>
      <c r="D11" s="11"/>
      <c r="E11" s="11"/>
      <c r="F11" s="11"/>
      <c r="G11" s="11"/>
      <c r="H11" s="13"/>
    </row>
    <row r="13" spans="1:8" x14ac:dyDescent="0.2">
      <c r="A13" s="16" t="s">
        <v>2140</v>
      </c>
      <c r="B13" s="16"/>
      <c r="C13" s="16"/>
      <c r="D13" s="16"/>
      <c r="E13" s="16"/>
      <c r="F13" s="16"/>
      <c r="G13" s="16"/>
      <c r="H13" s="16"/>
    </row>
    <row r="14" spans="1:8" x14ac:dyDescent="0.2">
      <c r="A14" s="1" t="s">
        <v>453</v>
      </c>
    </row>
    <row r="15" spans="1:8" x14ac:dyDescent="0.2">
      <c r="A15" s="1" t="s">
        <v>454</v>
      </c>
    </row>
    <row r="16" spans="1:8" x14ac:dyDescent="0.2">
      <c r="A16" s="1" t="s">
        <v>455</v>
      </c>
    </row>
    <row r="17" spans="1:8" x14ac:dyDescent="0.2">
      <c r="A17" s="1" t="s">
        <v>456</v>
      </c>
    </row>
    <row r="19" spans="1:8" x14ac:dyDescent="0.2">
      <c r="A19" s="1" t="s">
        <v>457</v>
      </c>
    </row>
    <row r="20" spans="1:8" x14ac:dyDescent="0.2">
      <c r="A20" s="1" t="s">
        <v>458</v>
      </c>
    </row>
    <row r="21" spans="1:8" ht="17" thickBot="1" x14ac:dyDescent="0.25"/>
    <row r="22" spans="1:8" ht="17" thickBot="1" x14ac:dyDescent="0.25">
      <c r="A22" s="50" t="s">
        <v>2161</v>
      </c>
      <c r="B22" s="51"/>
      <c r="C22" s="51"/>
      <c r="D22" s="51"/>
      <c r="E22" s="51"/>
      <c r="F22" s="51"/>
      <c r="G22" s="51"/>
      <c r="H22" s="52"/>
    </row>
    <row r="24" spans="1:8" x14ac:dyDescent="0.2">
      <c r="A24" s="1" t="s">
        <v>353</v>
      </c>
    </row>
    <row r="26" spans="1:8" x14ac:dyDescent="0.2">
      <c r="A26" s="1" t="s">
        <v>2141</v>
      </c>
    </row>
    <row r="27" spans="1:8" x14ac:dyDescent="0.2">
      <c r="A27" s="1" t="s">
        <v>2142</v>
      </c>
    </row>
    <row r="28" spans="1:8" x14ac:dyDescent="0.2">
      <c r="A28" s="1" t="s">
        <v>2143</v>
      </c>
    </row>
    <row r="30" spans="1:8" x14ac:dyDescent="0.2">
      <c r="B30" s="15" t="s">
        <v>2152</v>
      </c>
      <c r="C30" s="15" t="s">
        <v>2152</v>
      </c>
      <c r="D30" s="15" t="s">
        <v>2152</v>
      </c>
      <c r="E30" s="15" t="s">
        <v>2153</v>
      </c>
      <c r="F30" s="15" t="s">
        <v>2153</v>
      </c>
      <c r="G30" s="15" t="s">
        <v>2153</v>
      </c>
    </row>
    <row r="31" spans="1:8" x14ac:dyDescent="0.2">
      <c r="B31" s="15" t="s">
        <v>113</v>
      </c>
      <c r="C31" s="15" t="s">
        <v>114</v>
      </c>
      <c r="D31" s="15" t="s">
        <v>115</v>
      </c>
      <c r="E31" s="15" t="s">
        <v>2150</v>
      </c>
      <c r="F31" s="15" t="s">
        <v>2151</v>
      </c>
      <c r="G31" s="15" t="s">
        <v>2154</v>
      </c>
    </row>
    <row r="32" spans="1:8" x14ac:dyDescent="0.2">
      <c r="A32" s="87" t="s">
        <v>2144</v>
      </c>
      <c r="B32" s="15" t="s">
        <v>2145</v>
      </c>
      <c r="C32" s="15" t="s">
        <v>2147</v>
      </c>
      <c r="D32" s="15" t="s">
        <v>2146</v>
      </c>
      <c r="E32" s="15" t="s">
        <v>2148</v>
      </c>
      <c r="F32" s="15" t="s">
        <v>2149</v>
      </c>
      <c r="G32" s="15" t="s">
        <v>2155</v>
      </c>
    </row>
    <row r="33" spans="1:7" x14ac:dyDescent="0.2">
      <c r="A33" s="277" t="s">
        <v>2156</v>
      </c>
      <c r="B33" s="15">
        <v>100</v>
      </c>
      <c r="C33" s="15">
        <v>2</v>
      </c>
      <c r="D33" s="15">
        <v>4</v>
      </c>
      <c r="E33" s="15">
        <f>B33/C33</f>
        <v>50</v>
      </c>
      <c r="F33" s="15">
        <f>B33/D33</f>
        <v>25</v>
      </c>
      <c r="G33" s="15">
        <f>F33/E33</f>
        <v>0.5</v>
      </c>
    </row>
    <row r="34" spans="1:7" x14ac:dyDescent="0.2">
      <c r="A34" s="278" t="s">
        <v>2157</v>
      </c>
      <c r="B34" s="15">
        <v>1000</v>
      </c>
      <c r="C34" s="15">
        <v>25</v>
      </c>
      <c r="D34" s="15">
        <v>20</v>
      </c>
      <c r="E34" s="15">
        <f>B34/C34</f>
        <v>40</v>
      </c>
      <c r="F34" s="15">
        <f>B34/D34</f>
        <v>50</v>
      </c>
      <c r="G34" s="15">
        <f>F34/E34</f>
        <v>1.25</v>
      </c>
    </row>
    <row r="35" spans="1:7" x14ac:dyDescent="0.2">
      <c r="A35" s="279" t="s">
        <v>2158</v>
      </c>
      <c r="B35" s="15">
        <v>600</v>
      </c>
      <c r="C35" s="15">
        <v>10</v>
      </c>
      <c r="D35" s="15">
        <v>12</v>
      </c>
      <c r="E35" s="15">
        <f>B35/C35</f>
        <v>60</v>
      </c>
      <c r="F35" s="15">
        <f>B35/D35</f>
        <v>50</v>
      </c>
      <c r="G35" s="24">
        <f>F35/E35</f>
        <v>0.83333333333333337</v>
      </c>
    </row>
    <row r="43" spans="1:7" x14ac:dyDescent="0.2">
      <c r="E43" s="17"/>
    </row>
    <row r="44" spans="1:7" x14ac:dyDescent="0.2">
      <c r="A44" s="1" t="s">
        <v>2159</v>
      </c>
    </row>
    <row r="46" spans="1:7" x14ac:dyDescent="0.2">
      <c r="A46" s="1" t="s">
        <v>2160</v>
      </c>
    </row>
    <row r="61" spans="1:8" ht="17" thickBot="1" x14ac:dyDescent="0.25"/>
    <row r="62" spans="1:8" ht="17" thickBot="1" x14ac:dyDescent="0.25">
      <c r="A62" s="50" t="s">
        <v>2162</v>
      </c>
      <c r="B62" s="51"/>
      <c r="C62" s="51"/>
      <c r="D62" s="51"/>
      <c r="E62" s="51"/>
      <c r="F62" s="51"/>
      <c r="G62" s="51"/>
      <c r="H62" s="52"/>
    </row>
    <row r="64" spans="1:8" x14ac:dyDescent="0.2">
      <c r="A64" s="4" t="s">
        <v>2163</v>
      </c>
      <c r="B64" s="4"/>
      <c r="C64" s="4"/>
      <c r="D64" s="4"/>
      <c r="E64" s="4"/>
    </row>
    <row r="66" spans="1:5" x14ac:dyDescent="0.2">
      <c r="A66" s="1" t="s">
        <v>2164</v>
      </c>
    </row>
    <row r="67" spans="1:5" x14ac:dyDescent="0.2">
      <c r="A67" s="1" t="s">
        <v>2165</v>
      </c>
    </row>
    <row r="69" spans="1:5" x14ac:dyDescent="0.2">
      <c r="A69" s="280" t="s">
        <v>2166</v>
      </c>
      <c r="B69" s="252"/>
      <c r="C69" s="252"/>
      <c r="D69" s="252"/>
      <c r="E69" s="253"/>
    </row>
    <row r="70" spans="1:5" x14ac:dyDescent="0.2">
      <c r="A70" s="281" t="s">
        <v>2167</v>
      </c>
      <c r="B70" s="23"/>
      <c r="C70" s="23"/>
      <c r="D70" s="23"/>
      <c r="E70" s="255"/>
    </row>
    <row r="83" spans="1:9" ht="17" thickBot="1" x14ac:dyDescent="0.25"/>
    <row r="84" spans="1:9" ht="17" thickBot="1" x14ac:dyDescent="0.25">
      <c r="A84" s="50" t="s">
        <v>2168</v>
      </c>
      <c r="B84" s="51"/>
      <c r="C84" s="51"/>
      <c r="D84" s="51"/>
      <c r="E84" s="51"/>
      <c r="F84" s="51"/>
      <c r="G84" s="51"/>
      <c r="H84" s="39">
        <v>0.5</v>
      </c>
      <c r="I84" s="1" t="s">
        <v>2001</v>
      </c>
    </row>
    <row r="85" spans="1:9" ht="17" thickBot="1" x14ac:dyDescent="0.25">
      <c r="A85" s="50" t="s">
        <v>2169</v>
      </c>
      <c r="B85" s="51"/>
      <c r="C85" s="51"/>
      <c r="D85" s="51"/>
      <c r="E85" s="51"/>
      <c r="F85" s="51"/>
      <c r="G85" s="51"/>
      <c r="H85" s="39">
        <v>1.25</v>
      </c>
      <c r="I85" s="1" t="s">
        <v>2001</v>
      </c>
    </row>
    <row r="86" spans="1:9" ht="17" thickBot="1" x14ac:dyDescent="0.25">
      <c r="A86" s="50" t="s">
        <v>2170</v>
      </c>
      <c r="B86" s="51"/>
      <c r="C86" s="51"/>
      <c r="D86" s="51"/>
      <c r="E86" s="51" t="s">
        <v>2172</v>
      </c>
      <c r="F86" s="51"/>
      <c r="G86" s="51"/>
      <c r="H86" s="39">
        <f>1/0.5</f>
        <v>2</v>
      </c>
      <c r="I86" s="1" t="s">
        <v>1993</v>
      </c>
    </row>
    <row r="87" spans="1:9" ht="17" thickBot="1" x14ac:dyDescent="0.25">
      <c r="A87" s="50" t="s">
        <v>2171</v>
      </c>
      <c r="B87" s="51"/>
      <c r="C87" s="51"/>
      <c r="D87" s="51"/>
      <c r="E87" s="51" t="s">
        <v>2172</v>
      </c>
      <c r="F87" s="51"/>
      <c r="G87" s="51"/>
      <c r="H87" s="39">
        <f>1/1.25</f>
        <v>0.8</v>
      </c>
      <c r="I87" s="1" t="s">
        <v>1993</v>
      </c>
    </row>
    <row r="88" spans="1:9" ht="17" thickBot="1" x14ac:dyDescent="0.25"/>
    <row r="89" spans="1:9" ht="17" thickBot="1" x14ac:dyDescent="0.25">
      <c r="A89" s="50" t="s">
        <v>2173</v>
      </c>
      <c r="B89" s="51"/>
      <c r="C89" s="51"/>
      <c r="D89" s="51"/>
      <c r="E89" s="51"/>
      <c r="F89" s="51"/>
      <c r="G89" s="51"/>
      <c r="H89" s="39"/>
    </row>
    <row r="90" spans="1:9" x14ac:dyDescent="0.2">
      <c r="A90" s="1" t="s">
        <v>2174</v>
      </c>
    </row>
    <row r="91" spans="1:9" x14ac:dyDescent="0.2">
      <c r="A91" s="1" t="s">
        <v>2175</v>
      </c>
    </row>
    <row r="92" spans="1:9" x14ac:dyDescent="0.2">
      <c r="A92" s="1" t="s">
        <v>2176</v>
      </c>
    </row>
    <row r="93" spans="1:9" x14ac:dyDescent="0.2">
      <c r="A93" s="1" t="s">
        <v>2177</v>
      </c>
    </row>
    <row r="95" spans="1:9" x14ac:dyDescent="0.2">
      <c r="A95" s="1" t="s">
        <v>2178</v>
      </c>
    </row>
    <row r="96" spans="1:9" ht="17" thickBot="1" x14ac:dyDescent="0.25"/>
    <row r="97" spans="1:8" ht="17" thickBot="1" x14ac:dyDescent="0.25">
      <c r="A97" s="50" t="s">
        <v>2179</v>
      </c>
      <c r="B97" s="51"/>
      <c r="C97" s="51"/>
      <c r="D97" s="51"/>
      <c r="E97" s="51"/>
      <c r="F97" s="51"/>
      <c r="G97" s="51"/>
      <c r="H97" s="39"/>
    </row>
    <row r="98" spans="1:8" x14ac:dyDescent="0.2">
      <c r="A98" s="1" t="s">
        <v>2180</v>
      </c>
    </row>
    <row r="99" spans="1:8" x14ac:dyDescent="0.2">
      <c r="A99" s="1" t="s">
        <v>2181</v>
      </c>
    </row>
    <row r="100" spans="1:8" x14ac:dyDescent="0.2">
      <c r="A100" s="1" t="s">
        <v>2182</v>
      </c>
    </row>
    <row r="101" spans="1:8" x14ac:dyDescent="0.2">
      <c r="A101" s="1" t="s">
        <v>2183</v>
      </c>
    </row>
    <row r="102" spans="1:8" x14ac:dyDescent="0.2">
      <c r="A102" s="1" t="s">
        <v>2184</v>
      </c>
    </row>
    <row r="104" spans="1:8" x14ac:dyDescent="0.2">
      <c r="A104" s="1" t="s">
        <v>2185</v>
      </c>
    </row>
    <row r="105" spans="1:8" ht="17" thickBot="1" x14ac:dyDescent="0.25"/>
    <row r="106" spans="1:8" ht="17" thickBot="1" x14ac:dyDescent="0.25">
      <c r="A106" s="50" t="s">
        <v>2186</v>
      </c>
      <c r="B106" s="74"/>
      <c r="C106" s="74"/>
      <c r="D106" s="74"/>
      <c r="E106" s="74"/>
      <c r="F106" s="74"/>
      <c r="G106" s="74"/>
      <c r="H106" s="75"/>
    </row>
    <row r="107" spans="1:8" x14ac:dyDescent="0.2">
      <c r="A107" s="4" t="s">
        <v>2191</v>
      </c>
      <c r="B107" s="4"/>
      <c r="C107" s="4"/>
      <c r="D107" s="4"/>
      <c r="E107" s="4"/>
      <c r="F107" s="4"/>
      <c r="G107" s="4"/>
      <c r="H107" s="4"/>
    </row>
    <row r="108" spans="1:8" x14ac:dyDescent="0.2">
      <c r="A108" s="1" t="s">
        <v>2192</v>
      </c>
      <c r="F108" s="1" t="s">
        <v>2193</v>
      </c>
    </row>
    <row r="115" spans="1:8" x14ac:dyDescent="0.2">
      <c r="A115" s="1" t="s">
        <v>2194</v>
      </c>
    </row>
    <row r="116" spans="1:8" x14ac:dyDescent="0.2">
      <c r="A116" s="1" t="s">
        <v>2195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2187</v>
      </c>
      <c r="B118" s="51"/>
      <c r="C118" s="51"/>
      <c r="D118" s="51"/>
      <c r="E118" s="51"/>
      <c r="F118" s="51"/>
      <c r="G118" s="51"/>
      <c r="H118" s="52"/>
    </row>
    <row r="122" spans="1:8" x14ac:dyDescent="0.2">
      <c r="F122" s="4" t="s">
        <v>2196</v>
      </c>
    </row>
    <row r="123" spans="1:8" ht="17" thickBot="1" x14ac:dyDescent="0.25"/>
    <row r="124" spans="1:8" ht="17" thickBot="1" x14ac:dyDescent="0.25">
      <c r="A124" s="73" t="s">
        <v>2188</v>
      </c>
      <c r="B124" s="51"/>
      <c r="C124" s="51"/>
      <c r="D124" s="51"/>
      <c r="E124" s="51"/>
      <c r="F124" s="51"/>
      <c r="G124" s="51"/>
      <c r="H124" s="52"/>
    </row>
    <row r="125" spans="1:8" x14ac:dyDescent="0.2">
      <c r="A125" s="1" t="s">
        <v>2197</v>
      </c>
    </row>
    <row r="126" spans="1:8" x14ac:dyDescent="0.2">
      <c r="A126" s="1" t="s">
        <v>2198</v>
      </c>
    </row>
    <row r="127" spans="1:8" x14ac:dyDescent="0.2">
      <c r="A127" s="1" t="s">
        <v>2199</v>
      </c>
    </row>
    <row r="128" spans="1:8" x14ac:dyDescent="0.2">
      <c r="A128" s="1" t="s">
        <v>2200</v>
      </c>
    </row>
    <row r="129" spans="1:4" x14ac:dyDescent="0.2">
      <c r="A129" s="1" t="s">
        <v>2201</v>
      </c>
    </row>
    <row r="131" spans="1:4" x14ac:dyDescent="0.2">
      <c r="B131" s="15" t="s">
        <v>2152</v>
      </c>
      <c r="C131" s="15" t="s">
        <v>2152</v>
      </c>
      <c r="D131" s="15" t="s">
        <v>2152</v>
      </c>
    </row>
    <row r="132" spans="1:4" x14ac:dyDescent="0.2">
      <c r="B132" s="15" t="s">
        <v>113</v>
      </c>
      <c r="C132" s="15" t="s">
        <v>114</v>
      </c>
      <c r="D132" s="15" t="s">
        <v>115</v>
      </c>
    </row>
    <row r="133" spans="1:4" x14ac:dyDescent="0.2">
      <c r="A133" s="87" t="s">
        <v>2144</v>
      </c>
      <c r="B133" s="15" t="s">
        <v>2145</v>
      </c>
      <c r="C133" s="15" t="s">
        <v>2147</v>
      </c>
      <c r="D133" s="15" t="s">
        <v>2146</v>
      </c>
    </row>
    <row r="134" spans="1:4" x14ac:dyDescent="0.2">
      <c r="A134" s="279" t="s">
        <v>2158</v>
      </c>
      <c r="B134" s="15">
        <v>600</v>
      </c>
      <c r="C134" s="15">
        <v>10</v>
      </c>
      <c r="D134" s="15">
        <v>12</v>
      </c>
    </row>
    <row r="135" spans="1:4" x14ac:dyDescent="0.2">
      <c r="A135" s="282"/>
      <c r="B135" s="3"/>
      <c r="C135" s="3"/>
      <c r="D135" s="3"/>
    </row>
    <row r="136" spans="1:4" x14ac:dyDescent="0.2">
      <c r="A136" s="1" t="s">
        <v>2203</v>
      </c>
    </row>
    <row r="137" spans="1:4" x14ac:dyDescent="0.2">
      <c r="A137" s="3">
        <f>C134*33.33+D134*8.335</f>
        <v>433.31999999999994</v>
      </c>
      <c r="C137" s="1" t="s">
        <v>2202</v>
      </c>
    </row>
    <row r="138" spans="1:4" x14ac:dyDescent="0.2">
      <c r="A138" s="1" t="s">
        <v>2204</v>
      </c>
    </row>
    <row r="139" spans="1:4" x14ac:dyDescent="0.2">
      <c r="A139" s="1" t="s">
        <v>2205</v>
      </c>
    </row>
    <row r="140" spans="1:4" x14ac:dyDescent="0.2">
      <c r="A140" s="1" t="s">
        <v>2206</v>
      </c>
    </row>
    <row r="141" spans="1:4" x14ac:dyDescent="0.2">
      <c r="A141" s="1" t="s">
        <v>2207</v>
      </c>
    </row>
    <row r="143" spans="1:4" x14ac:dyDescent="0.2">
      <c r="A143" s="1" t="s">
        <v>2208</v>
      </c>
    </row>
    <row r="144" spans="1:4" x14ac:dyDescent="0.2">
      <c r="A144" s="1" t="s">
        <v>2209</v>
      </c>
    </row>
    <row r="145" spans="1:8" x14ac:dyDescent="0.2">
      <c r="A145" s="1" t="s">
        <v>2210</v>
      </c>
    </row>
    <row r="148" spans="1:8" x14ac:dyDescent="0.2">
      <c r="A148" s="3">
        <f>B134-A137</f>
        <v>166.68000000000006</v>
      </c>
      <c r="B148" s="1" t="s">
        <v>2211</v>
      </c>
    </row>
    <row r="150" spans="1:8" x14ac:dyDescent="0.2">
      <c r="A150" s="4" t="s">
        <v>2212</v>
      </c>
    </row>
    <row r="151" spans="1:8" x14ac:dyDescent="0.2">
      <c r="A151" s="4" t="s">
        <v>2213</v>
      </c>
    </row>
    <row r="152" spans="1:8" ht="17" thickBot="1" x14ac:dyDescent="0.25"/>
    <row r="153" spans="1:8" ht="17" thickBot="1" x14ac:dyDescent="0.25">
      <c r="A153" s="50" t="s">
        <v>2189</v>
      </c>
      <c r="B153" s="74"/>
      <c r="C153" s="74"/>
      <c r="D153" s="74"/>
      <c r="E153" s="74"/>
      <c r="F153" s="74"/>
      <c r="G153" s="74"/>
      <c r="H153" s="75"/>
    </row>
    <row r="154" spans="1:8" x14ac:dyDescent="0.2">
      <c r="A154" s="1" t="s">
        <v>2214</v>
      </c>
      <c r="E154" s="3"/>
      <c r="F154" s="3"/>
      <c r="G154" s="3"/>
    </row>
    <row r="155" spans="1:8" x14ac:dyDescent="0.2">
      <c r="A155" s="1" t="s">
        <v>2215</v>
      </c>
      <c r="E155" s="3"/>
      <c r="F155" s="3"/>
      <c r="G155" s="3"/>
    </row>
    <row r="156" spans="1:8" x14ac:dyDescent="0.2">
      <c r="A156" s="1" t="s">
        <v>2216</v>
      </c>
      <c r="E156" s="3"/>
      <c r="F156" s="3"/>
      <c r="G156" s="3"/>
    </row>
    <row r="158" spans="1:8" x14ac:dyDescent="0.2">
      <c r="B158" s="15" t="s">
        <v>2152</v>
      </c>
      <c r="C158" s="15" t="s">
        <v>2152</v>
      </c>
      <c r="D158" s="15" t="s">
        <v>2152</v>
      </c>
    </row>
    <row r="159" spans="1:8" x14ac:dyDescent="0.2">
      <c r="B159" s="15" t="s">
        <v>113</v>
      </c>
      <c r="C159" s="15" t="s">
        <v>114</v>
      </c>
      <c r="D159" s="15" t="s">
        <v>115</v>
      </c>
    </row>
    <row r="160" spans="1:8" x14ac:dyDescent="0.2">
      <c r="A160" s="87" t="s">
        <v>2144</v>
      </c>
      <c r="B160" s="15" t="s">
        <v>2145</v>
      </c>
      <c r="C160" s="15" t="s">
        <v>2147</v>
      </c>
      <c r="D160" s="15" t="s">
        <v>2146</v>
      </c>
    </row>
    <row r="161" spans="1:6" x14ac:dyDescent="0.2">
      <c r="A161" s="278" t="s">
        <v>2157</v>
      </c>
      <c r="B161" s="15">
        <v>1000</v>
      </c>
      <c r="C161" s="15">
        <v>25</v>
      </c>
      <c r="D161" s="15">
        <v>20</v>
      </c>
    </row>
    <row r="162" spans="1:6" x14ac:dyDescent="0.2">
      <c r="A162" s="279" t="s">
        <v>2158</v>
      </c>
      <c r="B162" s="15">
        <v>600</v>
      </c>
      <c r="C162" s="15">
        <v>10</v>
      </c>
      <c r="D162" s="15">
        <v>12</v>
      </c>
    </row>
    <row r="164" spans="1:6" x14ac:dyDescent="0.2">
      <c r="A164" s="1" t="s">
        <v>2217</v>
      </c>
      <c r="B164" s="3"/>
      <c r="C164" s="3"/>
      <c r="D164" s="3">
        <v>10</v>
      </c>
    </row>
    <row r="165" spans="1:6" x14ac:dyDescent="0.2">
      <c r="A165" s="1" t="s">
        <v>2218</v>
      </c>
      <c r="B165" s="3"/>
      <c r="C165" s="3">
        <v>30</v>
      </c>
      <c r="D165" s="3"/>
    </row>
    <row r="170" spans="1:6" x14ac:dyDescent="0.2">
      <c r="A170" s="1" t="s">
        <v>2219</v>
      </c>
      <c r="C170" s="1">
        <f>C161*C165+D161*D164</f>
        <v>950</v>
      </c>
      <c r="E170" s="1" t="s">
        <v>2220</v>
      </c>
    </row>
    <row r="171" spans="1:6" x14ac:dyDescent="0.2">
      <c r="A171" s="1" t="s">
        <v>2221</v>
      </c>
      <c r="C171" s="1">
        <f>C162*C165+D162*D164</f>
        <v>420</v>
      </c>
      <c r="E171" s="1" t="s">
        <v>2222</v>
      </c>
    </row>
    <row r="173" spans="1:6" x14ac:dyDescent="0.2">
      <c r="A173" s="1" t="s">
        <v>2223</v>
      </c>
      <c r="C173" s="1">
        <f>B161-C170</f>
        <v>50</v>
      </c>
      <c r="E173" s="1" t="s">
        <v>2225</v>
      </c>
      <c r="F173" s="1" t="s">
        <v>2227</v>
      </c>
    </row>
    <row r="174" spans="1:6" x14ac:dyDescent="0.2">
      <c r="A174" s="1" t="s">
        <v>2224</v>
      </c>
      <c r="C174" s="1">
        <f>B162-C171</f>
        <v>180</v>
      </c>
      <c r="E174" s="1" t="s">
        <v>2226</v>
      </c>
      <c r="F174" s="1" t="s">
        <v>2228</v>
      </c>
    </row>
    <row r="176" spans="1:6" x14ac:dyDescent="0.2">
      <c r="A176" s="4" t="s">
        <v>2229</v>
      </c>
    </row>
    <row r="177" spans="1:8" ht="17" thickBot="1" x14ac:dyDescent="0.25"/>
    <row r="178" spans="1:8" ht="17" thickBot="1" x14ac:dyDescent="0.25">
      <c r="A178" s="50" t="s">
        <v>2190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2152</v>
      </c>
      <c r="C196" s="15" t="s">
        <v>2152</v>
      </c>
      <c r="D196" s="15" t="s">
        <v>2152</v>
      </c>
    </row>
    <row r="197" spans="1:6" x14ac:dyDescent="0.2">
      <c r="B197" s="15" t="s">
        <v>113</v>
      </c>
      <c r="C197" s="15" t="s">
        <v>114</v>
      </c>
      <c r="D197" s="15" t="s">
        <v>115</v>
      </c>
      <c r="E197" s="15" t="s">
        <v>116</v>
      </c>
      <c r="F197" s="15" t="s">
        <v>2233</v>
      </c>
    </row>
    <row r="198" spans="1:6" x14ac:dyDescent="0.2">
      <c r="A198" s="87" t="s">
        <v>2144</v>
      </c>
      <c r="B198" s="15" t="s">
        <v>2145</v>
      </c>
      <c r="C198" s="15" t="s">
        <v>2147</v>
      </c>
      <c r="D198" s="15" t="s">
        <v>2146</v>
      </c>
      <c r="E198" s="15" t="s">
        <v>2231</v>
      </c>
      <c r="F198" s="154" t="s">
        <v>2232</v>
      </c>
    </row>
    <row r="199" spans="1:6" x14ac:dyDescent="0.2">
      <c r="A199" s="277" t="s">
        <v>2156</v>
      </c>
      <c r="B199" s="15">
        <v>100</v>
      </c>
      <c r="C199" s="15">
        <v>2</v>
      </c>
      <c r="D199" s="15">
        <v>4</v>
      </c>
      <c r="E199" s="15">
        <f>35*2+6.25*4</f>
        <v>95</v>
      </c>
      <c r="F199" s="154">
        <f>B199-E199</f>
        <v>5</v>
      </c>
    </row>
    <row r="200" spans="1:6" x14ac:dyDescent="0.2">
      <c r="A200" s="279" t="s">
        <v>2158</v>
      </c>
      <c r="B200" s="15">
        <v>600</v>
      </c>
      <c r="C200" s="15">
        <v>10</v>
      </c>
      <c r="D200" s="15">
        <v>12</v>
      </c>
      <c r="E200" s="15">
        <f>35*10+6.25*12</f>
        <v>425</v>
      </c>
      <c r="F200" s="154">
        <f>B200-E200</f>
        <v>175</v>
      </c>
    </row>
    <row r="202" spans="1:6" x14ac:dyDescent="0.2">
      <c r="A202" s="1" t="s">
        <v>2230</v>
      </c>
      <c r="C202" s="3">
        <v>35</v>
      </c>
      <c r="D202" s="3">
        <v>6.25</v>
      </c>
    </row>
    <row r="203" spans="1:6" ht="17" thickBot="1" x14ac:dyDescent="0.25"/>
    <row r="204" spans="1:6" x14ac:dyDescent="0.2">
      <c r="A204" s="5" t="s">
        <v>2234</v>
      </c>
      <c r="B204" s="6"/>
      <c r="C204" s="6"/>
      <c r="D204" s="7"/>
    </row>
    <row r="205" spans="1:6" x14ac:dyDescent="0.2">
      <c r="A205" s="8" t="s">
        <v>2235</v>
      </c>
      <c r="D205" s="9"/>
    </row>
    <row r="206" spans="1:6" x14ac:dyDescent="0.2">
      <c r="A206" s="8" t="s">
        <v>2236</v>
      </c>
      <c r="D206" s="9"/>
    </row>
    <row r="207" spans="1:6" ht="17" thickBot="1" x14ac:dyDescent="0.25">
      <c r="A207" s="10" t="s">
        <v>2237</v>
      </c>
      <c r="B207" s="11"/>
      <c r="C207" s="11"/>
      <c r="D207" s="13"/>
    </row>
    <row r="234" spans="1:8" x14ac:dyDescent="0.2">
      <c r="A234" s="4" t="s">
        <v>459</v>
      </c>
      <c r="B234" s="4"/>
      <c r="C234" s="4"/>
      <c r="D234" s="4"/>
      <c r="E234" s="4"/>
      <c r="F234" s="4"/>
      <c r="G234" s="4"/>
      <c r="H234" s="4"/>
    </row>
    <row r="242" spans="1:6" x14ac:dyDescent="0.2">
      <c r="F242" s="4" t="s">
        <v>460</v>
      </c>
    </row>
    <row r="243" spans="1:6" x14ac:dyDescent="0.2">
      <c r="F243" s="4" t="s">
        <v>461</v>
      </c>
    </row>
    <row r="245" spans="1:6" x14ac:dyDescent="0.2">
      <c r="F245" s="1" t="s">
        <v>462</v>
      </c>
    </row>
    <row r="246" spans="1:6" x14ac:dyDescent="0.2">
      <c r="F246" s="1" t="s">
        <v>463</v>
      </c>
    </row>
    <row r="247" spans="1:6" x14ac:dyDescent="0.2">
      <c r="F247" s="1" t="s">
        <v>464</v>
      </c>
    </row>
    <row r="248" spans="1:6" x14ac:dyDescent="0.2">
      <c r="F248" s="1" t="s">
        <v>465</v>
      </c>
    </row>
    <row r="251" spans="1:6" x14ac:dyDescent="0.2">
      <c r="A251" s="1" t="s">
        <v>466</v>
      </c>
    </row>
    <row r="254" spans="1:6" x14ac:dyDescent="0.2">
      <c r="A254" s="1" t="s">
        <v>467</v>
      </c>
    </row>
    <row r="255" spans="1:6" x14ac:dyDescent="0.2">
      <c r="A255" s="1" t="s">
        <v>468</v>
      </c>
    </row>
    <row r="260" spans="1:6" x14ac:dyDescent="0.2">
      <c r="A260" s="1" t="s">
        <v>469</v>
      </c>
    </row>
    <row r="264" spans="1:6" x14ac:dyDescent="0.2">
      <c r="A264" s="4" t="s">
        <v>470</v>
      </c>
      <c r="B264" s="4"/>
      <c r="C264" s="4"/>
      <c r="D264" s="4"/>
      <c r="E264" s="4"/>
      <c r="F264" s="4"/>
    </row>
    <row r="272" spans="1:6" x14ac:dyDescent="0.2">
      <c r="F272" s="4"/>
    </row>
    <row r="273" spans="1:8" x14ac:dyDescent="0.2">
      <c r="F273" s="4"/>
    </row>
    <row r="278" spans="1:8" x14ac:dyDescent="0.2">
      <c r="A278" s="1" t="s">
        <v>471</v>
      </c>
    </row>
    <row r="286" spans="1:8" ht="17" thickBot="1" x14ac:dyDescent="0.25"/>
    <row r="287" spans="1:8" x14ac:dyDescent="0.2">
      <c r="A287" s="12" t="s">
        <v>472</v>
      </c>
      <c r="B287" s="6"/>
      <c r="C287" s="6"/>
      <c r="D287" s="6"/>
      <c r="E287" s="6"/>
      <c r="F287" s="6"/>
      <c r="G287" s="6"/>
      <c r="H287" s="7"/>
    </row>
    <row r="288" spans="1:8" x14ac:dyDescent="0.2">
      <c r="A288" s="8" t="s">
        <v>473</v>
      </c>
      <c r="H288" s="9"/>
    </row>
    <row r="289" spans="1:8" x14ac:dyDescent="0.2">
      <c r="A289" s="8" t="s">
        <v>474</v>
      </c>
      <c r="H289" s="9"/>
    </row>
    <row r="290" spans="1:8" x14ac:dyDescent="0.2">
      <c r="A290" s="8" t="s">
        <v>475</v>
      </c>
      <c r="H290" s="9"/>
    </row>
    <row r="291" spans="1:8" ht="17" thickBot="1" x14ac:dyDescent="0.25">
      <c r="A291" s="10" t="s">
        <v>476</v>
      </c>
      <c r="B291" s="11"/>
      <c r="C291" s="11"/>
      <c r="D291" s="11"/>
      <c r="E291" s="11"/>
      <c r="F291" s="11"/>
      <c r="G291" s="11"/>
      <c r="H291" s="13"/>
    </row>
    <row r="295" spans="1:8" x14ac:dyDescent="0.2">
      <c r="A295" s="16" t="s">
        <v>2043</v>
      </c>
      <c r="B295" s="16"/>
      <c r="C295" s="16"/>
      <c r="D295" s="16"/>
      <c r="E295" s="16"/>
      <c r="F295" s="16"/>
      <c r="G295" s="16"/>
      <c r="H295" s="16"/>
    </row>
    <row r="296" spans="1:8" x14ac:dyDescent="0.2">
      <c r="A296" s="1" t="s">
        <v>477</v>
      </c>
    </row>
    <row r="297" spans="1:8" x14ac:dyDescent="0.2">
      <c r="A297" s="1" t="s">
        <v>478</v>
      </c>
    </row>
    <row r="298" spans="1:8" x14ac:dyDescent="0.2">
      <c r="A298" s="1" t="s">
        <v>479</v>
      </c>
    </row>
    <row r="299" spans="1:8" x14ac:dyDescent="0.2">
      <c r="A299" s="1" t="s">
        <v>480</v>
      </c>
    </row>
    <row r="301" spans="1:8" x14ac:dyDescent="0.2">
      <c r="A301" s="1" t="s">
        <v>481</v>
      </c>
    </row>
    <row r="302" spans="1:8" x14ac:dyDescent="0.2">
      <c r="A302" s="1" t="s">
        <v>482</v>
      </c>
    </row>
    <row r="304" spans="1:8" x14ac:dyDescent="0.2">
      <c r="A304" s="1" t="s">
        <v>117</v>
      </c>
    </row>
    <row r="305" spans="1:8" x14ac:dyDescent="0.2">
      <c r="A305" s="1" t="s">
        <v>483</v>
      </c>
    </row>
    <row r="306" spans="1:8" x14ac:dyDescent="0.2">
      <c r="A306" s="1" t="s">
        <v>484</v>
      </c>
    </row>
    <row r="307" spans="1:8" x14ac:dyDescent="0.2">
      <c r="A307" s="72" t="s">
        <v>485</v>
      </c>
    </row>
    <row r="308" spans="1:8" x14ac:dyDescent="0.2">
      <c r="A308" s="1" t="s">
        <v>486</v>
      </c>
    </row>
    <row r="309" spans="1:8" x14ac:dyDescent="0.2">
      <c r="A309" s="1" t="s">
        <v>487</v>
      </c>
    </row>
    <row r="310" spans="1:8" x14ac:dyDescent="0.2">
      <c r="A310" s="72" t="s">
        <v>488</v>
      </c>
    </row>
    <row r="311" spans="1:8" x14ac:dyDescent="0.2">
      <c r="A311" s="1" t="s">
        <v>489</v>
      </c>
    </row>
    <row r="312" spans="1:8" x14ac:dyDescent="0.2">
      <c r="A312" s="1" t="s">
        <v>490</v>
      </c>
    </row>
    <row r="313" spans="1:8" x14ac:dyDescent="0.2">
      <c r="A313" s="1" t="s">
        <v>491</v>
      </c>
    </row>
    <row r="314" spans="1:8" x14ac:dyDescent="0.2">
      <c r="A314" s="1" t="s">
        <v>492</v>
      </c>
    </row>
    <row r="316" spans="1:8" x14ac:dyDescent="0.2">
      <c r="A316" s="4" t="s">
        <v>353</v>
      </c>
    </row>
    <row r="317" spans="1:8" ht="17" thickBot="1" x14ac:dyDescent="0.25"/>
    <row r="318" spans="1:8" ht="17" thickBot="1" x14ac:dyDescent="0.25">
      <c r="A318" s="50" t="s">
        <v>493</v>
      </c>
      <c r="B318" s="74"/>
      <c r="C318" s="74"/>
      <c r="D318" s="74"/>
      <c r="E318" s="74"/>
      <c r="F318" s="74"/>
      <c r="G318" s="74"/>
      <c r="H318" s="75"/>
    </row>
    <row r="319" spans="1:8" x14ac:dyDescent="0.2">
      <c r="A319" s="1" t="s">
        <v>494</v>
      </c>
    </row>
    <row r="320" spans="1:8" x14ac:dyDescent="0.2">
      <c r="A320" s="1" t="s">
        <v>495</v>
      </c>
    </row>
    <row r="321" spans="2:7" ht="34" x14ac:dyDescent="0.2">
      <c r="C321" s="20" t="s">
        <v>496</v>
      </c>
      <c r="D321" s="20" t="s">
        <v>497</v>
      </c>
      <c r="E321" s="20" t="s">
        <v>498</v>
      </c>
      <c r="F321" s="15" t="s">
        <v>47</v>
      </c>
      <c r="G321" s="15" t="s">
        <v>42</v>
      </c>
    </row>
    <row r="322" spans="2:7" x14ac:dyDescent="0.2">
      <c r="B322" s="77" t="s">
        <v>499</v>
      </c>
      <c r="C322" s="76">
        <v>1000</v>
      </c>
      <c r="D322" s="76">
        <v>10</v>
      </c>
      <c r="E322" s="76">
        <v>10</v>
      </c>
      <c r="F322" s="76">
        <f>C322/D322</f>
        <v>100</v>
      </c>
      <c r="G322" s="76">
        <f>C322/E322</f>
        <v>100</v>
      </c>
    </row>
    <row r="323" spans="2:7" x14ac:dyDescent="0.2">
      <c r="B323" s="54" t="s">
        <v>500</v>
      </c>
      <c r="C323" s="78">
        <v>16000</v>
      </c>
      <c r="D323" s="78">
        <v>100</v>
      </c>
      <c r="E323" s="78">
        <v>100</v>
      </c>
      <c r="F323" s="78">
        <f t="shared" ref="F323:F324" si="0">C323/D323</f>
        <v>160</v>
      </c>
      <c r="G323" s="78">
        <f t="shared" ref="G323:G324" si="1">C323/E323</f>
        <v>160</v>
      </c>
    </row>
    <row r="324" spans="2:7" x14ac:dyDescent="0.2">
      <c r="B324" s="79" t="s">
        <v>501</v>
      </c>
      <c r="C324" s="80">
        <v>800</v>
      </c>
      <c r="D324" s="80">
        <v>5</v>
      </c>
      <c r="E324" s="80">
        <v>10</v>
      </c>
      <c r="F324" s="80">
        <f t="shared" si="0"/>
        <v>160</v>
      </c>
      <c r="G324" s="80">
        <f t="shared" si="1"/>
        <v>80</v>
      </c>
    </row>
    <row r="346" spans="1:1" x14ac:dyDescent="0.2">
      <c r="A346" s="1" t="s">
        <v>502</v>
      </c>
    </row>
    <row r="347" spans="1:1" x14ac:dyDescent="0.2">
      <c r="A347" s="1" t="s">
        <v>503</v>
      </c>
    </row>
    <row r="348" spans="1:1" x14ac:dyDescent="0.2">
      <c r="A348" s="1" t="s">
        <v>504</v>
      </c>
    </row>
    <row r="357" spans="1:1" x14ac:dyDescent="0.2">
      <c r="A357" s="1" t="s">
        <v>505</v>
      </c>
    </row>
    <row r="358" spans="1:1" x14ac:dyDescent="0.2">
      <c r="A358" s="1" t="s">
        <v>506</v>
      </c>
    </row>
    <row r="359" spans="1:1" x14ac:dyDescent="0.2">
      <c r="A359" s="1" t="s">
        <v>507</v>
      </c>
    </row>
    <row r="360" spans="1:1" x14ac:dyDescent="0.2">
      <c r="A360" s="1" t="s">
        <v>508</v>
      </c>
    </row>
    <row r="361" spans="1:1" x14ac:dyDescent="0.2">
      <c r="A361" s="1" t="s">
        <v>509</v>
      </c>
    </row>
    <row r="362" spans="1:1" x14ac:dyDescent="0.2">
      <c r="A362" s="1" t="s">
        <v>510</v>
      </c>
    </row>
    <row r="367" spans="1:1" x14ac:dyDescent="0.2">
      <c r="A367" s="1" t="s">
        <v>511</v>
      </c>
    </row>
    <row r="388" spans="1:8" ht="17" thickBot="1" x14ac:dyDescent="0.25"/>
    <row r="389" spans="1:8" ht="17" thickBot="1" x14ac:dyDescent="0.25">
      <c r="A389" s="73" t="s">
        <v>484</v>
      </c>
      <c r="B389" s="51"/>
      <c r="C389" s="51"/>
      <c r="D389" s="51"/>
      <c r="E389" s="51"/>
      <c r="F389" s="51"/>
      <c r="G389" s="51"/>
      <c r="H389" s="52"/>
    </row>
    <row r="390" spans="1:8" x14ac:dyDescent="0.2">
      <c r="A390" s="1" t="s">
        <v>512</v>
      </c>
    </row>
    <row r="391" spans="1:8" x14ac:dyDescent="0.2">
      <c r="A391" s="1" t="s">
        <v>513</v>
      </c>
    </row>
    <row r="392" spans="1:8" x14ac:dyDescent="0.2">
      <c r="A392" s="1" t="s">
        <v>514</v>
      </c>
    </row>
    <row r="393" spans="1:8" x14ac:dyDescent="0.2">
      <c r="A393" s="1" t="s">
        <v>515</v>
      </c>
    </row>
    <row r="394" spans="1:8" x14ac:dyDescent="0.2">
      <c r="A394" s="1" t="s">
        <v>516</v>
      </c>
    </row>
    <row r="397" spans="1:8" x14ac:dyDescent="0.2">
      <c r="A397" s="1" t="s">
        <v>517</v>
      </c>
    </row>
    <row r="398" spans="1:8" x14ac:dyDescent="0.2">
      <c r="A398" s="1" t="s">
        <v>518</v>
      </c>
    </row>
    <row r="416" ht="17" thickBot="1" x14ac:dyDescent="0.25"/>
    <row r="417" spans="1:8" ht="17" thickBot="1" x14ac:dyDescent="0.25">
      <c r="A417" s="73" t="s">
        <v>486</v>
      </c>
      <c r="B417" s="51"/>
      <c r="C417" s="51"/>
      <c r="D417" s="51"/>
      <c r="E417" s="51"/>
      <c r="F417" s="51"/>
      <c r="G417" s="51"/>
      <c r="H417" s="52"/>
    </row>
    <row r="418" spans="1:8" x14ac:dyDescent="0.2">
      <c r="A418" s="1" t="s">
        <v>512</v>
      </c>
    </row>
    <row r="419" spans="1:8" x14ac:dyDescent="0.2">
      <c r="A419" s="1" t="s">
        <v>513</v>
      </c>
    </row>
    <row r="420" spans="1:8" x14ac:dyDescent="0.2">
      <c r="A420" s="1" t="s">
        <v>514</v>
      </c>
    </row>
    <row r="421" spans="1:8" x14ac:dyDescent="0.2">
      <c r="A421" s="1" t="s">
        <v>519</v>
      </c>
    </row>
    <row r="422" spans="1:8" x14ac:dyDescent="0.2">
      <c r="A422" s="1" t="s">
        <v>520</v>
      </c>
    </row>
    <row r="423" spans="1:8" x14ac:dyDescent="0.2">
      <c r="A423" s="1" t="s">
        <v>521</v>
      </c>
    </row>
    <row r="444" spans="1:8" ht="17" thickBot="1" x14ac:dyDescent="0.25"/>
    <row r="445" spans="1:8" ht="17" thickBot="1" x14ac:dyDescent="0.25">
      <c r="A445" s="73" t="s">
        <v>487</v>
      </c>
      <c r="B445" s="51"/>
      <c r="C445" s="51"/>
      <c r="D445" s="51"/>
      <c r="E445" s="51"/>
      <c r="F445" s="51"/>
      <c r="G445" s="51"/>
      <c r="H445" s="52"/>
    </row>
    <row r="446" spans="1:8" x14ac:dyDescent="0.2">
      <c r="A446" s="1" t="s">
        <v>512</v>
      </c>
    </row>
    <row r="447" spans="1:8" x14ac:dyDescent="0.2">
      <c r="A447" s="1" t="s">
        <v>513</v>
      </c>
    </row>
    <row r="448" spans="1:8" x14ac:dyDescent="0.2">
      <c r="A448" s="1" t="s">
        <v>514</v>
      </c>
    </row>
    <row r="449" spans="1:1" x14ac:dyDescent="0.2">
      <c r="A449" s="1" t="s">
        <v>522</v>
      </c>
    </row>
    <row r="450" spans="1:1" x14ac:dyDescent="0.2">
      <c r="A450" s="1" t="s">
        <v>523</v>
      </c>
    </row>
    <row r="453" spans="1:1" x14ac:dyDescent="0.2">
      <c r="A453" s="1" t="s">
        <v>524</v>
      </c>
    </row>
    <row r="472" spans="1:8" ht="17" thickBot="1" x14ac:dyDescent="0.25"/>
    <row r="473" spans="1:8" ht="17" thickBot="1" x14ac:dyDescent="0.25">
      <c r="A473" s="73" t="s">
        <v>489</v>
      </c>
      <c r="B473" s="51"/>
      <c r="C473" s="51"/>
      <c r="D473" s="51"/>
      <c r="E473" s="51"/>
      <c r="F473" s="51"/>
      <c r="G473" s="51"/>
      <c r="H473" s="52"/>
    </row>
    <row r="474" spans="1:8" x14ac:dyDescent="0.2">
      <c r="A474" s="1" t="s">
        <v>525</v>
      </c>
    </row>
    <row r="475" spans="1:8" x14ac:dyDescent="0.2">
      <c r="A475" s="1" t="s">
        <v>526</v>
      </c>
    </row>
    <row r="476" spans="1:8" x14ac:dyDescent="0.2">
      <c r="A476" s="1" t="s">
        <v>527</v>
      </c>
    </row>
    <row r="477" spans="1:8" ht="17" thickBot="1" x14ac:dyDescent="0.25"/>
    <row r="478" spans="1:8" ht="17" thickBot="1" x14ac:dyDescent="0.25">
      <c r="A478" s="73" t="s">
        <v>490</v>
      </c>
      <c r="B478" s="51"/>
      <c r="C478" s="51"/>
      <c r="D478" s="51"/>
      <c r="E478" s="51"/>
      <c r="F478" s="51"/>
      <c r="G478" s="51"/>
      <c r="H478" s="52"/>
    </row>
    <row r="479" spans="1:8" x14ac:dyDescent="0.2">
      <c r="A479" s="1" t="s">
        <v>528</v>
      </c>
    </row>
    <row r="480" spans="1:8" x14ac:dyDescent="0.2">
      <c r="A480" s="1" t="s">
        <v>529</v>
      </c>
    </row>
    <row r="481" spans="1:8" x14ac:dyDescent="0.2">
      <c r="A481" s="1" t="s">
        <v>530</v>
      </c>
    </row>
    <row r="482" spans="1:8" x14ac:dyDescent="0.2">
      <c r="A482" s="1" t="s">
        <v>531</v>
      </c>
    </row>
    <row r="483" spans="1:8" ht="17" thickBot="1" x14ac:dyDescent="0.25"/>
    <row r="484" spans="1:8" ht="17" thickBot="1" x14ac:dyDescent="0.25">
      <c r="A484" s="73" t="s">
        <v>532</v>
      </c>
      <c r="B484" s="51"/>
      <c r="C484" s="51"/>
      <c r="D484" s="51"/>
      <c r="E484" s="51"/>
      <c r="F484" s="51"/>
      <c r="G484" s="51"/>
      <c r="H484" s="52"/>
    </row>
    <row r="485" spans="1:8" x14ac:dyDescent="0.2">
      <c r="A485" s="1" t="s">
        <v>533</v>
      </c>
    </row>
    <row r="486" spans="1:8" x14ac:dyDescent="0.2">
      <c r="A486" s="1" t="s">
        <v>534</v>
      </c>
    </row>
    <row r="487" spans="1:8" x14ac:dyDescent="0.2">
      <c r="A487" s="1" t="s">
        <v>535</v>
      </c>
    </row>
    <row r="508" spans="1:7" x14ac:dyDescent="0.2">
      <c r="A508" s="1" t="s">
        <v>536</v>
      </c>
    </row>
    <row r="509" spans="1:7" x14ac:dyDescent="0.2">
      <c r="A509" s="1" t="s">
        <v>537</v>
      </c>
      <c r="B509" s="81">
        <v>16000</v>
      </c>
    </row>
    <row r="510" spans="1:7" x14ac:dyDescent="0.2">
      <c r="A510" s="1" t="s">
        <v>538</v>
      </c>
    </row>
    <row r="511" spans="1:7" x14ac:dyDescent="0.2">
      <c r="A511" s="1" t="s">
        <v>539</v>
      </c>
      <c r="E511" s="81">
        <v>4000</v>
      </c>
      <c r="G511" s="1" t="s">
        <v>540</v>
      </c>
    </row>
    <row r="512" spans="1:7" x14ac:dyDescent="0.2">
      <c r="A512" s="1" t="s">
        <v>541</v>
      </c>
    </row>
    <row r="513" spans="1:7" x14ac:dyDescent="0.2">
      <c r="A513" s="1" t="s">
        <v>542</v>
      </c>
      <c r="E513" s="81">
        <v>6000</v>
      </c>
      <c r="G513" s="1" t="s">
        <v>543</v>
      </c>
    </row>
    <row r="514" spans="1:7" x14ac:dyDescent="0.2">
      <c r="A514" s="1" t="s">
        <v>544</v>
      </c>
      <c r="E514" s="81">
        <f>E511+E513</f>
        <v>10000</v>
      </c>
      <c r="G514" s="1" t="s">
        <v>545</v>
      </c>
    </row>
    <row r="516" spans="1:7" x14ac:dyDescent="0.2">
      <c r="A516" s="1" t="s">
        <v>546</v>
      </c>
      <c r="E516" s="81">
        <v>16000</v>
      </c>
    </row>
    <row r="518" spans="1:7" x14ac:dyDescent="0.2">
      <c r="A518" s="1" t="s">
        <v>547</v>
      </c>
      <c r="E518" s="81">
        <f>E516-E514</f>
        <v>6000</v>
      </c>
      <c r="G518" s="1" t="s">
        <v>548</v>
      </c>
    </row>
    <row r="520" spans="1:7" x14ac:dyDescent="0.2">
      <c r="A520" s="4" t="s">
        <v>549</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550</v>
      </c>
      <c r="B1" s="4"/>
      <c r="C1" s="4"/>
      <c r="D1" s="4"/>
      <c r="E1" s="4"/>
      <c r="F1" s="4"/>
      <c r="G1" s="4"/>
      <c r="H1" s="14">
        <v>45629</v>
      </c>
    </row>
    <row r="2" spans="1:8" ht="17" thickBot="1" x14ac:dyDescent="0.25"/>
    <row r="3" spans="1:8" x14ac:dyDescent="0.2">
      <c r="A3" s="5" t="s">
        <v>2238</v>
      </c>
      <c r="B3" s="6"/>
      <c r="C3" s="6"/>
      <c r="D3" s="6"/>
      <c r="E3" s="6"/>
      <c r="F3" s="6"/>
      <c r="G3" s="6"/>
      <c r="H3" s="7"/>
    </row>
    <row r="4" spans="1:8" x14ac:dyDescent="0.2">
      <c r="A4" s="8" t="s">
        <v>2239</v>
      </c>
      <c r="H4" s="9"/>
    </row>
    <row r="5" spans="1:8" x14ac:dyDescent="0.2">
      <c r="A5" s="8" t="s">
        <v>2240</v>
      </c>
      <c r="H5" s="9"/>
    </row>
    <row r="6" spans="1:8" x14ac:dyDescent="0.2">
      <c r="A6" s="8" t="s">
        <v>2241</v>
      </c>
      <c r="H6" s="9"/>
    </row>
    <row r="7" spans="1:8" x14ac:dyDescent="0.2">
      <c r="A7" s="8" t="s">
        <v>2242</v>
      </c>
      <c r="H7" s="9"/>
    </row>
    <row r="8" spans="1:8" x14ac:dyDescent="0.2">
      <c r="A8" s="8" t="s">
        <v>2243</v>
      </c>
      <c r="H8" s="9"/>
    </row>
    <row r="9" spans="1:8" x14ac:dyDescent="0.2">
      <c r="A9" s="8" t="s">
        <v>2244</v>
      </c>
      <c r="H9" s="9"/>
    </row>
    <row r="10" spans="1:8" x14ac:dyDescent="0.2">
      <c r="A10" s="8" t="s">
        <v>2245</v>
      </c>
      <c r="H10" s="9"/>
    </row>
    <row r="11" spans="1:8" x14ac:dyDescent="0.2">
      <c r="A11" s="8" t="s">
        <v>2247</v>
      </c>
      <c r="H11" s="9"/>
    </row>
    <row r="12" spans="1:8" ht="17" thickBot="1" x14ac:dyDescent="0.25">
      <c r="A12" s="10" t="s">
        <v>2246</v>
      </c>
      <c r="B12" s="11"/>
      <c r="C12" s="11"/>
      <c r="D12" s="11"/>
      <c r="E12" s="11"/>
      <c r="F12" s="11"/>
      <c r="G12" s="11"/>
      <c r="H12" s="13"/>
    </row>
    <row r="14" spans="1:8" x14ac:dyDescent="0.2">
      <c r="A14" s="16" t="s">
        <v>551</v>
      </c>
      <c r="B14" s="16"/>
      <c r="C14" s="16"/>
      <c r="D14" s="16"/>
      <c r="E14" s="16"/>
      <c r="F14" s="16"/>
      <c r="G14" s="16"/>
      <c r="H14" s="16"/>
    </row>
    <row r="15" spans="1:8" x14ac:dyDescent="0.2">
      <c r="A15" s="1" t="s">
        <v>552</v>
      </c>
    </row>
    <row r="16" spans="1:8" x14ac:dyDescent="0.2">
      <c r="A16" s="1" t="s">
        <v>553</v>
      </c>
    </row>
    <row r="17" spans="1:8" x14ac:dyDescent="0.2">
      <c r="A17" s="1" t="s">
        <v>554</v>
      </c>
    </row>
    <row r="18" spans="1:8" x14ac:dyDescent="0.2">
      <c r="A18" s="1" t="s">
        <v>555</v>
      </c>
    </row>
    <row r="19" spans="1:8" x14ac:dyDescent="0.2">
      <c r="A19" s="1" t="s">
        <v>556</v>
      </c>
    </row>
    <row r="20" spans="1:8" x14ac:dyDescent="0.2">
      <c r="A20" s="1" t="s">
        <v>557</v>
      </c>
    </row>
    <row r="21" spans="1:8" x14ac:dyDescent="0.2">
      <c r="A21" s="1" t="s">
        <v>558</v>
      </c>
    </row>
    <row r="23" spans="1:8" x14ac:dyDescent="0.2">
      <c r="A23" s="16" t="s">
        <v>559</v>
      </c>
      <c r="B23" s="16"/>
      <c r="C23" s="16"/>
      <c r="D23" s="16"/>
      <c r="E23" s="16"/>
      <c r="F23" s="16"/>
      <c r="G23" s="16"/>
      <c r="H23" s="16"/>
    </row>
    <row r="24" spans="1:8" x14ac:dyDescent="0.2">
      <c r="A24" s="1" t="s">
        <v>560</v>
      </c>
    </row>
    <row r="25" spans="1:8" x14ac:dyDescent="0.2">
      <c r="A25" s="1" t="s">
        <v>561</v>
      </c>
    </row>
    <row r="27" spans="1:8" x14ac:dyDescent="0.2">
      <c r="A27" s="16" t="s">
        <v>562</v>
      </c>
      <c r="B27" s="16"/>
      <c r="C27" s="16"/>
      <c r="D27" s="16"/>
      <c r="E27" s="16"/>
      <c r="F27" s="16"/>
      <c r="G27" s="16"/>
      <c r="H27" s="16"/>
    </row>
    <row r="28" spans="1:8" x14ac:dyDescent="0.2">
      <c r="A28" s="1" t="s">
        <v>2250</v>
      </c>
    </row>
    <row r="29" spans="1:8" x14ac:dyDescent="0.2">
      <c r="A29" s="1" t="s">
        <v>563</v>
      </c>
    </row>
    <row r="30" spans="1:8" x14ac:dyDescent="0.2">
      <c r="A30" s="1" t="s">
        <v>564</v>
      </c>
    </row>
    <row r="31" spans="1:8" ht="17" thickBot="1" x14ac:dyDescent="0.25"/>
    <row r="32" spans="1:8" ht="17" thickBot="1" x14ac:dyDescent="0.25">
      <c r="A32" s="50" t="s">
        <v>565</v>
      </c>
      <c r="B32" s="51"/>
      <c r="C32" s="51"/>
      <c r="D32" s="51"/>
      <c r="E32" s="51"/>
      <c r="F32" s="51"/>
      <c r="G32" s="51"/>
      <c r="H32" s="52"/>
    </row>
    <row r="34" spans="1:9" x14ac:dyDescent="0.2">
      <c r="A34" s="3"/>
      <c r="D34" s="15" t="s">
        <v>236</v>
      </c>
      <c r="E34" s="15" t="s">
        <v>236</v>
      </c>
      <c r="G34" s="280" t="s">
        <v>2254</v>
      </c>
      <c r="H34" s="252"/>
      <c r="I34" s="253"/>
    </row>
    <row r="35" spans="1:9" x14ac:dyDescent="0.2">
      <c r="A35" s="3"/>
      <c r="B35" s="15" t="s">
        <v>2248</v>
      </c>
      <c r="C35" s="15" t="s">
        <v>2249</v>
      </c>
      <c r="D35" s="15" t="s">
        <v>1935</v>
      </c>
      <c r="E35" s="15" t="s">
        <v>1934</v>
      </c>
      <c r="G35" s="283" t="s">
        <v>2255</v>
      </c>
      <c r="I35" s="284"/>
    </row>
    <row r="36" spans="1:9" x14ac:dyDescent="0.2">
      <c r="A36" s="3"/>
      <c r="B36" s="15" t="s">
        <v>47</v>
      </c>
      <c r="C36" s="15" t="s">
        <v>42</v>
      </c>
      <c r="D36" s="15" t="s">
        <v>2252</v>
      </c>
      <c r="E36" s="15" t="s">
        <v>2253</v>
      </c>
      <c r="G36" s="285" t="s">
        <v>2256</v>
      </c>
      <c r="H36" s="4"/>
      <c r="I36" s="284"/>
    </row>
    <row r="37" spans="1:9" x14ac:dyDescent="0.2">
      <c r="A37" s="15" t="s">
        <v>2251</v>
      </c>
      <c r="B37" s="15">
        <v>600</v>
      </c>
      <c r="C37" s="15">
        <v>600</v>
      </c>
      <c r="D37" s="15">
        <f>C37/B37</f>
        <v>1</v>
      </c>
      <c r="E37" s="15">
        <f>1/D37</f>
        <v>1</v>
      </c>
      <c r="G37" s="283" t="s">
        <v>2257</v>
      </c>
      <c r="I37" s="284"/>
    </row>
    <row r="38" spans="1:9" x14ac:dyDescent="0.2">
      <c r="A38" s="15" t="s">
        <v>589</v>
      </c>
      <c r="B38" s="15">
        <v>800</v>
      </c>
      <c r="C38" s="15">
        <v>400</v>
      </c>
      <c r="D38" s="15">
        <f>C38/B38</f>
        <v>0.5</v>
      </c>
      <c r="E38" s="15">
        <f>1/D38</f>
        <v>2</v>
      </c>
      <c r="G38" s="281" t="s">
        <v>2258</v>
      </c>
      <c r="H38" s="23"/>
      <c r="I38" s="255"/>
    </row>
    <row r="40" spans="1:9" x14ac:dyDescent="0.2">
      <c r="A40" s="1" t="s">
        <v>2259</v>
      </c>
    </row>
    <row r="42" spans="1:9" x14ac:dyDescent="0.2">
      <c r="A42" s="3"/>
      <c r="B42" s="3"/>
      <c r="C42" s="3" t="s">
        <v>566</v>
      </c>
      <c r="E42" s="3"/>
      <c r="F42" s="3"/>
      <c r="G42" s="3" t="s">
        <v>566</v>
      </c>
    </row>
    <row r="43" spans="1:9" x14ac:dyDescent="0.2">
      <c r="A43" s="82" t="s">
        <v>2260</v>
      </c>
      <c r="B43" s="3"/>
      <c r="C43" s="3"/>
      <c r="E43" s="82" t="s">
        <v>568</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569</v>
      </c>
      <c r="B51" s="3"/>
      <c r="C51" s="3"/>
      <c r="E51" s="3" t="s">
        <v>569</v>
      </c>
      <c r="F51" s="3"/>
      <c r="G51" s="3"/>
    </row>
    <row r="52" spans="1:7" x14ac:dyDescent="0.2">
      <c r="A52" s="3"/>
      <c r="B52" s="3"/>
      <c r="C52" s="3"/>
      <c r="E52" s="3"/>
      <c r="F52" s="3"/>
      <c r="G52" s="3"/>
    </row>
    <row r="55" spans="1:7" x14ac:dyDescent="0.2">
      <c r="A55" s="1" t="s">
        <v>570</v>
      </c>
    </row>
    <row r="56" spans="1:7" x14ac:dyDescent="0.2">
      <c r="A56" s="1" t="s">
        <v>571</v>
      </c>
    </row>
    <row r="57" spans="1:7" x14ac:dyDescent="0.2">
      <c r="A57" s="1" t="s">
        <v>572</v>
      </c>
    </row>
    <row r="58" spans="1:7" x14ac:dyDescent="0.2">
      <c r="A58" s="1" t="s">
        <v>573</v>
      </c>
    </row>
    <row r="59" spans="1:7" x14ac:dyDescent="0.2">
      <c r="A59" s="1" t="s">
        <v>574</v>
      </c>
    </row>
    <row r="61" spans="1:7" x14ac:dyDescent="0.2">
      <c r="A61" s="1" t="s">
        <v>575</v>
      </c>
    </row>
    <row r="62" spans="1:7" x14ac:dyDescent="0.2">
      <c r="A62" s="1" t="s">
        <v>576</v>
      </c>
    </row>
    <row r="63" spans="1:7" x14ac:dyDescent="0.2">
      <c r="A63" s="1" t="s">
        <v>577</v>
      </c>
    </row>
    <row r="64" spans="1:7" ht="17" thickBot="1" x14ac:dyDescent="0.25"/>
    <row r="65" spans="1:8" x14ac:dyDescent="0.2">
      <c r="A65" s="12" t="s">
        <v>2261</v>
      </c>
      <c r="B65" s="83"/>
      <c r="C65" s="83"/>
      <c r="D65" s="83"/>
      <c r="E65" s="83"/>
      <c r="F65" s="83"/>
      <c r="G65" s="83"/>
      <c r="H65" s="84"/>
    </row>
    <row r="66" spans="1:8" ht="17" thickBot="1" x14ac:dyDescent="0.25">
      <c r="A66" s="53" t="s">
        <v>578</v>
      </c>
      <c r="B66" s="85"/>
      <c r="C66" s="85"/>
      <c r="D66" s="85"/>
      <c r="E66" s="85"/>
      <c r="F66" s="85"/>
      <c r="G66" s="85"/>
      <c r="H66" s="86"/>
    </row>
    <row r="68" spans="1:8" x14ac:dyDescent="0.2">
      <c r="A68" s="4" t="s">
        <v>579</v>
      </c>
    </row>
    <row r="69" spans="1:8" x14ac:dyDescent="0.2">
      <c r="A69" s="4" t="s">
        <v>580</v>
      </c>
    </row>
    <row r="71" spans="1:8" x14ac:dyDescent="0.2">
      <c r="A71" s="3"/>
      <c r="B71" s="3"/>
      <c r="C71" s="3" t="s">
        <v>566</v>
      </c>
      <c r="E71" s="3"/>
      <c r="F71" s="3"/>
      <c r="G71" s="3" t="s">
        <v>566</v>
      </c>
    </row>
    <row r="72" spans="1:8" x14ac:dyDescent="0.2">
      <c r="A72" s="82" t="s">
        <v>2260</v>
      </c>
      <c r="B72" s="3"/>
      <c r="C72" s="3"/>
      <c r="E72" s="82" t="s">
        <v>568</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569</v>
      </c>
      <c r="B80" s="3"/>
      <c r="C80" s="3"/>
      <c r="E80" s="3" t="s">
        <v>569</v>
      </c>
      <c r="F80" s="3"/>
      <c r="G80" s="3"/>
    </row>
    <row r="81" spans="1:8" x14ac:dyDescent="0.2">
      <c r="A81" s="3"/>
      <c r="B81" s="3"/>
      <c r="C81" s="3"/>
      <c r="E81" s="3"/>
      <c r="F81" s="3"/>
      <c r="G81" s="3"/>
    </row>
    <row r="83" spans="1:8" x14ac:dyDescent="0.2">
      <c r="A83" s="1" t="s">
        <v>581</v>
      </c>
      <c r="E83" s="1" t="s">
        <v>582</v>
      </c>
    </row>
    <row r="84" spans="1:8" x14ac:dyDescent="0.2">
      <c r="A84" s="1" t="s">
        <v>583</v>
      </c>
      <c r="E84" s="1" t="s">
        <v>583</v>
      </c>
    </row>
    <row r="88" spans="1:8" x14ac:dyDescent="0.2">
      <c r="A88" s="4" t="s">
        <v>584</v>
      </c>
    </row>
    <row r="89" spans="1:8" x14ac:dyDescent="0.2">
      <c r="A89" s="4"/>
    </row>
    <row r="90" spans="1:8" x14ac:dyDescent="0.2">
      <c r="A90" s="4" t="s">
        <v>585</v>
      </c>
      <c r="B90" s="1" t="s">
        <v>2262</v>
      </c>
    </row>
    <row r="91" spans="1:8" x14ac:dyDescent="0.2">
      <c r="A91" s="4"/>
      <c r="B91" s="1" t="s">
        <v>586</v>
      </c>
    </row>
    <row r="92" spans="1:8" ht="17" thickBot="1" x14ac:dyDescent="0.25"/>
    <row r="93" spans="1:8" ht="17" thickBot="1" x14ac:dyDescent="0.25">
      <c r="A93" s="50" t="s">
        <v>587</v>
      </c>
      <c r="B93" s="74"/>
      <c r="C93" s="74"/>
      <c r="D93" s="74"/>
      <c r="E93" s="74"/>
      <c r="F93" s="74"/>
      <c r="G93" s="74"/>
      <c r="H93" s="75"/>
    </row>
    <row r="95" spans="1:8" x14ac:dyDescent="0.2">
      <c r="A95" s="1" t="s">
        <v>588</v>
      </c>
    </row>
    <row r="97" spans="1:8" x14ac:dyDescent="0.2">
      <c r="A97" s="3"/>
      <c r="B97" s="3"/>
      <c r="C97" s="3" t="s">
        <v>566</v>
      </c>
      <c r="E97" s="3"/>
      <c r="F97" s="3"/>
      <c r="G97" s="3" t="s">
        <v>566</v>
      </c>
    </row>
    <row r="98" spans="1:8" x14ac:dyDescent="0.2">
      <c r="A98" s="82" t="s">
        <v>567</v>
      </c>
      <c r="B98" s="3"/>
      <c r="C98" s="3"/>
      <c r="E98" s="82" t="s">
        <v>568</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569</v>
      </c>
      <c r="B106" s="3"/>
      <c r="C106" s="3"/>
      <c r="E106" s="3" t="s">
        <v>569</v>
      </c>
      <c r="F106" s="3"/>
      <c r="G106" s="3"/>
    </row>
    <row r="107" spans="1:8" x14ac:dyDescent="0.2">
      <c r="A107" s="3"/>
      <c r="B107" s="3"/>
      <c r="C107" s="3"/>
      <c r="E107" s="3"/>
      <c r="F107" s="3"/>
      <c r="G107" s="3"/>
    </row>
    <row r="109" spans="1:8" ht="23" customHeight="1" x14ac:dyDescent="0.2"/>
    <row r="110" spans="1:8" x14ac:dyDescent="0.2">
      <c r="A110" s="3"/>
      <c r="D110" s="15" t="s">
        <v>236</v>
      </c>
      <c r="E110" s="15" t="s">
        <v>236</v>
      </c>
    </row>
    <row r="111" spans="1:8" x14ac:dyDescent="0.2">
      <c r="A111" s="3"/>
      <c r="B111" s="15" t="s">
        <v>2248</v>
      </c>
      <c r="C111" s="15" t="s">
        <v>2249</v>
      </c>
      <c r="D111" s="15" t="s">
        <v>1935</v>
      </c>
      <c r="E111" s="15" t="s">
        <v>1934</v>
      </c>
    </row>
    <row r="112" spans="1:8" ht="17" thickBot="1" x14ac:dyDescent="0.25">
      <c r="A112" s="3"/>
      <c r="B112" s="15" t="s">
        <v>47</v>
      </c>
      <c r="C112" s="15" t="s">
        <v>42</v>
      </c>
      <c r="D112" s="276" t="s">
        <v>2252</v>
      </c>
      <c r="E112" s="276" t="s">
        <v>2253</v>
      </c>
      <c r="G112" s="4"/>
      <c r="H112" s="4"/>
    </row>
    <row r="113" spans="1:8" x14ac:dyDescent="0.2">
      <c r="A113" s="15" t="s">
        <v>2251</v>
      </c>
      <c r="B113" s="15">
        <v>600</v>
      </c>
      <c r="C113" s="151">
        <v>600</v>
      </c>
      <c r="D113" s="286">
        <f>C113/B113</f>
        <v>1</v>
      </c>
      <c r="E113" s="288">
        <f>1/D113</f>
        <v>1</v>
      </c>
    </row>
    <row r="114" spans="1:8" ht="17" thickBot="1" x14ac:dyDescent="0.25">
      <c r="A114" s="15" t="s">
        <v>589</v>
      </c>
      <c r="B114" s="15">
        <v>800</v>
      </c>
      <c r="C114" s="151">
        <v>400</v>
      </c>
      <c r="D114" s="287">
        <f>C114/B114</f>
        <v>0.5</v>
      </c>
      <c r="E114" s="289">
        <f>1/D114</f>
        <v>2</v>
      </c>
    </row>
    <row r="115" spans="1:8" ht="23" customHeight="1" x14ac:dyDescent="0.2"/>
    <row r="116" spans="1:8" x14ac:dyDescent="0.2">
      <c r="A116" s="1" t="s">
        <v>592</v>
      </c>
    </row>
    <row r="117" spans="1:8" x14ac:dyDescent="0.2">
      <c r="A117" s="1" t="s">
        <v>593</v>
      </c>
    </row>
    <row r="119" spans="1:8" x14ac:dyDescent="0.2">
      <c r="A119" s="1" t="s">
        <v>594</v>
      </c>
    </row>
    <row r="121" spans="1:8" x14ac:dyDescent="0.2">
      <c r="A121" s="1" t="s">
        <v>595</v>
      </c>
    </row>
    <row r="123" spans="1:8" x14ac:dyDescent="0.2">
      <c r="A123" s="1" t="s">
        <v>596</v>
      </c>
    </row>
    <row r="125" spans="1:8" x14ac:dyDescent="0.2">
      <c r="A125" s="1" t="s">
        <v>597</v>
      </c>
    </row>
    <row r="126" spans="1:8" ht="17" thickBot="1" x14ac:dyDescent="0.25"/>
    <row r="127" spans="1:8" ht="17" thickBot="1" x14ac:dyDescent="0.25">
      <c r="A127" s="50" t="s">
        <v>2263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236</v>
      </c>
      <c r="E129" s="15" t="s">
        <v>236</v>
      </c>
      <c r="F129" s="4"/>
      <c r="G129" s="4" t="s">
        <v>2264</v>
      </c>
      <c r="H129" s="4"/>
    </row>
    <row r="130" spans="1:8" x14ac:dyDescent="0.2">
      <c r="A130" s="3"/>
      <c r="B130" s="15" t="s">
        <v>2248</v>
      </c>
      <c r="C130" s="15" t="s">
        <v>2249</v>
      </c>
      <c r="D130" s="15" t="s">
        <v>1935</v>
      </c>
      <c r="E130" s="15" t="s">
        <v>1934</v>
      </c>
      <c r="F130" s="4"/>
      <c r="G130" s="4" t="s">
        <v>2265</v>
      </c>
      <c r="H130" s="4"/>
    </row>
    <row r="131" spans="1:8" ht="17" thickBot="1" x14ac:dyDescent="0.25">
      <c r="A131" s="3"/>
      <c r="B131" s="15" t="s">
        <v>47</v>
      </c>
      <c r="C131" s="15" t="s">
        <v>42</v>
      </c>
      <c r="D131" s="276" t="s">
        <v>2252</v>
      </c>
      <c r="E131" s="276" t="s">
        <v>2253</v>
      </c>
      <c r="F131" s="4"/>
      <c r="G131" s="4" t="s">
        <v>2266</v>
      </c>
      <c r="H131" s="4"/>
    </row>
    <row r="132" spans="1:8" x14ac:dyDescent="0.2">
      <c r="A132" s="15" t="s">
        <v>2251</v>
      </c>
      <c r="B132" s="15">
        <v>600</v>
      </c>
      <c r="C132" s="151">
        <v>600</v>
      </c>
      <c r="D132" s="286">
        <f>C132/B132</f>
        <v>1</v>
      </c>
      <c r="E132" s="288">
        <f>1/D132</f>
        <v>1</v>
      </c>
      <c r="F132" s="4"/>
      <c r="G132" s="4" t="s">
        <v>2267</v>
      </c>
      <c r="H132" s="4"/>
    </row>
    <row r="133" spans="1:8" ht="17" thickBot="1" x14ac:dyDescent="0.25">
      <c r="A133" s="15" t="s">
        <v>589</v>
      </c>
      <c r="B133" s="15">
        <v>800</v>
      </c>
      <c r="C133" s="151">
        <v>400</v>
      </c>
      <c r="D133" s="287">
        <f>C133/B133</f>
        <v>0.5</v>
      </c>
      <c r="E133" s="289">
        <f>1/D133</f>
        <v>2</v>
      </c>
      <c r="F133" s="4"/>
      <c r="G133" s="4" t="s">
        <v>2268</v>
      </c>
      <c r="H133" s="4"/>
    </row>
    <row r="134" spans="1:8" x14ac:dyDescent="0.2">
      <c r="A134" s="4"/>
      <c r="B134" s="4"/>
      <c r="C134" s="4"/>
      <c r="D134" s="4"/>
      <c r="E134" s="4"/>
      <c r="F134" s="4"/>
      <c r="G134" s="4"/>
      <c r="H134" s="4"/>
    </row>
    <row r="135" spans="1:8" x14ac:dyDescent="0.2">
      <c r="A135" s="1" t="s">
        <v>598</v>
      </c>
    </row>
    <row r="136" spans="1:8" x14ac:dyDescent="0.2">
      <c r="A136" s="1" t="s">
        <v>599</v>
      </c>
    </row>
    <row r="138" spans="1:8" x14ac:dyDescent="0.2">
      <c r="A138" s="3"/>
      <c r="B138" s="3"/>
      <c r="C138" s="3" t="s">
        <v>566</v>
      </c>
      <c r="E138" s="3"/>
      <c r="F138" s="3"/>
      <c r="G138" s="3" t="s">
        <v>566</v>
      </c>
    </row>
    <row r="139" spans="1:8" x14ac:dyDescent="0.2">
      <c r="A139" s="82" t="s">
        <v>2260</v>
      </c>
      <c r="B139" s="3"/>
      <c r="C139" s="3"/>
      <c r="E139" s="82" t="s">
        <v>568</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2269</v>
      </c>
      <c r="B142" s="3"/>
      <c r="C142" s="3"/>
      <c r="E142" s="3" t="s">
        <v>2271</v>
      </c>
      <c r="F142" s="3"/>
      <c r="G142" s="3"/>
    </row>
    <row r="143" spans="1:8" x14ac:dyDescent="0.2">
      <c r="A143" s="3" t="s">
        <v>2270</v>
      </c>
      <c r="B143" s="3"/>
      <c r="C143" s="3"/>
      <c r="E143" s="3" t="s">
        <v>2272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569</v>
      </c>
      <c r="B147" s="3"/>
      <c r="C147" s="3"/>
      <c r="E147" s="3" t="s">
        <v>569</v>
      </c>
      <c r="F147" s="3"/>
      <c r="G147" s="3"/>
    </row>
    <row r="148" spans="1:9" x14ac:dyDescent="0.2">
      <c r="A148" s="3"/>
      <c r="B148" s="3"/>
      <c r="C148" s="3"/>
      <c r="E148" s="3"/>
      <c r="F148" s="3"/>
      <c r="G148" s="3"/>
    </row>
    <row r="150" spans="1:9" ht="17" thickBot="1" x14ac:dyDescent="0.25"/>
    <row r="151" spans="1:9" ht="17" thickBot="1" x14ac:dyDescent="0.25">
      <c r="A151" s="50" t="s">
        <v>600</v>
      </c>
      <c r="B151" s="74"/>
      <c r="C151" s="74"/>
      <c r="D151" s="74"/>
      <c r="E151" s="74"/>
      <c r="F151" s="74"/>
      <c r="G151" s="74"/>
      <c r="H151" s="75"/>
    </row>
    <row r="153" spans="1:9" x14ac:dyDescent="0.2">
      <c r="A153" s="3"/>
      <c r="D153" s="15" t="s">
        <v>236</v>
      </c>
      <c r="E153" s="15" t="s">
        <v>236</v>
      </c>
    </row>
    <row r="154" spans="1:9" x14ac:dyDescent="0.2">
      <c r="A154" s="3"/>
      <c r="B154" s="15" t="s">
        <v>2248</v>
      </c>
      <c r="C154" s="15" t="s">
        <v>2249</v>
      </c>
      <c r="D154" s="15" t="s">
        <v>1935</v>
      </c>
      <c r="E154" s="15" t="s">
        <v>1934</v>
      </c>
    </row>
    <row r="155" spans="1:9" ht="17" thickBot="1" x14ac:dyDescent="0.25">
      <c r="A155" s="3"/>
      <c r="B155" s="15" t="s">
        <v>47</v>
      </c>
      <c r="C155" s="15" t="s">
        <v>42</v>
      </c>
      <c r="D155" s="276" t="s">
        <v>2252</v>
      </c>
      <c r="E155" s="276" t="s">
        <v>2253</v>
      </c>
    </row>
    <row r="156" spans="1:9" x14ac:dyDescent="0.2">
      <c r="A156" s="15" t="s">
        <v>2251</v>
      </c>
      <c r="B156" s="15">
        <v>600</v>
      </c>
      <c r="C156" s="151">
        <v>600</v>
      </c>
      <c r="D156" s="286">
        <f>C156/B156</f>
        <v>1</v>
      </c>
      <c r="E156" s="288">
        <f>1/D156</f>
        <v>1</v>
      </c>
    </row>
    <row r="157" spans="1:9" ht="17" thickBot="1" x14ac:dyDescent="0.25">
      <c r="A157" s="15" t="s">
        <v>589</v>
      </c>
      <c r="B157" s="15">
        <v>800</v>
      </c>
      <c r="C157" s="151">
        <v>400</v>
      </c>
      <c r="D157" s="287">
        <f>C157/B157</f>
        <v>0.5</v>
      </c>
      <c r="E157" s="289">
        <f>1/D157</f>
        <v>2</v>
      </c>
    </row>
    <row r="160" spans="1:9" x14ac:dyDescent="0.2">
      <c r="A160" s="1" t="s">
        <v>2275</v>
      </c>
      <c r="D160" s="1" t="s">
        <v>2273</v>
      </c>
      <c r="F160" s="1" t="s">
        <v>2276</v>
      </c>
      <c r="I160" s="1" t="s">
        <v>2273</v>
      </c>
    </row>
    <row r="161" spans="1:9" x14ac:dyDescent="0.2">
      <c r="A161" s="1" t="s">
        <v>2281</v>
      </c>
    </row>
    <row r="162" spans="1:9" x14ac:dyDescent="0.2">
      <c r="A162" s="1" t="s">
        <v>2277</v>
      </c>
    </row>
    <row r="163" spans="1:9" x14ac:dyDescent="0.2">
      <c r="B163" s="1" t="s">
        <v>2278</v>
      </c>
      <c r="F163" s="1" t="s">
        <v>2280</v>
      </c>
    </row>
    <row r="164" spans="1:9" x14ac:dyDescent="0.2">
      <c r="A164" s="1" t="s">
        <v>2279</v>
      </c>
      <c r="F164" s="1" t="s">
        <v>2282</v>
      </c>
    </row>
    <row r="165" spans="1:9" x14ac:dyDescent="0.2">
      <c r="F165" s="1" t="s">
        <v>2283</v>
      </c>
    </row>
    <row r="166" spans="1:9" x14ac:dyDescent="0.2">
      <c r="F166" s="1" t="s">
        <v>2284</v>
      </c>
    </row>
    <row r="167" spans="1:9" x14ac:dyDescent="0.2">
      <c r="F167" s="1" t="s">
        <v>2279</v>
      </c>
    </row>
    <row r="169" spans="1:9" x14ac:dyDescent="0.2">
      <c r="A169" s="1" t="s">
        <v>2274</v>
      </c>
      <c r="F169" s="1" t="s">
        <v>2274</v>
      </c>
    </row>
    <row r="173" spans="1:9" x14ac:dyDescent="0.2">
      <c r="A173" s="1" t="s">
        <v>601</v>
      </c>
      <c r="C173" s="1">
        <v>600</v>
      </c>
      <c r="D173" s="1" t="s">
        <v>602</v>
      </c>
    </row>
    <row r="174" spans="1:9" x14ac:dyDescent="0.2">
      <c r="A174" s="1" t="s">
        <v>603</v>
      </c>
      <c r="I174" s="1" t="s">
        <v>604</v>
      </c>
    </row>
    <row r="176" spans="1:9" x14ac:dyDescent="0.2">
      <c r="A176" s="1" t="s">
        <v>605</v>
      </c>
      <c r="C176" s="1">
        <v>800</v>
      </c>
      <c r="D176" s="1" t="s">
        <v>606</v>
      </c>
      <c r="H176" s="1" t="s">
        <v>607</v>
      </c>
    </row>
    <row r="177" spans="1:8" x14ac:dyDescent="0.2">
      <c r="A177" s="1" t="s">
        <v>608</v>
      </c>
    </row>
    <row r="178" spans="1:8" x14ac:dyDescent="0.2">
      <c r="F178" s="88">
        <f>800/1.5</f>
        <v>533.33333333333337</v>
      </c>
      <c r="H178" s="1" t="s">
        <v>609</v>
      </c>
    </row>
    <row r="180" spans="1:8" x14ac:dyDescent="0.2">
      <c r="A180" s="3"/>
      <c r="B180" s="3"/>
      <c r="C180" s="3" t="s">
        <v>566</v>
      </c>
      <c r="E180" s="3"/>
      <c r="F180" s="3"/>
      <c r="G180" s="3" t="s">
        <v>566</v>
      </c>
    </row>
    <row r="181" spans="1:8" x14ac:dyDescent="0.2">
      <c r="A181" s="82" t="s">
        <v>567</v>
      </c>
      <c r="B181" s="3"/>
      <c r="C181" s="3"/>
      <c r="E181" s="82" t="s">
        <v>568</v>
      </c>
      <c r="F181" s="3"/>
      <c r="G181" s="3"/>
    </row>
    <row r="182" spans="1:8" x14ac:dyDescent="0.2">
      <c r="A182" s="3" t="s">
        <v>610</v>
      </c>
      <c r="B182" s="3"/>
      <c r="C182" s="3"/>
      <c r="E182" s="3" t="s">
        <v>610</v>
      </c>
      <c r="F182" s="3"/>
      <c r="G182" s="3"/>
    </row>
    <row r="183" spans="1:8" x14ac:dyDescent="0.2">
      <c r="A183" s="17"/>
      <c r="B183" s="3"/>
      <c r="C183" s="3"/>
      <c r="E183" s="3"/>
      <c r="F183" s="3"/>
      <c r="G183" s="3"/>
    </row>
    <row r="184" spans="1:8" x14ac:dyDescent="0.2">
      <c r="A184" s="44" t="s">
        <v>611</v>
      </c>
      <c r="B184" s="3"/>
      <c r="C184" s="3"/>
      <c r="E184" s="44" t="s">
        <v>611</v>
      </c>
      <c r="F184" s="3"/>
      <c r="G184" s="3"/>
    </row>
    <row r="185" spans="1:8" x14ac:dyDescent="0.2">
      <c r="A185" s="89" t="s">
        <v>612</v>
      </c>
      <c r="B185" s="3"/>
      <c r="C185" s="3"/>
      <c r="E185" s="89" t="s">
        <v>613</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569</v>
      </c>
      <c r="B189" s="3"/>
      <c r="C189" s="3"/>
      <c r="E189" s="3" t="s">
        <v>569</v>
      </c>
      <c r="F189" s="3"/>
      <c r="G189" s="3"/>
    </row>
    <row r="190" spans="1:8" x14ac:dyDescent="0.2">
      <c r="A190" s="3"/>
      <c r="B190" s="3"/>
      <c r="C190" s="3"/>
      <c r="E190" s="3"/>
      <c r="F190" s="3"/>
      <c r="G190" s="3"/>
    </row>
    <row r="193" spans="1:9" x14ac:dyDescent="0.2">
      <c r="A193" s="1" t="s">
        <v>614</v>
      </c>
      <c r="E193" s="1" t="s">
        <v>615</v>
      </c>
    </row>
    <row r="198" spans="1:9" ht="17" thickBot="1" x14ac:dyDescent="0.25"/>
    <row r="199" spans="1:9" ht="17" thickBot="1" x14ac:dyDescent="0.25">
      <c r="A199" s="50" t="s">
        <v>616</v>
      </c>
      <c r="B199" s="74"/>
      <c r="C199" s="74"/>
      <c r="D199" s="74"/>
      <c r="E199" s="74"/>
      <c r="F199" s="74"/>
      <c r="G199" s="74"/>
      <c r="H199" s="75"/>
    </row>
    <row r="201" spans="1:9" x14ac:dyDescent="0.2">
      <c r="A201" s="3"/>
      <c r="D201" s="15" t="s">
        <v>236</v>
      </c>
      <c r="E201" s="15" t="s">
        <v>236</v>
      </c>
    </row>
    <row r="202" spans="1:9" x14ac:dyDescent="0.2">
      <c r="A202" s="3"/>
      <c r="B202" s="15" t="s">
        <v>2248</v>
      </c>
      <c r="C202" s="15" t="s">
        <v>2249</v>
      </c>
      <c r="D202" s="15" t="s">
        <v>1935</v>
      </c>
      <c r="E202" s="15" t="s">
        <v>1934</v>
      </c>
    </row>
    <row r="203" spans="1:9" ht="17" thickBot="1" x14ac:dyDescent="0.25">
      <c r="A203" s="3"/>
      <c r="B203" s="15" t="s">
        <v>47</v>
      </c>
      <c r="C203" s="15" t="s">
        <v>42</v>
      </c>
      <c r="D203" s="276" t="s">
        <v>2252</v>
      </c>
      <c r="E203" s="276" t="s">
        <v>2253</v>
      </c>
    </row>
    <row r="204" spans="1:9" x14ac:dyDescent="0.2">
      <c r="A204" s="15" t="s">
        <v>2251</v>
      </c>
      <c r="B204" s="15">
        <v>600</v>
      </c>
      <c r="C204" s="151">
        <v>600</v>
      </c>
      <c r="D204" s="286">
        <f>C204/B204</f>
        <v>1</v>
      </c>
      <c r="E204" s="288">
        <f>1/D204</f>
        <v>1</v>
      </c>
    </row>
    <row r="205" spans="1:9" ht="17" thickBot="1" x14ac:dyDescent="0.25">
      <c r="A205" s="15" t="s">
        <v>589</v>
      </c>
      <c r="B205" s="15">
        <v>800</v>
      </c>
      <c r="C205" s="151">
        <v>400</v>
      </c>
      <c r="D205" s="287">
        <f>C205/B205</f>
        <v>0.5</v>
      </c>
      <c r="E205" s="289">
        <f>1/D205</f>
        <v>2</v>
      </c>
    </row>
    <row r="208" spans="1:9" x14ac:dyDescent="0.2">
      <c r="A208" s="1" t="s">
        <v>2275</v>
      </c>
      <c r="D208" s="1" t="s">
        <v>2273</v>
      </c>
      <c r="F208" s="1" t="s">
        <v>2276</v>
      </c>
      <c r="I208" s="1" t="s">
        <v>2273</v>
      </c>
    </row>
    <row r="217" spans="1:9" x14ac:dyDescent="0.2">
      <c r="A217" s="1" t="s">
        <v>2274</v>
      </c>
      <c r="F217" s="1" t="s">
        <v>2274</v>
      </c>
    </row>
    <row r="220" spans="1:9" x14ac:dyDescent="0.2">
      <c r="F220" s="1" t="s">
        <v>2285</v>
      </c>
    </row>
    <row r="221" spans="1:9" x14ac:dyDescent="0.2">
      <c r="I221" s="3" t="s">
        <v>2286</v>
      </c>
    </row>
    <row r="222" spans="1:9" x14ac:dyDescent="0.2">
      <c r="I222" s="3" t="s">
        <v>2287</v>
      </c>
    </row>
    <row r="224" spans="1:9" ht="17" thickBot="1" x14ac:dyDescent="0.25">
      <c r="F224" s="1" t="s">
        <v>2288</v>
      </c>
    </row>
    <row r="225" spans="1:9" ht="17" thickBot="1" x14ac:dyDescent="0.25">
      <c r="B225" s="5" t="s">
        <v>2296</v>
      </c>
      <c r="C225" s="6"/>
      <c r="D225" s="7"/>
      <c r="F225" s="73" t="s">
        <v>2289</v>
      </c>
      <c r="G225" s="51"/>
      <c r="H225" s="39" t="s">
        <v>2290</v>
      </c>
    </row>
    <row r="226" spans="1:9" x14ac:dyDescent="0.2">
      <c r="B226" s="8" t="s">
        <v>2297</v>
      </c>
      <c r="D226" s="9"/>
      <c r="F226" s="68" t="s">
        <v>2291</v>
      </c>
      <c r="G226" s="68"/>
      <c r="H226" s="27" t="s">
        <v>2287</v>
      </c>
    </row>
    <row r="227" spans="1:9" x14ac:dyDescent="0.2">
      <c r="B227" s="8" t="s">
        <v>2298</v>
      </c>
      <c r="D227" s="9"/>
      <c r="F227" s="1" t="s">
        <v>2292</v>
      </c>
      <c r="H227" s="3" t="s">
        <v>2293</v>
      </c>
    </row>
    <row r="228" spans="1:9" x14ac:dyDescent="0.2">
      <c r="B228" s="8" t="s">
        <v>2299</v>
      </c>
      <c r="D228" s="9"/>
      <c r="F228" s="68" t="s">
        <v>2295</v>
      </c>
      <c r="G228" s="68"/>
      <c r="H228" s="27" t="s">
        <v>2286</v>
      </c>
      <c r="I228" s="1" t="s">
        <v>2294</v>
      </c>
    </row>
    <row r="229" spans="1:9" ht="17" thickBot="1" x14ac:dyDescent="0.25">
      <c r="B229" s="10" t="s">
        <v>2300</v>
      </c>
      <c r="C229" s="11"/>
      <c r="D229" s="13"/>
    </row>
    <row r="232" spans="1:9" ht="28" x14ac:dyDescent="0.3">
      <c r="A232" s="290" t="s">
        <v>2301</v>
      </c>
    </row>
    <row r="234" spans="1:9" x14ac:dyDescent="0.2">
      <c r="A234" s="1" t="s">
        <v>617</v>
      </c>
    </row>
    <row r="235" spans="1:9" x14ac:dyDescent="0.2">
      <c r="A235" s="1" t="s">
        <v>618</v>
      </c>
    </row>
    <row r="236" spans="1:9" x14ac:dyDescent="0.2">
      <c r="A236" s="1" t="s">
        <v>619</v>
      </c>
      <c r="I236" s="1" t="s">
        <v>620</v>
      </c>
    </row>
    <row r="237" spans="1:9" x14ac:dyDescent="0.2">
      <c r="A237" s="1" t="s">
        <v>621</v>
      </c>
    </row>
    <row r="239" spans="1:9" x14ac:dyDescent="0.2">
      <c r="A239" s="1" t="s">
        <v>622</v>
      </c>
      <c r="B239" s="1" t="s">
        <v>623</v>
      </c>
    </row>
    <row r="240" spans="1:9" x14ac:dyDescent="0.2">
      <c r="C240" s="1" t="s">
        <v>624</v>
      </c>
    </row>
    <row r="241" spans="1:7" x14ac:dyDescent="0.2">
      <c r="C241" s="1" t="s">
        <v>625</v>
      </c>
    </row>
    <row r="243" spans="1:7" x14ac:dyDescent="0.2">
      <c r="B243" s="1" t="s">
        <v>626</v>
      </c>
    </row>
    <row r="244" spans="1:7" x14ac:dyDescent="0.2">
      <c r="C244" s="1">
        <v>300</v>
      </c>
      <c r="D244" s="1" t="s">
        <v>627</v>
      </c>
    </row>
    <row r="246" spans="1:7" x14ac:dyDescent="0.2">
      <c r="A246" s="1" t="s">
        <v>628</v>
      </c>
    </row>
    <row r="247" spans="1:7" x14ac:dyDescent="0.2">
      <c r="A247" s="1" t="s">
        <v>629</v>
      </c>
    </row>
    <row r="249" spans="1:7" x14ac:dyDescent="0.2">
      <c r="B249" s="1" t="s">
        <v>630</v>
      </c>
    </row>
    <row r="250" spans="1:7" x14ac:dyDescent="0.2">
      <c r="C250" s="1" t="s">
        <v>631</v>
      </c>
    </row>
    <row r="251" spans="1:7" x14ac:dyDescent="0.2">
      <c r="C251" s="1" t="s">
        <v>632</v>
      </c>
    </row>
    <row r="253" spans="1:7" x14ac:dyDescent="0.2">
      <c r="B253" s="1" t="s">
        <v>633</v>
      </c>
      <c r="C253" s="1">
        <v>500</v>
      </c>
      <c r="D253" s="1" t="s">
        <v>634</v>
      </c>
    </row>
    <row r="254" spans="1:7" x14ac:dyDescent="0.2">
      <c r="C254" s="1">
        <v>200</v>
      </c>
      <c r="D254" s="1" t="s">
        <v>635</v>
      </c>
    </row>
    <row r="256" spans="1:7" x14ac:dyDescent="0.2">
      <c r="A256" s="3"/>
      <c r="B256" s="3"/>
      <c r="C256" s="3" t="s">
        <v>566</v>
      </c>
      <c r="E256" s="3"/>
      <c r="F256" s="3"/>
      <c r="G256" s="3" t="s">
        <v>566</v>
      </c>
    </row>
    <row r="257" spans="1:7" x14ac:dyDescent="0.2">
      <c r="A257" s="82" t="s">
        <v>567</v>
      </c>
      <c r="B257" s="3"/>
      <c r="C257" s="3"/>
      <c r="E257" s="82" t="s">
        <v>568</v>
      </c>
      <c r="F257" s="3"/>
      <c r="G257" s="3"/>
    </row>
    <row r="258" spans="1:7" x14ac:dyDescent="0.2">
      <c r="A258" s="3" t="s">
        <v>636</v>
      </c>
      <c r="B258" s="3"/>
      <c r="C258" s="3"/>
      <c r="E258" s="3" t="s">
        <v>636</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637</v>
      </c>
      <c r="E261" s="3"/>
      <c r="F261" s="3"/>
      <c r="G261" s="3"/>
    </row>
    <row r="262" spans="1:7" x14ac:dyDescent="0.2">
      <c r="A262" s="3"/>
      <c r="B262" s="3"/>
      <c r="C262" s="3"/>
      <c r="D262" s="90" t="s">
        <v>638</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569</v>
      </c>
      <c r="B265" s="3"/>
      <c r="C265" s="3"/>
      <c r="E265" s="3" t="s">
        <v>569</v>
      </c>
      <c r="F265" s="3"/>
      <c r="G265" s="3"/>
    </row>
    <row r="266" spans="1:7" x14ac:dyDescent="0.2">
      <c r="A266" s="3"/>
      <c r="B266" s="3"/>
      <c r="C266" s="3"/>
      <c r="E266" s="3"/>
      <c r="F266" s="3"/>
      <c r="G266" s="3"/>
    </row>
    <row r="274" spans="1:8" x14ac:dyDescent="0.2">
      <c r="A274" s="1" t="s">
        <v>639</v>
      </c>
    </row>
    <row r="275" spans="1:8" x14ac:dyDescent="0.2">
      <c r="B275" s="87"/>
      <c r="C275" s="87" t="s">
        <v>640</v>
      </c>
      <c r="D275" s="87" t="s">
        <v>589</v>
      </c>
    </row>
    <row r="276" spans="1:8" x14ac:dyDescent="0.2">
      <c r="B276" s="92" t="s">
        <v>641</v>
      </c>
      <c r="C276" s="92">
        <v>0</v>
      </c>
      <c r="D276" s="92">
        <v>800</v>
      </c>
      <c r="F276" s="1" t="s">
        <v>642</v>
      </c>
    </row>
    <row r="277" spans="1:8" x14ac:dyDescent="0.2">
      <c r="B277" s="92" t="s">
        <v>643</v>
      </c>
      <c r="C277" s="92">
        <v>600</v>
      </c>
      <c r="D277" s="92">
        <v>0</v>
      </c>
      <c r="F277" s="1" t="s">
        <v>644</v>
      </c>
    </row>
    <row r="278" spans="1:8" x14ac:dyDescent="0.2">
      <c r="B278" s="91" t="s">
        <v>645</v>
      </c>
      <c r="C278" s="91">
        <v>0</v>
      </c>
      <c r="D278" s="91">
        <v>300</v>
      </c>
      <c r="F278" s="1" t="s">
        <v>646</v>
      </c>
    </row>
    <row r="279" spans="1:8" x14ac:dyDescent="0.2">
      <c r="B279" s="91" t="s">
        <v>647</v>
      </c>
      <c r="C279" s="91">
        <v>200</v>
      </c>
      <c r="D279" s="91">
        <v>0</v>
      </c>
      <c r="F279" s="1" t="s">
        <v>648</v>
      </c>
    </row>
    <row r="280" spans="1:8" x14ac:dyDescent="0.2">
      <c r="B280" s="91" t="s">
        <v>649</v>
      </c>
      <c r="C280" s="91">
        <v>300</v>
      </c>
      <c r="D280" s="91">
        <v>0</v>
      </c>
      <c r="F280" s="1" t="s">
        <v>650</v>
      </c>
    </row>
    <row r="281" spans="1:8" x14ac:dyDescent="0.2">
      <c r="B281" s="91" t="s">
        <v>651</v>
      </c>
      <c r="C281" s="91">
        <v>0</v>
      </c>
      <c r="D281" s="91">
        <v>200</v>
      </c>
      <c r="F281" s="1" t="s">
        <v>652</v>
      </c>
    </row>
    <row r="282" spans="1:8" x14ac:dyDescent="0.2">
      <c r="B282" s="87" t="s">
        <v>653</v>
      </c>
      <c r="C282" s="87">
        <v>300</v>
      </c>
      <c r="D282" s="87">
        <v>500</v>
      </c>
      <c r="F282" s="1" t="s">
        <v>654</v>
      </c>
    </row>
    <row r="283" spans="1:8" x14ac:dyDescent="0.2">
      <c r="B283" s="87" t="s">
        <v>655</v>
      </c>
      <c r="C283" s="87">
        <v>400</v>
      </c>
      <c r="D283" s="87">
        <v>200</v>
      </c>
      <c r="F283" s="1" t="s">
        <v>656</v>
      </c>
    </row>
    <row r="285" spans="1:8" x14ac:dyDescent="0.2">
      <c r="A285" s="16" t="s">
        <v>2302</v>
      </c>
      <c r="B285" s="16"/>
      <c r="C285" s="16"/>
      <c r="D285" s="16"/>
      <c r="E285" s="16"/>
      <c r="F285" s="16"/>
      <c r="G285" s="16"/>
      <c r="H285" s="16"/>
    </row>
    <row r="286" spans="1:8" x14ac:dyDescent="0.2">
      <c r="A286" s="1" t="s">
        <v>657</v>
      </c>
    </row>
    <row r="287" spans="1:8" x14ac:dyDescent="0.2">
      <c r="A287" s="1" t="s">
        <v>658</v>
      </c>
    </row>
    <row r="288" spans="1:8" x14ac:dyDescent="0.2">
      <c r="A288" s="1" t="s">
        <v>659</v>
      </c>
    </row>
    <row r="289" spans="1:1" x14ac:dyDescent="0.2">
      <c r="A289" s="1" t="s">
        <v>660</v>
      </c>
    </row>
    <row r="291" spans="1:1" x14ac:dyDescent="0.2">
      <c r="A291" s="1" t="s">
        <v>661</v>
      </c>
    </row>
    <row r="293" spans="1:1" x14ac:dyDescent="0.2">
      <c r="A293" s="1" t="s">
        <v>2309</v>
      </c>
    </row>
    <row r="294" spans="1:1" x14ac:dyDescent="0.2">
      <c r="A294" s="1" t="s">
        <v>662</v>
      </c>
    </row>
    <row r="296" spans="1:1" x14ac:dyDescent="0.2">
      <c r="A296" s="1" t="s">
        <v>117</v>
      </c>
    </row>
    <row r="297" spans="1:1" x14ac:dyDescent="0.2">
      <c r="A297" s="1" t="s">
        <v>663</v>
      </c>
    </row>
    <row r="298" spans="1:1" x14ac:dyDescent="0.2">
      <c r="A298" s="1" t="s">
        <v>664</v>
      </c>
    </row>
    <row r="299" spans="1:1" x14ac:dyDescent="0.2">
      <c r="A299" s="1" t="s">
        <v>665</v>
      </c>
    </row>
    <row r="300" spans="1:1" x14ac:dyDescent="0.2">
      <c r="A300" s="1" t="s">
        <v>666</v>
      </c>
    </row>
    <row r="301" spans="1:1" x14ac:dyDescent="0.2">
      <c r="A301" s="1" t="s">
        <v>667</v>
      </c>
    </row>
    <row r="302" spans="1:1" x14ac:dyDescent="0.2">
      <c r="A302" s="1" t="s">
        <v>668</v>
      </c>
    </row>
    <row r="303" spans="1:1" x14ac:dyDescent="0.2">
      <c r="A303" s="1" t="s">
        <v>669</v>
      </c>
    </row>
    <row r="305" spans="1:8" x14ac:dyDescent="0.2">
      <c r="A305" s="1" t="s">
        <v>670</v>
      </c>
    </row>
    <row r="306" spans="1:8" ht="17" thickBot="1" x14ac:dyDescent="0.25"/>
    <row r="307" spans="1:8" ht="17" thickBot="1" x14ac:dyDescent="0.25">
      <c r="A307" s="73" t="s">
        <v>663</v>
      </c>
      <c r="B307" s="51"/>
      <c r="C307" s="51"/>
      <c r="D307" s="51"/>
      <c r="E307" s="51"/>
      <c r="F307" s="51"/>
      <c r="G307" s="51"/>
      <c r="H307" s="52"/>
    </row>
    <row r="309" spans="1:8" x14ac:dyDescent="0.2">
      <c r="D309" s="15" t="s">
        <v>236</v>
      </c>
      <c r="E309" s="15" t="s">
        <v>236</v>
      </c>
    </row>
    <row r="310" spans="1:8" x14ac:dyDescent="0.2">
      <c r="D310" s="15" t="s">
        <v>1935</v>
      </c>
      <c r="E310" s="15" t="s">
        <v>1934</v>
      </c>
    </row>
    <row r="311" spans="1:8" x14ac:dyDescent="0.2">
      <c r="A311" s="15"/>
      <c r="B311" s="15" t="s">
        <v>47</v>
      </c>
      <c r="C311" s="15" t="s">
        <v>42</v>
      </c>
      <c r="D311" s="15" t="s">
        <v>2252</v>
      </c>
      <c r="E311" s="15" t="s">
        <v>2305</v>
      </c>
    </row>
    <row r="312" spans="1:8" x14ac:dyDescent="0.2">
      <c r="A312" s="15" t="s">
        <v>2303</v>
      </c>
      <c r="B312" s="15">
        <f>100*20</f>
        <v>2000</v>
      </c>
      <c r="C312" s="15">
        <f>100*4</f>
        <v>400</v>
      </c>
      <c r="D312" s="15">
        <f>C312/B312</f>
        <v>0.2</v>
      </c>
      <c r="E312" s="15">
        <f>1/D312</f>
        <v>5</v>
      </c>
    </row>
    <row r="313" spans="1:8" x14ac:dyDescent="0.2">
      <c r="A313" s="15" t="s">
        <v>2304</v>
      </c>
      <c r="B313" s="15">
        <f>500*10</f>
        <v>5000</v>
      </c>
      <c r="C313" s="15">
        <f>500*1</f>
        <v>500</v>
      </c>
      <c r="D313" s="15">
        <f>C313/B313</f>
        <v>0.1</v>
      </c>
      <c r="E313" s="15">
        <f>1/D313</f>
        <v>10</v>
      </c>
    </row>
    <row r="315" spans="1:8" x14ac:dyDescent="0.2">
      <c r="A315" s="4" t="s">
        <v>2306</v>
      </c>
      <c r="E315" s="4" t="s">
        <v>2307</v>
      </c>
    </row>
    <row r="316" spans="1:8" x14ac:dyDescent="0.2">
      <c r="A316" s="4"/>
    </row>
    <row r="317" spans="1:8" x14ac:dyDescent="0.2">
      <c r="D317" s="3"/>
    </row>
    <row r="325" spans="1:1" x14ac:dyDescent="0.2">
      <c r="A325" s="4" t="s">
        <v>2308</v>
      </c>
    </row>
    <row r="328" spans="1:1" x14ac:dyDescent="0.2">
      <c r="A328" s="1" t="s">
        <v>671</v>
      </c>
    </row>
    <row r="330" spans="1:1" x14ac:dyDescent="0.2">
      <c r="A330" s="1" t="s">
        <v>672</v>
      </c>
    </row>
    <row r="331" spans="1:1" x14ac:dyDescent="0.2">
      <c r="A331" s="1" t="s">
        <v>673</v>
      </c>
    </row>
    <row r="332" spans="1:1" x14ac:dyDescent="0.2">
      <c r="A332" s="1" t="s">
        <v>674</v>
      </c>
    </row>
    <row r="334" spans="1:1" x14ac:dyDescent="0.2">
      <c r="A334" s="1" t="s">
        <v>675</v>
      </c>
    </row>
    <row r="335" spans="1:1" x14ac:dyDescent="0.2">
      <c r="A335" s="1" t="s">
        <v>676</v>
      </c>
    </row>
    <row r="336" spans="1:1" x14ac:dyDescent="0.2">
      <c r="A336" s="1" t="s">
        <v>677</v>
      </c>
    </row>
    <row r="339" spans="1:9" x14ac:dyDescent="0.2">
      <c r="A339" s="4" t="s">
        <v>678</v>
      </c>
      <c r="D339" s="1" t="s">
        <v>679</v>
      </c>
      <c r="F339" s="4" t="s">
        <v>680</v>
      </c>
      <c r="I339" s="1" t="s">
        <v>679</v>
      </c>
    </row>
    <row r="348" spans="1:9" x14ac:dyDescent="0.2">
      <c r="E348" s="3" t="s">
        <v>569</v>
      </c>
    </row>
    <row r="353" spans="1:9" ht="17" thickBot="1" x14ac:dyDescent="0.25"/>
    <row r="354" spans="1:9" ht="17" thickBot="1" x14ac:dyDescent="0.25">
      <c r="A354" s="73" t="s">
        <v>664</v>
      </c>
      <c r="B354" s="51"/>
      <c r="C354" s="51"/>
      <c r="D354" s="51"/>
      <c r="E354" s="51"/>
      <c r="F354" s="51"/>
      <c r="G354" s="51"/>
      <c r="H354" s="52"/>
    </row>
    <row r="356" spans="1:9" x14ac:dyDescent="0.2">
      <c r="A356" s="1" t="s">
        <v>2314</v>
      </c>
    </row>
    <row r="357" spans="1:9" x14ac:dyDescent="0.2">
      <c r="A357" s="1" t="s">
        <v>2315</v>
      </c>
    </row>
    <row r="358" spans="1:9" x14ac:dyDescent="0.2">
      <c r="A358" s="1" t="s">
        <v>2316</v>
      </c>
    </row>
    <row r="360" spans="1:9" x14ac:dyDescent="0.2">
      <c r="A360" s="1" t="s">
        <v>2310</v>
      </c>
    </row>
    <row r="361" spans="1:9" x14ac:dyDescent="0.2">
      <c r="B361" s="1" t="s">
        <v>2311</v>
      </c>
    </row>
    <row r="362" spans="1:9" x14ac:dyDescent="0.2">
      <c r="C362" s="1" t="s">
        <v>2312</v>
      </c>
    </row>
    <row r="363" spans="1:9" x14ac:dyDescent="0.2">
      <c r="D363" s="1" t="s">
        <v>2313</v>
      </c>
    </row>
    <row r="365" spans="1:9" x14ac:dyDescent="0.2">
      <c r="A365" s="1" t="s">
        <v>2317</v>
      </c>
    </row>
    <row r="368" spans="1:9" x14ac:dyDescent="0.2">
      <c r="A368" s="4" t="s">
        <v>678</v>
      </c>
      <c r="D368" s="1" t="s">
        <v>679</v>
      </c>
      <c r="F368" s="4" t="s">
        <v>680</v>
      </c>
      <c r="I368" s="1" t="s">
        <v>679</v>
      </c>
    </row>
    <row r="377" spans="1:8" x14ac:dyDescent="0.2">
      <c r="E377" s="3" t="s">
        <v>569</v>
      </c>
    </row>
    <row r="380" spans="1:8" x14ac:dyDescent="0.2">
      <c r="A380" s="1" t="s">
        <v>681</v>
      </c>
      <c r="G380" s="1" t="s">
        <v>680</v>
      </c>
    </row>
    <row r="381" spans="1:8" x14ac:dyDescent="0.2">
      <c r="A381" s="1" t="s">
        <v>682</v>
      </c>
      <c r="G381" s="1" t="s">
        <v>683</v>
      </c>
    </row>
    <row r="382" spans="1:8" x14ac:dyDescent="0.2">
      <c r="C382" s="1" t="s">
        <v>684</v>
      </c>
      <c r="G382" s="1" t="s">
        <v>685</v>
      </c>
    </row>
    <row r="383" spans="1:8" x14ac:dyDescent="0.2">
      <c r="G383" s="1" t="s">
        <v>686</v>
      </c>
    </row>
    <row r="384" spans="1:8" x14ac:dyDescent="0.2">
      <c r="H384" s="1" t="s">
        <v>687</v>
      </c>
    </row>
    <row r="386" spans="1:8" x14ac:dyDescent="0.2">
      <c r="A386" s="1" t="s">
        <v>688</v>
      </c>
    </row>
    <row r="387" spans="1:8" x14ac:dyDescent="0.2">
      <c r="A387" s="1" t="s">
        <v>689</v>
      </c>
    </row>
    <row r="388" spans="1:8" ht="17" thickBot="1" x14ac:dyDescent="0.25"/>
    <row r="389" spans="1:8" ht="17" thickBot="1" x14ac:dyDescent="0.25">
      <c r="A389" s="73" t="s">
        <v>2318</v>
      </c>
      <c r="B389" s="51"/>
      <c r="C389" s="51"/>
      <c r="D389" s="51"/>
      <c r="E389" s="51"/>
      <c r="F389" s="51"/>
      <c r="G389" s="51"/>
      <c r="H389" s="52"/>
    </row>
    <row r="391" spans="1:8" x14ac:dyDescent="0.2">
      <c r="A391" s="1" t="s">
        <v>2319</v>
      </c>
    </row>
    <row r="392" spans="1:8" x14ac:dyDescent="0.2">
      <c r="A392" s="1" t="s">
        <v>2320</v>
      </c>
    </row>
    <row r="394" spans="1:8" x14ac:dyDescent="0.2">
      <c r="D394" s="15" t="s">
        <v>236</v>
      </c>
      <c r="E394" s="15" t="s">
        <v>236</v>
      </c>
    </row>
    <row r="395" spans="1:8" x14ac:dyDescent="0.2">
      <c r="D395" s="15" t="s">
        <v>1935</v>
      </c>
      <c r="E395" s="15" t="s">
        <v>1934</v>
      </c>
    </row>
    <row r="396" spans="1:8" x14ac:dyDescent="0.2">
      <c r="A396" s="15"/>
      <c r="B396" s="15" t="s">
        <v>47</v>
      </c>
      <c r="C396" s="15" t="s">
        <v>42</v>
      </c>
      <c r="D396" s="15" t="s">
        <v>2252</v>
      </c>
      <c r="E396" s="15" t="s">
        <v>2305</v>
      </c>
    </row>
    <row r="397" spans="1:8" x14ac:dyDescent="0.2">
      <c r="A397" s="15" t="s">
        <v>2303</v>
      </c>
      <c r="B397" s="15">
        <f>100*20</f>
        <v>2000</v>
      </c>
      <c r="C397" s="15">
        <f>100*4</f>
        <v>400</v>
      </c>
      <c r="D397" s="15">
        <f>C397/B397</f>
        <v>0.2</v>
      </c>
      <c r="E397" s="15">
        <f>1/D397</f>
        <v>5</v>
      </c>
    </row>
    <row r="398" spans="1:8" x14ac:dyDescent="0.2">
      <c r="A398" s="15" t="s">
        <v>2304</v>
      </c>
      <c r="B398" s="15">
        <f>500*10</f>
        <v>5000</v>
      </c>
      <c r="C398" s="15">
        <f>500*1</f>
        <v>500</v>
      </c>
      <c r="D398" s="15">
        <f>C398/B398</f>
        <v>0.1</v>
      </c>
      <c r="E398" s="15">
        <f>1/D398</f>
        <v>10</v>
      </c>
    </row>
    <row r="400" spans="1:8" x14ac:dyDescent="0.2">
      <c r="A400" s="1" t="s">
        <v>2321</v>
      </c>
    </row>
    <row r="402" spans="1:8" x14ac:dyDescent="0.2">
      <c r="A402" s="1" t="s">
        <v>2322</v>
      </c>
      <c r="B402" s="1" t="s">
        <v>2323</v>
      </c>
    </row>
    <row r="403" spans="1:8" x14ac:dyDescent="0.2">
      <c r="B403" s="1" t="s">
        <v>2324</v>
      </c>
    </row>
    <row r="405" spans="1:8" ht="28" x14ac:dyDescent="0.3">
      <c r="A405" s="290" t="s">
        <v>2325</v>
      </c>
    </row>
    <row r="407" spans="1:8" x14ac:dyDescent="0.2">
      <c r="A407" s="1" t="s">
        <v>690</v>
      </c>
    </row>
    <row r="408" spans="1:8" x14ac:dyDescent="0.2">
      <c r="A408" s="1" t="s">
        <v>691</v>
      </c>
    </row>
    <row r="410" spans="1:8" x14ac:dyDescent="0.2">
      <c r="C410" s="1" t="s">
        <v>692</v>
      </c>
      <c r="D410" s="1" t="s">
        <v>693</v>
      </c>
      <c r="E410" s="1" t="s">
        <v>694</v>
      </c>
    </row>
    <row r="411" spans="1:8" x14ac:dyDescent="0.2">
      <c r="A411" s="1" t="s">
        <v>569</v>
      </c>
      <c r="B411" s="1" t="s">
        <v>590</v>
      </c>
      <c r="C411" s="1">
        <v>0.2</v>
      </c>
      <c r="D411" s="2">
        <v>0.1</v>
      </c>
      <c r="E411" s="1" t="s">
        <v>695</v>
      </c>
    </row>
    <row r="412" spans="1:8" x14ac:dyDescent="0.2">
      <c r="A412" s="1" t="s">
        <v>696</v>
      </c>
      <c r="B412" s="1" t="s">
        <v>591</v>
      </c>
      <c r="C412" s="2">
        <f>1/C411</f>
        <v>5</v>
      </c>
      <c r="D412" s="1">
        <f>1/D411</f>
        <v>10</v>
      </c>
      <c r="E412" s="1" t="s">
        <v>697</v>
      </c>
    </row>
    <row r="413" spans="1:8" ht="17" thickBot="1" x14ac:dyDescent="0.25"/>
    <row r="414" spans="1:8" x14ac:dyDescent="0.2">
      <c r="A414" s="5" t="s">
        <v>666</v>
      </c>
      <c r="B414" s="6"/>
      <c r="C414" s="6"/>
      <c r="D414" s="6"/>
      <c r="E414" s="6"/>
      <c r="F414" s="6"/>
      <c r="G414" s="6"/>
      <c r="H414" s="7"/>
    </row>
    <row r="415" spans="1:8" ht="17" thickBot="1" x14ac:dyDescent="0.25">
      <c r="A415" s="10" t="s">
        <v>2326</v>
      </c>
      <c r="B415" s="11"/>
      <c r="C415" s="11"/>
      <c r="D415" s="11"/>
      <c r="E415" s="11"/>
      <c r="F415" s="11"/>
      <c r="G415" s="11"/>
      <c r="H415" s="13"/>
    </row>
    <row r="417" spans="1:6" x14ac:dyDescent="0.2">
      <c r="D417" s="15" t="s">
        <v>236</v>
      </c>
      <c r="E417" s="15" t="s">
        <v>236</v>
      </c>
    </row>
    <row r="418" spans="1:6" ht="34" x14ac:dyDescent="0.2">
      <c r="D418" s="20" t="s">
        <v>2328</v>
      </c>
      <c r="E418" s="20" t="s">
        <v>2327</v>
      </c>
    </row>
    <row r="419" spans="1:6" x14ac:dyDescent="0.2">
      <c r="A419" s="15"/>
      <c r="B419" s="15" t="s">
        <v>47</v>
      </c>
      <c r="C419" s="15" t="s">
        <v>42</v>
      </c>
      <c r="D419" s="15" t="s">
        <v>2252</v>
      </c>
      <c r="E419" s="15" t="s">
        <v>2305</v>
      </c>
    </row>
    <row r="420" spans="1:6" x14ac:dyDescent="0.2">
      <c r="A420" s="15" t="s">
        <v>2303</v>
      </c>
      <c r="B420" s="15">
        <f>100*20</f>
        <v>2000</v>
      </c>
      <c r="C420" s="15">
        <f>100*4</f>
        <v>400</v>
      </c>
      <c r="D420" s="15">
        <f>C420/B420</f>
        <v>0.2</v>
      </c>
      <c r="E420" s="15">
        <f>1/D420</f>
        <v>5</v>
      </c>
    </row>
    <row r="421" spans="1:6" x14ac:dyDescent="0.2">
      <c r="A421" s="15" t="s">
        <v>2304</v>
      </c>
      <c r="B421" s="15">
        <f>500*10</f>
        <v>5000</v>
      </c>
      <c r="C421" s="15">
        <f>500*1</f>
        <v>500</v>
      </c>
      <c r="D421" s="15">
        <f>C421/B421</f>
        <v>0.1</v>
      </c>
      <c r="E421" s="15">
        <f>1/D421</f>
        <v>10</v>
      </c>
    </row>
    <row r="423" spans="1:6" x14ac:dyDescent="0.2">
      <c r="A423" s="1" t="s">
        <v>2329</v>
      </c>
    </row>
    <row r="424" spans="1:6" x14ac:dyDescent="0.2">
      <c r="A424" s="1" t="s">
        <v>2330</v>
      </c>
      <c r="C424" s="1" t="s">
        <v>2331</v>
      </c>
      <c r="F424" s="1" t="s">
        <v>2334</v>
      </c>
    </row>
    <row r="426" spans="1:6" x14ac:dyDescent="0.2">
      <c r="A426" s="1" t="s">
        <v>2332</v>
      </c>
    </row>
    <row r="427" spans="1:6" x14ac:dyDescent="0.2">
      <c r="A427" s="1" t="s">
        <v>2333</v>
      </c>
    </row>
    <row r="430" spans="1:6" x14ac:dyDescent="0.2">
      <c r="A430" s="4" t="s">
        <v>2306</v>
      </c>
      <c r="E430" s="4" t="s">
        <v>2307</v>
      </c>
    </row>
    <row r="431" spans="1:6" x14ac:dyDescent="0.2">
      <c r="A431" s="4"/>
    </row>
    <row r="432" spans="1:6" x14ac:dyDescent="0.2">
      <c r="D432" s="3"/>
    </row>
    <row r="440" spans="3:10" ht="17" thickBot="1" x14ac:dyDescent="0.25">
      <c r="C440" s="87"/>
      <c r="D440" s="87" t="s">
        <v>2335</v>
      </c>
      <c r="E440" s="87" t="s">
        <v>2336</v>
      </c>
    </row>
    <row r="441" spans="3:10" x14ac:dyDescent="0.2">
      <c r="C441" s="87" t="s">
        <v>2337</v>
      </c>
      <c r="D441" s="87">
        <v>400</v>
      </c>
      <c r="E441" s="291"/>
      <c r="F441" s="350" t="s">
        <v>2340</v>
      </c>
      <c r="G441" s="351"/>
      <c r="H441" s="351"/>
      <c r="I441" s="351"/>
      <c r="J441" s="352"/>
    </row>
    <row r="442" spans="3:10" ht="17" thickBot="1" x14ac:dyDescent="0.25">
      <c r="C442" s="292" t="s">
        <v>2338</v>
      </c>
      <c r="D442" s="293"/>
      <c r="E442" s="280">
        <v>5000</v>
      </c>
      <c r="F442" s="353"/>
      <c r="G442" s="354"/>
      <c r="H442" s="354"/>
      <c r="I442" s="354"/>
      <c r="J442" s="355"/>
    </row>
    <row r="443" spans="3:10" ht="17" thickBot="1" x14ac:dyDescent="0.25">
      <c r="C443" s="87" t="s">
        <v>2342</v>
      </c>
      <c r="D443" s="294">
        <f>400-1/6*1000</f>
        <v>233.33333333333334</v>
      </c>
      <c r="E443" s="294">
        <f>833.33-1/6*1000</f>
        <v>666.66333333333341</v>
      </c>
      <c r="F443" s="1" t="s">
        <v>2343</v>
      </c>
    </row>
    <row r="444" spans="3:10" ht="17" thickBot="1" x14ac:dyDescent="0.25">
      <c r="C444" s="87" t="s">
        <v>2339</v>
      </c>
      <c r="D444" s="87">
        <v>1000</v>
      </c>
      <c r="E444" s="87">
        <v>1000</v>
      </c>
      <c r="F444" s="51" t="s">
        <v>2341</v>
      </c>
      <c r="G444" s="51"/>
      <c r="H444" s="51"/>
      <c r="I444" s="51"/>
      <c r="J444" s="52"/>
    </row>
    <row r="445" spans="3:10" x14ac:dyDescent="0.2">
      <c r="C445" s="87" t="s">
        <v>2344</v>
      </c>
      <c r="D445" s="294">
        <f>D441-D443</f>
        <v>166.66666666666666</v>
      </c>
      <c r="E445" s="87"/>
      <c r="F445" s="1" t="s">
        <v>2345</v>
      </c>
    </row>
    <row r="446" spans="3:10" x14ac:dyDescent="0.2">
      <c r="C446" s="87" t="s">
        <v>2346</v>
      </c>
      <c r="D446" s="87"/>
      <c r="E446" s="87">
        <f>E442-E444</f>
        <v>4000</v>
      </c>
    </row>
    <row r="456" spans="1:1" x14ac:dyDescent="0.2">
      <c r="A456" s="1" t="s">
        <v>2325</v>
      </c>
    </row>
    <row r="464" spans="1:1" x14ac:dyDescent="0.2">
      <c r="A464" s="1" t="s">
        <v>698</v>
      </c>
    </row>
    <row r="465" spans="1:8" x14ac:dyDescent="0.2">
      <c r="A465" s="1" t="s">
        <v>699</v>
      </c>
    </row>
    <row r="466" spans="1:8" x14ac:dyDescent="0.2">
      <c r="A466" s="1" t="s">
        <v>700</v>
      </c>
    </row>
    <row r="467" spans="1:8" x14ac:dyDescent="0.2">
      <c r="A467" s="1" t="s">
        <v>701</v>
      </c>
    </row>
    <row r="468" spans="1:8" x14ac:dyDescent="0.2">
      <c r="A468" s="1" t="s">
        <v>702</v>
      </c>
    </row>
    <row r="470" spans="1:8" x14ac:dyDescent="0.2">
      <c r="A470" s="1" t="s">
        <v>703</v>
      </c>
    </row>
    <row r="471" spans="1:8" x14ac:dyDescent="0.2">
      <c r="A471" s="1" t="s">
        <v>704</v>
      </c>
    </row>
    <row r="472" spans="1:8" x14ac:dyDescent="0.2">
      <c r="A472" s="1" t="s">
        <v>705</v>
      </c>
    </row>
    <row r="473" spans="1:8" x14ac:dyDescent="0.2">
      <c r="A473" s="1" t="s">
        <v>706</v>
      </c>
    </row>
    <row r="474" spans="1:8" x14ac:dyDescent="0.2">
      <c r="A474" s="1" t="s">
        <v>707</v>
      </c>
    </row>
    <row r="476" spans="1:8" x14ac:dyDescent="0.2">
      <c r="A476" s="1" t="s">
        <v>708</v>
      </c>
    </row>
    <row r="477" spans="1:8" x14ac:dyDescent="0.2">
      <c r="A477" s="1" t="s">
        <v>709</v>
      </c>
    </row>
    <row r="478" spans="1:8" x14ac:dyDescent="0.2">
      <c r="A478" s="1" t="s">
        <v>710</v>
      </c>
      <c r="F478" s="88">
        <f>5000/6</f>
        <v>833.33333333333337</v>
      </c>
      <c r="G478" s="1" t="s">
        <v>711</v>
      </c>
      <c r="H478" s="1" t="s">
        <v>712</v>
      </c>
    </row>
    <row r="479" spans="1:8" x14ac:dyDescent="0.2">
      <c r="A479" s="1" t="s">
        <v>713</v>
      </c>
    </row>
    <row r="481" spans="1:9" x14ac:dyDescent="0.2">
      <c r="A481" s="4" t="s">
        <v>678</v>
      </c>
      <c r="D481" s="1" t="s">
        <v>679</v>
      </c>
      <c r="F481" s="4" t="s">
        <v>680</v>
      </c>
      <c r="I481" s="1" t="s">
        <v>679</v>
      </c>
    </row>
    <row r="490" spans="1:9" x14ac:dyDescent="0.2">
      <c r="E490" s="3" t="s">
        <v>569</v>
      </c>
    </row>
    <row r="493" spans="1:9" x14ac:dyDescent="0.2">
      <c r="A493" s="1" t="s">
        <v>714</v>
      </c>
    </row>
    <row r="494" spans="1:9" x14ac:dyDescent="0.2">
      <c r="A494" s="1" t="s">
        <v>715</v>
      </c>
    </row>
    <row r="495" spans="1:9" x14ac:dyDescent="0.2">
      <c r="A495" s="1" t="s">
        <v>716</v>
      </c>
    </row>
    <row r="497" spans="1:9" x14ac:dyDescent="0.2">
      <c r="A497" s="1" t="s">
        <v>717</v>
      </c>
      <c r="G497" s="1" t="s">
        <v>718</v>
      </c>
    </row>
    <row r="498" spans="1:9" x14ac:dyDescent="0.2">
      <c r="A498" s="1" t="s">
        <v>719</v>
      </c>
      <c r="G498" s="1" t="s">
        <v>720</v>
      </c>
    </row>
    <row r="499" spans="1:9" x14ac:dyDescent="0.2">
      <c r="A499" s="1" t="s">
        <v>721</v>
      </c>
      <c r="G499" s="1" t="s">
        <v>722</v>
      </c>
    </row>
    <row r="500" spans="1:9" x14ac:dyDescent="0.2">
      <c r="A500" s="88">
        <f>400-1000/6</f>
        <v>233.33333333333334</v>
      </c>
      <c r="C500" s="1" t="s">
        <v>723</v>
      </c>
      <c r="G500" s="88">
        <f>833.33-1000/6</f>
        <v>666.66333333333341</v>
      </c>
      <c r="I500" s="1" t="s">
        <v>724</v>
      </c>
    </row>
    <row r="501" spans="1:9" x14ac:dyDescent="0.2">
      <c r="C501" s="1" t="s">
        <v>725</v>
      </c>
    </row>
    <row r="503" spans="1:9" x14ac:dyDescent="0.2">
      <c r="A503" s="1" t="s">
        <v>726</v>
      </c>
      <c r="G503" s="1" t="s">
        <v>726</v>
      </c>
    </row>
    <row r="504" spans="1:9" x14ac:dyDescent="0.2">
      <c r="A504" s="1" t="s">
        <v>727</v>
      </c>
      <c r="G504" s="1" t="s">
        <v>728</v>
      </c>
    </row>
    <row r="505" spans="1:9" ht="17" thickBot="1" x14ac:dyDescent="0.25"/>
    <row r="506" spans="1:9" ht="17" thickBot="1" x14ac:dyDescent="0.25">
      <c r="A506" s="73" t="s">
        <v>729</v>
      </c>
      <c r="B506" s="51"/>
      <c r="C506" s="51"/>
      <c r="D506" s="51"/>
      <c r="E506" s="51"/>
      <c r="F506" s="51"/>
      <c r="G506" s="51"/>
      <c r="H506" s="52"/>
    </row>
    <row r="508" spans="1:9" x14ac:dyDescent="0.2">
      <c r="A508" s="1" t="s">
        <v>730</v>
      </c>
    </row>
    <row r="509" spans="1:9" x14ac:dyDescent="0.2">
      <c r="A509" s="1" t="s">
        <v>731</v>
      </c>
    </row>
    <row r="510" spans="1:9" x14ac:dyDescent="0.2">
      <c r="D510" s="1" t="s">
        <v>732</v>
      </c>
      <c r="F510" s="1" t="s">
        <v>733</v>
      </c>
    </row>
    <row r="511" spans="1:9" x14ac:dyDescent="0.2">
      <c r="D511" s="1" t="s">
        <v>734</v>
      </c>
      <c r="F511" s="1" t="s">
        <v>735</v>
      </c>
    </row>
    <row r="513" spans="1:4" x14ac:dyDescent="0.2">
      <c r="A513" s="1" t="s">
        <v>736</v>
      </c>
    </row>
    <row r="514" spans="1:4" x14ac:dyDescent="0.2">
      <c r="A514" s="1" t="s">
        <v>737</v>
      </c>
    </row>
    <row r="515" spans="1:4" x14ac:dyDescent="0.2">
      <c r="A515" s="1" t="s">
        <v>738</v>
      </c>
    </row>
    <row r="516" spans="1:4" x14ac:dyDescent="0.2">
      <c r="A516" s="1" t="s">
        <v>739</v>
      </c>
    </row>
    <row r="518" spans="1:4" x14ac:dyDescent="0.2">
      <c r="C518" s="1" t="s">
        <v>692</v>
      </c>
      <c r="D518" s="1" t="s">
        <v>693</v>
      </c>
    </row>
    <row r="519" spans="1:4" x14ac:dyDescent="0.2">
      <c r="A519" s="1" t="s">
        <v>569</v>
      </c>
      <c r="B519" s="1" t="s">
        <v>590</v>
      </c>
      <c r="C519" s="1">
        <v>0.2</v>
      </c>
      <c r="D519" s="1">
        <v>0.1</v>
      </c>
    </row>
    <row r="520" spans="1:4" x14ac:dyDescent="0.2">
      <c r="A520" s="1" t="s">
        <v>696</v>
      </c>
      <c r="B520" s="1" t="s">
        <v>591</v>
      </c>
      <c r="C520" s="1">
        <f>1/C519</f>
        <v>5</v>
      </c>
      <c r="D520" s="1">
        <f>1/D519</f>
        <v>10</v>
      </c>
    </row>
    <row r="522" spans="1:4" x14ac:dyDescent="0.2">
      <c r="A522" s="1" t="s">
        <v>740</v>
      </c>
    </row>
    <row r="523" spans="1:4" x14ac:dyDescent="0.2">
      <c r="A523" s="1" t="s">
        <v>741</v>
      </c>
    </row>
    <row r="524" spans="1:4" x14ac:dyDescent="0.2">
      <c r="A524" s="1" t="s">
        <v>742</v>
      </c>
    </row>
    <row r="525" spans="1:4" x14ac:dyDescent="0.2">
      <c r="C525" s="1" t="s">
        <v>743</v>
      </c>
      <c r="D525" s="1" t="s">
        <v>744</v>
      </c>
    </row>
    <row r="526" spans="1:4" x14ac:dyDescent="0.2">
      <c r="C526" s="1" t="s">
        <v>745</v>
      </c>
      <c r="D526" s="1" t="s">
        <v>746</v>
      </c>
    </row>
    <row r="528" spans="1:4" x14ac:dyDescent="0.2">
      <c r="A528" s="4"/>
      <c r="D528" s="1" t="s">
        <v>679</v>
      </c>
    </row>
    <row r="530" spans="6:6" x14ac:dyDescent="0.2">
      <c r="F530" s="1" t="s">
        <v>747</v>
      </c>
    </row>
    <row r="531" spans="6:6" x14ac:dyDescent="0.2">
      <c r="F531" s="1" t="s">
        <v>748</v>
      </c>
    </row>
    <row r="532" spans="6:6" x14ac:dyDescent="0.2">
      <c r="F532" s="1" t="s">
        <v>749</v>
      </c>
    </row>
    <row r="533" spans="6:6" x14ac:dyDescent="0.2">
      <c r="F533" s="1" t="s">
        <v>750</v>
      </c>
    </row>
    <row r="534" spans="6:6" x14ac:dyDescent="0.2">
      <c r="F534" s="1" t="s">
        <v>751</v>
      </c>
    </row>
    <row r="535" spans="6:6" x14ac:dyDescent="0.2">
      <c r="F535" s="1" t="s">
        <v>752</v>
      </c>
    </row>
    <row r="536" spans="6:6" x14ac:dyDescent="0.2">
      <c r="F536" s="1" t="s">
        <v>753</v>
      </c>
    </row>
    <row r="538" spans="6:6" x14ac:dyDescent="0.2">
      <c r="F538" s="1" t="s">
        <v>754</v>
      </c>
    </row>
    <row r="539" spans="6:6" x14ac:dyDescent="0.2">
      <c r="F539" s="1" t="s">
        <v>755</v>
      </c>
    </row>
    <row r="540" spans="6:6" x14ac:dyDescent="0.2">
      <c r="F540" s="1" t="s">
        <v>756</v>
      </c>
    </row>
    <row r="541" spans="6:6" x14ac:dyDescent="0.2">
      <c r="F541" s="1" t="s">
        <v>757</v>
      </c>
    </row>
    <row r="543" spans="6:6" x14ac:dyDescent="0.2">
      <c r="F543" s="1" t="s">
        <v>758</v>
      </c>
    </row>
    <row r="544" spans="6:6" x14ac:dyDescent="0.2">
      <c r="F544" s="1" t="s">
        <v>759</v>
      </c>
    </row>
    <row r="545" spans="6:6" x14ac:dyDescent="0.2">
      <c r="F545" s="1" t="s">
        <v>760</v>
      </c>
    </row>
    <row r="546" spans="6:6" x14ac:dyDescent="0.2">
      <c r="F546" s="1" t="s">
        <v>761</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2348</v>
      </c>
      <c r="B1" s="4"/>
      <c r="C1" s="4"/>
      <c r="D1" s="4"/>
      <c r="E1" s="4"/>
      <c r="F1" s="4"/>
      <c r="G1" s="14"/>
      <c r="H1" s="14">
        <v>45636</v>
      </c>
    </row>
    <row r="3" spans="1:8" x14ac:dyDescent="0.2">
      <c r="A3" s="1" t="s">
        <v>2349</v>
      </c>
    </row>
    <row r="4" spans="1:8" ht="17" thickBot="1" x14ac:dyDescent="0.25"/>
    <row r="5" spans="1:8" x14ac:dyDescent="0.2">
      <c r="A5" s="12" t="s">
        <v>762</v>
      </c>
      <c r="B5" s="6"/>
      <c r="C5" s="6"/>
      <c r="D5" s="6"/>
      <c r="E5" s="6"/>
      <c r="F5" s="6"/>
      <c r="G5" s="6"/>
      <c r="H5" s="7"/>
    </row>
    <row r="6" spans="1:8" x14ac:dyDescent="0.2">
      <c r="A6" s="8" t="s">
        <v>763</v>
      </c>
      <c r="H6" s="9"/>
    </row>
    <row r="7" spans="1:8" x14ac:dyDescent="0.2">
      <c r="A7" s="8" t="s">
        <v>764</v>
      </c>
      <c r="H7" s="9"/>
    </row>
    <row r="8" spans="1:8" x14ac:dyDescent="0.2">
      <c r="A8" s="8" t="s">
        <v>765</v>
      </c>
      <c r="H8" s="9"/>
    </row>
    <row r="9" spans="1:8" x14ac:dyDescent="0.2">
      <c r="A9" s="8" t="s">
        <v>766</v>
      </c>
      <c r="H9" s="9"/>
    </row>
    <row r="10" spans="1:8" x14ac:dyDescent="0.2">
      <c r="A10" s="8" t="s">
        <v>767</v>
      </c>
      <c r="H10" s="9"/>
    </row>
    <row r="11" spans="1:8" ht="17" thickBot="1" x14ac:dyDescent="0.25">
      <c r="A11" s="10" t="s">
        <v>768</v>
      </c>
      <c r="B11" s="11"/>
      <c r="C11" s="11"/>
      <c r="D11" s="11"/>
      <c r="E11" s="11"/>
      <c r="F11" s="11"/>
      <c r="G11" s="11"/>
      <c r="H11" s="13"/>
    </row>
    <row r="12" spans="1:8" ht="17" thickBot="1" x14ac:dyDescent="0.25"/>
    <row r="13" spans="1:8" x14ac:dyDescent="0.2">
      <c r="A13" s="12" t="s">
        <v>769</v>
      </c>
      <c r="B13" s="6"/>
      <c r="C13" s="6"/>
      <c r="D13" s="6"/>
      <c r="E13" s="6"/>
      <c r="F13" s="6"/>
      <c r="G13" s="6"/>
      <c r="H13" s="7"/>
    </row>
    <row r="14" spans="1:8" x14ac:dyDescent="0.2">
      <c r="A14" s="8" t="s">
        <v>770</v>
      </c>
      <c r="H14" s="9"/>
    </row>
    <row r="15" spans="1:8" x14ac:dyDescent="0.2">
      <c r="A15" s="8" t="s">
        <v>771</v>
      </c>
      <c r="H15" s="9"/>
    </row>
    <row r="16" spans="1:8" x14ac:dyDescent="0.2">
      <c r="A16" s="8" t="s">
        <v>772</v>
      </c>
      <c r="H16" s="9"/>
    </row>
    <row r="17" spans="1:8" x14ac:dyDescent="0.2">
      <c r="A17" s="8" t="s">
        <v>773</v>
      </c>
      <c r="H17" s="9"/>
    </row>
    <row r="18" spans="1:8" x14ac:dyDescent="0.2">
      <c r="A18" s="8" t="s">
        <v>774</v>
      </c>
      <c r="H18" s="9"/>
    </row>
    <row r="19" spans="1:8" x14ac:dyDescent="0.2">
      <c r="A19" s="8" t="s">
        <v>775</v>
      </c>
      <c r="H19" s="9"/>
    </row>
    <row r="20" spans="1:8" x14ac:dyDescent="0.2">
      <c r="A20" s="8" t="s">
        <v>776</v>
      </c>
      <c r="H20" s="9"/>
    </row>
    <row r="21" spans="1:8" x14ac:dyDescent="0.2">
      <c r="A21" s="8" t="s">
        <v>777</v>
      </c>
      <c r="H21" s="9"/>
    </row>
    <row r="22" spans="1:8" x14ac:dyDescent="0.2">
      <c r="A22" s="8" t="s">
        <v>778</v>
      </c>
      <c r="H22" s="9"/>
    </row>
    <row r="23" spans="1:8" x14ac:dyDescent="0.2">
      <c r="A23" s="8" t="s">
        <v>779</v>
      </c>
      <c r="H23" s="9"/>
    </row>
    <row r="24" spans="1:8" x14ac:dyDescent="0.2">
      <c r="A24" s="8" t="s">
        <v>780</v>
      </c>
      <c r="H24" s="9"/>
    </row>
    <row r="25" spans="1:8" ht="17" thickBot="1" x14ac:dyDescent="0.25">
      <c r="A25" s="10" t="s">
        <v>781</v>
      </c>
      <c r="B25" s="11"/>
      <c r="C25" s="11"/>
      <c r="D25" s="11"/>
      <c r="E25" s="11"/>
      <c r="F25" s="11"/>
      <c r="G25" s="11"/>
      <c r="H25" s="13"/>
    </row>
    <row r="27" spans="1:8" x14ac:dyDescent="0.2">
      <c r="A27" s="2" t="s">
        <v>782</v>
      </c>
      <c r="B27" s="2"/>
      <c r="C27" s="2"/>
      <c r="D27" s="2"/>
      <c r="E27" s="2"/>
      <c r="F27" s="2"/>
      <c r="G27" s="2"/>
      <c r="H27" s="2"/>
    </row>
    <row r="28" spans="1:8" x14ac:dyDescent="0.2">
      <c r="A28" s="1" t="s">
        <v>783</v>
      </c>
    </row>
    <row r="29" spans="1:8" x14ac:dyDescent="0.2">
      <c r="A29" s="1" t="s">
        <v>784</v>
      </c>
    </row>
    <row r="30" spans="1:8" x14ac:dyDescent="0.2">
      <c r="A30" s="1" t="s">
        <v>785</v>
      </c>
    </row>
    <row r="32" spans="1:8" ht="17" thickBot="1" x14ac:dyDescent="0.25">
      <c r="B32" s="1" t="s">
        <v>786</v>
      </c>
      <c r="D32" s="110"/>
      <c r="E32" s="110" t="s">
        <v>787</v>
      </c>
      <c r="F32" s="110"/>
      <c r="G32" s="110"/>
      <c r="H32" s="110"/>
    </row>
    <row r="33" spans="1:10" x14ac:dyDescent="0.2">
      <c r="B33" s="1" t="s">
        <v>500</v>
      </c>
      <c r="C33" s="1" t="s">
        <v>788</v>
      </c>
      <c r="D33" s="110"/>
      <c r="E33" s="110" t="s">
        <v>500</v>
      </c>
      <c r="F33" s="110" t="s">
        <v>788</v>
      </c>
      <c r="G33" s="110"/>
      <c r="H33" s="273" t="s">
        <v>2350</v>
      </c>
      <c r="I33" s="6"/>
      <c r="J33" s="7"/>
    </row>
    <row r="34" spans="1:10" x14ac:dyDescent="0.2">
      <c r="B34" s="1">
        <v>1</v>
      </c>
      <c r="C34" s="1">
        <v>15</v>
      </c>
      <c r="E34" s="1">
        <v>1</v>
      </c>
      <c r="F34" s="1">
        <v>20</v>
      </c>
      <c r="H34" s="8" t="s">
        <v>2351</v>
      </c>
      <c r="J34" s="9"/>
    </row>
    <row r="35" spans="1:10" x14ac:dyDescent="0.2">
      <c r="B35" s="1">
        <f>B34+1</f>
        <v>2</v>
      </c>
      <c r="C35" s="1">
        <v>27</v>
      </c>
      <c r="E35" s="1">
        <f>E34+1</f>
        <v>2</v>
      </c>
      <c r="F35" s="1">
        <v>35</v>
      </c>
      <c r="H35" s="8" t="s">
        <v>2352</v>
      </c>
      <c r="J35" s="9"/>
    </row>
    <row r="36" spans="1:10" x14ac:dyDescent="0.2">
      <c r="B36" s="1">
        <f t="shared" ref="B36:B40" si="0">B35+1</f>
        <v>3</v>
      </c>
      <c r="C36" s="1">
        <v>37</v>
      </c>
      <c r="E36" s="1">
        <f t="shared" ref="E36:E40" si="1">E35+1</f>
        <v>3</v>
      </c>
      <c r="F36" s="1">
        <v>43</v>
      </c>
      <c r="H36" s="8" t="s">
        <v>2353</v>
      </c>
      <c r="J36" s="9"/>
    </row>
    <row r="37" spans="1:10" x14ac:dyDescent="0.2">
      <c r="B37" s="1">
        <f t="shared" si="0"/>
        <v>4</v>
      </c>
      <c r="C37" s="1">
        <v>44</v>
      </c>
      <c r="E37" s="1">
        <f t="shared" si="1"/>
        <v>4</v>
      </c>
      <c r="F37" s="1">
        <v>48</v>
      </c>
      <c r="H37" s="8" t="s">
        <v>2354</v>
      </c>
      <c r="J37" s="9"/>
    </row>
    <row r="38" spans="1:10" x14ac:dyDescent="0.2">
      <c r="B38" s="1">
        <f t="shared" si="0"/>
        <v>5</v>
      </c>
      <c r="C38" s="1">
        <v>49</v>
      </c>
      <c r="E38" s="1">
        <f t="shared" si="1"/>
        <v>5</v>
      </c>
      <c r="F38" s="1">
        <v>50</v>
      </c>
      <c r="H38" s="8" t="s">
        <v>2355</v>
      </c>
      <c r="J38" s="9"/>
    </row>
    <row r="39" spans="1:10" ht="17" thickBot="1" x14ac:dyDescent="0.25">
      <c r="B39" s="1">
        <f t="shared" si="0"/>
        <v>6</v>
      </c>
      <c r="C39" s="1">
        <v>51</v>
      </c>
      <c r="E39" s="1">
        <f t="shared" si="1"/>
        <v>6</v>
      </c>
      <c r="F39" s="1">
        <v>50</v>
      </c>
      <c r="H39" s="10" t="s">
        <v>2356</v>
      </c>
      <c r="I39" s="11"/>
      <c r="J39" s="13"/>
    </row>
    <row r="40" spans="1:10" x14ac:dyDescent="0.2">
      <c r="B40" s="1">
        <f t="shared" si="0"/>
        <v>7</v>
      </c>
      <c r="C40" s="1">
        <v>52</v>
      </c>
      <c r="E40" s="1">
        <f t="shared" si="1"/>
        <v>7</v>
      </c>
      <c r="F40" s="1">
        <v>49</v>
      </c>
    </row>
    <row r="42" spans="1:10" ht="34" customHeight="1" x14ac:dyDescent="0.2">
      <c r="A42" s="358" t="s">
        <v>2368</v>
      </c>
      <c r="B42" s="358"/>
      <c r="C42" s="358"/>
      <c r="D42" s="358"/>
      <c r="E42" s="358"/>
      <c r="F42" s="358"/>
      <c r="G42" s="358"/>
      <c r="H42" s="358"/>
      <c r="I42" s="1" t="s">
        <v>2357</v>
      </c>
    </row>
    <row r="43" spans="1:10" ht="17" thickBot="1" x14ac:dyDescent="0.25">
      <c r="B43" s="356" t="s">
        <v>786</v>
      </c>
      <c r="C43" s="356"/>
      <c r="D43" s="356"/>
      <c r="E43" s="357" t="s">
        <v>787</v>
      </c>
      <c r="F43" s="357"/>
      <c r="G43" s="357"/>
      <c r="I43" s="1" t="s">
        <v>2358</v>
      </c>
    </row>
    <row r="44" spans="1:10" x14ac:dyDescent="0.2">
      <c r="C44" s="3" t="s">
        <v>789</v>
      </c>
      <c r="D44" s="95" t="s">
        <v>790</v>
      </c>
      <c r="F44" s="3" t="s">
        <v>789</v>
      </c>
      <c r="G44" s="95" t="s">
        <v>790</v>
      </c>
      <c r="I44" s="1" t="s">
        <v>2359</v>
      </c>
    </row>
    <row r="45" spans="1:10" x14ac:dyDescent="0.2">
      <c r="B45" s="3" t="s">
        <v>500</v>
      </c>
      <c r="C45" s="3" t="s">
        <v>788</v>
      </c>
      <c r="D45" s="96" t="s">
        <v>791</v>
      </c>
      <c r="E45" s="3" t="s">
        <v>500</v>
      </c>
      <c r="F45" s="3" t="s">
        <v>788</v>
      </c>
      <c r="G45" s="96" t="s">
        <v>791</v>
      </c>
      <c r="I45" s="1" t="s">
        <v>2360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2361</v>
      </c>
    </row>
    <row r="51" spans="1:9" x14ac:dyDescent="0.2">
      <c r="B51" s="103">
        <f t="shared" si="2"/>
        <v>6</v>
      </c>
      <c r="C51" s="103">
        <v>51</v>
      </c>
      <c r="D51" s="100">
        <f t="shared" si="5"/>
        <v>2</v>
      </c>
      <c r="E51" s="103">
        <f t="shared" si="3"/>
        <v>6</v>
      </c>
      <c r="F51" s="103">
        <v>50</v>
      </c>
      <c r="G51" s="100">
        <f t="shared" si="4"/>
        <v>0</v>
      </c>
      <c r="I51" s="1" t="s">
        <v>2362</v>
      </c>
    </row>
    <row r="52" spans="1:9" ht="17" thickBot="1" x14ac:dyDescent="0.25">
      <c r="B52" s="103">
        <f t="shared" si="2"/>
        <v>7</v>
      </c>
      <c r="C52" s="103">
        <v>52</v>
      </c>
      <c r="D52" s="101">
        <f t="shared" si="5"/>
        <v>1</v>
      </c>
      <c r="E52" s="103">
        <f t="shared" si="3"/>
        <v>7</v>
      </c>
      <c r="F52" s="103">
        <v>49</v>
      </c>
      <c r="G52" s="101">
        <f t="shared" si="4"/>
        <v>-1</v>
      </c>
      <c r="I52" s="1" t="s">
        <v>2363</v>
      </c>
    </row>
    <row r="53" spans="1:9" x14ac:dyDescent="0.2">
      <c r="I53" s="1" t="s">
        <v>2364</v>
      </c>
    </row>
    <row r="54" spans="1:9" x14ac:dyDescent="0.2">
      <c r="A54" s="1" t="s">
        <v>792</v>
      </c>
    </row>
    <row r="55" spans="1:9" x14ac:dyDescent="0.2">
      <c r="A55" s="1" t="s">
        <v>793</v>
      </c>
    </row>
    <row r="56" spans="1:9" x14ac:dyDescent="0.2">
      <c r="A56" s="1" t="s">
        <v>794</v>
      </c>
    </row>
    <row r="57" spans="1:9" x14ac:dyDescent="0.2">
      <c r="A57" s="1" t="s">
        <v>795</v>
      </c>
    </row>
    <row r="58" spans="1:9" x14ac:dyDescent="0.2">
      <c r="A58" s="1" t="s">
        <v>796</v>
      </c>
    </row>
    <row r="59" spans="1:9" x14ac:dyDescent="0.2">
      <c r="A59" s="1" t="s">
        <v>797</v>
      </c>
    </row>
    <row r="60" spans="1:9" x14ac:dyDescent="0.2">
      <c r="A60" s="1" t="s">
        <v>798</v>
      </c>
    </row>
    <row r="62" spans="1:9" x14ac:dyDescent="0.2">
      <c r="A62" s="93" t="s">
        <v>799</v>
      </c>
      <c r="B62" s="93"/>
      <c r="C62" s="93"/>
      <c r="D62" s="93"/>
      <c r="E62" s="93"/>
      <c r="F62" s="93"/>
      <c r="G62" s="93"/>
      <c r="H62" s="93"/>
    </row>
    <row r="63" spans="1:9" ht="17" thickBot="1" x14ac:dyDescent="0.25">
      <c r="A63" s="298" t="s">
        <v>2367</v>
      </c>
      <c r="B63" s="298"/>
      <c r="C63" s="298"/>
      <c r="D63" s="298"/>
      <c r="E63" s="298"/>
      <c r="F63" s="298"/>
      <c r="G63" s="298"/>
      <c r="H63" s="298"/>
    </row>
    <row r="64" spans="1:9" ht="52" thickBot="1" x14ac:dyDescent="0.25">
      <c r="B64" s="38" t="s">
        <v>800</v>
      </c>
      <c r="C64" s="98" t="s">
        <v>801</v>
      </c>
      <c r="D64" s="98" t="s">
        <v>802</v>
      </c>
      <c r="E64" s="98" t="s">
        <v>803</v>
      </c>
      <c r="F64" s="99" t="s">
        <v>804</v>
      </c>
      <c r="G64" s="99" t="s">
        <v>2365</v>
      </c>
      <c r="H64" s="297" t="s">
        <v>2366</v>
      </c>
    </row>
    <row r="65" spans="1:11" x14ac:dyDescent="0.2">
      <c r="B65" s="102">
        <v>1</v>
      </c>
      <c r="C65" s="103">
        <v>10</v>
      </c>
      <c r="D65" s="103">
        <f t="shared" ref="D65:D71" si="6">C65-B65+1</f>
        <v>10</v>
      </c>
      <c r="E65" s="103" t="s">
        <v>226</v>
      </c>
      <c r="F65" s="103">
        <v>1</v>
      </c>
      <c r="G65" s="103">
        <f>G46</f>
        <v>20</v>
      </c>
      <c r="H65" s="104">
        <f t="shared" ref="H65:H71" si="7">D65*G65</f>
        <v>200</v>
      </c>
    </row>
    <row r="66" spans="1:11" x14ac:dyDescent="0.2">
      <c r="B66" s="102">
        <v>11</v>
      </c>
      <c r="C66" s="103">
        <v>20</v>
      </c>
      <c r="D66" s="103">
        <f t="shared" si="6"/>
        <v>10</v>
      </c>
      <c r="E66" s="103" t="s">
        <v>225</v>
      </c>
      <c r="F66" s="103">
        <v>1</v>
      </c>
      <c r="G66" s="103">
        <v>15</v>
      </c>
      <c r="H66" s="104">
        <f>D66*G66</f>
        <v>150</v>
      </c>
    </row>
    <row r="67" spans="1:11" x14ac:dyDescent="0.2">
      <c r="B67" s="102">
        <v>21</v>
      </c>
      <c r="C67" s="103">
        <v>30</v>
      </c>
      <c r="D67" s="103">
        <f t="shared" si="6"/>
        <v>10</v>
      </c>
      <c r="E67" s="103" t="s">
        <v>226</v>
      </c>
      <c r="F67" s="103">
        <v>2</v>
      </c>
      <c r="G67" s="103">
        <f>G47</f>
        <v>15</v>
      </c>
      <c r="H67" s="104">
        <f t="shared" si="7"/>
        <v>150</v>
      </c>
    </row>
    <row r="68" spans="1:11" x14ac:dyDescent="0.2">
      <c r="B68" s="102">
        <v>31</v>
      </c>
      <c r="C68" s="103">
        <v>40</v>
      </c>
      <c r="D68" s="103">
        <f t="shared" si="6"/>
        <v>10</v>
      </c>
      <c r="E68" s="103" t="s">
        <v>225</v>
      </c>
      <c r="F68" s="103">
        <v>2</v>
      </c>
      <c r="G68" s="103">
        <f>D47</f>
        <v>12</v>
      </c>
      <c r="H68" s="104">
        <f>D68*G68</f>
        <v>120</v>
      </c>
    </row>
    <row r="69" spans="1:11" x14ac:dyDescent="0.2">
      <c r="B69" s="102">
        <v>41</v>
      </c>
      <c r="C69" s="103">
        <v>50</v>
      </c>
      <c r="D69" s="103">
        <f t="shared" si="6"/>
        <v>10</v>
      </c>
      <c r="E69" s="103" t="s">
        <v>225</v>
      </c>
      <c r="F69" s="103">
        <v>3</v>
      </c>
      <c r="G69" s="103">
        <f>D48</f>
        <v>10</v>
      </c>
      <c r="H69" s="104">
        <f>D69*G69</f>
        <v>100</v>
      </c>
    </row>
    <row r="70" spans="1:11" x14ac:dyDescent="0.2">
      <c r="B70" s="102">
        <v>51</v>
      </c>
      <c r="C70" s="103">
        <v>60</v>
      </c>
      <c r="D70" s="103">
        <f t="shared" si="6"/>
        <v>10</v>
      </c>
      <c r="E70" s="103" t="s">
        <v>226</v>
      </c>
      <c r="F70" s="103">
        <v>3</v>
      </c>
      <c r="G70" s="103">
        <f>G48</f>
        <v>8</v>
      </c>
      <c r="H70" s="104">
        <f>D70*G70</f>
        <v>80</v>
      </c>
    </row>
    <row r="71" spans="1:11" ht="17" thickBot="1" x14ac:dyDescent="0.25">
      <c r="B71" s="105">
        <v>61</v>
      </c>
      <c r="C71" s="106">
        <v>65</v>
      </c>
      <c r="D71" s="106">
        <f t="shared" si="6"/>
        <v>5</v>
      </c>
      <c r="E71" s="106" t="s">
        <v>225</v>
      </c>
      <c r="F71" s="106">
        <v>4</v>
      </c>
      <c r="G71" s="106">
        <f>D49</f>
        <v>7</v>
      </c>
      <c r="H71" s="107">
        <f t="shared" si="7"/>
        <v>35</v>
      </c>
    </row>
    <row r="72" spans="1:11" ht="17" thickBot="1" x14ac:dyDescent="0.25">
      <c r="G72" s="38" t="s">
        <v>230</v>
      </c>
      <c r="H72" s="108">
        <f>SUM(H65:H71)</f>
        <v>835</v>
      </c>
    </row>
    <row r="74" spans="1:11" x14ac:dyDescent="0.2">
      <c r="A74" s="1" t="s">
        <v>805</v>
      </c>
    </row>
    <row r="75" spans="1:11" x14ac:dyDescent="0.2">
      <c r="A75" s="1" t="s">
        <v>806</v>
      </c>
    </row>
    <row r="76" spans="1:11" x14ac:dyDescent="0.2">
      <c r="A76" s="1" t="s">
        <v>807</v>
      </c>
    </row>
    <row r="77" spans="1:11" x14ac:dyDescent="0.2">
      <c r="A77" s="1" t="s">
        <v>808</v>
      </c>
    </row>
    <row r="79" spans="1:11" x14ac:dyDescent="0.2">
      <c r="B79" s="1" t="s">
        <v>786</v>
      </c>
      <c r="C79" s="1" t="s">
        <v>786</v>
      </c>
      <c r="D79" s="1" t="s">
        <v>786</v>
      </c>
      <c r="E79" s="1" t="s">
        <v>786</v>
      </c>
      <c r="F79" s="1" t="s">
        <v>786</v>
      </c>
      <c r="G79" s="1" t="s">
        <v>786</v>
      </c>
      <c r="H79" s="1" t="s">
        <v>786</v>
      </c>
      <c r="I79" s="1" t="s">
        <v>786</v>
      </c>
      <c r="J79" s="1" t="s">
        <v>786</v>
      </c>
      <c r="K79" s="1" t="s">
        <v>786</v>
      </c>
    </row>
    <row r="80" spans="1:11" x14ac:dyDescent="0.2">
      <c r="B80" s="1" t="s">
        <v>809</v>
      </c>
      <c r="C80" s="1" t="s">
        <v>810</v>
      </c>
      <c r="D80" s="1" t="s">
        <v>811</v>
      </c>
      <c r="E80" s="1" t="s">
        <v>812</v>
      </c>
      <c r="F80" s="1" t="s">
        <v>813</v>
      </c>
      <c r="G80" s="1" t="s">
        <v>814</v>
      </c>
      <c r="H80" s="1" t="s">
        <v>815</v>
      </c>
      <c r="I80" s="1" t="s">
        <v>816</v>
      </c>
      <c r="J80" s="1" t="s">
        <v>817</v>
      </c>
      <c r="K80" s="1" t="s">
        <v>818</v>
      </c>
    </row>
    <row r="81" spans="1:11" x14ac:dyDescent="0.2">
      <c r="A81" s="1" t="s">
        <v>819</v>
      </c>
      <c r="B81" s="1" t="s">
        <v>820</v>
      </c>
      <c r="C81" s="1" t="s">
        <v>820</v>
      </c>
      <c r="D81" s="1" t="s">
        <v>820</v>
      </c>
      <c r="E81" s="1" t="s">
        <v>820</v>
      </c>
      <c r="F81" s="1" t="s">
        <v>820</v>
      </c>
      <c r="G81" s="1" t="s">
        <v>820</v>
      </c>
      <c r="H81" s="1" t="s">
        <v>820</v>
      </c>
      <c r="I81" s="1" t="s">
        <v>820</v>
      </c>
      <c r="J81" s="1" t="s">
        <v>820</v>
      </c>
      <c r="K81" s="1" t="s">
        <v>820</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787</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809</v>
      </c>
      <c r="C91" s="110" t="s">
        <v>810</v>
      </c>
      <c r="D91" s="110" t="s">
        <v>811</v>
      </c>
      <c r="E91" s="110" t="s">
        <v>812</v>
      </c>
      <c r="F91" s="110" t="s">
        <v>813</v>
      </c>
      <c r="G91" s="110" t="s">
        <v>814</v>
      </c>
      <c r="H91" s="110" t="s">
        <v>815</v>
      </c>
      <c r="I91" s="110" t="s">
        <v>816</v>
      </c>
      <c r="J91" s="110" t="s">
        <v>817</v>
      </c>
      <c r="K91" s="110" t="s">
        <v>818</v>
      </c>
    </row>
    <row r="92" spans="1:11" s="110" customFormat="1" x14ac:dyDescent="0.2">
      <c r="A92" s="110" t="s">
        <v>819</v>
      </c>
      <c r="B92" s="110" t="s">
        <v>820</v>
      </c>
      <c r="C92" s="110" t="s">
        <v>820</v>
      </c>
      <c r="D92" s="110" t="s">
        <v>820</v>
      </c>
      <c r="E92" s="110" t="s">
        <v>820</v>
      </c>
      <c r="F92" s="110" t="s">
        <v>820</v>
      </c>
      <c r="G92" s="110" t="s">
        <v>820</v>
      </c>
      <c r="H92" s="110" t="s">
        <v>820</v>
      </c>
      <c r="I92" s="110" t="s">
        <v>820</v>
      </c>
      <c r="J92" s="110" t="s">
        <v>820</v>
      </c>
      <c r="K92" s="110" t="s">
        <v>820</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821</v>
      </c>
    </row>
    <row r="102" spans="1:11" x14ac:dyDescent="0.2">
      <c r="A102" s="1" t="s">
        <v>822</v>
      </c>
    </row>
    <row r="103" spans="1:11" x14ac:dyDescent="0.2">
      <c r="A103" s="1" t="s">
        <v>823</v>
      </c>
    </row>
    <row r="104" spans="1:11" x14ac:dyDescent="0.2">
      <c r="A104" s="1" t="s">
        <v>824</v>
      </c>
    </row>
    <row r="105" spans="1:11" x14ac:dyDescent="0.2">
      <c r="A105" s="1" t="s">
        <v>825</v>
      </c>
    </row>
    <row r="106" spans="1:11" x14ac:dyDescent="0.2">
      <c r="A106" s="1" t="s">
        <v>826</v>
      </c>
    </row>
    <row r="107" spans="1:11" x14ac:dyDescent="0.2">
      <c r="A107" s="1" t="s">
        <v>827</v>
      </c>
    </row>
    <row r="108" spans="1:11" x14ac:dyDescent="0.2">
      <c r="A108" s="1" t="s">
        <v>828</v>
      </c>
    </row>
    <row r="109" spans="1:11" x14ac:dyDescent="0.2">
      <c r="A109" s="1" t="s">
        <v>829</v>
      </c>
    </row>
    <row r="110" spans="1:11" x14ac:dyDescent="0.2">
      <c r="A110" s="1" t="s">
        <v>830</v>
      </c>
    </row>
    <row r="111" spans="1:11" x14ac:dyDescent="0.2">
      <c r="A111" s="1" t="s">
        <v>831</v>
      </c>
    </row>
    <row r="112" spans="1:11" x14ac:dyDescent="0.2">
      <c r="A112" s="1" t="s">
        <v>832</v>
      </c>
    </row>
    <row r="113" spans="1:8" x14ac:dyDescent="0.2">
      <c r="A113" s="1" t="s">
        <v>833</v>
      </c>
    </row>
    <row r="114" spans="1:8" x14ac:dyDescent="0.2">
      <c r="A114" s="1" t="s">
        <v>834</v>
      </c>
    </row>
    <row r="115" spans="1:8" x14ac:dyDescent="0.2">
      <c r="A115" s="1" t="s">
        <v>835</v>
      </c>
    </row>
    <row r="116" spans="1:8" x14ac:dyDescent="0.2">
      <c r="A116" s="1" t="s">
        <v>836</v>
      </c>
    </row>
    <row r="117" spans="1:8" x14ac:dyDescent="0.2">
      <c r="A117" s="1" t="s">
        <v>837</v>
      </c>
    </row>
    <row r="119" spans="1:8" x14ac:dyDescent="0.2">
      <c r="A119" s="93" t="s">
        <v>2369</v>
      </c>
      <c r="B119" s="93"/>
      <c r="C119" s="93"/>
      <c r="D119" s="93"/>
      <c r="E119" s="93"/>
      <c r="F119" s="93"/>
      <c r="G119" s="93"/>
      <c r="H119" s="93"/>
    </row>
    <row r="120" spans="1:8" x14ac:dyDescent="0.2">
      <c r="A120" s="1" t="s">
        <v>838</v>
      </c>
    </row>
    <row r="121" spans="1:8" ht="17" thickBot="1" x14ac:dyDescent="0.25"/>
    <row r="122" spans="1:8" ht="17" thickBot="1" x14ac:dyDescent="0.25">
      <c r="A122" s="1" t="s">
        <v>839</v>
      </c>
      <c r="B122" s="109">
        <f>G71</f>
        <v>7</v>
      </c>
      <c r="C122" s="110" t="s">
        <v>840</v>
      </c>
      <c r="D122" s="110"/>
      <c r="E122" s="110"/>
      <c r="F122" s="110"/>
      <c r="G122" s="110"/>
      <c r="H122" s="110"/>
    </row>
    <row r="124" spans="1:8" x14ac:dyDescent="0.2">
      <c r="A124" s="93" t="s">
        <v>2370</v>
      </c>
      <c r="B124" s="93"/>
      <c r="C124" s="93"/>
      <c r="D124" s="93"/>
      <c r="E124" s="93"/>
      <c r="F124" s="93"/>
      <c r="G124" s="93"/>
      <c r="H124" s="93"/>
    </row>
    <row r="125" spans="1:8" hidden="1" x14ac:dyDescent="0.2">
      <c r="A125" s="1" t="s">
        <v>841</v>
      </c>
    </row>
    <row r="126" spans="1:8" hidden="1" x14ac:dyDescent="0.2">
      <c r="A126" s="1" t="s">
        <v>842</v>
      </c>
    </row>
    <row r="127" spans="1:8" hidden="1" x14ac:dyDescent="0.2">
      <c r="A127" s="1" t="s">
        <v>843</v>
      </c>
    </row>
    <row r="128" spans="1:8" hidden="1" x14ac:dyDescent="0.2">
      <c r="A128" s="1" t="s">
        <v>844</v>
      </c>
    </row>
    <row r="129" spans="1:9" hidden="1" x14ac:dyDescent="0.2">
      <c r="A129" s="1" t="s">
        <v>845</v>
      </c>
    </row>
    <row r="130" spans="1:9" ht="17" thickBot="1" x14ac:dyDescent="0.25"/>
    <row r="131" spans="1:9" x14ac:dyDescent="0.2">
      <c r="B131" s="103" t="s">
        <v>786</v>
      </c>
      <c r="C131" s="103" t="s">
        <v>789</v>
      </c>
      <c r="D131" s="299" t="s">
        <v>790</v>
      </c>
      <c r="E131" s="103" t="s">
        <v>787</v>
      </c>
      <c r="F131" s="103" t="s">
        <v>789</v>
      </c>
      <c r="G131" s="299" t="s">
        <v>790</v>
      </c>
    </row>
    <row r="132" spans="1:9" x14ac:dyDescent="0.2">
      <c r="B132" s="103" t="s">
        <v>500</v>
      </c>
      <c r="C132" s="103" t="s">
        <v>788</v>
      </c>
      <c r="D132" s="100" t="s">
        <v>791</v>
      </c>
      <c r="E132" s="103" t="s">
        <v>500</v>
      </c>
      <c r="F132" s="103" t="s">
        <v>788</v>
      </c>
      <c r="G132" s="100" t="s">
        <v>791</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846</v>
      </c>
    </row>
    <row r="142" spans="1:9" ht="17" thickBot="1" x14ac:dyDescent="0.25">
      <c r="A142" s="1" t="s">
        <v>847</v>
      </c>
      <c r="B142" s="1" t="s">
        <v>848</v>
      </c>
      <c r="E142" s="111">
        <f>-F48</f>
        <v>-43</v>
      </c>
      <c r="F142" s="1" t="s">
        <v>849</v>
      </c>
    </row>
    <row r="143" spans="1:9" ht="17" thickBot="1" x14ac:dyDescent="0.25">
      <c r="A143" s="1" t="s">
        <v>850</v>
      </c>
      <c r="B143" s="1" t="s">
        <v>851</v>
      </c>
      <c r="E143" s="111">
        <f>D49*3</f>
        <v>21</v>
      </c>
      <c r="F143" s="1" t="s">
        <v>852</v>
      </c>
    </row>
    <row r="144" spans="1:9" ht="17" thickBot="1" x14ac:dyDescent="0.25">
      <c r="B144" s="1" t="s">
        <v>853</v>
      </c>
      <c r="E144" s="111">
        <f>E142+E143</f>
        <v>-22</v>
      </c>
      <c r="F144" s="110"/>
      <c r="G144" s="110" t="s">
        <v>854</v>
      </c>
      <c r="H144" s="110"/>
      <c r="I144" s="110"/>
    </row>
    <row r="145" spans="1:8" ht="17" thickBot="1" x14ac:dyDescent="0.25">
      <c r="E145" s="94"/>
    </row>
    <row r="146" spans="1:8" ht="17" thickBot="1" x14ac:dyDescent="0.25">
      <c r="A146" s="1" t="s">
        <v>855</v>
      </c>
      <c r="E146" s="305">
        <f>-E144</f>
        <v>22</v>
      </c>
      <c r="F146" s="110"/>
      <c r="G146" s="110"/>
      <c r="H146" s="110"/>
    </row>
    <row r="148" spans="1:8" x14ac:dyDescent="0.2">
      <c r="A148" s="1" t="s">
        <v>856</v>
      </c>
    </row>
    <row r="149" spans="1:8" x14ac:dyDescent="0.2">
      <c r="A149" s="112" t="s">
        <v>857</v>
      </c>
    </row>
    <row r="150" spans="1:8" x14ac:dyDescent="0.2">
      <c r="A150" s="1" t="s">
        <v>858</v>
      </c>
    </row>
    <row r="151" spans="1:8" x14ac:dyDescent="0.2">
      <c r="A151" s="112" t="s">
        <v>859</v>
      </c>
    </row>
    <row r="152" spans="1:8" x14ac:dyDescent="0.2">
      <c r="A152" s="1" t="s">
        <v>860</v>
      </c>
    </row>
    <row r="153" spans="1:8" x14ac:dyDescent="0.2">
      <c r="A153" s="1" t="s">
        <v>861</v>
      </c>
    </row>
    <row r="154" spans="1:8" x14ac:dyDescent="0.2">
      <c r="A154" s="1" t="s">
        <v>862</v>
      </c>
    </row>
    <row r="155" spans="1:8" x14ac:dyDescent="0.2">
      <c r="A155" s="1" t="s">
        <v>863</v>
      </c>
    </row>
    <row r="156" spans="1:8" x14ac:dyDescent="0.2">
      <c r="A156" s="1" t="s">
        <v>864</v>
      </c>
    </row>
    <row r="157" spans="1:8" x14ac:dyDescent="0.2">
      <c r="A157" s="1" t="s">
        <v>865</v>
      </c>
    </row>
    <row r="158" spans="1:8" x14ac:dyDescent="0.2">
      <c r="A158" s="1" t="s">
        <v>866</v>
      </c>
    </row>
    <row r="159" spans="1:8" ht="17" thickBot="1" x14ac:dyDescent="0.25"/>
    <row r="160" spans="1:8" ht="21" x14ac:dyDescent="0.25">
      <c r="A160" s="306" t="s">
        <v>2371</v>
      </c>
      <c r="B160" s="6"/>
      <c r="C160" s="6"/>
      <c r="D160" s="6"/>
      <c r="E160" s="6"/>
      <c r="F160" s="6"/>
      <c r="G160" s="6"/>
      <c r="H160" s="7"/>
    </row>
    <row r="161" spans="1:8" x14ac:dyDescent="0.2">
      <c r="A161" s="8"/>
      <c r="H161" s="9"/>
    </row>
    <row r="162" spans="1:8" x14ac:dyDescent="0.2">
      <c r="A162" s="8" t="s">
        <v>867</v>
      </c>
      <c r="H162" s="9"/>
    </row>
    <row r="163" spans="1:8" x14ac:dyDescent="0.2">
      <c r="A163" s="8" t="s">
        <v>868</v>
      </c>
      <c r="H163" s="9"/>
    </row>
    <row r="164" spans="1:8" x14ac:dyDescent="0.2">
      <c r="A164" s="8" t="s">
        <v>869</v>
      </c>
      <c r="H164" s="9"/>
    </row>
    <row r="165" spans="1:8" x14ac:dyDescent="0.2">
      <c r="A165" s="8" t="s">
        <v>870</v>
      </c>
      <c r="H165" s="9"/>
    </row>
    <row r="166" spans="1:8" x14ac:dyDescent="0.2">
      <c r="A166" s="8" t="s">
        <v>871</v>
      </c>
      <c r="H166" s="9"/>
    </row>
    <row r="167" spans="1:8" x14ac:dyDescent="0.2">
      <c r="A167" s="8" t="s">
        <v>872</v>
      </c>
      <c r="H167" s="9"/>
    </row>
    <row r="168" spans="1:8" x14ac:dyDescent="0.2">
      <c r="A168" s="8"/>
      <c r="H168" s="9"/>
    </row>
    <row r="169" spans="1:8" x14ac:dyDescent="0.2">
      <c r="A169" s="138" t="s">
        <v>2372</v>
      </c>
      <c r="H169" s="9"/>
    </row>
    <row r="170" spans="1:8" x14ac:dyDescent="0.2">
      <c r="A170" s="138" t="s">
        <v>2373</v>
      </c>
      <c r="H170" s="9"/>
    </row>
    <row r="171" spans="1:8" x14ac:dyDescent="0.2">
      <c r="A171" s="8"/>
      <c r="H171" s="9"/>
    </row>
    <row r="172" spans="1:8" x14ac:dyDescent="0.2">
      <c r="A172" s="8" t="s">
        <v>873</v>
      </c>
      <c r="H172" s="9"/>
    </row>
    <row r="173" spans="1:8" x14ac:dyDescent="0.2">
      <c r="A173" s="8"/>
      <c r="C173" s="1" t="s">
        <v>874</v>
      </c>
      <c r="F173" s="1" t="s">
        <v>875</v>
      </c>
      <c r="G173" s="1" t="s">
        <v>2374</v>
      </c>
      <c r="H173" s="9"/>
    </row>
    <row r="174" spans="1:8" x14ac:dyDescent="0.2">
      <c r="A174" s="8"/>
      <c r="C174" s="1" t="s">
        <v>876</v>
      </c>
      <c r="F174" s="1" t="s">
        <v>877</v>
      </c>
      <c r="H174" s="9" t="s">
        <v>2375</v>
      </c>
    </row>
    <row r="175" spans="1:8" x14ac:dyDescent="0.2">
      <c r="A175" s="8"/>
      <c r="C175" s="1" t="s">
        <v>878</v>
      </c>
      <c r="F175" s="1" t="s">
        <v>790</v>
      </c>
      <c r="H175" s="9" t="s">
        <v>2376</v>
      </c>
    </row>
    <row r="176" spans="1:8" x14ac:dyDescent="0.2">
      <c r="A176" s="1" t="s">
        <v>2377</v>
      </c>
      <c r="E176" s="1" t="s">
        <v>879</v>
      </c>
      <c r="F176" s="1" t="s">
        <v>880</v>
      </c>
      <c r="H176" s="9" t="s">
        <v>2378</v>
      </c>
    </row>
    <row r="177" spans="1:8" x14ac:dyDescent="0.2">
      <c r="A177" s="8"/>
      <c r="C177" s="1" t="s">
        <v>881</v>
      </c>
      <c r="F177" s="1" t="s">
        <v>882</v>
      </c>
      <c r="H177" s="9" t="s">
        <v>2379</v>
      </c>
    </row>
    <row r="178" spans="1:8" ht="17" thickBot="1" x14ac:dyDescent="0.25">
      <c r="A178" s="10"/>
      <c r="B178" s="11"/>
      <c r="C178" s="11" t="s">
        <v>883</v>
      </c>
      <c r="D178" s="11"/>
      <c r="E178" s="11"/>
      <c r="F178" s="11" t="s">
        <v>884</v>
      </c>
      <c r="G178" s="11"/>
      <c r="H178" s="13" t="s">
        <v>2380</v>
      </c>
    </row>
    <row r="180" spans="1:8" x14ac:dyDescent="0.2">
      <c r="A180" s="2" t="s">
        <v>885</v>
      </c>
      <c r="B180" s="2"/>
      <c r="C180" s="2"/>
      <c r="D180" s="2"/>
      <c r="E180" s="2"/>
      <c r="F180" s="2"/>
      <c r="G180" s="2"/>
      <c r="H180" s="2"/>
    </row>
    <row r="181" spans="1:8" x14ac:dyDescent="0.2">
      <c r="A181" s="1" t="s">
        <v>2385</v>
      </c>
    </row>
    <row r="183" spans="1:8" x14ac:dyDescent="0.2">
      <c r="A183" s="93" t="s">
        <v>2381</v>
      </c>
      <c r="B183" s="93"/>
      <c r="C183" s="93"/>
      <c r="D183" s="93"/>
      <c r="E183" s="93"/>
      <c r="F183" s="93"/>
      <c r="G183" s="93"/>
      <c r="H183" s="93"/>
    </row>
    <row r="184" spans="1:8" x14ac:dyDescent="0.2">
      <c r="A184" s="1" t="s">
        <v>2382</v>
      </c>
    </row>
    <row r="185" spans="1:8" x14ac:dyDescent="0.2">
      <c r="A185" s="1" t="s">
        <v>2383</v>
      </c>
    </row>
    <row r="186" spans="1:8" ht="17" thickBot="1" x14ac:dyDescent="0.25">
      <c r="A186" s="1" t="s">
        <v>2384</v>
      </c>
    </row>
    <row r="187" spans="1:8" ht="52" thickBot="1" x14ac:dyDescent="0.25">
      <c r="B187" s="38" t="s">
        <v>800</v>
      </c>
      <c r="C187" s="98" t="s">
        <v>801</v>
      </c>
      <c r="D187" s="98" t="s">
        <v>802</v>
      </c>
      <c r="E187" s="98" t="s">
        <v>803</v>
      </c>
      <c r="F187" s="99" t="s">
        <v>804</v>
      </c>
      <c r="G187" s="98" t="s">
        <v>790</v>
      </c>
      <c r="H187" s="39" t="s">
        <v>789</v>
      </c>
    </row>
    <row r="188" spans="1:8" x14ac:dyDescent="0.2">
      <c r="B188" s="102">
        <v>1</v>
      </c>
      <c r="C188" s="103">
        <v>10</v>
      </c>
      <c r="D188" s="103">
        <v>10</v>
      </c>
      <c r="E188" s="103" t="s">
        <v>226</v>
      </c>
      <c r="F188" s="103">
        <v>1</v>
      </c>
      <c r="G188" s="103">
        <v>20</v>
      </c>
      <c r="H188" s="104">
        <v>200</v>
      </c>
    </row>
    <row r="189" spans="1:8" x14ac:dyDescent="0.2">
      <c r="B189" s="102">
        <v>11</v>
      </c>
      <c r="C189" s="103">
        <v>20</v>
      </c>
      <c r="D189" s="103">
        <v>10</v>
      </c>
      <c r="E189" s="103" t="s">
        <v>225</v>
      </c>
      <c r="F189" s="103">
        <v>1</v>
      </c>
      <c r="G189" s="103">
        <v>15</v>
      </c>
      <c r="H189" s="104">
        <v>150</v>
      </c>
    </row>
    <row r="190" spans="1:8" x14ac:dyDescent="0.2">
      <c r="B190" s="102">
        <v>21</v>
      </c>
      <c r="C190" s="103">
        <v>30</v>
      </c>
      <c r="D190" s="103">
        <v>10</v>
      </c>
      <c r="E190" s="103" t="s">
        <v>226</v>
      </c>
      <c r="F190" s="103">
        <v>2</v>
      </c>
      <c r="G190" s="103">
        <v>15</v>
      </c>
      <c r="H190" s="104">
        <v>150</v>
      </c>
    </row>
    <row r="191" spans="1:8" x14ac:dyDescent="0.2">
      <c r="B191" s="102">
        <v>31</v>
      </c>
      <c r="C191" s="103">
        <v>40</v>
      </c>
      <c r="D191" s="103">
        <v>10</v>
      </c>
      <c r="E191" s="103" t="s">
        <v>225</v>
      </c>
      <c r="F191" s="103">
        <v>2</v>
      </c>
      <c r="G191" s="103">
        <v>12</v>
      </c>
      <c r="H191" s="104">
        <v>120</v>
      </c>
    </row>
    <row r="192" spans="1:8" x14ac:dyDescent="0.2">
      <c r="B192" s="102">
        <v>41</v>
      </c>
      <c r="C192" s="103">
        <v>50</v>
      </c>
      <c r="D192" s="103">
        <v>10</v>
      </c>
      <c r="E192" s="103" t="s">
        <v>225</v>
      </c>
      <c r="F192" s="103">
        <v>3</v>
      </c>
      <c r="G192" s="103">
        <v>10</v>
      </c>
      <c r="H192" s="104">
        <v>100</v>
      </c>
    </row>
    <row r="193" spans="1:10" x14ac:dyDescent="0.2">
      <c r="B193" s="102">
        <v>51</v>
      </c>
      <c r="C193" s="103">
        <v>60</v>
      </c>
      <c r="D193" s="103">
        <v>10</v>
      </c>
      <c r="E193" s="103" t="s">
        <v>226</v>
      </c>
      <c r="F193" s="103">
        <v>3</v>
      </c>
      <c r="G193" s="103">
        <v>8</v>
      </c>
      <c r="H193" s="104">
        <v>80</v>
      </c>
    </row>
    <row r="194" spans="1:10" ht="17" thickBot="1" x14ac:dyDescent="0.25">
      <c r="B194" s="105">
        <v>61</v>
      </c>
      <c r="C194" s="106">
        <v>65</v>
      </c>
      <c r="D194" s="106">
        <v>5</v>
      </c>
      <c r="E194" s="106" t="s">
        <v>225</v>
      </c>
      <c r="F194" s="106">
        <v>4</v>
      </c>
      <c r="G194" s="113">
        <v>7</v>
      </c>
      <c r="H194" s="107">
        <v>35</v>
      </c>
    </row>
    <row r="195" spans="1:10" ht="17" thickBot="1" x14ac:dyDescent="0.25">
      <c r="G195" s="38" t="s">
        <v>230</v>
      </c>
      <c r="H195" s="108">
        <f>SUM(H188:H194)</f>
        <v>835</v>
      </c>
    </row>
    <row r="197" spans="1:10" x14ac:dyDescent="0.2">
      <c r="A197" s="1" t="s">
        <v>886</v>
      </c>
    </row>
    <row r="198" spans="1:10" ht="17" thickBot="1" x14ac:dyDescent="0.25">
      <c r="A198" s="1" t="s">
        <v>887</v>
      </c>
    </row>
    <row r="199" spans="1:10" ht="17" thickBot="1" x14ac:dyDescent="0.25">
      <c r="D199" s="111">
        <f>7*(5)</f>
        <v>35</v>
      </c>
      <c r="F199" s="1" t="s">
        <v>888</v>
      </c>
    </row>
    <row r="201" spans="1:10" x14ac:dyDescent="0.2">
      <c r="A201" s="93" t="s">
        <v>2389</v>
      </c>
      <c r="B201" s="93"/>
      <c r="C201" s="93"/>
      <c r="D201" s="93"/>
      <c r="E201" s="93"/>
      <c r="F201" s="93"/>
      <c r="G201" s="93"/>
      <c r="H201" s="93"/>
    </row>
    <row r="202" spans="1:10" x14ac:dyDescent="0.2">
      <c r="A202" s="1" t="s">
        <v>2386</v>
      </c>
    </row>
    <row r="203" spans="1:10" x14ac:dyDescent="0.2">
      <c r="A203" s="1" t="s">
        <v>2387</v>
      </c>
    </row>
    <row r="205" spans="1:10" x14ac:dyDescent="0.2">
      <c r="A205" s="1" t="s">
        <v>2388</v>
      </c>
      <c r="F205" s="1" t="s">
        <v>889</v>
      </c>
      <c r="G205" s="1" t="s">
        <v>890</v>
      </c>
      <c r="I205" s="1" t="s">
        <v>2390</v>
      </c>
      <c r="J205" s="1" t="s">
        <v>2391</v>
      </c>
    </row>
    <row r="206" spans="1:10" x14ac:dyDescent="0.2">
      <c r="A206" s="1" t="s">
        <v>2392</v>
      </c>
      <c r="F206" s="1" t="s">
        <v>891</v>
      </c>
      <c r="G206" s="1" t="s">
        <v>892</v>
      </c>
      <c r="I206" s="1" t="s">
        <v>2393</v>
      </c>
      <c r="J206" s="1" t="s">
        <v>2394</v>
      </c>
    </row>
    <row r="207" spans="1:10" x14ac:dyDescent="0.2">
      <c r="A207" s="1" t="s">
        <v>893</v>
      </c>
      <c r="G207" s="1" t="s">
        <v>2395</v>
      </c>
      <c r="I207" s="1" t="s">
        <v>2396</v>
      </c>
      <c r="J207" s="1" t="s">
        <v>2397</v>
      </c>
    </row>
    <row r="209" spans="1:10" x14ac:dyDescent="0.2">
      <c r="A209" s="1" t="s">
        <v>894</v>
      </c>
    </row>
    <row r="211" spans="1:10" ht="17" thickBot="1" x14ac:dyDescent="0.25">
      <c r="A211" s="1" t="s">
        <v>895</v>
      </c>
      <c r="E211" s="1" t="s">
        <v>896</v>
      </c>
    </row>
    <row r="212" spans="1:10" ht="17" thickBot="1" x14ac:dyDescent="0.25">
      <c r="A212" s="1" t="s">
        <v>897</v>
      </c>
      <c r="B212" s="109">
        <f>C49*5</f>
        <v>220</v>
      </c>
      <c r="D212" s="110" t="s">
        <v>898</v>
      </c>
      <c r="E212" s="1" t="s">
        <v>897</v>
      </c>
      <c r="F212" s="109">
        <f>F48*5</f>
        <v>215</v>
      </c>
      <c r="G212" s="110"/>
      <c r="H212" s="110" t="s">
        <v>899</v>
      </c>
      <c r="I212" s="1" t="s">
        <v>890</v>
      </c>
    </row>
    <row r="213" spans="1:10" ht="17" thickBot="1" x14ac:dyDescent="0.25">
      <c r="A213" s="1" t="s">
        <v>900</v>
      </c>
      <c r="B213" s="109">
        <f>4*D199</f>
        <v>140</v>
      </c>
      <c r="D213" s="1" t="s">
        <v>901</v>
      </c>
      <c r="E213" s="1" t="s">
        <v>900</v>
      </c>
      <c r="F213" s="109">
        <f>E48*D199</f>
        <v>105</v>
      </c>
      <c r="H213" s="1" t="s">
        <v>902</v>
      </c>
      <c r="I213" s="1" t="s">
        <v>892</v>
      </c>
    </row>
    <row r="214" spans="1:10" ht="17" thickBot="1" x14ac:dyDescent="0.25">
      <c r="A214" s="1" t="s">
        <v>903</v>
      </c>
      <c r="B214" s="307">
        <f>B212-B213</f>
        <v>80</v>
      </c>
      <c r="D214" s="1" t="s">
        <v>904</v>
      </c>
      <c r="E214" s="1" t="s">
        <v>903</v>
      </c>
      <c r="F214" s="307">
        <f>F212-F213</f>
        <v>110</v>
      </c>
      <c r="H214" s="1" t="s">
        <v>904</v>
      </c>
      <c r="I214" s="1" t="s">
        <v>2398</v>
      </c>
      <c r="J214" s="1" t="s">
        <v>2399</v>
      </c>
    </row>
    <row r="216" spans="1:10" ht="17" thickBot="1" x14ac:dyDescent="0.25">
      <c r="A216" s="1" t="s">
        <v>905</v>
      </c>
    </row>
    <row r="217" spans="1:10" ht="17" thickBot="1" x14ac:dyDescent="0.25">
      <c r="A217" s="1" t="s">
        <v>897</v>
      </c>
      <c r="B217" s="109">
        <f>C48*5</f>
        <v>185</v>
      </c>
      <c r="D217" s="110" t="s">
        <v>906</v>
      </c>
    </row>
    <row r="218" spans="1:10" ht="17" thickBot="1" x14ac:dyDescent="0.25">
      <c r="A218" s="1" t="s">
        <v>900</v>
      </c>
      <c r="B218" s="109">
        <f>3*D199</f>
        <v>105</v>
      </c>
      <c r="D218" s="1" t="s">
        <v>902</v>
      </c>
    </row>
    <row r="219" spans="1:10" ht="17" thickBot="1" x14ac:dyDescent="0.25">
      <c r="A219" s="1" t="s">
        <v>903</v>
      </c>
      <c r="B219" s="307">
        <f>B217-B218</f>
        <v>80</v>
      </c>
      <c r="D219" s="1" t="s">
        <v>904</v>
      </c>
    </row>
    <row r="221" spans="1:10" x14ac:dyDescent="0.2">
      <c r="A221" s="308" t="s">
        <v>907</v>
      </c>
      <c r="B221" s="93"/>
      <c r="C221" s="93"/>
      <c r="D221" s="93"/>
      <c r="E221" s="93"/>
      <c r="F221" s="93"/>
      <c r="G221" s="93"/>
      <c r="H221" s="93"/>
    </row>
    <row r="222" spans="1:10" x14ac:dyDescent="0.2">
      <c r="A222" s="1" t="s">
        <v>2400</v>
      </c>
    </row>
    <row r="223" spans="1:10" x14ac:dyDescent="0.2">
      <c r="A223" s="1" t="s">
        <v>1878</v>
      </c>
    </row>
    <row r="224" spans="1:10" x14ac:dyDescent="0.2">
      <c r="A224" s="1" t="s">
        <v>2401</v>
      </c>
    </row>
    <row r="225" spans="1:7" x14ac:dyDescent="0.2">
      <c r="A225" s="1" t="s">
        <v>2402</v>
      </c>
    </row>
    <row r="226" spans="1:7" x14ac:dyDescent="0.2">
      <c r="A226" s="1" t="s">
        <v>2403</v>
      </c>
    </row>
    <row r="228" spans="1:7" x14ac:dyDescent="0.2">
      <c r="A228" s="1" t="s">
        <v>2404</v>
      </c>
    </row>
    <row r="229" spans="1:7" x14ac:dyDescent="0.2">
      <c r="A229" s="1" t="s">
        <v>2405</v>
      </c>
    </row>
    <row r="231" spans="1:7" x14ac:dyDescent="0.2">
      <c r="A231" s="1" t="s">
        <v>846</v>
      </c>
    </row>
    <row r="232" spans="1:7" x14ac:dyDescent="0.2">
      <c r="A232" s="1" t="s">
        <v>2406</v>
      </c>
    </row>
    <row r="233" spans="1:7" x14ac:dyDescent="0.2">
      <c r="A233" s="1" t="s">
        <v>2407</v>
      </c>
    </row>
    <row r="234" spans="1:7" x14ac:dyDescent="0.2">
      <c r="A234" s="1" t="s">
        <v>2408</v>
      </c>
      <c r="F234" s="1">
        <f>42/5</f>
        <v>8.4</v>
      </c>
      <c r="G234" s="1" t="s">
        <v>2409</v>
      </c>
    </row>
    <row r="235" spans="1:7" x14ac:dyDescent="0.2">
      <c r="A235" s="1" t="s">
        <v>2410</v>
      </c>
    </row>
    <row r="237" spans="1:7" x14ac:dyDescent="0.2">
      <c r="A237" s="1" t="s">
        <v>2411</v>
      </c>
    </row>
    <row r="238" spans="1:7" x14ac:dyDescent="0.2">
      <c r="A238" s="1" t="s">
        <v>2412</v>
      </c>
    </row>
    <row r="240" spans="1:7" x14ac:dyDescent="0.2">
      <c r="A240" s="1" t="s">
        <v>2413</v>
      </c>
    </row>
    <row r="241" spans="1:8" ht="17" thickBot="1" x14ac:dyDescent="0.25"/>
    <row r="242" spans="1:8" ht="17" thickBot="1" x14ac:dyDescent="0.25">
      <c r="A242" s="117" t="s">
        <v>908</v>
      </c>
      <c r="B242" s="118"/>
      <c r="C242" s="118"/>
      <c r="D242" s="118"/>
      <c r="E242" s="118"/>
      <c r="F242" s="118"/>
      <c r="G242" s="118"/>
      <c r="H242" s="119"/>
    </row>
    <row r="244" spans="1:8" x14ac:dyDescent="0.2">
      <c r="A244" s="1" t="s">
        <v>909</v>
      </c>
    </row>
    <row r="245" spans="1:8" x14ac:dyDescent="0.2">
      <c r="A245" s="1" t="s">
        <v>910</v>
      </c>
    </row>
    <row r="246" spans="1:8" x14ac:dyDescent="0.2">
      <c r="A246" s="1" t="s">
        <v>911</v>
      </c>
    </row>
    <row r="247" spans="1:8" x14ac:dyDescent="0.2">
      <c r="A247" s="1" t="s">
        <v>912</v>
      </c>
    </row>
    <row r="248" spans="1:8" x14ac:dyDescent="0.2">
      <c r="A248" s="1" t="s">
        <v>913</v>
      </c>
    </row>
    <row r="249" spans="1:8" x14ac:dyDescent="0.2">
      <c r="A249" s="1" t="s">
        <v>914</v>
      </c>
    </row>
    <row r="250" spans="1:8" x14ac:dyDescent="0.2">
      <c r="A250" s="4" t="s">
        <v>915</v>
      </c>
      <c r="B250" s="4"/>
      <c r="C250" s="4"/>
      <c r="D250" s="4"/>
      <c r="E250" s="4"/>
      <c r="F250" s="4"/>
      <c r="G250" s="4"/>
      <c r="H250" s="4"/>
    </row>
    <row r="251" spans="1:8" x14ac:dyDescent="0.2">
      <c r="A251" s="4" t="s">
        <v>916</v>
      </c>
      <c r="B251" s="4"/>
      <c r="C251" s="4"/>
      <c r="D251" s="4"/>
      <c r="E251" s="4"/>
      <c r="F251" s="4"/>
      <c r="G251" s="4"/>
      <c r="H251" s="4"/>
    </row>
    <row r="252" spans="1:8" x14ac:dyDescent="0.2">
      <c r="A252" s="4" t="s">
        <v>917</v>
      </c>
      <c r="B252" s="4"/>
      <c r="C252" s="4"/>
      <c r="D252" s="4"/>
      <c r="E252" s="4"/>
      <c r="F252" s="4"/>
      <c r="G252" s="4"/>
      <c r="H252" s="4"/>
    </row>
    <row r="254" spans="1:8" x14ac:dyDescent="0.2">
      <c r="A254" s="2" t="s">
        <v>918</v>
      </c>
      <c r="B254" s="2"/>
      <c r="C254" s="2"/>
      <c r="D254" s="2"/>
      <c r="E254" s="2"/>
      <c r="F254" s="2"/>
      <c r="G254" s="2"/>
      <c r="H254" s="2"/>
    </row>
    <row r="255" spans="1:8" x14ac:dyDescent="0.2">
      <c r="A255" s="1" t="s">
        <v>919</v>
      </c>
    </row>
    <row r="256" spans="1:8" x14ac:dyDescent="0.2">
      <c r="A256" s="1" t="s">
        <v>920</v>
      </c>
    </row>
    <row r="257" spans="1:3" x14ac:dyDescent="0.2">
      <c r="A257" s="1" t="s">
        <v>921</v>
      </c>
    </row>
    <row r="259" spans="1:3" ht="51" x14ac:dyDescent="0.2">
      <c r="A259" s="1" t="s">
        <v>922</v>
      </c>
      <c r="B259" s="97" t="s">
        <v>923</v>
      </c>
      <c r="C259" s="97" t="s">
        <v>924</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925</v>
      </c>
    </row>
    <row r="271" spans="1:3" x14ac:dyDescent="0.2">
      <c r="A271" s="1" t="s">
        <v>117</v>
      </c>
    </row>
    <row r="272" spans="1:3" x14ac:dyDescent="0.2">
      <c r="A272" s="1" t="s">
        <v>926</v>
      </c>
    </row>
    <row r="273" spans="1:8" x14ac:dyDescent="0.2">
      <c r="A273" s="1" t="s">
        <v>927</v>
      </c>
    </row>
    <row r="274" spans="1:8" x14ac:dyDescent="0.2">
      <c r="A274" s="1" t="s">
        <v>928</v>
      </c>
    </row>
    <row r="275" spans="1:8" x14ac:dyDescent="0.2">
      <c r="A275" s="1" t="s">
        <v>929</v>
      </c>
    </row>
    <row r="276" spans="1:8" x14ac:dyDescent="0.2">
      <c r="A276" s="1" t="s">
        <v>930</v>
      </c>
    </row>
    <row r="277" spans="1:8" x14ac:dyDescent="0.2">
      <c r="A277" s="1" t="s">
        <v>931</v>
      </c>
    </row>
    <row r="278" spans="1:8" x14ac:dyDescent="0.2">
      <c r="A278" s="1" t="s">
        <v>932</v>
      </c>
    </row>
    <row r="279" spans="1:8" x14ac:dyDescent="0.2">
      <c r="A279" s="1" t="s">
        <v>933</v>
      </c>
    </row>
    <row r="280" spans="1:8" x14ac:dyDescent="0.2">
      <c r="A280" s="1" t="s">
        <v>934</v>
      </c>
    </row>
    <row r="281" spans="1:8" x14ac:dyDescent="0.2">
      <c r="A281" s="1" t="s">
        <v>935</v>
      </c>
    </row>
    <row r="282" spans="1:8" x14ac:dyDescent="0.2">
      <c r="A282" s="1" t="s">
        <v>936</v>
      </c>
    </row>
    <row r="284" spans="1:8" x14ac:dyDescent="0.2">
      <c r="A284" s="4" t="s">
        <v>353</v>
      </c>
    </row>
    <row r="285" spans="1:8" ht="17" thickBot="1" x14ac:dyDescent="0.25"/>
    <row r="286" spans="1:8" x14ac:dyDescent="0.2">
      <c r="A286" s="5" t="s">
        <v>926</v>
      </c>
      <c r="B286" s="6"/>
      <c r="C286" s="6"/>
      <c r="D286" s="6"/>
      <c r="E286" s="6"/>
      <c r="F286" s="6"/>
      <c r="G286" s="6"/>
      <c r="H286" s="7"/>
    </row>
    <row r="287" spans="1:8" ht="17" thickBot="1" x14ac:dyDescent="0.25">
      <c r="A287" s="10" t="s">
        <v>937</v>
      </c>
      <c r="B287" s="11"/>
      <c r="C287" s="11"/>
      <c r="D287" s="11"/>
      <c r="E287" s="11"/>
      <c r="F287" s="11"/>
      <c r="G287" s="11"/>
      <c r="H287" s="13"/>
    </row>
    <row r="289" spans="1:8" x14ac:dyDescent="0.2">
      <c r="A289" s="93" t="s">
        <v>938</v>
      </c>
      <c r="B289" s="93"/>
      <c r="C289" s="93"/>
      <c r="D289" s="93"/>
      <c r="E289" s="93"/>
      <c r="F289" s="93"/>
      <c r="G289" s="93"/>
      <c r="H289" s="93"/>
    </row>
    <row r="291" spans="1:8" x14ac:dyDescent="0.2">
      <c r="A291" s="1" t="s">
        <v>939</v>
      </c>
    </row>
    <row r="292" spans="1:8" x14ac:dyDescent="0.2">
      <c r="A292" s="1" t="s">
        <v>940</v>
      </c>
    </row>
    <row r="293" spans="1:8" x14ac:dyDescent="0.2">
      <c r="A293" s="1" t="s">
        <v>941</v>
      </c>
    </row>
    <row r="295" spans="1:8" x14ac:dyDescent="0.2">
      <c r="A295" s="1" t="s">
        <v>942</v>
      </c>
    </row>
    <row r="296" spans="1:8" x14ac:dyDescent="0.2">
      <c r="A296" s="1" t="s">
        <v>943</v>
      </c>
    </row>
    <row r="298" spans="1:8" x14ac:dyDescent="0.2">
      <c r="A298" s="15"/>
      <c r="B298" s="360" t="s">
        <v>944</v>
      </c>
      <c r="C298" s="360"/>
      <c r="D298" s="360" t="s">
        <v>945</v>
      </c>
      <c r="E298" s="360"/>
    </row>
    <row r="299" spans="1:8" ht="51" x14ac:dyDescent="0.2">
      <c r="A299" s="15" t="s">
        <v>922</v>
      </c>
      <c r="B299" s="20" t="s">
        <v>946</v>
      </c>
      <c r="C299" s="123" t="s">
        <v>947</v>
      </c>
      <c r="D299" s="20" t="s">
        <v>948</v>
      </c>
      <c r="E299" s="123" t="s">
        <v>949</v>
      </c>
    </row>
    <row r="300" spans="1:8" x14ac:dyDescent="0.2">
      <c r="A300" s="15">
        <v>0</v>
      </c>
      <c r="B300" s="15">
        <v>0</v>
      </c>
      <c r="C300" s="124"/>
      <c r="D300" s="15">
        <v>0</v>
      </c>
      <c r="E300" s="124"/>
    </row>
    <row r="301" spans="1:8" x14ac:dyDescent="0.2">
      <c r="A301" s="361">
        <v>1</v>
      </c>
      <c r="B301" s="361">
        <v>90</v>
      </c>
      <c r="C301" s="125">
        <f>B301-B300</f>
        <v>90</v>
      </c>
      <c r="D301" s="361">
        <v>80</v>
      </c>
      <c r="E301" s="125">
        <f>D301-D300</f>
        <v>80</v>
      </c>
    </row>
    <row r="302" spans="1:8" x14ac:dyDescent="0.2">
      <c r="A302" s="362"/>
      <c r="B302" s="362"/>
      <c r="C302" s="125" t="s">
        <v>950</v>
      </c>
      <c r="D302" s="362"/>
      <c r="E302" s="125" t="s">
        <v>950</v>
      </c>
    </row>
    <row r="303" spans="1:8" x14ac:dyDescent="0.2">
      <c r="A303" s="15">
        <v>2</v>
      </c>
      <c r="B303" s="15">
        <v>155</v>
      </c>
      <c r="C303" s="124">
        <f>B303-B301</f>
        <v>65</v>
      </c>
      <c r="D303" s="363">
        <v>150</v>
      </c>
      <c r="E303" s="124">
        <f>D303-D301</f>
        <v>70</v>
      </c>
    </row>
    <row r="304" spans="1:8" x14ac:dyDescent="0.2">
      <c r="A304" s="15"/>
      <c r="B304" s="15"/>
      <c r="C304" s="124" t="s">
        <v>951</v>
      </c>
      <c r="D304" s="364"/>
      <c r="E304" s="124" t="s">
        <v>950</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952</v>
      </c>
    </row>
    <row r="312" spans="1:8" x14ac:dyDescent="0.2">
      <c r="A312" s="1" t="s">
        <v>953</v>
      </c>
      <c r="B312" s="126">
        <f>10*C301+6*C303</f>
        <v>1290</v>
      </c>
      <c r="E312" s="1" t="s">
        <v>954</v>
      </c>
      <c r="F312" s="1" t="s">
        <v>955</v>
      </c>
    </row>
    <row r="313" spans="1:8" x14ac:dyDescent="0.2">
      <c r="A313" s="1" t="s">
        <v>223</v>
      </c>
      <c r="B313" s="126">
        <f>10*E301+10*E303</f>
        <v>1500</v>
      </c>
      <c r="E313" s="1" t="s">
        <v>956</v>
      </c>
    </row>
    <row r="314" spans="1:8" x14ac:dyDescent="0.2">
      <c r="A314" s="1" t="s">
        <v>230</v>
      </c>
      <c r="B314" s="127">
        <f>SUM(B312:B313)</f>
        <v>2790</v>
      </c>
      <c r="C314" s="1" t="s">
        <v>957</v>
      </c>
    </row>
    <row r="315" spans="1:8" ht="17" thickBot="1" x14ac:dyDescent="0.25"/>
    <row r="316" spans="1:8" x14ac:dyDescent="0.2">
      <c r="A316" s="5" t="s">
        <v>930</v>
      </c>
      <c r="B316" s="6"/>
      <c r="C316" s="6"/>
      <c r="D316" s="6"/>
      <c r="E316" s="6"/>
      <c r="F316" s="6"/>
      <c r="G316" s="6"/>
      <c r="H316" s="7"/>
    </row>
    <row r="317" spans="1:8" ht="17" thickBot="1" x14ac:dyDescent="0.25">
      <c r="A317" s="10" t="s">
        <v>931</v>
      </c>
      <c r="B317" s="11"/>
      <c r="C317" s="11"/>
      <c r="D317" s="11"/>
      <c r="E317" s="11"/>
      <c r="F317" s="11"/>
      <c r="G317" s="11"/>
      <c r="H317" s="13"/>
    </row>
    <row r="319" spans="1:8" x14ac:dyDescent="0.2">
      <c r="A319" s="1" t="s">
        <v>958</v>
      </c>
    </row>
    <row r="320" spans="1:8" ht="17" thickBot="1" x14ac:dyDescent="0.25"/>
    <row r="321" spans="1:8" ht="17" thickBot="1" x14ac:dyDescent="0.25">
      <c r="A321" s="73" t="s">
        <v>932</v>
      </c>
      <c r="B321" s="51"/>
      <c r="C321" s="51"/>
      <c r="D321" s="51"/>
      <c r="E321" s="51"/>
      <c r="F321" s="51"/>
      <c r="G321" s="51"/>
      <c r="H321" s="52"/>
    </row>
    <row r="323" spans="1:8" x14ac:dyDescent="0.2">
      <c r="A323" s="15"/>
      <c r="B323" s="360" t="s">
        <v>944</v>
      </c>
      <c r="C323" s="360"/>
      <c r="D323" s="360" t="s">
        <v>945</v>
      </c>
      <c r="E323" s="360"/>
    </row>
    <row r="324" spans="1:8" ht="51" x14ac:dyDescent="0.2">
      <c r="A324" s="15" t="s">
        <v>922</v>
      </c>
      <c r="B324" s="20" t="s">
        <v>946</v>
      </c>
      <c r="C324" s="20" t="s">
        <v>947</v>
      </c>
      <c r="D324" s="20" t="s">
        <v>948</v>
      </c>
      <c r="E324" s="20" t="s">
        <v>949</v>
      </c>
    </row>
    <row r="325" spans="1:8" x14ac:dyDescent="0.2">
      <c r="A325" s="15">
        <v>0</v>
      </c>
      <c r="B325" s="15">
        <v>0</v>
      </c>
      <c r="C325" s="15"/>
      <c r="D325" s="15">
        <v>0</v>
      </c>
      <c r="E325" s="15"/>
    </row>
    <row r="326" spans="1:8" x14ac:dyDescent="0.2">
      <c r="A326" s="363">
        <v>1</v>
      </c>
      <c r="B326" s="363">
        <v>90</v>
      </c>
      <c r="C326" s="128">
        <f>B326-B325</f>
        <v>90</v>
      </c>
      <c r="D326" s="363">
        <v>80</v>
      </c>
      <c r="E326" s="128">
        <f>D326-D325</f>
        <v>80</v>
      </c>
    </row>
    <row r="327" spans="1:8" x14ac:dyDescent="0.2">
      <c r="A327" s="364"/>
      <c r="B327" s="364"/>
      <c r="C327" s="128" t="s">
        <v>950</v>
      </c>
      <c r="D327" s="364"/>
      <c r="E327" s="128" t="s">
        <v>950</v>
      </c>
    </row>
    <row r="328" spans="1:8" x14ac:dyDescent="0.2">
      <c r="A328" s="363">
        <v>2</v>
      </c>
      <c r="B328" s="363">
        <v>155</v>
      </c>
      <c r="C328" s="15">
        <f>B328-B326</f>
        <v>65</v>
      </c>
      <c r="D328" s="363">
        <v>150</v>
      </c>
      <c r="E328" s="15">
        <f>D328-D326</f>
        <v>70</v>
      </c>
    </row>
    <row r="329" spans="1:8" x14ac:dyDescent="0.2">
      <c r="A329" s="364"/>
      <c r="B329" s="364"/>
      <c r="C329" s="15" t="s">
        <v>950</v>
      </c>
      <c r="D329" s="364"/>
      <c r="E329" s="15" t="s">
        <v>950</v>
      </c>
    </row>
    <row r="330" spans="1:8" x14ac:dyDescent="0.2">
      <c r="A330" s="363">
        <v>3</v>
      </c>
      <c r="B330" s="363">
        <v>205</v>
      </c>
      <c r="C330" s="15">
        <f>B330-B328</f>
        <v>50</v>
      </c>
      <c r="D330" s="363">
        <v>210</v>
      </c>
      <c r="E330" s="15">
        <f>D330-D328</f>
        <v>60</v>
      </c>
    </row>
    <row r="331" spans="1:8" x14ac:dyDescent="0.2">
      <c r="A331" s="364"/>
      <c r="B331" s="364"/>
      <c r="C331" s="15" t="s">
        <v>951</v>
      </c>
      <c r="D331" s="364"/>
      <c r="E331" s="15" t="s">
        <v>950</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952</v>
      </c>
    </row>
    <row r="338" spans="1:8" x14ac:dyDescent="0.2">
      <c r="A338" s="1" t="s">
        <v>953</v>
      </c>
      <c r="B338" s="115">
        <f>10*C326+10*C328+6*C330</f>
        <v>1850</v>
      </c>
      <c r="E338" s="1" t="s">
        <v>959</v>
      </c>
      <c r="G338" s="1">
        <f>C330</f>
        <v>50</v>
      </c>
    </row>
    <row r="339" spans="1:8" x14ac:dyDescent="0.2">
      <c r="A339" s="1" t="s">
        <v>960</v>
      </c>
      <c r="B339" s="115">
        <f>10*E326+10*E328+10*E330</f>
        <v>2100</v>
      </c>
    </row>
    <row r="340" spans="1:8" x14ac:dyDescent="0.2">
      <c r="B340" s="116">
        <f>SUM(B338:B339)</f>
        <v>3950</v>
      </c>
    </row>
    <row r="341" spans="1:8" ht="17" thickBot="1" x14ac:dyDescent="0.25"/>
    <row r="342" spans="1:8" x14ac:dyDescent="0.2">
      <c r="A342" s="5" t="s">
        <v>933</v>
      </c>
      <c r="B342" s="6"/>
      <c r="C342" s="6"/>
      <c r="D342" s="6"/>
      <c r="E342" s="6"/>
      <c r="F342" s="6"/>
      <c r="G342" s="6"/>
      <c r="H342" s="7"/>
    </row>
    <row r="343" spans="1:8" x14ac:dyDescent="0.2">
      <c r="A343" s="8" t="s">
        <v>934</v>
      </c>
      <c r="H343" s="9"/>
    </row>
    <row r="344" spans="1:8" x14ac:dyDescent="0.2">
      <c r="A344" s="8" t="s">
        <v>935</v>
      </c>
      <c r="H344" s="9"/>
    </row>
    <row r="345" spans="1:8" ht="17" thickBot="1" x14ac:dyDescent="0.25">
      <c r="A345" s="10" t="s">
        <v>936</v>
      </c>
      <c r="B345" s="11"/>
      <c r="C345" s="11"/>
      <c r="D345" s="11"/>
      <c r="E345" s="11"/>
      <c r="F345" s="11"/>
      <c r="G345" s="11"/>
      <c r="H345" s="13"/>
    </row>
    <row r="347" spans="1:8" x14ac:dyDescent="0.2">
      <c r="A347" s="1" t="s">
        <v>961</v>
      </c>
      <c r="C347" s="115">
        <f>B340</f>
        <v>3950</v>
      </c>
    </row>
    <row r="349" spans="1:8" x14ac:dyDescent="0.2">
      <c r="A349" s="1" t="s">
        <v>962</v>
      </c>
    </row>
    <row r="351" spans="1:8" x14ac:dyDescent="0.2">
      <c r="A351" s="15"/>
      <c r="B351" s="360" t="s">
        <v>944</v>
      </c>
      <c r="C351" s="360"/>
      <c r="D351" s="360" t="s">
        <v>945</v>
      </c>
      <c r="E351" s="360"/>
    </row>
    <row r="352" spans="1:8" ht="51" x14ac:dyDescent="0.2">
      <c r="A352" s="15" t="s">
        <v>922</v>
      </c>
      <c r="B352" s="20" t="s">
        <v>946</v>
      </c>
      <c r="C352" s="20" t="s">
        <v>947</v>
      </c>
      <c r="D352" s="20" t="s">
        <v>948</v>
      </c>
      <c r="E352" s="20" t="s">
        <v>949</v>
      </c>
    </row>
    <row r="353" spans="1:5" x14ac:dyDescent="0.2">
      <c r="A353" s="15">
        <v>0</v>
      </c>
      <c r="B353" s="15">
        <v>0</v>
      </c>
      <c r="C353" s="15"/>
      <c r="D353" s="15">
        <v>0</v>
      </c>
      <c r="E353" s="15"/>
    </row>
    <row r="354" spans="1:5" x14ac:dyDescent="0.2">
      <c r="A354" s="363">
        <v>1</v>
      </c>
      <c r="B354" s="363">
        <v>90</v>
      </c>
      <c r="C354" s="128">
        <f>B354-B353</f>
        <v>90</v>
      </c>
      <c r="D354" s="363">
        <v>80</v>
      </c>
      <c r="E354" s="128">
        <f>D354-D353</f>
        <v>80</v>
      </c>
    </row>
    <row r="355" spans="1:5" x14ac:dyDescent="0.2">
      <c r="A355" s="364"/>
      <c r="B355" s="364"/>
      <c r="C355" s="128" t="s">
        <v>963</v>
      </c>
      <c r="D355" s="364"/>
      <c r="E355" s="128" t="s">
        <v>950</v>
      </c>
    </row>
    <row r="356" spans="1:5" x14ac:dyDescent="0.2">
      <c r="A356" s="363">
        <v>2</v>
      </c>
      <c r="B356" s="363">
        <v>155</v>
      </c>
      <c r="C356" s="15">
        <f>B356-B354</f>
        <v>65</v>
      </c>
      <c r="D356" s="363">
        <v>150</v>
      </c>
      <c r="E356" s="15">
        <f>D356-D354</f>
        <v>70</v>
      </c>
    </row>
    <row r="357" spans="1:5" x14ac:dyDescent="0.2">
      <c r="A357" s="364"/>
      <c r="B357" s="364"/>
      <c r="C357" s="15" t="s">
        <v>963</v>
      </c>
      <c r="D357" s="364"/>
      <c r="E357" s="15" t="s">
        <v>950</v>
      </c>
    </row>
    <row r="358" spans="1:5" x14ac:dyDescent="0.2">
      <c r="A358" s="363">
        <v>3</v>
      </c>
      <c r="B358" s="363">
        <v>205</v>
      </c>
      <c r="C358" s="15">
        <f>B358-B356</f>
        <v>50</v>
      </c>
      <c r="D358" s="363">
        <v>210</v>
      </c>
      <c r="E358" s="15">
        <f>D358-D356</f>
        <v>60</v>
      </c>
    </row>
    <row r="359" spans="1:5" x14ac:dyDescent="0.2">
      <c r="A359" s="364"/>
      <c r="B359" s="364"/>
      <c r="C359" s="15" t="s">
        <v>964</v>
      </c>
      <c r="D359" s="364"/>
      <c r="E359" s="15" t="s">
        <v>950</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965</v>
      </c>
    </row>
    <row r="366" spans="1:5" x14ac:dyDescent="0.2">
      <c r="A366" s="1" t="s">
        <v>953</v>
      </c>
      <c r="B366" s="115">
        <f>11*C354+11*C356+4*C358</f>
        <v>1905</v>
      </c>
    </row>
    <row r="367" spans="1:5" x14ac:dyDescent="0.2">
      <c r="A367" s="1" t="s">
        <v>960</v>
      </c>
      <c r="B367" s="115">
        <f>10*E354+10*E356+10*E358</f>
        <v>2100</v>
      </c>
    </row>
    <row r="368" spans="1:5" x14ac:dyDescent="0.2">
      <c r="B368" s="116">
        <f>SUM(B366:B367)</f>
        <v>4005</v>
      </c>
    </row>
    <row r="370" spans="1:8" x14ac:dyDescent="0.2">
      <c r="A370" s="1" t="s">
        <v>966</v>
      </c>
      <c r="E370" s="115">
        <f>B368</f>
        <v>4005</v>
      </c>
    </row>
    <row r="371" spans="1:8" x14ac:dyDescent="0.2">
      <c r="A371" s="1" t="s">
        <v>967</v>
      </c>
      <c r="E371" s="115">
        <v>3950</v>
      </c>
      <c r="F371" s="1" t="s">
        <v>968</v>
      </c>
    </row>
    <row r="372" spans="1:8" x14ac:dyDescent="0.2">
      <c r="A372" s="1" t="s">
        <v>969</v>
      </c>
      <c r="E372" s="129">
        <f>E370-E371</f>
        <v>55</v>
      </c>
    </row>
    <row r="374" spans="1:8" x14ac:dyDescent="0.2">
      <c r="A374" s="4" t="s">
        <v>970</v>
      </c>
    </row>
    <row r="376" spans="1:8" x14ac:dyDescent="0.2">
      <c r="A376" s="2" t="s">
        <v>971</v>
      </c>
      <c r="B376" s="2"/>
      <c r="C376" s="2"/>
      <c r="D376" s="2"/>
      <c r="E376" s="2"/>
      <c r="F376" s="2"/>
      <c r="G376" s="2"/>
      <c r="H376" s="2"/>
    </row>
    <row r="377" spans="1:8" x14ac:dyDescent="0.2">
      <c r="A377" s="1" t="s">
        <v>972</v>
      </c>
    </row>
    <row r="378" spans="1:8" x14ac:dyDescent="0.2">
      <c r="A378" s="1" t="s">
        <v>973</v>
      </c>
    </row>
    <row r="379" spans="1:8" x14ac:dyDescent="0.2">
      <c r="A379" s="1" t="s">
        <v>974</v>
      </c>
    </row>
    <row r="380" spans="1:8" x14ac:dyDescent="0.2">
      <c r="A380" s="1" t="s">
        <v>975</v>
      </c>
    </row>
    <row r="382" spans="1:8" ht="34" x14ac:dyDescent="0.2">
      <c r="A382" s="1" t="s">
        <v>922</v>
      </c>
      <c r="B382" s="97" t="s">
        <v>976</v>
      </c>
      <c r="C382" s="97" t="s">
        <v>977</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117</v>
      </c>
    </row>
    <row r="389" spans="1:8" x14ac:dyDescent="0.2">
      <c r="A389" s="1" t="s">
        <v>978</v>
      </c>
    </row>
    <row r="390" spans="1:8" x14ac:dyDescent="0.2">
      <c r="A390" s="1" t="s">
        <v>979</v>
      </c>
    </row>
    <row r="391" spans="1:8" x14ac:dyDescent="0.2">
      <c r="A391" s="1" t="s">
        <v>980</v>
      </c>
    </row>
    <row r="392" spans="1:8" x14ac:dyDescent="0.2">
      <c r="A392" s="1" t="s">
        <v>981</v>
      </c>
    </row>
    <row r="393" spans="1:8" x14ac:dyDescent="0.2">
      <c r="A393" s="1" t="s">
        <v>982</v>
      </c>
    </row>
    <row r="395" spans="1:8" x14ac:dyDescent="0.2">
      <c r="A395" s="4" t="s">
        <v>353</v>
      </c>
    </row>
    <row r="396" spans="1:8" ht="17" thickBot="1" x14ac:dyDescent="0.25"/>
    <row r="397" spans="1:8" ht="17" thickBot="1" x14ac:dyDescent="0.25">
      <c r="A397" s="73" t="s">
        <v>978</v>
      </c>
      <c r="B397" s="51"/>
      <c r="C397" s="51"/>
      <c r="D397" s="51"/>
      <c r="E397" s="51"/>
      <c r="F397" s="51"/>
      <c r="G397" s="51"/>
      <c r="H397" s="52"/>
    </row>
    <row r="399" spans="1:8" x14ac:dyDescent="0.2">
      <c r="A399" s="1" t="s">
        <v>983</v>
      </c>
    </row>
    <row r="400" spans="1:8" x14ac:dyDescent="0.2">
      <c r="A400" s="1" t="s">
        <v>984</v>
      </c>
    </row>
    <row r="401" spans="1:7" x14ac:dyDescent="0.2">
      <c r="A401" s="1" t="s">
        <v>985</v>
      </c>
    </row>
    <row r="402" spans="1:7" x14ac:dyDescent="0.2">
      <c r="A402" s="1" t="s">
        <v>986</v>
      </c>
    </row>
    <row r="403" spans="1:7" x14ac:dyDescent="0.2">
      <c r="A403" s="1" t="s">
        <v>987</v>
      </c>
    </row>
    <row r="404" spans="1:7" x14ac:dyDescent="0.2">
      <c r="A404" s="1" t="s">
        <v>988</v>
      </c>
    </row>
    <row r="406" spans="1:7" ht="31" customHeight="1" x14ac:dyDescent="0.2">
      <c r="A406" s="87"/>
      <c r="B406" s="359" t="s">
        <v>989</v>
      </c>
      <c r="C406" s="360"/>
      <c r="D406" s="360"/>
      <c r="E406" s="359" t="s">
        <v>990</v>
      </c>
      <c r="F406" s="360"/>
      <c r="G406" s="360"/>
    </row>
    <row r="407" spans="1:7" s="110" customFormat="1" ht="67" customHeight="1" x14ac:dyDescent="0.2">
      <c r="A407" s="130" t="s">
        <v>922</v>
      </c>
      <c r="B407" s="123" t="s">
        <v>991</v>
      </c>
      <c r="C407" s="131" t="s">
        <v>992</v>
      </c>
      <c r="D407" s="131" t="s">
        <v>993</v>
      </c>
      <c r="E407" s="123" t="s">
        <v>994</v>
      </c>
      <c r="F407" s="131" t="s">
        <v>995</v>
      </c>
      <c r="G407" s="131" t="s">
        <v>996</v>
      </c>
    </row>
    <row r="408" spans="1:7" s="110" customFormat="1" x14ac:dyDescent="0.2">
      <c r="A408" s="367">
        <v>1</v>
      </c>
      <c r="B408" s="367">
        <v>10</v>
      </c>
      <c r="C408" s="367">
        <f>B408</f>
        <v>10</v>
      </c>
      <c r="D408" s="132">
        <f>C408*2</f>
        <v>20</v>
      </c>
      <c r="E408" s="367">
        <v>8</v>
      </c>
      <c r="F408" s="367">
        <f>E408</f>
        <v>8</v>
      </c>
      <c r="G408" s="132">
        <f>F408*3</f>
        <v>24</v>
      </c>
    </row>
    <row r="409" spans="1:7" s="110" customFormat="1" x14ac:dyDescent="0.2">
      <c r="A409" s="368"/>
      <c r="B409" s="368"/>
      <c r="C409" s="368"/>
      <c r="D409" s="132" t="s">
        <v>997</v>
      </c>
      <c r="E409" s="368"/>
      <c r="F409" s="368"/>
      <c r="G409" s="132" t="s">
        <v>997</v>
      </c>
    </row>
    <row r="410" spans="1:7" s="110" customFormat="1" x14ac:dyDescent="0.2">
      <c r="A410" s="367">
        <v>2</v>
      </c>
      <c r="B410" s="367">
        <v>19</v>
      </c>
      <c r="C410" s="367">
        <f>B410-B408</f>
        <v>9</v>
      </c>
      <c r="D410" s="132">
        <f t="shared" ref="D410:D414" si="44">C410*2</f>
        <v>18</v>
      </c>
      <c r="E410" s="367">
        <v>12</v>
      </c>
      <c r="F410" s="367">
        <f>E410-E408</f>
        <v>4</v>
      </c>
      <c r="G410" s="132">
        <f t="shared" ref="G410:G414" si="45">F410*3</f>
        <v>12</v>
      </c>
    </row>
    <row r="411" spans="1:7" s="110" customFormat="1" x14ac:dyDescent="0.2">
      <c r="A411" s="368"/>
      <c r="B411" s="368"/>
      <c r="C411" s="368"/>
      <c r="D411" s="132" t="s">
        <v>997</v>
      </c>
      <c r="E411" s="368"/>
      <c r="F411" s="368"/>
      <c r="G411" s="132" t="s">
        <v>997</v>
      </c>
    </row>
    <row r="412" spans="1:7" s="110" customFormat="1" x14ac:dyDescent="0.2">
      <c r="A412" s="367">
        <v>3</v>
      </c>
      <c r="B412" s="367">
        <v>25</v>
      </c>
      <c r="C412" s="367">
        <f>B412-B410</f>
        <v>6</v>
      </c>
      <c r="D412" s="132">
        <f t="shared" si="44"/>
        <v>12</v>
      </c>
      <c r="E412" s="124">
        <v>15</v>
      </c>
      <c r="F412" s="124">
        <f>E412-E410</f>
        <v>3</v>
      </c>
      <c r="G412" s="124">
        <f t="shared" si="45"/>
        <v>9</v>
      </c>
    </row>
    <row r="413" spans="1:7" s="110" customFormat="1" x14ac:dyDescent="0.2">
      <c r="A413" s="368"/>
      <c r="B413" s="368"/>
      <c r="C413" s="368"/>
      <c r="D413" s="132" t="s">
        <v>997</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998</v>
      </c>
    </row>
    <row r="417" spans="1:8" x14ac:dyDescent="0.2">
      <c r="D417" s="3">
        <f>24+12+20+18+12</f>
        <v>86</v>
      </c>
      <c r="G417" s="1" t="s">
        <v>999</v>
      </c>
    </row>
    <row r="418" spans="1:8" ht="17" thickBot="1" x14ac:dyDescent="0.25"/>
    <row r="419" spans="1:8" ht="17" thickBot="1" x14ac:dyDescent="0.25">
      <c r="A419" s="73" t="s">
        <v>1000</v>
      </c>
      <c r="B419" s="51"/>
      <c r="C419" s="51"/>
      <c r="D419" s="51"/>
      <c r="E419" s="51"/>
      <c r="F419" s="51"/>
      <c r="G419" s="51"/>
      <c r="H419" s="52"/>
    </row>
    <row r="421" spans="1:8" x14ac:dyDescent="0.2">
      <c r="A421" s="1" t="s">
        <v>1001</v>
      </c>
    </row>
    <row r="422" spans="1:8" ht="17" thickBot="1" x14ac:dyDescent="0.25"/>
    <row r="423" spans="1:8" ht="17" thickBot="1" x14ac:dyDescent="0.25">
      <c r="A423" s="73" t="s">
        <v>980</v>
      </c>
      <c r="B423" s="51"/>
      <c r="C423" s="51"/>
      <c r="D423" s="51"/>
      <c r="E423" s="51"/>
      <c r="F423" s="51"/>
      <c r="G423" s="51"/>
      <c r="H423" s="52"/>
    </row>
    <row r="425" spans="1:8" x14ac:dyDescent="0.2">
      <c r="A425" s="87"/>
      <c r="B425" s="360" t="s">
        <v>1002</v>
      </c>
      <c r="C425" s="360"/>
      <c r="D425" s="360"/>
      <c r="E425" s="360" t="s">
        <v>1003</v>
      </c>
      <c r="F425" s="360"/>
      <c r="G425" s="360"/>
    </row>
    <row r="426" spans="1:8" ht="68" x14ac:dyDescent="0.2">
      <c r="A426" s="15" t="s">
        <v>922</v>
      </c>
      <c r="B426" s="20" t="s">
        <v>991</v>
      </c>
      <c r="C426" s="134" t="s">
        <v>992</v>
      </c>
      <c r="D426" s="134" t="s">
        <v>993</v>
      </c>
      <c r="E426" s="20" t="s">
        <v>994</v>
      </c>
      <c r="F426" s="134" t="s">
        <v>995</v>
      </c>
      <c r="G426" s="134" t="s">
        <v>996</v>
      </c>
    </row>
    <row r="427" spans="1:8" x14ac:dyDescent="0.2">
      <c r="A427" s="363">
        <v>1</v>
      </c>
      <c r="B427" s="363">
        <v>10</v>
      </c>
      <c r="C427" s="363">
        <f>B427</f>
        <v>10</v>
      </c>
      <c r="D427" s="15">
        <f>C427*2</f>
        <v>20</v>
      </c>
      <c r="E427" s="363">
        <v>8</v>
      </c>
      <c r="F427" s="363">
        <f>E427</f>
        <v>8</v>
      </c>
      <c r="G427" s="15">
        <f>F427*3</f>
        <v>24</v>
      </c>
    </row>
    <row r="428" spans="1:8" x14ac:dyDescent="0.2">
      <c r="A428" s="364"/>
      <c r="B428" s="364"/>
      <c r="C428" s="364"/>
      <c r="D428" s="15" t="s">
        <v>997</v>
      </c>
      <c r="E428" s="364"/>
      <c r="F428" s="364"/>
      <c r="G428" s="15" t="s">
        <v>1004</v>
      </c>
    </row>
    <row r="429" spans="1:8" x14ac:dyDescent="0.2">
      <c r="A429" s="363">
        <v>2</v>
      </c>
      <c r="B429" s="363">
        <v>19</v>
      </c>
      <c r="C429" s="363">
        <f>B429-B427</f>
        <v>9</v>
      </c>
      <c r="D429" s="15">
        <f t="shared" ref="D429:D432" si="48">C429*2</f>
        <v>18</v>
      </c>
      <c r="E429" s="365">
        <v>12</v>
      </c>
      <c r="F429" s="363">
        <f>E429-E427</f>
        <v>4</v>
      </c>
      <c r="G429" s="15">
        <f t="shared" ref="G429:G432" si="49">F429*3</f>
        <v>12</v>
      </c>
    </row>
    <row r="430" spans="1:8" x14ac:dyDescent="0.2">
      <c r="A430" s="364"/>
      <c r="B430" s="364"/>
      <c r="C430" s="364"/>
      <c r="D430" s="15" t="s">
        <v>997</v>
      </c>
      <c r="E430" s="366"/>
      <c r="F430" s="364"/>
      <c r="G430" s="15" t="s">
        <v>997</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1005</v>
      </c>
      <c r="D434" s="103">
        <f>1*D408+1*D410+1*D412+1*G410+1*G408</f>
        <v>86</v>
      </c>
    </row>
    <row r="435" spans="1:8" x14ac:dyDescent="0.2">
      <c r="A435" s="1" t="s">
        <v>1006</v>
      </c>
      <c r="D435" s="103">
        <f>1*D427+1*D429+2*G427+1*G429</f>
        <v>98</v>
      </c>
      <c r="E435" s="110"/>
      <c r="F435" s="110"/>
      <c r="G435" s="110"/>
      <c r="H435" s="110" t="s">
        <v>1007</v>
      </c>
    </row>
    <row r="436" spans="1:8" x14ac:dyDescent="0.2">
      <c r="A436" s="1" t="s">
        <v>1008</v>
      </c>
      <c r="D436" s="133">
        <f>D435-D434</f>
        <v>12</v>
      </c>
      <c r="E436" s="94" t="s">
        <v>1009</v>
      </c>
      <c r="H436" s="1" t="s">
        <v>1009</v>
      </c>
    </row>
    <row r="437" spans="1:8" ht="17" thickBot="1" x14ac:dyDescent="0.25"/>
    <row r="438" spans="1:8" x14ac:dyDescent="0.2">
      <c r="A438" s="5" t="s">
        <v>981</v>
      </c>
      <c r="B438" s="6"/>
      <c r="C438" s="6"/>
      <c r="D438" s="6"/>
      <c r="E438" s="6"/>
      <c r="F438" s="6"/>
      <c r="G438" s="6"/>
      <c r="H438" s="7"/>
    </row>
    <row r="439" spans="1:8" ht="17" thickBot="1" x14ac:dyDescent="0.25">
      <c r="A439" s="10" t="s">
        <v>982</v>
      </c>
      <c r="B439" s="11"/>
      <c r="C439" s="11"/>
      <c r="D439" s="11"/>
      <c r="E439" s="11"/>
      <c r="F439" s="11"/>
      <c r="G439" s="11"/>
      <c r="H439" s="13"/>
    </row>
    <row r="441" spans="1:8" x14ac:dyDescent="0.2">
      <c r="A441" s="1" t="s">
        <v>1010</v>
      </c>
    </row>
    <row r="442" spans="1:8" x14ac:dyDescent="0.2">
      <c r="A442" s="1" t="s">
        <v>1011</v>
      </c>
    </row>
    <row r="444" spans="1:8" x14ac:dyDescent="0.2">
      <c r="A444" s="87"/>
      <c r="B444" s="360" t="s">
        <v>1002</v>
      </c>
      <c r="C444" s="360"/>
      <c r="D444" s="360"/>
      <c r="E444" s="360" t="s">
        <v>1003</v>
      </c>
      <c r="F444" s="360"/>
      <c r="G444" s="360"/>
    </row>
    <row r="445" spans="1:8" ht="68" x14ac:dyDescent="0.2">
      <c r="A445" s="87" t="s">
        <v>922</v>
      </c>
      <c r="B445" s="120" t="s">
        <v>991</v>
      </c>
      <c r="C445" s="121" t="s">
        <v>992</v>
      </c>
      <c r="D445" s="121" t="s">
        <v>993</v>
      </c>
      <c r="E445" s="120" t="s">
        <v>994</v>
      </c>
      <c r="F445" s="121" t="s">
        <v>995</v>
      </c>
      <c r="G445" s="121" t="s">
        <v>996</v>
      </c>
    </row>
    <row r="446" spans="1:8" x14ac:dyDescent="0.2">
      <c r="A446" s="365">
        <v>1</v>
      </c>
      <c r="B446" s="365">
        <v>10</v>
      </c>
      <c r="C446" s="365">
        <f>B446</f>
        <v>10</v>
      </c>
      <c r="D446" s="15">
        <f>C446*2</f>
        <v>20</v>
      </c>
      <c r="E446" s="365">
        <v>8</v>
      </c>
      <c r="F446" s="365">
        <f>E446</f>
        <v>8</v>
      </c>
      <c r="G446" s="15">
        <f>F446*3</f>
        <v>24</v>
      </c>
    </row>
    <row r="447" spans="1:8" x14ac:dyDescent="0.2">
      <c r="A447" s="366"/>
      <c r="B447" s="366"/>
      <c r="C447" s="366"/>
      <c r="D447" s="124" t="s">
        <v>997</v>
      </c>
      <c r="E447" s="366"/>
      <c r="F447" s="366"/>
      <c r="G447" s="124" t="s">
        <v>997</v>
      </c>
    </row>
    <row r="448" spans="1:8" x14ac:dyDescent="0.2">
      <c r="A448" s="365">
        <v>2</v>
      </c>
      <c r="B448" s="365">
        <v>19</v>
      </c>
      <c r="C448" s="365">
        <f>B448-B446</f>
        <v>9</v>
      </c>
      <c r="D448" s="15">
        <f t="shared" ref="D448:D452" si="50">C448*2</f>
        <v>18</v>
      </c>
      <c r="E448" s="365">
        <v>12</v>
      </c>
      <c r="F448" s="365">
        <f>E448-E446</f>
        <v>4</v>
      </c>
      <c r="G448" s="15">
        <f t="shared" ref="G448:G452" si="51">F448*3</f>
        <v>12</v>
      </c>
    </row>
    <row r="449" spans="1:8" x14ac:dyDescent="0.2">
      <c r="A449" s="366"/>
      <c r="B449" s="366"/>
      <c r="C449" s="366"/>
      <c r="D449" s="124" t="s">
        <v>997</v>
      </c>
      <c r="E449" s="366"/>
      <c r="F449" s="366"/>
      <c r="G449" s="124" t="s">
        <v>997</v>
      </c>
    </row>
    <row r="450" spans="1:8" x14ac:dyDescent="0.2">
      <c r="A450" s="365">
        <v>3</v>
      </c>
      <c r="B450" s="365">
        <v>25</v>
      </c>
      <c r="C450" s="365">
        <f>B450-B448</f>
        <v>6</v>
      </c>
      <c r="D450" s="15">
        <f t="shared" si="50"/>
        <v>12</v>
      </c>
      <c r="E450" s="365">
        <v>15</v>
      </c>
      <c r="F450" s="365">
        <f>E450-E448</f>
        <v>3</v>
      </c>
      <c r="G450" s="15">
        <f t="shared" si="51"/>
        <v>9</v>
      </c>
    </row>
    <row r="451" spans="1:8" x14ac:dyDescent="0.2">
      <c r="A451" s="366"/>
      <c r="B451" s="366"/>
      <c r="C451" s="366"/>
      <c r="D451" s="124" t="s">
        <v>997</v>
      </c>
      <c r="E451" s="366"/>
      <c r="F451" s="366"/>
      <c r="G451" s="124" t="s">
        <v>997</v>
      </c>
    </row>
    <row r="452" spans="1:8" x14ac:dyDescent="0.2">
      <c r="A452" s="15">
        <v>4</v>
      </c>
      <c r="B452" s="15">
        <v>26</v>
      </c>
      <c r="C452" s="15">
        <f>B452-B450</f>
        <v>1</v>
      </c>
      <c r="D452" s="15">
        <f t="shared" si="50"/>
        <v>2</v>
      </c>
      <c r="E452" s="15">
        <v>17</v>
      </c>
      <c r="F452" s="15">
        <f>E452-E450</f>
        <v>2</v>
      </c>
      <c r="G452" s="15">
        <f t="shared" si="51"/>
        <v>6</v>
      </c>
    </row>
    <row r="454" spans="1:8" x14ac:dyDescent="0.2">
      <c r="A454" s="1" t="s">
        <v>1012</v>
      </c>
      <c r="C454" s="1">
        <v>6</v>
      </c>
    </row>
    <row r="456" spans="1:8" x14ac:dyDescent="0.2">
      <c r="A456" s="1" t="s">
        <v>1013</v>
      </c>
      <c r="C456" s="1">
        <f>1*D446+1*D448+1*D450+1*G446+1*G448+1*G450</f>
        <v>95</v>
      </c>
      <c r="G456" s="1" t="s">
        <v>1014</v>
      </c>
    </row>
    <row r="457" spans="1:8" x14ac:dyDescent="0.2">
      <c r="A457" s="1" t="s">
        <v>1015</v>
      </c>
      <c r="C457" s="1">
        <f>6*9</f>
        <v>54</v>
      </c>
      <c r="E457" s="1" t="s">
        <v>1016</v>
      </c>
      <c r="F457" s="1" t="s">
        <v>1017</v>
      </c>
    </row>
    <row r="458" spans="1:8" x14ac:dyDescent="0.2">
      <c r="A458" s="1" t="s">
        <v>1018</v>
      </c>
      <c r="C458" s="122">
        <f>C456-C457</f>
        <v>41</v>
      </c>
      <c r="E458" s="1" t="s">
        <v>1019</v>
      </c>
    </row>
    <row r="460" spans="1:8" x14ac:dyDescent="0.2">
      <c r="A460" s="2" t="s">
        <v>1020</v>
      </c>
      <c r="B460" s="2"/>
      <c r="C460" s="2"/>
      <c r="D460" s="2"/>
      <c r="E460" s="2"/>
      <c r="F460" s="2"/>
      <c r="G460" s="2"/>
      <c r="H460" s="2"/>
    </row>
    <row r="461" spans="1:8" x14ac:dyDescent="0.2">
      <c r="A461" s="1" t="s">
        <v>1021</v>
      </c>
    </row>
    <row r="486" spans="1:8" x14ac:dyDescent="0.2">
      <c r="A486" s="16" t="s">
        <v>1022</v>
      </c>
      <c r="B486" s="16"/>
      <c r="C486" s="16"/>
      <c r="D486" s="16"/>
      <c r="E486" s="16"/>
      <c r="F486" s="16"/>
      <c r="G486" s="16"/>
      <c r="H486" s="16"/>
    </row>
    <row r="487" spans="1:8" x14ac:dyDescent="0.2">
      <c r="A487" s="1" t="s">
        <v>1023</v>
      </c>
    </row>
    <row r="488" spans="1:8" x14ac:dyDescent="0.2">
      <c r="A488" s="1" t="s">
        <v>1024</v>
      </c>
    </row>
    <row r="489" spans="1:8" x14ac:dyDescent="0.2">
      <c r="A489" s="1" t="s">
        <v>1025</v>
      </c>
    </row>
    <row r="491" spans="1:8" x14ac:dyDescent="0.2">
      <c r="A491" s="1" t="s">
        <v>1026</v>
      </c>
    </row>
    <row r="493" spans="1:8" x14ac:dyDescent="0.2">
      <c r="A493" s="1" t="s">
        <v>1027</v>
      </c>
      <c r="B493" s="1" t="s">
        <v>1028</v>
      </c>
      <c r="C493" s="1" t="s">
        <v>1029</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1030</v>
      </c>
    </row>
    <row r="500" spans="1:7" x14ac:dyDescent="0.2">
      <c r="A500" s="1" t="s">
        <v>1031</v>
      </c>
    </row>
    <row r="501" spans="1:7" x14ac:dyDescent="0.2">
      <c r="A501" s="1" t="s">
        <v>1032</v>
      </c>
    </row>
    <row r="502" spans="1:7" x14ac:dyDescent="0.2">
      <c r="A502" s="1" t="s">
        <v>1033</v>
      </c>
    </row>
    <row r="503" spans="1:7" x14ac:dyDescent="0.2">
      <c r="A503" s="1" t="s">
        <v>1034</v>
      </c>
    </row>
    <row r="505" spans="1:7" x14ac:dyDescent="0.2">
      <c r="B505" s="3"/>
      <c r="C505" s="3" t="s">
        <v>791</v>
      </c>
      <c r="D505" s="3" t="s">
        <v>1035</v>
      </c>
      <c r="E505" s="3"/>
      <c r="F505" s="3" t="s">
        <v>791</v>
      </c>
      <c r="G505" s="3" t="s">
        <v>1036</v>
      </c>
    </row>
    <row r="506" spans="1:7" x14ac:dyDescent="0.2">
      <c r="A506" s="1" t="s">
        <v>1027</v>
      </c>
      <c r="B506" s="3" t="s">
        <v>1028</v>
      </c>
      <c r="C506" s="3" t="s">
        <v>790</v>
      </c>
      <c r="D506" s="3" t="s">
        <v>1037</v>
      </c>
      <c r="E506" s="3" t="s">
        <v>1029</v>
      </c>
      <c r="F506" s="3" t="s">
        <v>790</v>
      </c>
      <c r="G506" s="3" t="s">
        <v>1037</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1031</v>
      </c>
    </row>
    <row r="513" spans="1:7" x14ac:dyDescent="0.2">
      <c r="A513" s="1" t="s">
        <v>1038</v>
      </c>
    </row>
    <row r="514" spans="1:7" x14ac:dyDescent="0.2">
      <c r="B514" s="3"/>
      <c r="C514" s="3" t="s">
        <v>791</v>
      </c>
      <c r="D514" s="3" t="s">
        <v>1035</v>
      </c>
      <c r="E514" s="3"/>
      <c r="F514" s="3" t="s">
        <v>791</v>
      </c>
      <c r="G514" s="3" t="s">
        <v>1036</v>
      </c>
    </row>
    <row r="515" spans="1:7" x14ac:dyDescent="0.2">
      <c r="A515" s="1" t="s">
        <v>1027</v>
      </c>
      <c r="B515" s="3" t="s">
        <v>1028</v>
      </c>
      <c r="C515" s="3" t="s">
        <v>790</v>
      </c>
      <c r="D515" s="3" t="s">
        <v>1037</v>
      </c>
      <c r="E515" s="3" t="s">
        <v>1029</v>
      </c>
      <c r="F515" s="3" t="s">
        <v>790</v>
      </c>
      <c r="G515" s="3" t="s">
        <v>1037</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1032</v>
      </c>
    </row>
    <row r="522" spans="1:7" x14ac:dyDescent="0.2">
      <c r="A522" s="72" t="s">
        <v>1039</v>
      </c>
    </row>
    <row r="523" spans="1:7" x14ac:dyDescent="0.2">
      <c r="A523" s="72" t="s">
        <v>1040</v>
      </c>
    </row>
    <row r="524" spans="1:7" x14ac:dyDescent="0.2">
      <c r="A524" s="72" t="s">
        <v>1041</v>
      </c>
    </row>
    <row r="526" spans="1:7" x14ac:dyDescent="0.2">
      <c r="B526" s="3"/>
      <c r="C526" s="3" t="s">
        <v>791</v>
      </c>
      <c r="D526" s="3" t="s">
        <v>1035</v>
      </c>
      <c r="E526" s="3"/>
      <c r="F526" s="3" t="s">
        <v>791</v>
      </c>
      <c r="G526" s="3" t="s">
        <v>1036</v>
      </c>
    </row>
    <row r="527" spans="1:7" x14ac:dyDescent="0.2">
      <c r="A527" s="1" t="s">
        <v>1027</v>
      </c>
      <c r="B527" s="3" t="s">
        <v>1028</v>
      </c>
      <c r="C527" s="3" t="s">
        <v>790</v>
      </c>
      <c r="D527" s="3" t="s">
        <v>1037</v>
      </c>
      <c r="E527" s="3" t="s">
        <v>1029</v>
      </c>
      <c r="F527" s="3" t="s">
        <v>790</v>
      </c>
      <c r="G527" s="3" t="s">
        <v>1037</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1033</v>
      </c>
    </row>
    <row r="534" spans="1:7" x14ac:dyDescent="0.2">
      <c r="A534" s="1" t="s">
        <v>1042</v>
      </c>
    </row>
    <row r="535" spans="1:7" x14ac:dyDescent="0.2">
      <c r="B535" s="3"/>
      <c r="C535" s="3" t="s">
        <v>791</v>
      </c>
      <c r="D535" s="3" t="s">
        <v>1035</v>
      </c>
      <c r="E535" s="3"/>
      <c r="F535" s="3" t="s">
        <v>791</v>
      </c>
      <c r="G535" s="3" t="s">
        <v>1036</v>
      </c>
    </row>
    <row r="536" spans="1:7" x14ac:dyDescent="0.2">
      <c r="A536" s="1" t="s">
        <v>1027</v>
      </c>
      <c r="B536" s="3" t="s">
        <v>1028</v>
      </c>
      <c r="C536" s="3" t="s">
        <v>790</v>
      </c>
      <c r="D536" s="3" t="s">
        <v>1037</v>
      </c>
      <c r="E536" s="3" t="s">
        <v>1029</v>
      </c>
      <c r="F536" s="3" t="s">
        <v>790</v>
      </c>
      <c r="G536" s="3" t="s">
        <v>1037</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1034</v>
      </c>
    </row>
    <row r="543" spans="1:7" x14ac:dyDescent="0.2">
      <c r="A543" s="1" t="s">
        <v>1043</v>
      </c>
    </row>
    <row r="545" spans="1:10" x14ac:dyDescent="0.2">
      <c r="A545" s="16" t="s">
        <v>1044</v>
      </c>
      <c r="B545" s="16"/>
      <c r="C545" s="16"/>
      <c r="D545" s="16"/>
      <c r="E545" s="16"/>
      <c r="F545" s="16"/>
      <c r="G545" s="16"/>
      <c r="H545" s="16"/>
    </row>
    <row r="546" spans="1:10" x14ac:dyDescent="0.2">
      <c r="A546" s="1" t="s">
        <v>1045</v>
      </c>
    </row>
    <row r="548" spans="1:10" x14ac:dyDescent="0.2">
      <c r="A548" s="1" t="s">
        <v>500</v>
      </c>
      <c r="B548" s="1" t="s">
        <v>1046</v>
      </c>
      <c r="C548" s="1" t="s">
        <v>1047</v>
      </c>
      <c r="D548" s="1" t="s">
        <v>1048</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1049</v>
      </c>
    </row>
    <row r="555" spans="1:10" x14ac:dyDescent="0.2">
      <c r="A555" s="1" t="s">
        <v>1050</v>
      </c>
    </row>
    <row r="557" spans="1:10" x14ac:dyDescent="0.2">
      <c r="A557" s="1" t="s">
        <v>500</v>
      </c>
      <c r="B557" s="1" t="s">
        <v>1046</v>
      </c>
      <c r="C557" s="1" t="s">
        <v>790</v>
      </c>
      <c r="D557" s="1" t="s">
        <v>1037</v>
      </c>
      <c r="E557" s="1" t="s">
        <v>1047</v>
      </c>
      <c r="F557" s="1" t="s">
        <v>790</v>
      </c>
      <c r="G557" s="1" t="s">
        <v>1037</v>
      </c>
      <c r="H557" s="1" t="s">
        <v>1048</v>
      </c>
      <c r="I557" s="1" t="s">
        <v>790</v>
      </c>
      <c r="J557" s="1" t="s">
        <v>1037</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1051</v>
      </c>
    </row>
    <row r="564" spans="1:10" x14ac:dyDescent="0.2">
      <c r="A564" s="1" t="s">
        <v>1052</v>
      </c>
      <c r="C564" s="1">
        <f>SUM(D558:D559,G558:G560,J558:J559)</f>
        <v>610</v>
      </c>
      <c r="D564" s="1" t="s">
        <v>1053</v>
      </c>
    </row>
    <row r="565" spans="1:10" x14ac:dyDescent="0.2">
      <c r="A565" s="1" t="s">
        <v>1054</v>
      </c>
      <c r="C565" s="1">
        <f>70*7</f>
        <v>490</v>
      </c>
      <c r="E565" s="1" t="s">
        <v>1055</v>
      </c>
    </row>
    <row r="566" spans="1:10" x14ac:dyDescent="0.2">
      <c r="A566" s="1" t="s">
        <v>1056</v>
      </c>
      <c r="C566" s="122">
        <f>C564-C565</f>
        <v>120</v>
      </c>
    </row>
    <row r="568" spans="1:10" x14ac:dyDescent="0.2">
      <c r="A568" s="1" t="s">
        <v>1057</v>
      </c>
    </row>
    <row r="570" spans="1:10" x14ac:dyDescent="0.2">
      <c r="A570" s="16" t="s">
        <v>1058</v>
      </c>
      <c r="B570" s="16"/>
      <c r="C570" s="16"/>
      <c r="D570" s="16"/>
      <c r="E570" s="16"/>
      <c r="F570" s="16"/>
      <c r="G570" s="16"/>
      <c r="H570" s="16"/>
    </row>
    <row r="571" spans="1:10" x14ac:dyDescent="0.2">
      <c r="A571" s="1" t="s">
        <v>1059</v>
      </c>
    </row>
    <row r="572" spans="1:10" x14ac:dyDescent="0.2">
      <c r="A572" s="1" t="s">
        <v>1060</v>
      </c>
    </row>
    <row r="574" spans="1:10" x14ac:dyDescent="0.2">
      <c r="A574" s="1" t="s">
        <v>922</v>
      </c>
      <c r="B574" s="1" t="s">
        <v>1029</v>
      </c>
      <c r="C574" s="1" t="s">
        <v>1028</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1061</v>
      </c>
    </row>
    <row r="582" spans="1:7" x14ac:dyDescent="0.2">
      <c r="A582" s="1" t="s">
        <v>353</v>
      </c>
    </row>
    <row r="584" spans="1:7" x14ac:dyDescent="0.2">
      <c r="A584" s="1" t="s">
        <v>1062</v>
      </c>
    </row>
    <row r="586" spans="1:7" x14ac:dyDescent="0.2">
      <c r="A586" s="1" t="s">
        <v>922</v>
      </c>
      <c r="B586" s="1" t="s">
        <v>1029</v>
      </c>
      <c r="C586" s="1" t="s">
        <v>790</v>
      </c>
      <c r="D586" s="1" t="s">
        <v>1037</v>
      </c>
      <c r="E586" s="1" t="s">
        <v>1028</v>
      </c>
      <c r="F586" s="1" t="s">
        <v>790</v>
      </c>
      <c r="G586" s="1" t="s">
        <v>1037</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1063</v>
      </c>
      <c r="E592" s="1">
        <f>D589</f>
        <v>14</v>
      </c>
    </row>
    <row r="593" spans="1:7" x14ac:dyDescent="0.2">
      <c r="A593" s="1" t="s">
        <v>1064</v>
      </c>
      <c r="E593" s="1">
        <v>6</v>
      </c>
    </row>
    <row r="594" spans="1:7" x14ac:dyDescent="0.2">
      <c r="A594" s="1" t="s">
        <v>1054</v>
      </c>
      <c r="E594" s="1">
        <f>E592*E593</f>
        <v>84</v>
      </c>
    </row>
    <row r="596" spans="1:7" x14ac:dyDescent="0.2">
      <c r="A596" s="1" t="s">
        <v>1065</v>
      </c>
      <c r="E596" s="1">
        <f>SUM(D587:D589,G587:G589)</f>
        <v>142</v>
      </c>
    </row>
    <row r="598" spans="1:7" x14ac:dyDescent="0.2">
      <c r="A598" s="1" t="s">
        <v>1066</v>
      </c>
      <c r="E598" s="1">
        <f>E596-E594</f>
        <v>58</v>
      </c>
      <c r="G598" s="1" t="s">
        <v>1067</v>
      </c>
    </row>
  </sheetData>
  <mergeCells count="75">
    <mergeCell ref="A450:A451"/>
    <mergeCell ref="B450:B451"/>
    <mergeCell ref="C450:C451"/>
    <mergeCell ref="E450:E451"/>
    <mergeCell ref="F450:F451"/>
    <mergeCell ref="A448:A449"/>
    <mergeCell ref="B448:B449"/>
    <mergeCell ref="C448:C449"/>
    <mergeCell ref="E448:E449"/>
    <mergeCell ref="F448:F449"/>
    <mergeCell ref="A429:A430"/>
    <mergeCell ref="A446:A447"/>
    <mergeCell ref="B446:B447"/>
    <mergeCell ref="C446:C447"/>
    <mergeCell ref="E446:E447"/>
    <mergeCell ref="B444:D444"/>
    <mergeCell ref="E444:G444"/>
    <mergeCell ref="F446:F447"/>
    <mergeCell ref="A412:A413"/>
    <mergeCell ref="B412:B413"/>
    <mergeCell ref="C412:C413"/>
    <mergeCell ref="A427:A428"/>
    <mergeCell ref="B427:B428"/>
    <mergeCell ref="C427:C428"/>
    <mergeCell ref="A408:A409"/>
    <mergeCell ref="B408:B409"/>
    <mergeCell ref="C408:C409"/>
    <mergeCell ref="B406:D406"/>
    <mergeCell ref="A410:A411"/>
    <mergeCell ref="B410:B411"/>
    <mergeCell ref="A356:A357"/>
    <mergeCell ref="B356:B357"/>
    <mergeCell ref="D356:D357"/>
    <mergeCell ref="A358:A359"/>
    <mergeCell ref="B358:B359"/>
    <mergeCell ref="D358:D359"/>
    <mergeCell ref="A330:A331"/>
    <mergeCell ref="B330:B331"/>
    <mergeCell ref="D330:D331"/>
    <mergeCell ref="A354:A355"/>
    <mergeCell ref="B354:B355"/>
    <mergeCell ref="D354:D355"/>
    <mergeCell ref="A326:A327"/>
    <mergeCell ref="B326:B327"/>
    <mergeCell ref="D326:D327"/>
    <mergeCell ref="A328:A329"/>
    <mergeCell ref="B328:B329"/>
    <mergeCell ref="D328:D329"/>
    <mergeCell ref="E408:E409"/>
    <mergeCell ref="F408:F409"/>
    <mergeCell ref="F410:F411"/>
    <mergeCell ref="E410:E411"/>
    <mergeCell ref="C410:C411"/>
    <mergeCell ref="E427:E428"/>
    <mergeCell ref="F427:F428"/>
    <mergeCell ref="B429:B430"/>
    <mergeCell ref="C429:C430"/>
    <mergeCell ref="E429:E430"/>
    <mergeCell ref="F429:F430"/>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2414</v>
      </c>
      <c r="B1" s="4"/>
      <c r="C1" s="4"/>
      <c r="D1" s="4"/>
      <c r="E1" s="4"/>
      <c r="F1" s="4"/>
      <c r="G1" s="14"/>
      <c r="H1" s="141">
        <v>45643</v>
      </c>
    </row>
    <row r="2" spans="1:8" ht="17" thickBot="1" x14ac:dyDescent="0.25"/>
    <row r="3" spans="1:8" x14ac:dyDescent="0.2">
      <c r="A3" s="5" t="s">
        <v>983</v>
      </c>
      <c r="B3" s="6"/>
      <c r="C3" s="6"/>
      <c r="D3" s="6"/>
      <c r="E3" s="6"/>
      <c r="F3" s="6"/>
      <c r="G3" s="6"/>
      <c r="H3" s="7"/>
    </row>
    <row r="4" spans="1:8" x14ac:dyDescent="0.2">
      <c r="A4" s="8" t="s">
        <v>2415</v>
      </c>
      <c r="H4" s="9"/>
    </row>
    <row r="5" spans="1:8" x14ac:dyDescent="0.2">
      <c r="A5" s="8" t="s">
        <v>2416</v>
      </c>
      <c r="H5" s="9"/>
    </row>
    <row r="6" spans="1:8" x14ac:dyDescent="0.2">
      <c r="A6" s="8" t="s">
        <v>1068</v>
      </c>
      <c r="H6" s="9"/>
    </row>
    <row r="7" spans="1:8" ht="17" thickBot="1" x14ac:dyDescent="0.25">
      <c r="A7" s="10" t="s">
        <v>1069</v>
      </c>
      <c r="B7" s="11"/>
      <c r="C7" s="11"/>
      <c r="D7" s="11"/>
      <c r="E7" s="11"/>
      <c r="F7" s="11"/>
      <c r="G7" s="11"/>
      <c r="H7" s="13"/>
    </row>
    <row r="8" spans="1:8" ht="17" thickBot="1" x14ac:dyDescent="0.25"/>
    <row r="9" spans="1:8" x14ac:dyDescent="0.2">
      <c r="A9" s="5" t="s">
        <v>1070</v>
      </c>
      <c r="B9" s="6"/>
      <c r="C9" s="6"/>
      <c r="D9" s="6"/>
      <c r="E9" s="6"/>
      <c r="F9" s="6"/>
      <c r="G9" s="6"/>
      <c r="H9" s="7"/>
    </row>
    <row r="10" spans="1:8" x14ac:dyDescent="0.2">
      <c r="A10" s="8" t="s">
        <v>1071</v>
      </c>
      <c r="D10" s="1" t="s">
        <v>2417</v>
      </c>
      <c r="H10" s="9"/>
    </row>
    <row r="11" spans="1:8" x14ac:dyDescent="0.2">
      <c r="A11" s="8" t="s">
        <v>1072</v>
      </c>
      <c r="D11" s="1" t="s">
        <v>2418</v>
      </c>
      <c r="H11" s="9"/>
    </row>
    <row r="12" spans="1:8" x14ac:dyDescent="0.2">
      <c r="A12" s="8"/>
      <c r="H12" s="9"/>
    </row>
    <row r="13" spans="1:8" x14ac:dyDescent="0.2">
      <c r="A13" s="8" t="s">
        <v>1073</v>
      </c>
      <c r="H13" s="9"/>
    </row>
    <row r="14" spans="1:8" x14ac:dyDescent="0.2">
      <c r="A14" s="8"/>
      <c r="H14" s="9"/>
    </row>
    <row r="15" spans="1:8" ht="17" thickBot="1" x14ac:dyDescent="0.25">
      <c r="A15" s="10" t="s">
        <v>1074</v>
      </c>
      <c r="B15" s="11"/>
      <c r="C15" s="11"/>
      <c r="D15" s="11"/>
      <c r="E15" s="11"/>
      <c r="F15" s="11"/>
      <c r="G15" s="11"/>
      <c r="H15" s="13"/>
    </row>
    <row r="16" spans="1:8" ht="17" thickBot="1" x14ac:dyDescent="0.25"/>
    <row r="17" spans="1:8" x14ac:dyDescent="0.2">
      <c r="A17" s="5" t="s">
        <v>1075</v>
      </c>
      <c r="B17" s="6"/>
      <c r="C17" s="6"/>
      <c r="D17" s="6"/>
      <c r="E17" s="6"/>
      <c r="F17" s="6"/>
      <c r="G17" s="6"/>
      <c r="H17" s="7"/>
    </row>
    <row r="18" spans="1:8" x14ac:dyDescent="0.2">
      <c r="A18" s="8" t="s">
        <v>1076</v>
      </c>
      <c r="H18" s="9"/>
    </row>
    <row r="19" spans="1:8" x14ac:dyDescent="0.2">
      <c r="A19" s="8" t="s">
        <v>1077</v>
      </c>
      <c r="H19" s="9"/>
    </row>
    <row r="20" spans="1:8" x14ac:dyDescent="0.2">
      <c r="A20" s="8" t="s">
        <v>1078</v>
      </c>
      <c r="H20" s="9"/>
    </row>
    <row r="21" spans="1:8" x14ac:dyDescent="0.2">
      <c r="A21" s="8" t="s">
        <v>1079</v>
      </c>
      <c r="H21" s="9"/>
    </row>
    <row r="22" spans="1:8" x14ac:dyDescent="0.2">
      <c r="A22" s="8" t="s">
        <v>1080</v>
      </c>
      <c r="H22" s="9"/>
    </row>
    <row r="23" spans="1:8" x14ac:dyDescent="0.2">
      <c r="A23" s="8" t="s">
        <v>1081</v>
      </c>
      <c r="H23" s="9"/>
    </row>
    <row r="24" spans="1:8" x14ac:dyDescent="0.2">
      <c r="A24" s="8" t="s">
        <v>1082</v>
      </c>
      <c r="H24" s="9"/>
    </row>
    <row r="25" spans="1:8" x14ac:dyDescent="0.2">
      <c r="A25" s="8" t="s">
        <v>1083</v>
      </c>
      <c r="H25" s="9"/>
    </row>
    <row r="26" spans="1:8" x14ac:dyDescent="0.2">
      <c r="A26" s="8" t="s">
        <v>1084</v>
      </c>
      <c r="H26" s="9"/>
    </row>
    <row r="27" spans="1:8" x14ac:dyDescent="0.2">
      <c r="A27" s="8"/>
      <c r="H27" s="9"/>
    </row>
    <row r="28" spans="1:8" x14ac:dyDescent="0.2">
      <c r="A28" s="8" t="s">
        <v>1085</v>
      </c>
      <c r="H28" s="9"/>
    </row>
    <row r="29" spans="1:8" x14ac:dyDescent="0.2">
      <c r="A29" s="8"/>
      <c r="H29" s="9"/>
    </row>
    <row r="30" spans="1:8" x14ac:dyDescent="0.2">
      <c r="A30" s="138" t="s">
        <v>1086</v>
      </c>
      <c r="H30" s="9"/>
    </row>
    <row r="31" spans="1:8" ht="17" thickBot="1" x14ac:dyDescent="0.25">
      <c r="A31" s="53" t="s">
        <v>1087</v>
      </c>
      <c r="B31" s="11"/>
      <c r="C31" s="11"/>
      <c r="D31" s="11"/>
      <c r="E31" s="11"/>
      <c r="F31" s="11"/>
      <c r="G31" s="11"/>
      <c r="H31" s="13"/>
    </row>
    <row r="32" spans="1:8" ht="17" thickBot="1" x14ac:dyDescent="0.25"/>
    <row r="33" spans="1:8" x14ac:dyDescent="0.2">
      <c r="A33" s="135" t="s">
        <v>1088</v>
      </c>
      <c r="B33" s="136"/>
      <c r="C33" s="136"/>
      <c r="D33" s="136"/>
      <c r="E33" s="136"/>
      <c r="F33" s="136"/>
      <c r="G33" s="136"/>
      <c r="H33" s="137"/>
    </row>
    <row r="34" spans="1:8" x14ac:dyDescent="0.2">
      <c r="A34" s="8"/>
      <c r="H34" s="9"/>
    </row>
    <row r="35" spans="1:8" x14ac:dyDescent="0.2">
      <c r="A35" s="8" t="s">
        <v>1089</v>
      </c>
      <c r="H35" s="9"/>
    </row>
    <row r="36" spans="1:8" x14ac:dyDescent="0.2">
      <c r="A36" s="8"/>
      <c r="H36" s="9"/>
    </row>
    <row r="37" spans="1:8" x14ac:dyDescent="0.2">
      <c r="A37" s="8" t="s">
        <v>1090</v>
      </c>
      <c r="H37" s="9"/>
    </row>
    <row r="38" spans="1:8" x14ac:dyDescent="0.2">
      <c r="A38" s="8"/>
      <c r="E38" s="1" t="s">
        <v>1091</v>
      </c>
      <c r="H38" s="9"/>
    </row>
    <row r="39" spans="1:8" x14ac:dyDescent="0.2">
      <c r="A39" s="8" t="s">
        <v>1092</v>
      </c>
      <c r="H39" s="9"/>
    </row>
    <row r="40" spans="1:8" x14ac:dyDescent="0.2">
      <c r="A40" s="8"/>
      <c r="E40" s="1" t="s">
        <v>1093</v>
      </c>
      <c r="H40" s="9"/>
    </row>
    <row r="41" spans="1:8" x14ac:dyDescent="0.2">
      <c r="A41" s="8" t="s">
        <v>1094</v>
      </c>
      <c r="H41" s="9"/>
    </row>
    <row r="42" spans="1:8" x14ac:dyDescent="0.2">
      <c r="A42" s="8"/>
      <c r="E42" s="1" t="s">
        <v>1095</v>
      </c>
      <c r="H42" s="9"/>
    </row>
    <row r="43" spans="1:8" x14ac:dyDescent="0.2">
      <c r="A43" s="8" t="s">
        <v>1096</v>
      </c>
      <c r="H43" s="9"/>
    </row>
    <row r="44" spans="1:8" x14ac:dyDescent="0.2">
      <c r="A44" s="8"/>
      <c r="H44" s="9"/>
    </row>
    <row r="45" spans="1:8" x14ac:dyDescent="0.2">
      <c r="A45" s="8" t="s">
        <v>1097</v>
      </c>
      <c r="H45" s="9"/>
    </row>
    <row r="46" spans="1:8" x14ac:dyDescent="0.2">
      <c r="A46" s="8"/>
      <c r="H46" s="9"/>
    </row>
    <row r="47" spans="1:8" x14ac:dyDescent="0.2">
      <c r="A47" s="8" t="s">
        <v>1098</v>
      </c>
      <c r="H47" s="9"/>
    </row>
    <row r="48" spans="1:8" x14ac:dyDescent="0.2">
      <c r="A48" s="8"/>
      <c r="B48" s="1" t="s">
        <v>1099</v>
      </c>
      <c r="C48" s="1" t="s">
        <v>1100</v>
      </c>
      <c r="H48" s="9"/>
    </row>
    <row r="49" spans="1:8" x14ac:dyDescent="0.2">
      <c r="A49" s="8"/>
      <c r="B49" s="1" t="s">
        <v>1101</v>
      </c>
      <c r="C49" s="1" t="s">
        <v>1102</v>
      </c>
      <c r="H49" s="9"/>
    </row>
    <row r="50" spans="1:8" x14ac:dyDescent="0.2">
      <c r="A50" s="8"/>
      <c r="B50" s="1" t="s">
        <v>1103</v>
      </c>
      <c r="C50" s="1" t="s">
        <v>1104</v>
      </c>
      <c r="H50" s="9"/>
    </row>
    <row r="51" spans="1:8" x14ac:dyDescent="0.2">
      <c r="A51" s="8"/>
      <c r="B51" s="1" t="s">
        <v>1105</v>
      </c>
      <c r="C51" s="1" t="s">
        <v>1106</v>
      </c>
      <c r="H51" s="9"/>
    </row>
    <row r="52" spans="1:8" x14ac:dyDescent="0.2">
      <c r="A52" s="8"/>
      <c r="B52" s="1" t="s">
        <v>1107</v>
      </c>
      <c r="C52" s="1" t="s">
        <v>1108</v>
      </c>
      <c r="H52" s="9"/>
    </row>
    <row r="53" spans="1:8" x14ac:dyDescent="0.2">
      <c r="A53" s="8"/>
      <c r="B53" s="1" t="s">
        <v>1109</v>
      </c>
      <c r="C53" s="1" t="s">
        <v>1110</v>
      </c>
      <c r="H53" s="9"/>
    </row>
    <row r="54" spans="1:8" x14ac:dyDescent="0.2">
      <c r="A54" s="8"/>
      <c r="B54" s="1" t="s">
        <v>1111</v>
      </c>
      <c r="C54" s="1" t="s">
        <v>1112</v>
      </c>
      <c r="H54" s="9"/>
    </row>
    <row r="55" spans="1:8" ht="17" thickBot="1" x14ac:dyDescent="0.25">
      <c r="A55" s="10"/>
      <c r="B55" s="11" t="s">
        <v>1113</v>
      </c>
      <c r="C55" s="11" t="s">
        <v>1114</v>
      </c>
      <c r="D55" s="11"/>
      <c r="E55" s="11"/>
      <c r="F55" s="11"/>
      <c r="G55" s="11"/>
      <c r="H55" s="13"/>
    </row>
    <row r="57" spans="1:8" x14ac:dyDescent="0.2">
      <c r="A57" s="1" t="s">
        <v>1115</v>
      </c>
    </row>
    <row r="58" spans="1:8" x14ac:dyDescent="0.2">
      <c r="A58" s="1" t="s">
        <v>1116</v>
      </c>
    </row>
    <row r="60" spans="1:8" x14ac:dyDescent="0.2">
      <c r="A60" s="16" t="s">
        <v>1117</v>
      </c>
      <c r="B60" s="2"/>
      <c r="C60" s="2"/>
      <c r="D60" s="2"/>
      <c r="E60" s="2"/>
      <c r="F60" s="2"/>
      <c r="G60" s="2"/>
      <c r="H60" s="2"/>
    </row>
    <row r="62" spans="1:8" x14ac:dyDescent="0.2">
      <c r="A62" s="146" t="s">
        <v>1118</v>
      </c>
    </row>
    <row r="63" spans="1:8" x14ac:dyDescent="0.2">
      <c r="A63" s="146" t="s">
        <v>1119</v>
      </c>
    </row>
    <row r="67" spans="1:7" x14ac:dyDescent="0.2">
      <c r="C67" s="1" t="s">
        <v>1120</v>
      </c>
      <c r="D67" s="3" t="s">
        <v>1101</v>
      </c>
      <c r="F67" s="1" t="s">
        <v>1121</v>
      </c>
      <c r="G67" s="17" t="s">
        <v>1103</v>
      </c>
    </row>
    <row r="68" spans="1:7" x14ac:dyDescent="0.2">
      <c r="C68" s="1" t="s">
        <v>1122</v>
      </c>
      <c r="F68" s="1" t="s">
        <v>1123</v>
      </c>
    </row>
    <row r="69" spans="1:7" x14ac:dyDescent="0.2">
      <c r="C69" s="1" t="s">
        <v>1124</v>
      </c>
      <c r="F69" s="1" t="s">
        <v>1125</v>
      </c>
    </row>
    <row r="72" spans="1:7" x14ac:dyDescent="0.2">
      <c r="C72" s="1" t="s">
        <v>1126</v>
      </c>
    </row>
    <row r="73" spans="1:7" x14ac:dyDescent="0.2">
      <c r="C73" s="1" t="s">
        <v>1127</v>
      </c>
    </row>
    <row r="74" spans="1:7" x14ac:dyDescent="0.2">
      <c r="C74" s="1" t="s">
        <v>1128</v>
      </c>
    </row>
    <row r="76" spans="1:7" x14ac:dyDescent="0.2">
      <c r="A76" s="1" t="s">
        <v>1129</v>
      </c>
    </row>
    <row r="77" spans="1:7" x14ac:dyDescent="0.2">
      <c r="E77" s="15" t="s">
        <v>1139</v>
      </c>
      <c r="F77" s="15" t="s">
        <v>1140</v>
      </c>
      <c r="G77" s="310" t="s">
        <v>2421</v>
      </c>
    </row>
    <row r="78" spans="1:7" x14ac:dyDescent="0.2">
      <c r="A78" s="15"/>
      <c r="B78" s="15" t="s">
        <v>2152</v>
      </c>
      <c r="C78" s="15" t="s">
        <v>2419</v>
      </c>
      <c r="D78" s="15" t="s">
        <v>2420</v>
      </c>
      <c r="E78" s="15" t="s">
        <v>146</v>
      </c>
      <c r="F78" s="15" t="s">
        <v>1121</v>
      </c>
      <c r="G78" s="311" t="s">
        <v>2422</v>
      </c>
    </row>
    <row r="79" spans="1:7" x14ac:dyDescent="0.2">
      <c r="A79" s="15" t="s">
        <v>1130</v>
      </c>
      <c r="B79" s="15" t="s">
        <v>146</v>
      </c>
      <c r="C79" s="15" t="s">
        <v>1120</v>
      </c>
      <c r="D79" s="15" t="s">
        <v>1121</v>
      </c>
      <c r="E79" s="15" t="s">
        <v>1131</v>
      </c>
      <c r="F79" s="15" t="s">
        <v>1131</v>
      </c>
      <c r="G79" s="15" t="s">
        <v>236</v>
      </c>
    </row>
    <row r="80" spans="1:7" x14ac:dyDescent="0.2">
      <c r="A80" s="15" t="s">
        <v>1105</v>
      </c>
      <c r="B80" s="15" t="s">
        <v>1132</v>
      </c>
      <c r="C80" s="15" t="s">
        <v>1101</v>
      </c>
      <c r="D80" s="15" t="s">
        <v>1103</v>
      </c>
      <c r="E80" s="15" t="s">
        <v>1133</v>
      </c>
      <c r="F80" s="15" t="s">
        <v>1134</v>
      </c>
      <c r="G80" s="15" t="s">
        <v>1111</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117</v>
      </c>
    </row>
    <row r="91" spans="1:10" x14ac:dyDescent="0.2">
      <c r="A91" s="1" t="s">
        <v>1135</v>
      </c>
    </row>
    <row r="92" spans="1:10" x14ac:dyDescent="0.2">
      <c r="A92" s="1" t="s">
        <v>1136</v>
      </c>
    </row>
    <row r="93" spans="1:10" x14ac:dyDescent="0.2">
      <c r="A93" s="1" t="s">
        <v>1137</v>
      </c>
    </row>
    <row r="94" spans="1:10" x14ac:dyDescent="0.2">
      <c r="A94" s="1" t="s">
        <v>1138</v>
      </c>
    </row>
    <row r="96" spans="1:10" x14ac:dyDescent="0.2">
      <c r="A96" s="1" t="s">
        <v>353</v>
      </c>
    </row>
    <row r="97" spans="1:8" ht="17" thickBot="1" x14ac:dyDescent="0.25"/>
    <row r="98" spans="1:8" ht="17" thickBot="1" x14ac:dyDescent="0.25">
      <c r="A98" s="50" t="s">
        <v>1135</v>
      </c>
      <c r="B98" s="51"/>
      <c r="C98" s="51"/>
      <c r="D98" s="51"/>
      <c r="E98" s="51"/>
      <c r="F98" s="51"/>
      <c r="G98" s="51"/>
      <c r="H98" s="52"/>
    </row>
    <row r="100" spans="1:8" x14ac:dyDescent="0.2">
      <c r="E100" s="15" t="s">
        <v>1139</v>
      </c>
      <c r="F100" s="15" t="s">
        <v>1140</v>
      </c>
      <c r="G100" s="87"/>
    </row>
    <row r="101" spans="1:8" x14ac:dyDescent="0.2">
      <c r="A101" s="15"/>
      <c r="B101" s="15"/>
      <c r="C101" s="15"/>
      <c r="D101" s="15" t="s">
        <v>1141</v>
      </c>
      <c r="E101" s="15" t="s">
        <v>146</v>
      </c>
      <c r="F101" s="15" t="s">
        <v>1121</v>
      </c>
      <c r="G101" s="15"/>
    </row>
    <row r="102" spans="1:8" x14ac:dyDescent="0.2">
      <c r="A102" s="15" t="s">
        <v>1142</v>
      </c>
      <c r="B102" s="15" t="s">
        <v>146</v>
      </c>
      <c r="C102" s="15" t="s">
        <v>1120</v>
      </c>
      <c r="D102" s="15" t="s">
        <v>1121</v>
      </c>
      <c r="E102" s="15" t="s">
        <v>1131</v>
      </c>
      <c r="F102" s="15" t="s">
        <v>1131</v>
      </c>
      <c r="G102" s="15" t="s">
        <v>236</v>
      </c>
    </row>
    <row r="103" spans="1:8" x14ac:dyDescent="0.2">
      <c r="A103" s="15" t="s">
        <v>1105</v>
      </c>
      <c r="B103" s="15" t="s">
        <v>1132</v>
      </c>
      <c r="C103" s="15" t="s">
        <v>1101</v>
      </c>
      <c r="D103" s="15" t="s">
        <v>1103</v>
      </c>
      <c r="E103" s="15" t="s">
        <v>1133</v>
      </c>
      <c r="F103" s="15" t="s">
        <v>1134</v>
      </c>
      <c r="G103" s="15" t="s">
        <v>1111</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1143</v>
      </c>
    </row>
    <row r="114" spans="1:8" x14ac:dyDescent="0.2">
      <c r="A114" s="1" t="s">
        <v>1144</v>
      </c>
    </row>
    <row r="115" spans="1:8" x14ac:dyDescent="0.2">
      <c r="A115" s="1" t="s">
        <v>1145</v>
      </c>
      <c r="H115" s="1" t="s">
        <v>1146</v>
      </c>
    </row>
    <row r="116" spans="1:8" x14ac:dyDescent="0.2">
      <c r="E116" s="1" t="s">
        <v>1147</v>
      </c>
      <c r="H116" s="1" t="s">
        <v>1148</v>
      </c>
    </row>
    <row r="117" spans="1:8" x14ac:dyDescent="0.2">
      <c r="A117" s="1" t="s">
        <v>1149</v>
      </c>
    </row>
    <row r="118" spans="1:8" x14ac:dyDescent="0.2">
      <c r="E118" s="1" t="s">
        <v>1150</v>
      </c>
      <c r="H118" s="1" t="s">
        <v>1151</v>
      </c>
    </row>
    <row r="119" spans="1:8" x14ac:dyDescent="0.2">
      <c r="E119" s="1" t="s">
        <v>1147</v>
      </c>
      <c r="H119" s="1" t="s">
        <v>1152</v>
      </c>
    </row>
    <row r="120" spans="1:8" x14ac:dyDescent="0.2">
      <c r="A120" s="1" t="s">
        <v>1153</v>
      </c>
    </row>
    <row r="121" spans="1:8" x14ac:dyDescent="0.2">
      <c r="E121" s="1" t="s">
        <v>1154</v>
      </c>
      <c r="H121" s="1" t="s">
        <v>1155</v>
      </c>
    </row>
    <row r="122" spans="1:8" x14ac:dyDescent="0.2">
      <c r="E122" s="1" t="s">
        <v>1147</v>
      </c>
      <c r="H122" s="1" t="s">
        <v>1156</v>
      </c>
    </row>
    <row r="123" spans="1:8" x14ac:dyDescent="0.2">
      <c r="A123" s="1" t="s">
        <v>1157</v>
      </c>
    </row>
    <row r="124" spans="1:8" x14ac:dyDescent="0.2">
      <c r="E124" s="1" t="s">
        <v>1158</v>
      </c>
    </row>
    <row r="125" spans="1:8" x14ac:dyDescent="0.2">
      <c r="D125" s="1" t="s">
        <v>1159</v>
      </c>
      <c r="E125" s="1" t="s">
        <v>1160</v>
      </c>
      <c r="H125" s="1" t="s">
        <v>1161</v>
      </c>
    </row>
    <row r="126" spans="1:8" x14ac:dyDescent="0.2">
      <c r="E126" s="1" t="s">
        <v>1162</v>
      </c>
    </row>
    <row r="127" spans="1:8" x14ac:dyDescent="0.2">
      <c r="H127" s="1" t="s">
        <v>1163</v>
      </c>
    </row>
    <row r="128" spans="1:8" ht="17" thickBot="1" x14ac:dyDescent="0.25"/>
    <row r="129" spans="1:9" ht="17" thickBot="1" x14ac:dyDescent="0.25">
      <c r="A129" s="50" t="s">
        <v>1136</v>
      </c>
      <c r="B129" s="51"/>
      <c r="C129" s="51"/>
      <c r="D129" s="51"/>
      <c r="E129" s="51"/>
      <c r="F129" s="51"/>
      <c r="G129" s="51"/>
      <c r="H129" s="52"/>
    </row>
    <row r="131" spans="1:9" x14ac:dyDescent="0.2">
      <c r="A131" s="1" t="s">
        <v>1164</v>
      </c>
    </row>
    <row r="134" spans="1:9" x14ac:dyDescent="0.2">
      <c r="E134" s="110"/>
      <c r="F134" s="110"/>
      <c r="G134" s="110"/>
      <c r="H134" s="110"/>
      <c r="I134" s="110"/>
    </row>
    <row r="135" spans="1:9" x14ac:dyDescent="0.2">
      <c r="C135" s="1" t="s">
        <v>1165</v>
      </c>
      <c r="E135" s="110" t="s">
        <v>1165</v>
      </c>
      <c r="F135" s="110"/>
      <c r="G135" s="110"/>
      <c r="H135" s="110"/>
      <c r="I135" s="110"/>
    </row>
    <row r="136" spans="1:9" x14ac:dyDescent="0.2">
      <c r="C136" s="1" t="s">
        <v>1166</v>
      </c>
      <c r="E136" s="110" t="s">
        <v>1167</v>
      </c>
      <c r="F136" s="110"/>
      <c r="G136" s="110"/>
      <c r="H136" s="110"/>
      <c r="I136" s="110"/>
    </row>
    <row r="137" spans="1:9" x14ac:dyDescent="0.2">
      <c r="C137" s="4" t="s">
        <v>1168</v>
      </c>
      <c r="E137" s="314" t="s">
        <v>1169</v>
      </c>
      <c r="F137" s="110"/>
      <c r="G137" s="110"/>
      <c r="H137" s="110"/>
      <c r="I137" s="110"/>
    </row>
    <row r="138" spans="1:9" x14ac:dyDescent="0.2">
      <c r="C138" s="4" t="s">
        <v>1170</v>
      </c>
      <c r="E138" s="314" t="s">
        <v>1171</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1172</v>
      </c>
      <c r="E141" s="314" t="s">
        <v>1173</v>
      </c>
      <c r="F141" s="110"/>
      <c r="G141" s="110"/>
      <c r="H141" s="110"/>
      <c r="I141" s="110"/>
    </row>
    <row r="142" spans="1:9" x14ac:dyDescent="0.2">
      <c r="C142" s="4" t="s">
        <v>1174</v>
      </c>
      <c r="E142" s="314" t="s">
        <v>1175</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1176</v>
      </c>
      <c r="E145" s="295" t="s">
        <v>1177</v>
      </c>
      <c r="F145" s="110"/>
      <c r="G145" s="110"/>
      <c r="H145" s="110"/>
      <c r="I145" s="110"/>
    </row>
    <row r="146" spans="1:9" x14ac:dyDescent="0.2">
      <c r="C146" s="1" t="s">
        <v>1178</v>
      </c>
      <c r="E146" s="110" t="s">
        <v>1178</v>
      </c>
      <c r="F146" s="110"/>
      <c r="G146" s="110"/>
      <c r="H146" s="110"/>
      <c r="I146" s="110"/>
    </row>
    <row r="147" spans="1:9" x14ac:dyDescent="0.2">
      <c r="C147" s="1" t="s">
        <v>1179</v>
      </c>
      <c r="E147" s="110" t="s">
        <v>1179</v>
      </c>
      <c r="F147" s="110"/>
      <c r="G147" s="110"/>
      <c r="H147" s="110"/>
      <c r="I147" s="110"/>
    </row>
    <row r="148" spans="1:9" x14ac:dyDescent="0.2">
      <c r="C148" s="1" t="s">
        <v>1180</v>
      </c>
      <c r="E148" s="110" t="s">
        <v>1181</v>
      </c>
      <c r="F148" s="110"/>
      <c r="G148" s="110"/>
      <c r="H148" s="110"/>
      <c r="I148" s="110"/>
    </row>
    <row r="149" spans="1:9" x14ac:dyDescent="0.2">
      <c r="B149" s="1" t="s">
        <v>1182</v>
      </c>
      <c r="E149" s="110" t="s">
        <v>1183</v>
      </c>
      <c r="F149" s="110"/>
      <c r="G149" s="110"/>
      <c r="H149" s="110"/>
      <c r="I149" s="110"/>
    </row>
    <row r="150" spans="1:9" x14ac:dyDescent="0.2">
      <c r="C150" s="356" t="s">
        <v>1184</v>
      </c>
      <c r="D150" s="356"/>
      <c r="E150" s="372" t="s">
        <v>1185</v>
      </c>
      <c r="F150" s="372"/>
      <c r="G150" s="110"/>
      <c r="H150" s="110"/>
      <c r="I150" s="110"/>
    </row>
    <row r="151" spans="1:9" ht="17" thickBot="1" x14ac:dyDescent="0.25"/>
    <row r="152" spans="1:9" ht="17" thickBot="1" x14ac:dyDescent="0.25">
      <c r="A152" s="73" t="s">
        <v>1186</v>
      </c>
      <c r="B152" s="51"/>
      <c r="C152" s="51"/>
      <c r="D152" s="51"/>
      <c r="E152" s="51"/>
      <c r="F152" s="51"/>
      <c r="G152" s="51"/>
      <c r="H152" s="52"/>
    </row>
    <row r="154" spans="1:9" x14ac:dyDescent="0.2">
      <c r="A154" s="124"/>
      <c r="B154" s="124"/>
      <c r="C154" s="124"/>
      <c r="D154" s="124"/>
      <c r="E154" s="124" t="s">
        <v>146</v>
      </c>
      <c r="F154" s="124" t="s">
        <v>1121</v>
      </c>
      <c r="G154" s="124"/>
    </row>
    <row r="155" spans="1:9" x14ac:dyDescent="0.2">
      <c r="A155" s="124" t="s">
        <v>1130</v>
      </c>
      <c r="B155" s="124" t="s">
        <v>146</v>
      </c>
      <c r="C155" s="124" t="s">
        <v>1120</v>
      </c>
      <c r="D155" s="124" t="s">
        <v>1121</v>
      </c>
      <c r="E155" s="124" t="s">
        <v>1131</v>
      </c>
      <c r="F155" s="124" t="s">
        <v>1131</v>
      </c>
      <c r="G155" s="124" t="s">
        <v>236</v>
      </c>
    </row>
    <row r="156" spans="1:9" x14ac:dyDescent="0.2">
      <c r="A156" s="124" t="s">
        <v>1105</v>
      </c>
      <c r="B156" s="124" t="s">
        <v>1132</v>
      </c>
      <c r="C156" s="124" t="s">
        <v>1101</v>
      </c>
      <c r="D156" s="124" t="s">
        <v>1103</v>
      </c>
      <c r="E156" s="124" t="s">
        <v>1133</v>
      </c>
      <c r="F156" s="124" t="s">
        <v>1134</v>
      </c>
      <c r="G156" s="124" t="s">
        <v>1111</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1187</v>
      </c>
    </row>
    <row r="167" spans="1:8" x14ac:dyDescent="0.2">
      <c r="C167" s="2"/>
      <c r="D167" s="2" t="s">
        <v>1188</v>
      </c>
      <c r="E167" s="114"/>
      <c r="F167" s="114" t="s">
        <v>1189</v>
      </c>
    </row>
    <row r="168" spans="1:8" x14ac:dyDescent="0.2">
      <c r="C168" s="1" t="s">
        <v>1190</v>
      </c>
      <c r="E168" s="1" t="s">
        <v>1191</v>
      </c>
    </row>
    <row r="169" spans="1:8" ht="17" thickBot="1" x14ac:dyDescent="0.25"/>
    <row r="170" spans="1:8" ht="17" thickBot="1" x14ac:dyDescent="0.25">
      <c r="A170" s="50" t="s">
        <v>1192</v>
      </c>
      <c r="B170" s="51"/>
      <c r="C170" s="51"/>
      <c r="D170" s="51"/>
      <c r="E170" s="51"/>
      <c r="F170" s="51"/>
      <c r="G170" s="51"/>
      <c r="H170" s="52"/>
    </row>
    <row r="172" spans="1:8" x14ac:dyDescent="0.2">
      <c r="A172" s="124"/>
      <c r="B172" s="124"/>
      <c r="C172" s="124"/>
      <c r="D172" s="124"/>
      <c r="E172" s="124" t="s">
        <v>146</v>
      </c>
      <c r="F172" s="124" t="s">
        <v>1121</v>
      </c>
      <c r="G172" s="124"/>
      <c r="H172" s="87" t="s">
        <v>1193</v>
      </c>
    </row>
    <row r="173" spans="1:8" x14ac:dyDescent="0.2">
      <c r="A173" s="124" t="s">
        <v>1130</v>
      </c>
      <c r="B173" s="124" t="s">
        <v>146</v>
      </c>
      <c r="C173" s="124" t="s">
        <v>1120</v>
      </c>
      <c r="D173" s="124" t="s">
        <v>1121</v>
      </c>
      <c r="E173" s="124" t="s">
        <v>1131</v>
      </c>
      <c r="F173" s="124" t="s">
        <v>1131</v>
      </c>
      <c r="G173" s="124" t="s">
        <v>236</v>
      </c>
      <c r="H173" s="87" t="s">
        <v>1194</v>
      </c>
    </row>
    <row r="174" spans="1:8" x14ac:dyDescent="0.2">
      <c r="A174" s="124" t="s">
        <v>1105</v>
      </c>
      <c r="B174" s="124" t="s">
        <v>1132</v>
      </c>
      <c r="C174" s="124" t="s">
        <v>1101</v>
      </c>
      <c r="D174" s="124" t="s">
        <v>1103</v>
      </c>
      <c r="E174" s="124" t="s">
        <v>1133</v>
      </c>
      <c r="F174" s="124" t="s">
        <v>1134</v>
      </c>
      <c r="G174" s="124" t="s">
        <v>1111</v>
      </c>
      <c r="H174" s="87" t="s">
        <v>1166</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1195</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1195</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1195</v>
      </c>
    </row>
    <row r="179" spans="1:8" x14ac:dyDescent="0.2">
      <c r="A179" s="124">
        <v>4</v>
      </c>
      <c r="B179" s="124">
        <v>80</v>
      </c>
      <c r="C179" s="124">
        <f t="shared" si="10"/>
        <v>28</v>
      </c>
      <c r="D179" s="124">
        <f t="shared" si="11"/>
        <v>52</v>
      </c>
      <c r="E179" s="147">
        <f t="shared" si="12"/>
        <v>20</v>
      </c>
      <c r="F179" s="124">
        <f t="shared" si="13"/>
        <v>13</v>
      </c>
      <c r="G179" s="148">
        <f t="shared" si="14"/>
        <v>16</v>
      </c>
      <c r="H179" s="130" t="s">
        <v>1195</v>
      </c>
    </row>
    <row r="180" spans="1:8" x14ac:dyDescent="0.2">
      <c r="A180" s="124">
        <v>5</v>
      </c>
      <c r="B180" s="124">
        <v>100</v>
      </c>
      <c r="C180" s="124">
        <f t="shared" si="10"/>
        <v>28</v>
      </c>
      <c r="D180" s="124">
        <f t="shared" si="11"/>
        <v>72</v>
      </c>
      <c r="E180" s="147">
        <f t="shared" si="12"/>
        <v>20</v>
      </c>
      <c r="F180" s="124">
        <f t="shared" si="13"/>
        <v>14.4</v>
      </c>
      <c r="G180" s="124">
        <f t="shared" si="14"/>
        <v>20</v>
      </c>
      <c r="H180" s="130" t="s">
        <v>1196</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1196</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1196</v>
      </c>
    </row>
    <row r="184" spans="1:8" x14ac:dyDescent="0.2">
      <c r="A184" s="1" t="s">
        <v>1187</v>
      </c>
    </row>
    <row r="185" spans="1:8" x14ac:dyDescent="0.2">
      <c r="C185" s="2"/>
      <c r="D185" s="2" t="s">
        <v>1197</v>
      </c>
      <c r="E185" s="114"/>
      <c r="F185" s="114" t="s">
        <v>1198</v>
      </c>
    </row>
    <row r="186" spans="1:8" x14ac:dyDescent="0.2">
      <c r="C186" s="1" t="s">
        <v>1199</v>
      </c>
      <c r="E186" s="1" t="s">
        <v>1191</v>
      </c>
    </row>
    <row r="189" spans="1:8" x14ac:dyDescent="0.2">
      <c r="C189" s="1" t="s">
        <v>1200</v>
      </c>
    </row>
    <row r="190" spans="1:8" x14ac:dyDescent="0.2">
      <c r="C190" s="1" t="s">
        <v>1201</v>
      </c>
    </row>
    <row r="191" spans="1:8" x14ac:dyDescent="0.2">
      <c r="C191" s="1" t="s">
        <v>1202</v>
      </c>
    </row>
    <row r="192" spans="1:8" x14ac:dyDescent="0.2">
      <c r="C192" s="1" t="s">
        <v>1203</v>
      </c>
    </row>
    <row r="193" spans="1:9" x14ac:dyDescent="0.2">
      <c r="C193" s="1" t="s">
        <v>1204</v>
      </c>
    </row>
    <row r="194" spans="1:9" x14ac:dyDescent="0.2">
      <c r="C194" s="1" t="s">
        <v>1205</v>
      </c>
    </row>
    <row r="195" spans="1:9" x14ac:dyDescent="0.2">
      <c r="C195" s="1" t="s">
        <v>1206</v>
      </c>
    </row>
    <row r="196" spans="1:9" ht="17" thickBot="1" x14ac:dyDescent="0.25"/>
    <row r="197" spans="1:9" ht="17" thickBot="1" x14ac:dyDescent="0.25">
      <c r="A197" s="50" t="s">
        <v>1207</v>
      </c>
      <c r="B197" s="51"/>
      <c r="C197" s="51"/>
      <c r="D197" s="51"/>
      <c r="E197" s="51"/>
      <c r="F197" s="51"/>
      <c r="G197" s="51"/>
      <c r="H197" s="52"/>
    </row>
    <row r="198" spans="1:9" ht="17" thickBot="1" x14ac:dyDescent="0.25"/>
    <row r="199" spans="1:9" x14ac:dyDescent="0.2">
      <c r="A199" s="5" t="s">
        <v>1208</v>
      </c>
      <c r="B199" s="6"/>
      <c r="C199" s="6"/>
      <c r="D199" s="6"/>
      <c r="E199" s="6"/>
      <c r="F199" s="6"/>
      <c r="G199" s="6"/>
      <c r="H199" s="7"/>
    </row>
    <row r="200" spans="1:9" x14ac:dyDescent="0.2">
      <c r="A200" s="8" t="s">
        <v>1209</v>
      </c>
      <c r="H200" s="9"/>
    </row>
    <row r="201" spans="1:9" ht="17" thickBot="1" x14ac:dyDescent="0.25">
      <c r="A201" s="10" t="s">
        <v>1210</v>
      </c>
      <c r="B201" s="11"/>
      <c r="C201" s="11"/>
      <c r="D201" s="11"/>
      <c r="E201" s="11"/>
      <c r="F201" s="11"/>
      <c r="G201" s="11"/>
      <c r="H201" s="13"/>
    </row>
    <row r="203" spans="1:9" x14ac:dyDescent="0.2">
      <c r="A203" s="1" t="s">
        <v>1211</v>
      </c>
    </row>
    <row r="205" spans="1:9" x14ac:dyDescent="0.2">
      <c r="A205" s="124"/>
      <c r="B205" s="124"/>
      <c r="C205" s="124"/>
      <c r="D205" s="124"/>
      <c r="E205" s="124" t="s">
        <v>146</v>
      </c>
      <c r="F205" s="124" t="s">
        <v>1121</v>
      </c>
      <c r="G205" s="124"/>
      <c r="H205" s="87" t="s">
        <v>1193</v>
      </c>
      <c r="I205" s="87" t="s">
        <v>1193</v>
      </c>
    </row>
    <row r="206" spans="1:9" x14ac:dyDescent="0.2">
      <c r="A206" s="124" t="s">
        <v>1130</v>
      </c>
      <c r="B206" s="124" t="s">
        <v>146</v>
      </c>
      <c r="C206" s="124" t="s">
        <v>1120</v>
      </c>
      <c r="D206" s="124" t="s">
        <v>1121</v>
      </c>
      <c r="E206" s="124" t="s">
        <v>1131</v>
      </c>
      <c r="F206" s="124" t="s">
        <v>1131</v>
      </c>
      <c r="G206" s="124" t="s">
        <v>236</v>
      </c>
      <c r="H206" s="87" t="s">
        <v>1194</v>
      </c>
      <c r="I206" s="87" t="s">
        <v>1194</v>
      </c>
    </row>
    <row r="207" spans="1:9" x14ac:dyDescent="0.2">
      <c r="A207" s="124" t="s">
        <v>1105</v>
      </c>
      <c r="B207" s="124" t="s">
        <v>1132</v>
      </c>
      <c r="C207" s="124" t="s">
        <v>1101</v>
      </c>
      <c r="D207" s="124" t="s">
        <v>1103</v>
      </c>
      <c r="E207" s="124" t="s">
        <v>1133</v>
      </c>
      <c r="F207" s="124" t="s">
        <v>1134</v>
      </c>
      <c r="G207" s="124" t="s">
        <v>1111</v>
      </c>
      <c r="H207" s="87" t="s">
        <v>1166</v>
      </c>
      <c r="I207" s="87" t="s">
        <v>1167</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1195</v>
      </c>
      <c r="I209" s="130" t="s">
        <v>1195</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1195</v>
      </c>
      <c r="I210" s="130" t="s">
        <v>1195</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1195</v>
      </c>
      <c r="I211" s="130" t="s">
        <v>1195</v>
      </c>
    </row>
    <row r="212" spans="1:9" x14ac:dyDescent="0.2">
      <c r="A212" s="124">
        <v>4</v>
      </c>
      <c r="B212" s="124">
        <v>80</v>
      </c>
      <c r="C212" s="124">
        <f t="shared" si="15"/>
        <v>28</v>
      </c>
      <c r="D212" s="124">
        <f t="shared" si="16"/>
        <v>52</v>
      </c>
      <c r="E212" s="147">
        <f t="shared" si="17"/>
        <v>20</v>
      </c>
      <c r="F212" s="124">
        <f t="shared" si="18"/>
        <v>13</v>
      </c>
      <c r="G212" s="124">
        <f t="shared" si="19"/>
        <v>16</v>
      </c>
      <c r="H212" s="130" t="s">
        <v>1195</v>
      </c>
      <c r="I212" s="130" t="s">
        <v>1195</v>
      </c>
    </row>
    <row r="213" spans="1:9" x14ac:dyDescent="0.2">
      <c r="A213" s="78">
        <v>5</v>
      </c>
      <c r="B213" s="78">
        <v>100</v>
      </c>
      <c r="C213" s="78">
        <f t="shared" si="15"/>
        <v>28</v>
      </c>
      <c r="D213" s="78">
        <f t="shared" si="16"/>
        <v>72</v>
      </c>
      <c r="E213" s="149">
        <f t="shared" si="17"/>
        <v>20</v>
      </c>
      <c r="F213" s="78">
        <f t="shared" si="18"/>
        <v>14.4</v>
      </c>
      <c r="G213" s="78">
        <f t="shared" si="19"/>
        <v>20</v>
      </c>
      <c r="H213" s="150" t="s">
        <v>1195</v>
      </c>
      <c r="I213" s="150" t="s">
        <v>1195</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1196</v>
      </c>
      <c r="I214" s="130" t="s">
        <v>1196</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1196</v>
      </c>
      <c r="I215" s="130" t="s">
        <v>1196</v>
      </c>
    </row>
    <row r="217" spans="1:9" x14ac:dyDescent="0.2">
      <c r="C217" s="2"/>
      <c r="D217" s="2" t="s">
        <v>1212</v>
      </c>
      <c r="E217" s="114"/>
      <c r="F217" s="114" t="s">
        <v>1213</v>
      </c>
    </row>
    <row r="218" spans="1:9" x14ac:dyDescent="0.2">
      <c r="C218" s="1" t="s">
        <v>1199</v>
      </c>
      <c r="E218" s="1" t="s">
        <v>1214</v>
      </c>
    </row>
    <row r="221" spans="1:9" x14ac:dyDescent="0.2">
      <c r="C221" s="1" t="s">
        <v>1215</v>
      </c>
      <c r="E221" s="1" t="s">
        <v>1216</v>
      </c>
    </row>
    <row r="222" spans="1:9" x14ac:dyDescent="0.2">
      <c r="C222" s="1" t="s">
        <v>1217</v>
      </c>
      <c r="E222" s="1" t="s">
        <v>1218</v>
      </c>
    </row>
    <row r="223" spans="1:9" x14ac:dyDescent="0.2">
      <c r="C223" s="1" t="s">
        <v>1219</v>
      </c>
      <c r="E223" s="1" t="s">
        <v>1220</v>
      </c>
    </row>
    <row r="224" spans="1:9" x14ac:dyDescent="0.2">
      <c r="C224" s="1" t="s">
        <v>1221</v>
      </c>
      <c r="E224" s="1" t="s">
        <v>1222</v>
      </c>
    </row>
    <row r="225" spans="1:8" x14ac:dyDescent="0.2">
      <c r="C225" s="1" t="s">
        <v>1223</v>
      </c>
    </row>
    <row r="226" spans="1:8" x14ac:dyDescent="0.2">
      <c r="C226" s="1" t="s">
        <v>1224</v>
      </c>
    </row>
    <row r="227" spans="1:8" x14ac:dyDescent="0.2">
      <c r="C227" s="1" t="s">
        <v>1225</v>
      </c>
    </row>
    <row r="231" spans="1:8" x14ac:dyDescent="0.2">
      <c r="A231" s="16" t="s">
        <v>1226</v>
      </c>
      <c r="B231" s="2"/>
      <c r="C231" s="2"/>
      <c r="D231" s="2"/>
      <c r="E231" s="2"/>
      <c r="F231" s="2"/>
      <c r="G231" s="2"/>
      <c r="H231" s="2"/>
    </row>
    <row r="232" spans="1:8" x14ac:dyDescent="0.2">
      <c r="A232" s="1" t="s">
        <v>1227</v>
      </c>
    </row>
    <row r="233" spans="1:8" x14ac:dyDescent="0.2">
      <c r="A233" s="1" t="s">
        <v>1228</v>
      </c>
    </row>
    <row r="234" spans="1:8" x14ac:dyDescent="0.2">
      <c r="A234" s="1" t="s">
        <v>1229</v>
      </c>
    </row>
    <row r="235" spans="1:8" x14ac:dyDescent="0.2">
      <c r="A235" s="1" t="s">
        <v>1230</v>
      </c>
    </row>
    <row r="237" spans="1:8" x14ac:dyDescent="0.2">
      <c r="C237" s="44" t="s">
        <v>1111</v>
      </c>
      <c r="F237" s="3" t="s">
        <v>2423</v>
      </c>
    </row>
    <row r="238" spans="1:8" x14ac:dyDescent="0.2">
      <c r="F238" s="3" t="s">
        <v>1231</v>
      </c>
    </row>
    <row r="240" spans="1:8" x14ac:dyDescent="0.2">
      <c r="H240" s="1" t="s">
        <v>2424</v>
      </c>
    </row>
    <row r="241" spans="1:8" x14ac:dyDescent="0.2">
      <c r="H241" s="1" t="s">
        <v>2425</v>
      </c>
    </row>
    <row r="242" spans="1:8" x14ac:dyDescent="0.2">
      <c r="H242" s="1" t="s">
        <v>2426</v>
      </c>
    </row>
    <row r="243" spans="1:8" x14ac:dyDescent="0.2">
      <c r="H243" s="1" t="s">
        <v>2427</v>
      </c>
    </row>
    <row r="245" spans="1:8" x14ac:dyDescent="0.2">
      <c r="H245" s="1" t="s">
        <v>2428</v>
      </c>
    </row>
    <row r="247" spans="1:8" x14ac:dyDescent="0.2">
      <c r="H247" s="1" t="s">
        <v>2429</v>
      </c>
    </row>
    <row r="249" spans="1:8" x14ac:dyDescent="0.2">
      <c r="H249" s="1" t="s">
        <v>2430</v>
      </c>
    </row>
    <row r="250" spans="1:8" x14ac:dyDescent="0.2">
      <c r="A250" s="1" t="s">
        <v>1105</v>
      </c>
      <c r="H250" s="1" t="s">
        <v>2431</v>
      </c>
    </row>
    <row r="252" spans="1:8" x14ac:dyDescent="0.2">
      <c r="H252" s="1" t="s">
        <v>2432</v>
      </c>
    </row>
    <row r="253" spans="1:8" x14ac:dyDescent="0.2">
      <c r="H253" s="1" t="s">
        <v>2433</v>
      </c>
    </row>
    <row r="257" spans="1:8" ht="17" thickBot="1" x14ac:dyDescent="0.25"/>
    <row r="258" spans="1:8" ht="17" thickBot="1" x14ac:dyDescent="0.25">
      <c r="A258" s="369" t="s">
        <v>1232</v>
      </c>
      <c r="B258" s="370"/>
      <c r="C258" s="370"/>
      <c r="D258" s="370"/>
      <c r="E258" s="370"/>
      <c r="F258" s="370"/>
      <c r="G258" s="370"/>
      <c r="H258" s="371"/>
    </row>
    <row r="260" spans="1:8" x14ac:dyDescent="0.2">
      <c r="A260" s="16" t="s">
        <v>1233</v>
      </c>
      <c r="B260" s="16"/>
      <c r="C260" s="16"/>
      <c r="D260" s="16"/>
      <c r="E260" s="16"/>
      <c r="F260" s="16"/>
      <c r="G260" s="16"/>
      <c r="H260" s="16"/>
    </row>
    <row r="261" spans="1:8" x14ac:dyDescent="0.2">
      <c r="A261" s="1" t="s">
        <v>1234</v>
      </c>
    </row>
    <row r="262" spans="1:8" x14ac:dyDescent="0.2">
      <c r="A262" s="1" t="s">
        <v>1235</v>
      </c>
    </row>
    <row r="263" spans="1:8" x14ac:dyDescent="0.2">
      <c r="A263" s="1" t="s">
        <v>1236</v>
      </c>
    </row>
    <row r="264" spans="1:8" x14ac:dyDescent="0.2">
      <c r="A264" s="1" t="s">
        <v>1237</v>
      </c>
    </row>
    <row r="265" spans="1:8" x14ac:dyDescent="0.2">
      <c r="A265" s="1" t="s">
        <v>1238</v>
      </c>
    </row>
    <row r="266" spans="1:8" x14ac:dyDescent="0.2">
      <c r="A266" s="1" t="s">
        <v>1239</v>
      </c>
    </row>
    <row r="268" spans="1:8" x14ac:dyDescent="0.2">
      <c r="A268" s="1" t="s">
        <v>353</v>
      </c>
    </row>
    <row r="270" spans="1:8" x14ac:dyDescent="0.2">
      <c r="A270" s="1" t="s">
        <v>1240</v>
      </c>
    </row>
    <row r="272" spans="1:8" x14ac:dyDescent="0.2">
      <c r="A272" s="1" t="s">
        <v>1241</v>
      </c>
      <c r="H272" s="1" t="s">
        <v>1242</v>
      </c>
    </row>
    <row r="274" spans="1:8" x14ac:dyDescent="0.2">
      <c r="A274" s="1" t="s">
        <v>1243</v>
      </c>
    </row>
    <row r="275" spans="1:8" x14ac:dyDescent="0.2">
      <c r="A275" s="1" t="s">
        <v>1244</v>
      </c>
    </row>
    <row r="277" spans="1:8" x14ac:dyDescent="0.2">
      <c r="A277" s="16" t="s">
        <v>1245</v>
      </c>
      <c r="B277" s="2"/>
    </row>
    <row r="279" spans="1:8" x14ac:dyDescent="0.2">
      <c r="A279" s="16" t="s">
        <v>1246</v>
      </c>
      <c r="B279" s="16"/>
      <c r="C279" s="16"/>
      <c r="D279" s="16"/>
      <c r="E279" s="16"/>
      <c r="F279" s="16"/>
      <c r="G279" s="16"/>
      <c r="H279" s="16"/>
    </row>
    <row r="280" spans="1:8" x14ac:dyDescent="0.2">
      <c r="A280" s="1" t="s">
        <v>1247</v>
      </c>
    </row>
    <row r="281" spans="1:8" x14ac:dyDescent="0.2">
      <c r="E281" s="3"/>
      <c r="F281" s="3"/>
      <c r="G281" s="3"/>
    </row>
    <row r="282" spans="1:8" x14ac:dyDescent="0.2">
      <c r="A282" s="15" t="s">
        <v>1105</v>
      </c>
      <c r="B282" s="15" t="s">
        <v>1132</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1248</v>
      </c>
    </row>
    <row r="290" spans="1:7" x14ac:dyDescent="0.2">
      <c r="A290" s="1" t="s">
        <v>1249</v>
      </c>
    </row>
    <row r="291" spans="1:7" x14ac:dyDescent="0.2">
      <c r="A291" s="1" t="s">
        <v>1250</v>
      </c>
    </row>
    <row r="292" spans="1:7" x14ac:dyDescent="0.2">
      <c r="A292" s="1" t="s">
        <v>1251</v>
      </c>
    </row>
    <row r="293" spans="1:7" x14ac:dyDescent="0.2">
      <c r="A293" s="1" t="s">
        <v>1252</v>
      </c>
    </row>
    <row r="294" spans="1:7" x14ac:dyDescent="0.2">
      <c r="A294" s="1" t="s">
        <v>1239</v>
      </c>
    </row>
    <row r="296" spans="1:7" x14ac:dyDescent="0.2">
      <c r="A296" s="1" t="s">
        <v>353</v>
      </c>
      <c r="E296" s="15" t="s">
        <v>1139</v>
      </c>
      <c r="F296" s="15" t="s">
        <v>1140</v>
      </c>
    </row>
    <row r="297" spans="1:7" x14ac:dyDescent="0.2">
      <c r="D297" s="15" t="s">
        <v>1141</v>
      </c>
      <c r="E297" s="15" t="s">
        <v>146</v>
      </c>
      <c r="F297" s="15" t="s">
        <v>1121</v>
      </c>
      <c r="G297" s="15" t="s">
        <v>1253</v>
      </c>
    </row>
    <row r="298" spans="1:7" x14ac:dyDescent="0.2">
      <c r="A298" s="15" t="s">
        <v>1254</v>
      </c>
      <c r="B298" s="15" t="s">
        <v>146</v>
      </c>
      <c r="C298" s="15" t="s">
        <v>1120</v>
      </c>
      <c r="D298" s="15" t="s">
        <v>1121</v>
      </c>
      <c r="E298" s="15" t="s">
        <v>1131</v>
      </c>
      <c r="F298" s="15" t="s">
        <v>1131</v>
      </c>
      <c r="G298" s="15" t="s">
        <v>1255</v>
      </c>
    </row>
    <row r="299" spans="1:7" x14ac:dyDescent="0.2">
      <c r="A299" s="15" t="s">
        <v>1105</v>
      </c>
      <c r="B299" s="151" t="s">
        <v>1132</v>
      </c>
      <c r="C299" s="15" t="s">
        <v>1101</v>
      </c>
      <c r="D299" s="15" t="s">
        <v>1103</v>
      </c>
      <c r="E299" s="15" t="s">
        <v>1133</v>
      </c>
      <c r="F299" s="15" t="s">
        <v>1134</v>
      </c>
      <c r="G299" s="15" t="s">
        <v>1111</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1256</v>
      </c>
      <c r="B306" s="1" t="s">
        <v>1257</v>
      </c>
      <c r="D306" s="1" t="s">
        <v>1258</v>
      </c>
      <c r="E306" s="1" t="s">
        <v>1259</v>
      </c>
    </row>
    <row r="307" spans="1:9" x14ac:dyDescent="0.2">
      <c r="D307" s="1" t="s">
        <v>1260</v>
      </c>
      <c r="E307" s="1" t="s">
        <v>1261</v>
      </c>
    </row>
    <row r="309" spans="1:9" x14ac:dyDescent="0.2">
      <c r="A309" s="4" t="s">
        <v>1262</v>
      </c>
    </row>
    <row r="311" spans="1:9" x14ac:dyDescent="0.2">
      <c r="A311" s="16" t="s">
        <v>1263</v>
      </c>
      <c r="B311" s="16"/>
      <c r="C311" s="16"/>
      <c r="D311" s="16"/>
      <c r="E311" s="16"/>
      <c r="F311" s="16"/>
      <c r="G311" s="16"/>
      <c r="H311" s="16"/>
    </row>
    <row r="312" spans="1:9" x14ac:dyDescent="0.2">
      <c r="A312" s="1" t="s">
        <v>1264</v>
      </c>
    </row>
    <row r="313" spans="1:9" x14ac:dyDescent="0.2">
      <c r="A313" s="1" t="s">
        <v>1265</v>
      </c>
    </row>
    <row r="314" spans="1:9" x14ac:dyDescent="0.2">
      <c r="A314" s="1" t="s">
        <v>1266</v>
      </c>
    </row>
    <row r="315" spans="1:9" x14ac:dyDescent="0.2">
      <c r="A315" s="1" t="s">
        <v>1267</v>
      </c>
      <c r="F315" s="1" t="s">
        <v>2435</v>
      </c>
      <c r="H315" s="1" t="s">
        <v>2434</v>
      </c>
      <c r="I315" s="3" t="s">
        <v>2438</v>
      </c>
    </row>
    <row r="316" spans="1:9" x14ac:dyDescent="0.2">
      <c r="A316" s="1" t="s">
        <v>1268</v>
      </c>
      <c r="F316" s="1" t="s">
        <v>2437</v>
      </c>
      <c r="H316" s="1" t="s">
        <v>2436</v>
      </c>
      <c r="I316" s="3" t="s">
        <v>2439</v>
      </c>
    </row>
    <row r="317" spans="1:9" x14ac:dyDescent="0.2">
      <c r="A317" s="1" t="s">
        <v>1269</v>
      </c>
    </row>
    <row r="318" spans="1:9" x14ac:dyDescent="0.2">
      <c r="A318" s="1" t="s">
        <v>1239</v>
      </c>
    </row>
    <row r="320" spans="1:9" x14ac:dyDescent="0.2">
      <c r="A320" s="1" t="s">
        <v>353</v>
      </c>
    </row>
    <row r="322" spans="1:8" x14ac:dyDescent="0.2">
      <c r="C322" s="2" t="s">
        <v>1270</v>
      </c>
      <c r="D322" s="2"/>
      <c r="E322" s="114" t="s">
        <v>1271</v>
      </c>
      <c r="F322" s="114"/>
    </row>
    <row r="323" spans="1:8" x14ac:dyDescent="0.2">
      <c r="C323" s="356" t="s">
        <v>1184</v>
      </c>
      <c r="D323" s="356"/>
      <c r="E323" s="357" t="s">
        <v>1185</v>
      </c>
      <c r="F323" s="357"/>
    </row>
    <row r="324" spans="1:8" x14ac:dyDescent="0.2">
      <c r="C324" s="1" t="s">
        <v>1272</v>
      </c>
      <c r="E324" s="1" t="s">
        <v>1273</v>
      </c>
    </row>
    <row r="325" spans="1:8" x14ac:dyDescent="0.2">
      <c r="C325" s="1" t="s">
        <v>1274</v>
      </c>
      <c r="E325" s="1" t="s">
        <v>1275</v>
      </c>
    </row>
    <row r="326" spans="1:8" x14ac:dyDescent="0.2">
      <c r="C326" s="1" t="s">
        <v>1276</v>
      </c>
      <c r="E326" s="1" t="s">
        <v>1277</v>
      </c>
    </row>
    <row r="327" spans="1:8" x14ac:dyDescent="0.2">
      <c r="C327" s="1" t="s">
        <v>1278</v>
      </c>
      <c r="E327" s="1" t="s">
        <v>1279</v>
      </c>
    </row>
    <row r="328" spans="1:8" x14ac:dyDescent="0.2">
      <c r="C328" s="1" t="s">
        <v>1199</v>
      </c>
      <c r="E328" s="1" t="s">
        <v>1280</v>
      </c>
    </row>
    <row r="329" spans="1:8" x14ac:dyDescent="0.2">
      <c r="E329" s="1" t="s">
        <v>1191</v>
      </c>
    </row>
    <row r="331" spans="1:8" x14ac:dyDescent="0.2">
      <c r="A331" s="4" t="s">
        <v>1281</v>
      </c>
    </row>
    <row r="333" spans="1:8" x14ac:dyDescent="0.2">
      <c r="A333" s="16" t="s">
        <v>1282</v>
      </c>
      <c r="B333" s="16"/>
      <c r="C333" s="16"/>
      <c r="D333" s="16"/>
      <c r="E333" s="16"/>
      <c r="F333" s="16"/>
      <c r="G333" s="16"/>
      <c r="H333" s="16"/>
    </row>
    <row r="334" spans="1:8" x14ac:dyDescent="0.2">
      <c r="A334" s="1" t="s">
        <v>1247</v>
      </c>
    </row>
    <row r="336" spans="1:8" x14ac:dyDescent="0.2">
      <c r="A336" s="15" t="s">
        <v>1105</v>
      </c>
      <c r="B336" s="15" t="s">
        <v>1132</v>
      </c>
      <c r="E336" s="3" t="s">
        <v>1133</v>
      </c>
      <c r="F336" s="3" t="s">
        <v>1134</v>
      </c>
      <c r="G336" s="3" t="s">
        <v>1111</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1283</v>
      </c>
    </row>
    <row r="347" spans="1:7" x14ac:dyDescent="0.2">
      <c r="A347" s="1" t="s">
        <v>1284</v>
      </c>
    </row>
    <row r="348" spans="1:7" x14ac:dyDescent="0.2">
      <c r="A348" s="1" t="s">
        <v>1285</v>
      </c>
    </row>
    <row r="349" spans="1:7" x14ac:dyDescent="0.2">
      <c r="A349" s="1" t="s">
        <v>1286</v>
      </c>
    </row>
    <row r="350" spans="1:7" x14ac:dyDescent="0.2">
      <c r="A350" s="1" t="s">
        <v>1287</v>
      </c>
    </row>
    <row r="351" spans="1:7" x14ac:dyDescent="0.2">
      <c r="A351" s="1" t="s">
        <v>1239</v>
      </c>
    </row>
    <row r="353" spans="1:7" x14ac:dyDescent="0.2">
      <c r="A353" s="1" t="s">
        <v>353</v>
      </c>
    </row>
    <row r="355" spans="1:7" x14ac:dyDescent="0.2">
      <c r="A355" s="15" t="s">
        <v>1105</v>
      </c>
      <c r="B355" s="15" t="s">
        <v>1132</v>
      </c>
      <c r="C355" s="15" t="s">
        <v>1101</v>
      </c>
      <c r="D355" s="15" t="s">
        <v>1103</v>
      </c>
      <c r="E355" s="15" t="s">
        <v>1133</v>
      </c>
      <c r="F355" s="15" t="s">
        <v>1134</v>
      </c>
      <c r="G355" s="15" t="s">
        <v>1111</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1288</v>
      </c>
    </row>
    <row r="367" spans="1:7" x14ac:dyDescent="0.2">
      <c r="A367" s="1" t="s">
        <v>1289</v>
      </c>
    </row>
    <row r="369" spans="1:8" ht="17" thickBot="1" x14ac:dyDescent="0.25"/>
    <row r="370" spans="1:8" ht="17" thickBot="1" x14ac:dyDescent="0.25">
      <c r="A370" s="369" t="s">
        <v>1290</v>
      </c>
      <c r="B370" s="370"/>
      <c r="C370" s="370"/>
      <c r="D370" s="370"/>
      <c r="E370" s="370"/>
      <c r="F370" s="370"/>
      <c r="G370" s="370"/>
      <c r="H370" s="371"/>
    </row>
    <row r="372" spans="1:8" x14ac:dyDescent="0.2">
      <c r="A372" s="16" t="s">
        <v>1291</v>
      </c>
      <c r="B372" s="2"/>
      <c r="C372" s="2"/>
      <c r="D372" s="2"/>
      <c r="E372" s="2"/>
      <c r="F372" s="2"/>
      <c r="G372" s="2"/>
      <c r="H372" s="2"/>
    </row>
    <row r="374" spans="1:8" x14ac:dyDescent="0.2">
      <c r="A374" s="1" t="s">
        <v>1292</v>
      </c>
    </row>
    <row r="376" spans="1:8" x14ac:dyDescent="0.2">
      <c r="C376" s="124"/>
      <c r="D376" s="124"/>
      <c r="E376" s="124" t="s">
        <v>146</v>
      </c>
      <c r="F376" s="124" t="s">
        <v>1121</v>
      </c>
      <c r="G376" s="124"/>
    </row>
    <row r="377" spans="1:8" x14ac:dyDescent="0.2">
      <c r="A377" s="15" t="s">
        <v>1130</v>
      </c>
      <c r="B377" s="15" t="s">
        <v>1293</v>
      </c>
      <c r="C377" s="124" t="s">
        <v>1120</v>
      </c>
      <c r="D377" s="124" t="s">
        <v>1121</v>
      </c>
      <c r="E377" s="124" t="s">
        <v>1131</v>
      </c>
      <c r="F377" s="124" t="s">
        <v>1131</v>
      </c>
      <c r="G377" s="124" t="s">
        <v>236</v>
      </c>
    </row>
    <row r="378" spans="1:8" x14ac:dyDescent="0.2">
      <c r="A378" s="15" t="s">
        <v>1294</v>
      </c>
      <c r="B378" s="15" t="s">
        <v>1295</v>
      </c>
      <c r="C378" s="124" t="s">
        <v>1101</v>
      </c>
      <c r="D378" s="124" t="s">
        <v>1103</v>
      </c>
      <c r="E378" s="124" t="s">
        <v>1133</v>
      </c>
      <c r="F378" s="124" t="s">
        <v>1134</v>
      </c>
      <c r="G378" s="124" t="s">
        <v>1111</v>
      </c>
    </row>
    <row r="379" spans="1:8" x14ac:dyDescent="0.2">
      <c r="A379" s="15" t="s">
        <v>1105</v>
      </c>
      <c r="B379" s="15" t="s">
        <v>1132</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117</v>
      </c>
    </row>
    <row r="392" spans="1:7" x14ac:dyDescent="0.2">
      <c r="A392" s="1" t="s">
        <v>1135</v>
      </c>
    </row>
    <row r="393" spans="1:7" x14ac:dyDescent="0.2">
      <c r="A393" s="1" t="s">
        <v>1296</v>
      </c>
    </row>
    <row r="394" spans="1:7" x14ac:dyDescent="0.2">
      <c r="A394" s="1" t="s">
        <v>1297</v>
      </c>
    </row>
    <row r="395" spans="1:7" x14ac:dyDescent="0.2">
      <c r="A395" s="1" t="s">
        <v>1298</v>
      </c>
    </row>
    <row r="396" spans="1:7" x14ac:dyDescent="0.2">
      <c r="A396" s="1" t="s">
        <v>1297</v>
      </c>
    </row>
    <row r="397" spans="1:7" x14ac:dyDescent="0.2">
      <c r="A397" s="1" t="s">
        <v>1299</v>
      </c>
    </row>
    <row r="398" spans="1:7" x14ac:dyDescent="0.2">
      <c r="A398" s="1" t="s">
        <v>1297</v>
      </c>
    </row>
    <row r="399" spans="1:7" x14ac:dyDescent="0.2">
      <c r="A399" s="1" t="s">
        <v>1300</v>
      </c>
    </row>
    <row r="401" spans="1:8" x14ac:dyDescent="0.2">
      <c r="A401" s="161" t="s">
        <v>1301</v>
      </c>
    </row>
    <row r="402" spans="1:8" x14ac:dyDescent="0.2">
      <c r="A402" s="161" t="s">
        <v>1302</v>
      </c>
    </row>
    <row r="403" spans="1:8" ht="17" thickBot="1" x14ac:dyDescent="0.25"/>
    <row r="404" spans="1:8" ht="17" thickBot="1" x14ac:dyDescent="0.25">
      <c r="A404" s="73" t="s">
        <v>1135</v>
      </c>
      <c r="B404" s="51"/>
      <c r="C404" s="51"/>
      <c r="D404" s="51"/>
      <c r="E404" s="51"/>
      <c r="F404" s="51"/>
      <c r="G404" s="51"/>
      <c r="H404" s="52"/>
    </row>
    <row r="406" spans="1:8" x14ac:dyDescent="0.2">
      <c r="A406" s="15" t="s">
        <v>1130</v>
      </c>
      <c r="B406" s="15" t="s">
        <v>1293</v>
      </c>
      <c r="C406" s="124"/>
      <c r="D406" s="124"/>
      <c r="E406" s="124" t="s">
        <v>146</v>
      </c>
      <c r="F406" s="124" t="s">
        <v>1121</v>
      </c>
      <c r="G406" s="124"/>
    </row>
    <row r="407" spans="1:8" x14ac:dyDescent="0.2">
      <c r="A407" s="15" t="s">
        <v>1294</v>
      </c>
      <c r="B407" s="15" t="s">
        <v>1295</v>
      </c>
      <c r="C407" s="124" t="s">
        <v>1120</v>
      </c>
      <c r="D407" s="124" t="s">
        <v>1121</v>
      </c>
      <c r="E407" s="124" t="s">
        <v>1131</v>
      </c>
      <c r="F407" s="124" t="s">
        <v>1131</v>
      </c>
      <c r="G407" s="124" t="s">
        <v>236</v>
      </c>
    </row>
    <row r="408" spans="1:8" x14ac:dyDescent="0.2">
      <c r="A408" s="15" t="s">
        <v>1105</v>
      </c>
      <c r="B408" s="15" t="s">
        <v>1132</v>
      </c>
      <c r="C408" s="124" t="s">
        <v>1101</v>
      </c>
      <c r="D408" s="124" t="s">
        <v>1103</v>
      </c>
      <c r="E408" s="124" t="s">
        <v>1133</v>
      </c>
      <c r="F408" s="124" t="s">
        <v>1134</v>
      </c>
      <c r="G408" s="124" t="s">
        <v>1111</v>
      </c>
    </row>
    <row r="409" spans="1:8" x14ac:dyDescent="0.2">
      <c r="A409" s="15">
        <v>0</v>
      </c>
      <c r="B409" s="15">
        <v>36</v>
      </c>
      <c r="C409" s="87">
        <f>B409</f>
        <v>36</v>
      </c>
      <c r="D409" s="87">
        <f>B409-C409</f>
        <v>0</v>
      </c>
      <c r="E409" s="87" t="s">
        <v>1303</v>
      </c>
      <c r="F409" s="87" t="s">
        <v>1303</v>
      </c>
      <c r="G409" s="87" t="s">
        <v>1303</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1296</v>
      </c>
      <c r="B420" s="6"/>
      <c r="C420" s="6"/>
      <c r="D420" s="6"/>
      <c r="E420" s="6"/>
      <c r="F420" s="6"/>
      <c r="G420" s="6"/>
      <c r="H420" s="7"/>
    </row>
    <row r="421" spans="1:8" ht="17" thickBot="1" x14ac:dyDescent="0.25">
      <c r="A421" s="10" t="s">
        <v>1297</v>
      </c>
      <c r="B421" s="11"/>
      <c r="C421" s="11"/>
      <c r="D421" s="11"/>
      <c r="E421" s="11"/>
      <c r="F421" s="11"/>
      <c r="G421" s="11"/>
      <c r="H421" s="13"/>
    </row>
    <row r="423" spans="1:8" x14ac:dyDescent="0.2">
      <c r="A423" s="15" t="s">
        <v>1130</v>
      </c>
      <c r="B423" s="15" t="s">
        <v>1293</v>
      </c>
      <c r="C423" s="124"/>
      <c r="D423" s="124"/>
      <c r="E423" s="124" t="s">
        <v>146</v>
      </c>
      <c r="F423" s="124" t="s">
        <v>1121</v>
      </c>
      <c r="G423" s="124"/>
    </row>
    <row r="424" spans="1:8" x14ac:dyDescent="0.2">
      <c r="A424" s="15" t="s">
        <v>1294</v>
      </c>
      <c r="B424" s="15" t="s">
        <v>1295</v>
      </c>
      <c r="C424" s="124" t="s">
        <v>1120</v>
      </c>
      <c r="D424" s="124" t="s">
        <v>1121</v>
      </c>
      <c r="E424" s="124" t="s">
        <v>1131</v>
      </c>
      <c r="F424" s="124" t="s">
        <v>1131</v>
      </c>
      <c r="G424" s="124" t="s">
        <v>236</v>
      </c>
    </row>
    <row r="425" spans="1:8" x14ac:dyDescent="0.2">
      <c r="A425" s="15" t="s">
        <v>1105</v>
      </c>
      <c r="B425" s="15" t="s">
        <v>1132</v>
      </c>
      <c r="C425" s="124" t="s">
        <v>1101</v>
      </c>
      <c r="D425" s="124" t="s">
        <v>1103</v>
      </c>
      <c r="E425" s="124" t="s">
        <v>1133</v>
      </c>
      <c r="F425" s="124" t="s">
        <v>1134</v>
      </c>
      <c r="G425" s="124" t="s">
        <v>1111</v>
      </c>
    </row>
    <row r="426" spans="1:8" x14ac:dyDescent="0.2">
      <c r="A426" s="15">
        <v>0</v>
      </c>
      <c r="B426" s="15">
        <v>36</v>
      </c>
      <c r="C426" s="87">
        <f>B426</f>
        <v>36</v>
      </c>
      <c r="D426" s="87">
        <f>B426-C426</f>
        <v>0</v>
      </c>
      <c r="E426" s="87" t="s">
        <v>1303</v>
      </c>
      <c r="F426" s="87" t="s">
        <v>1303</v>
      </c>
      <c r="G426" s="87" t="s">
        <v>1303</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1133</v>
      </c>
      <c r="F437" s="124" t="s">
        <v>1134</v>
      </c>
    </row>
    <row r="438" spans="1:8" x14ac:dyDescent="0.2">
      <c r="D438" s="1" t="s">
        <v>1304</v>
      </c>
      <c r="E438" s="28">
        <f>MIN(E427:E435)</f>
        <v>32</v>
      </c>
      <c r="F438" s="19">
        <f>MIN(F427:F435)</f>
        <v>24</v>
      </c>
    </row>
    <row r="440" spans="1:8" x14ac:dyDescent="0.2">
      <c r="A440" s="1" t="s">
        <v>1305</v>
      </c>
    </row>
    <row r="441" spans="1:8" x14ac:dyDescent="0.2">
      <c r="A441" s="1" t="s">
        <v>1306</v>
      </c>
    </row>
    <row r="442" spans="1:8" x14ac:dyDescent="0.2">
      <c r="A442" s="1" t="s">
        <v>1307</v>
      </c>
    </row>
    <row r="443" spans="1:8" ht="17" thickBot="1" x14ac:dyDescent="0.25"/>
    <row r="444" spans="1:8" x14ac:dyDescent="0.2">
      <c r="A444" s="5" t="s">
        <v>1298</v>
      </c>
      <c r="B444" s="6"/>
      <c r="C444" s="6"/>
      <c r="D444" s="6"/>
      <c r="E444" s="6"/>
      <c r="F444" s="6"/>
      <c r="G444" s="6"/>
      <c r="H444" s="7"/>
    </row>
    <row r="445" spans="1:8" ht="17" thickBot="1" x14ac:dyDescent="0.25">
      <c r="A445" s="10" t="s">
        <v>1297</v>
      </c>
      <c r="B445" s="11"/>
      <c r="C445" s="11"/>
      <c r="D445" s="11"/>
      <c r="E445" s="11"/>
      <c r="F445" s="11"/>
      <c r="G445" s="11"/>
      <c r="H445" s="13"/>
    </row>
    <row r="447" spans="1:8" x14ac:dyDescent="0.2">
      <c r="A447" s="15" t="s">
        <v>1130</v>
      </c>
      <c r="B447" s="15" t="s">
        <v>1293</v>
      </c>
      <c r="C447" s="124"/>
      <c r="D447" s="124"/>
      <c r="E447" s="124" t="s">
        <v>146</v>
      </c>
      <c r="F447" s="124" t="s">
        <v>1121</v>
      </c>
      <c r="G447" s="124"/>
    </row>
    <row r="448" spans="1:8" x14ac:dyDescent="0.2">
      <c r="A448" s="15" t="s">
        <v>1294</v>
      </c>
      <c r="B448" s="15" t="s">
        <v>1295</v>
      </c>
      <c r="C448" s="124" t="s">
        <v>1120</v>
      </c>
      <c r="D448" s="124" t="s">
        <v>1121</v>
      </c>
      <c r="E448" s="124" t="s">
        <v>1131</v>
      </c>
      <c r="F448" s="124" t="s">
        <v>1131</v>
      </c>
      <c r="G448" s="124" t="s">
        <v>236</v>
      </c>
    </row>
    <row r="449" spans="1:7" x14ac:dyDescent="0.2">
      <c r="A449" s="15" t="s">
        <v>1105</v>
      </c>
      <c r="B449" s="15" t="s">
        <v>1132</v>
      </c>
      <c r="C449" s="124" t="s">
        <v>1101</v>
      </c>
      <c r="D449" s="124" t="s">
        <v>1103</v>
      </c>
      <c r="E449" s="124" t="s">
        <v>1133</v>
      </c>
      <c r="F449" s="124" t="s">
        <v>1134</v>
      </c>
      <c r="G449" s="124" t="s">
        <v>1111</v>
      </c>
    </row>
    <row r="450" spans="1:7" x14ac:dyDescent="0.2">
      <c r="A450" s="15">
        <v>0</v>
      </c>
      <c r="B450" s="15">
        <v>36</v>
      </c>
      <c r="C450" s="87">
        <f>B450</f>
        <v>36</v>
      </c>
      <c r="D450" s="87">
        <f>B450-C450</f>
        <v>0</v>
      </c>
      <c r="E450" s="87" t="s">
        <v>1303</v>
      </c>
      <c r="F450" s="87" t="s">
        <v>1303</v>
      </c>
      <c r="G450" s="87" t="s">
        <v>1303</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1133</v>
      </c>
      <c r="F461" s="124" t="s">
        <v>1134</v>
      </c>
    </row>
    <row r="462" spans="1:7" x14ac:dyDescent="0.2">
      <c r="D462" s="1" t="s">
        <v>1304</v>
      </c>
      <c r="E462" s="28">
        <f>MIN(E451:E459)</f>
        <v>32</v>
      </c>
      <c r="F462" s="19">
        <f>MIN(F451:F459)</f>
        <v>24</v>
      </c>
    </row>
    <row r="464" spans="1:7" x14ac:dyDescent="0.2">
      <c r="A464" s="1" t="s">
        <v>1308</v>
      </c>
    </row>
    <row r="465" spans="1:4" x14ac:dyDescent="0.2">
      <c r="A465" s="1" t="s">
        <v>1309</v>
      </c>
    </row>
    <row r="467" spans="1:4" x14ac:dyDescent="0.2">
      <c r="A467" s="1" t="s">
        <v>1310</v>
      </c>
    </row>
    <row r="468" spans="1:4" x14ac:dyDescent="0.2">
      <c r="A468" s="1" t="s">
        <v>1311</v>
      </c>
    </row>
    <row r="469" spans="1:4" x14ac:dyDescent="0.2">
      <c r="A469" s="1" t="s">
        <v>1312</v>
      </c>
    </row>
    <row r="471" spans="1:4" x14ac:dyDescent="0.2">
      <c r="A471" s="1" t="s">
        <v>1313</v>
      </c>
    </row>
    <row r="473" spans="1:4" x14ac:dyDescent="0.2">
      <c r="A473" s="4" t="s">
        <v>1314</v>
      </c>
    </row>
    <row r="474" spans="1:4" x14ac:dyDescent="0.2">
      <c r="A474" s="1" t="s">
        <v>1315</v>
      </c>
      <c r="C474" s="1">
        <f>A454*24</f>
        <v>96</v>
      </c>
    </row>
    <row r="475" spans="1:4" x14ac:dyDescent="0.2">
      <c r="A475" s="1" t="s">
        <v>1316</v>
      </c>
      <c r="C475" s="1">
        <f>D454</f>
        <v>96</v>
      </c>
    </row>
    <row r="476" spans="1:4" x14ac:dyDescent="0.2">
      <c r="A476" s="1" t="s">
        <v>1317</v>
      </c>
      <c r="C476" s="1">
        <f>C474-C475</f>
        <v>0</v>
      </c>
      <c r="D476" s="1" t="s">
        <v>1318</v>
      </c>
    </row>
    <row r="477" spans="1:4" x14ac:dyDescent="0.2">
      <c r="A477" s="1" t="s">
        <v>1102</v>
      </c>
      <c r="C477" s="1">
        <f>C450</f>
        <v>36</v>
      </c>
    </row>
    <row r="478" spans="1:4" x14ac:dyDescent="0.2">
      <c r="A478" s="1" t="s">
        <v>1319</v>
      </c>
      <c r="C478" s="1">
        <f>C476-C477</f>
        <v>-36</v>
      </c>
      <c r="D478" s="1" t="s">
        <v>1320</v>
      </c>
    </row>
    <row r="479" spans="1:4" x14ac:dyDescent="0.2">
      <c r="D479" s="1" t="s">
        <v>1321</v>
      </c>
    </row>
    <row r="480" spans="1:4" ht="17" thickBot="1" x14ac:dyDescent="0.25"/>
    <row r="481" spans="1:8" x14ac:dyDescent="0.2">
      <c r="A481" s="5" t="s">
        <v>1299</v>
      </c>
      <c r="B481" s="6"/>
      <c r="C481" s="6"/>
      <c r="D481" s="6"/>
      <c r="E481" s="6"/>
      <c r="F481" s="6"/>
      <c r="G481" s="6"/>
      <c r="H481" s="7"/>
    </row>
    <row r="482" spans="1:8" ht="17" thickBot="1" x14ac:dyDescent="0.25">
      <c r="A482" s="10" t="s">
        <v>1297</v>
      </c>
      <c r="B482" s="11"/>
      <c r="C482" s="11"/>
      <c r="D482" s="11"/>
      <c r="E482" s="11"/>
      <c r="F482" s="11"/>
      <c r="G482" s="11"/>
      <c r="H482" s="13"/>
    </row>
    <row r="484" spans="1:8" x14ac:dyDescent="0.2">
      <c r="A484" s="15" t="s">
        <v>1130</v>
      </c>
      <c r="B484" s="15" t="s">
        <v>1293</v>
      </c>
      <c r="C484" s="124"/>
      <c r="D484" s="124"/>
      <c r="E484" s="124" t="s">
        <v>146</v>
      </c>
      <c r="F484" s="124" t="s">
        <v>1121</v>
      </c>
      <c r="G484" s="124"/>
    </row>
    <row r="485" spans="1:8" x14ac:dyDescent="0.2">
      <c r="A485" s="15" t="s">
        <v>1294</v>
      </c>
      <c r="B485" s="15" t="s">
        <v>1295</v>
      </c>
      <c r="C485" s="124" t="s">
        <v>1120</v>
      </c>
      <c r="D485" s="124" t="s">
        <v>1121</v>
      </c>
      <c r="E485" s="124" t="s">
        <v>1131</v>
      </c>
      <c r="F485" s="124" t="s">
        <v>1131</v>
      </c>
      <c r="G485" s="124" t="s">
        <v>236</v>
      </c>
    </row>
    <row r="486" spans="1:8" x14ac:dyDescent="0.2">
      <c r="A486" s="15" t="s">
        <v>1105</v>
      </c>
      <c r="B486" s="15" t="s">
        <v>1132</v>
      </c>
      <c r="C486" s="124" t="s">
        <v>1101</v>
      </c>
      <c r="D486" s="124" t="s">
        <v>1103</v>
      </c>
      <c r="E486" s="124" t="s">
        <v>1133</v>
      </c>
      <c r="F486" s="124" t="s">
        <v>1134</v>
      </c>
      <c r="G486" s="124" t="s">
        <v>1111</v>
      </c>
    </row>
    <row r="487" spans="1:8" x14ac:dyDescent="0.2">
      <c r="A487" s="15">
        <v>0</v>
      </c>
      <c r="B487" s="15">
        <v>36</v>
      </c>
      <c r="C487" s="87">
        <f>B487</f>
        <v>36</v>
      </c>
      <c r="D487" s="87">
        <f>B487-C487</f>
        <v>0</v>
      </c>
      <c r="E487" s="87" t="s">
        <v>1303</v>
      </c>
      <c r="F487" s="87" t="s">
        <v>1303</v>
      </c>
      <c r="G487" s="87" t="s">
        <v>1303</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1133</v>
      </c>
      <c r="F498" s="124" t="s">
        <v>1134</v>
      </c>
    </row>
    <row r="499" spans="1:6" x14ac:dyDescent="0.2">
      <c r="D499" s="1" t="s">
        <v>1304</v>
      </c>
      <c r="E499" s="28">
        <f>MIN(E488:E496)</f>
        <v>32</v>
      </c>
      <c r="F499" s="19">
        <f>MIN(F488:F496)</f>
        <v>24</v>
      </c>
    </row>
    <row r="501" spans="1:6" x14ac:dyDescent="0.2">
      <c r="A501" s="1" t="s">
        <v>1322</v>
      </c>
    </row>
    <row r="502" spans="1:6" x14ac:dyDescent="0.2">
      <c r="A502" s="1" t="s">
        <v>1323</v>
      </c>
    </row>
    <row r="503" spans="1:6" x14ac:dyDescent="0.2">
      <c r="A503" s="1" t="s">
        <v>1324</v>
      </c>
    </row>
    <row r="504" spans="1:6" x14ac:dyDescent="0.2">
      <c r="A504" s="1" t="s">
        <v>1325</v>
      </c>
    </row>
    <row r="505" spans="1:6" x14ac:dyDescent="0.2">
      <c r="A505" s="1" t="s">
        <v>1326</v>
      </c>
    </row>
    <row r="507" spans="1:6" x14ac:dyDescent="0.2">
      <c r="A507" s="1" t="s">
        <v>1327</v>
      </c>
    </row>
    <row r="509" spans="1:6" x14ac:dyDescent="0.2">
      <c r="A509" s="4" t="s">
        <v>1314</v>
      </c>
    </row>
    <row r="510" spans="1:6" x14ac:dyDescent="0.2">
      <c r="A510" s="1" t="s">
        <v>1315</v>
      </c>
      <c r="C510" s="1">
        <f>A495*42</f>
        <v>336</v>
      </c>
    </row>
    <row r="511" spans="1:6" x14ac:dyDescent="0.2">
      <c r="A511" s="1" t="s">
        <v>1316</v>
      </c>
      <c r="C511" s="1">
        <f>D495</f>
        <v>232</v>
      </c>
    </row>
    <row r="512" spans="1:6" x14ac:dyDescent="0.2">
      <c r="A512" s="1" t="s">
        <v>1317</v>
      </c>
      <c r="C512" s="1">
        <f>C510-C511</f>
        <v>104</v>
      </c>
      <c r="D512" s="1" t="s">
        <v>1318</v>
      </c>
    </row>
    <row r="513" spans="1:8" x14ac:dyDescent="0.2">
      <c r="A513" s="1" t="s">
        <v>1102</v>
      </c>
      <c r="C513" s="1">
        <f>C487</f>
        <v>36</v>
      </c>
    </row>
    <row r="514" spans="1:8" x14ac:dyDescent="0.2">
      <c r="A514" s="1" t="s">
        <v>1328</v>
      </c>
      <c r="C514" s="1">
        <f>C512-C513</f>
        <v>68</v>
      </c>
      <c r="D514" s="1" t="s">
        <v>1320</v>
      </c>
    </row>
    <row r="515" spans="1:8" x14ac:dyDescent="0.2">
      <c r="D515" s="1" t="s">
        <v>1321</v>
      </c>
    </row>
    <row r="516" spans="1:8" ht="17" thickBot="1" x14ac:dyDescent="0.25"/>
    <row r="517" spans="1:8" ht="17" thickBot="1" x14ac:dyDescent="0.25">
      <c r="A517" s="73" t="s">
        <v>1329</v>
      </c>
      <c r="B517" s="51"/>
      <c r="C517" s="51"/>
      <c r="D517" s="51"/>
      <c r="E517" s="51"/>
      <c r="F517" s="51"/>
      <c r="G517" s="51"/>
      <c r="H517" s="52"/>
    </row>
    <row r="520" spans="1:8" x14ac:dyDescent="0.2">
      <c r="C520" s="44" t="s">
        <v>1111</v>
      </c>
    </row>
    <row r="521" spans="1:8" x14ac:dyDescent="0.2">
      <c r="F521" s="3" t="s">
        <v>1231</v>
      </c>
    </row>
    <row r="533" spans="1:1" x14ac:dyDescent="0.2">
      <c r="A533" s="1" t="s">
        <v>1105</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2440</v>
      </c>
      <c r="B1" s="4"/>
      <c r="C1" s="4"/>
      <c r="D1" s="4"/>
      <c r="E1" s="4"/>
      <c r="F1" s="4"/>
      <c r="G1" s="14"/>
      <c r="H1" s="141">
        <v>45650</v>
      </c>
    </row>
    <row r="2" spans="1:8" ht="17" thickBot="1" x14ac:dyDescent="0.25"/>
    <row r="3" spans="1:8" ht="17" thickBot="1" x14ac:dyDescent="0.25">
      <c r="A3" s="163" t="s">
        <v>1330</v>
      </c>
      <c r="B3" s="164"/>
      <c r="C3" s="164"/>
      <c r="D3" s="164"/>
      <c r="E3" s="164"/>
      <c r="F3" s="164"/>
      <c r="G3" s="164"/>
      <c r="H3" s="165"/>
    </row>
    <row r="5" spans="1:8" s="1" customFormat="1" x14ac:dyDescent="0.2">
      <c r="A5" s="1" t="s">
        <v>2441</v>
      </c>
    </row>
    <row r="7" spans="1:8" s="1" customFormat="1" x14ac:dyDescent="0.2">
      <c r="A7" s="1" t="s">
        <v>2442</v>
      </c>
    </row>
    <row r="8" spans="1:8" s="1" customFormat="1" x14ac:dyDescent="0.2">
      <c r="A8" s="1" t="s">
        <v>1331</v>
      </c>
    </row>
    <row r="9" spans="1:8" s="1" customFormat="1" x14ac:dyDescent="0.2">
      <c r="A9" s="1" t="s">
        <v>1332</v>
      </c>
    </row>
    <row r="11" spans="1:8" x14ac:dyDescent="0.2">
      <c r="F11" s="1" t="s">
        <v>1333</v>
      </c>
    </row>
    <row r="12" spans="1:8" x14ac:dyDescent="0.2">
      <c r="A12" s="3"/>
      <c r="B12" s="3"/>
      <c r="C12" s="3"/>
      <c r="D12" s="3"/>
      <c r="E12" s="3"/>
      <c r="F12" s="3" t="s">
        <v>1113</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1334</v>
      </c>
      <c r="D20" s="3"/>
      <c r="E20" s="3"/>
      <c r="F20" s="3"/>
    </row>
    <row r="21" spans="1:8" x14ac:dyDescent="0.2">
      <c r="A21" s="3"/>
      <c r="B21" s="3"/>
      <c r="C21" s="3" t="s">
        <v>1335</v>
      </c>
      <c r="D21" s="3"/>
      <c r="E21" s="3"/>
      <c r="F21" s="3"/>
    </row>
    <row r="22" spans="1:8" x14ac:dyDescent="0.2">
      <c r="A22" s="3"/>
      <c r="B22" s="3"/>
      <c r="C22" s="3"/>
      <c r="D22" s="3"/>
      <c r="E22" s="3"/>
      <c r="F22" s="3"/>
    </row>
    <row r="23" spans="1:8" x14ac:dyDescent="0.2">
      <c r="A23" s="3"/>
      <c r="B23" s="3" t="s">
        <v>1105</v>
      </c>
      <c r="C23" s="3"/>
      <c r="D23" s="3"/>
      <c r="E23" s="3"/>
      <c r="F23" s="3"/>
    </row>
    <row r="24" spans="1:8" x14ac:dyDescent="0.2">
      <c r="A24" s="3"/>
      <c r="B24" s="3" t="s">
        <v>1336</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1337</v>
      </c>
      <c r="B27" s="164"/>
      <c r="C27" s="164"/>
      <c r="D27" s="164"/>
      <c r="E27" s="164"/>
      <c r="F27" s="164"/>
      <c r="G27" s="164"/>
      <c r="H27" s="165"/>
    </row>
    <row r="29" spans="1:8" s="1" customFormat="1" x14ac:dyDescent="0.2">
      <c r="A29" s="1" t="s">
        <v>1338</v>
      </c>
    </row>
    <row r="30" spans="1:8" s="1" customFormat="1" x14ac:dyDescent="0.2">
      <c r="A30" s="1" t="s">
        <v>1339</v>
      </c>
    </row>
    <row r="31" spans="1:8" s="1" customFormat="1" x14ac:dyDescent="0.2">
      <c r="A31" s="1" t="s">
        <v>1340</v>
      </c>
    </row>
    <row r="32" spans="1:8" s="1" customFormat="1" x14ac:dyDescent="0.2">
      <c r="A32" s="1" t="s">
        <v>1341</v>
      </c>
    </row>
    <row r="33" spans="1:8" s="1" customFormat="1" x14ac:dyDescent="0.2">
      <c r="A33" s="1" t="s">
        <v>1342</v>
      </c>
    </row>
    <row r="34" spans="1:8" ht="17" thickBot="1" x14ac:dyDescent="0.25"/>
    <row r="35" spans="1:8" ht="17" thickBot="1" x14ac:dyDescent="0.25">
      <c r="A35" s="163" t="s">
        <v>1343</v>
      </c>
      <c r="B35" s="164"/>
      <c r="C35" s="164"/>
      <c r="D35" s="164"/>
      <c r="E35" s="164"/>
      <c r="F35" s="164"/>
      <c r="G35" s="164"/>
      <c r="H35" s="165"/>
    </row>
    <row r="37" spans="1:8" s="1" customFormat="1" x14ac:dyDescent="0.2">
      <c r="A37" s="1" t="s">
        <v>1344</v>
      </c>
    </row>
    <row r="38" spans="1:8" ht="17" thickBot="1" x14ac:dyDescent="0.25"/>
    <row r="39" spans="1:8" ht="17" thickBot="1" x14ac:dyDescent="0.25">
      <c r="A39" s="73" t="s">
        <v>1345</v>
      </c>
      <c r="B39" s="51" t="s">
        <v>1346</v>
      </c>
      <c r="C39" s="51"/>
      <c r="D39" s="51" t="s">
        <v>1347</v>
      </c>
      <c r="E39" s="52"/>
    </row>
    <row r="40" spans="1:8" x14ac:dyDescent="0.2">
      <c r="A40" s="350" t="s">
        <v>1348</v>
      </c>
      <c r="B40" s="6" t="s">
        <v>1349</v>
      </c>
      <c r="C40" s="6"/>
      <c r="D40" s="6" t="s">
        <v>1350</v>
      </c>
      <c r="E40" s="7"/>
    </row>
    <row r="41" spans="1:8" ht="17" thickBot="1" x14ac:dyDescent="0.25">
      <c r="A41" s="353"/>
      <c r="B41" s="11" t="s">
        <v>1351</v>
      </c>
      <c r="C41" s="11"/>
      <c r="D41" s="11" t="s">
        <v>1352</v>
      </c>
      <c r="E41" s="13"/>
    </row>
    <row r="42" spans="1:8" x14ac:dyDescent="0.2">
      <c r="A42" s="350" t="s">
        <v>1353</v>
      </c>
      <c r="B42" s="6" t="s">
        <v>1350</v>
      </c>
      <c r="C42" s="6"/>
      <c r="D42" s="6" t="s">
        <v>1349</v>
      </c>
      <c r="E42" s="7"/>
    </row>
    <row r="43" spans="1:8" ht="17" thickBot="1" x14ac:dyDescent="0.25">
      <c r="A43" s="353"/>
      <c r="B43" s="11" t="s">
        <v>1352</v>
      </c>
      <c r="C43" s="11"/>
      <c r="D43" s="11" t="s">
        <v>1351</v>
      </c>
      <c r="E43" s="13"/>
    </row>
    <row r="44" spans="1:8" ht="17" thickBot="1" x14ac:dyDescent="0.25">
      <c r="A44" s="38" t="s">
        <v>1354</v>
      </c>
      <c r="B44" s="51" t="s">
        <v>1355</v>
      </c>
      <c r="C44" s="51"/>
      <c r="D44" s="51" t="s">
        <v>1355</v>
      </c>
      <c r="E44" s="52"/>
    </row>
    <row r="46" spans="1:8" x14ac:dyDescent="0.2">
      <c r="A46" s="1" t="s">
        <v>1356</v>
      </c>
    </row>
    <row r="47" spans="1:8" x14ac:dyDescent="0.2">
      <c r="B47" s="1"/>
    </row>
    <row r="48" spans="1:8" x14ac:dyDescent="0.2">
      <c r="A48" s="77" t="s">
        <v>1357</v>
      </c>
      <c r="B48" s="3"/>
      <c r="C48" s="3"/>
      <c r="D48" s="3"/>
      <c r="E48" s="3"/>
      <c r="F48" s="3" t="s">
        <v>1113</v>
      </c>
    </row>
    <row r="49" spans="1:10" x14ac:dyDescent="0.2">
      <c r="A49" s="77" t="s">
        <v>2443</v>
      </c>
      <c r="B49" s="3"/>
      <c r="C49" s="3"/>
      <c r="D49" s="3"/>
      <c r="E49" s="3"/>
      <c r="F49" s="3"/>
      <c r="G49" s="1" t="s">
        <v>2445</v>
      </c>
      <c r="H49" s="1"/>
      <c r="I49" s="1"/>
      <c r="J49" s="1"/>
    </row>
    <row r="50" spans="1:10" x14ac:dyDescent="0.2">
      <c r="A50" s="77" t="s">
        <v>1359</v>
      </c>
      <c r="B50" s="3" t="s">
        <v>2444</v>
      </c>
      <c r="C50" s="3"/>
      <c r="D50" s="3"/>
      <c r="E50" s="3"/>
      <c r="F50" s="3"/>
      <c r="G50" s="1" t="s">
        <v>2446</v>
      </c>
      <c r="H50" s="1"/>
      <c r="I50" s="1"/>
      <c r="J50" s="1"/>
    </row>
    <row r="51" spans="1:10" x14ac:dyDescent="0.2">
      <c r="B51" s="3"/>
      <c r="C51" s="3"/>
      <c r="D51" s="3"/>
      <c r="E51" s="3"/>
      <c r="F51" s="3"/>
      <c r="G51" s="1" t="s">
        <v>2450</v>
      </c>
      <c r="H51" s="1"/>
      <c r="I51" s="1"/>
      <c r="J51" s="1"/>
    </row>
    <row r="52" spans="1:10" x14ac:dyDescent="0.2">
      <c r="B52" s="3"/>
      <c r="C52" s="3"/>
      <c r="D52" s="3"/>
      <c r="E52" s="3"/>
      <c r="F52" s="3"/>
      <c r="G52" s="1"/>
      <c r="H52" s="1"/>
      <c r="I52" s="1"/>
      <c r="J52" s="1"/>
    </row>
    <row r="53" spans="1:10" x14ac:dyDescent="0.2">
      <c r="B53" s="3"/>
      <c r="C53" s="3"/>
      <c r="D53" s="3"/>
      <c r="E53" s="3"/>
      <c r="F53" s="3"/>
      <c r="G53" s="1" t="s">
        <v>2447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1105</v>
      </c>
      <c r="C59" s="3"/>
      <c r="D59" s="3"/>
      <c r="E59" s="3"/>
      <c r="F59" s="3"/>
    </row>
    <row r="60" spans="1:10" x14ac:dyDescent="0.2">
      <c r="B60" s="3"/>
      <c r="C60" s="3"/>
      <c r="D60" s="3"/>
      <c r="E60" s="3"/>
      <c r="F60" s="3"/>
    </row>
    <row r="61" spans="1:10" x14ac:dyDescent="0.2">
      <c r="B61" s="3"/>
      <c r="C61" s="3"/>
      <c r="D61" s="3"/>
      <c r="E61" s="3"/>
      <c r="F61" s="3"/>
    </row>
    <row r="63" spans="1:10" x14ac:dyDescent="0.2">
      <c r="A63" s="54" t="s">
        <v>1360</v>
      </c>
      <c r="B63" s="3"/>
      <c r="C63" s="3"/>
      <c r="D63" s="3"/>
      <c r="E63" s="3"/>
      <c r="F63" s="3" t="s">
        <v>1113</v>
      </c>
      <c r="G63" s="1" t="s">
        <v>2451</v>
      </c>
    </row>
    <row r="64" spans="1:10" x14ac:dyDescent="0.2">
      <c r="A64" s="54" t="s">
        <v>1358</v>
      </c>
      <c r="B64" s="3"/>
      <c r="C64" s="3"/>
      <c r="D64" s="3"/>
      <c r="E64" s="3"/>
      <c r="F64" s="3"/>
      <c r="G64" s="1" t="s">
        <v>2448</v>
      </c>
    </row>
    <row r="65" spans="1:11" x14ac:dyDescent="0.2">
      <c r="A65" s="54" t="s">
        <v>1359</v>
      </c>
      <c r="B65" s="3"/>
      <c r="C65" s="3"/>
      <c r="D65" s="3"/>
      <c r="E65" s="3"/>
      <c r="F65" s="3"/>
      <c r="G65" s="1" t="s">
        <v>2449</v>
      </c>
    </row>
    <row r="66" spans="1:11" x14ac:dyDescent="0.2">
      <c r="B66" s="3"/>
      <c r="C66" s="3"/>
      <c r="D66" s="3"/>
      <c r="E66" s="3"/>
      <c r="F66" s="3"/>
      <c r="G66" s="1"/>
    </row>
    <row r="67" spans="1:11" x14ac:dyDescent="0.2">
      <c r="B67" s="3"/>
      <c r="C67" s="3"/>
      <c r="D67" s="3"/>
      <c r="E67" s="3"/>
      <c r="F67" s="3"/>
      <c r="G67" s="1" t="s">
        <v>2452</v>
      </c>
    </row>
    <row r="68" spans="1:11" x14ac:dyDescent="0.2">
      <c r="B68" s="3"/>
      <c r="C68" s="3"/>
      <c r="D68" s="3"/>
      <c r="E68" s="3"/>
      <c r="F68" s="3"/>
      <c r="G68" s="1" t="s">
        <v>2453</v>
      </c>
    </row>
    <row r="69" spans="1:11" x14ac:dyDescent="0.2">
      <c r="B69" s="3"/>
      <c r="C69" s="3"/>
      <c r="D69" s="3"/>
      <c r="E69" s="3"/>
      <c r="F69" s="3"/>
      <c r="G69" s="1" t="s">
        <v>2454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1105</v>
      </c>
      <c r="C74" s="3"/>
      <c r="D74" s="3"/>
      <c r="E74" s="3"/>
      <c r="F74" s="3"/>
    </row>
    <row r="75" spans="1:11" x14ac:dyDescent="0.2">
      <c r="B75" s="3"/>
      <c r="C75" s="3"/>
      <c r="D75" s="3"/>
      <c r="E75" s="3"/>
      <c r="F75" s="3"/>
    </row>
    <row r="76" spans="1:11" x14ac:dyDescent="0.2">
      <c r="B76" s="3"/>
      <c r="C76" s="3"/>
      <c r="D76" s="3"/>
      <c r="E76" s="3"/>
      <c r="F76" s="3"/>
    </row>
    <row r="77" spans="1:11" x14ac:dyDescent="0.2">
      <c r="A77" s="166" t="s">
        <v>1361</v>
      </c>
      <c r="B77" s="167"/>
      <c r="C77" s="167"/>
      <c r="D77" s="167"/>
      <c r="E77" s="167"/>
      <c r="F77" s="167"/>
      <c r="G77" s="1" t="s">
        <v>2455</v>
      </c>
      <c r="H77" s="1"/>
      <c r="I77" s="1"/>
      <c r="J77" s="1"/>
      <c r="K77" s="1"/>
    </row>
    <row r="78" spans="1:11" x14ac:dyDescent="0.2">
      <c r="A78" s="166" t="s">
        <v>1362</v>
      </c>
      <c r="B78" s="167"/>
      <c r="C78" s="167"/>
      <c r="D78" s="167"/>
      <c r="E78" s="167"/>
      <c r="F78" s="167"/>
      <c r="G78" s="1" t="s">
        <v>2456</v>
      </c>
      <c r="H78" s="1"/>
      <c r="I78" s="1"/>
      <c r="J78" s="1"/>
      <c r="K78" s="1"/>
    </row>
    <row r="79" spans="1:11" x14ac:dyDescent="0.2">
      <c r="A79" s="166" t="s">
        <v>1363</v>
      </c>
      <c r="B79" s="167"/>
      <c r="C79" s="167"/>
      <c r="D79" s="167"/>
      <c r="E79" s="167"/>
      <c r="F79" s="167"/>
    </row>
    <row r="80" spans="1:11" ht="17" thickBot="1" x14ac:dyDescent="0.25"/>
    <row r="81" spans="1:10" ht="17" thickBot="1" x14ac:dyDescent="0.25">
      <c r="A81" s="163" t="s">
        <v>1364</v>
      </c>
      <c r="B81" s="164"/>
      <c r="C81" s="164"/>
      <c r="D81" s="164"/>
      <c r="E81" s="164"/>
      <c r="F81" s="164"/>
      <c r="G81" s="164"/>
      <c r="H81" s="165"/>
    </row>
    <row r="82" spans="1:10" ht="17" thickBot="1" x14ac:dyDescent="0.25"/>
    <row r="83" spans="1:10" ht="17" thickBot="1" x14ac:dyDescent="0.25">
      <c r="A83" s="73" t="s">
        <v>1365</v>
      </c>
      <c r="B83" s="51" t="s">
        <v>1366</v>
      </c>
      <c r="C83" s="51"/>
      <c r="D83" s="51" t="s">
        <v>1367</v>
      </c>
      <c r="E83" s="52"/>
    </row>
    <row r="84" spans="1:10" x14ac:dyDescent="0.2">
      <c r="A84" s="350" t="s">
        <v>1368</v>
      </c>
      <c r="B84" s="6" t="s">
        <v>1349</v>
      </c>
      <c r="C84" s="6"/>
      <c r="D84" s="6" t="s">
        <v>1350</v>
      </c>
      <c r="E84" s="7"/>
      <c r="G84" t="s">
        <v>2457</v>
      </c>
      <c r="J84" t="s">
        <v>2459</v>
      </c>
    </row>
    <row r="85" spans="1:10" ht="17" thickBot="1" x14ac:dyDescent="0.25">
      <c r="A85" s="353"/>
      <c r="B85" s="11" t="s">
        <v>1351</v>
      </c>
      <c r="C85" s="11"/>
      <c r="D85" s="11" t="s">
        <v>1352</v>
      </c>
      <c r="E85" s="13"/>
      <c r="G85" t="s">
        <v>2458</v>
      </c>
    </row>
    <row r="86" spans="1:10" x14ac:dyDescent="0.2">
      <c r="A86" s="350" t="s">
        <v>1369</v>
      </c>
      <c r="B86" s="6" t="s">
        <v>1350</v>
      </c>
      <c r="C86" s="6"/>
      <c r="D86" s="6" t="s">
        <v>1349</v>
      </c>
      <c r="E86" s="7"/>
    </row>
    <row r="87" spans="1:10" ht="17" thickBot="1" x14ac:dyDescent="0.25">
      <c r="A87" s="353"/>
      <c r="B87" s="11" t="s">
        <v>1352</v>
      </c>
      <c r="C87" s="11"/>
      <c r="D87" s="11" t="s">
        <v>1351</v>
      </c>
      <c r="E87" s="13"/>
      <c r="G87" t="s">
        <v>2460</v>
      </c>
      <c r="J87" t="s">
        <v>2461</v>
      </c>
    </row>
    <row r="88" spans="1:10" ht="35" thickBot="1" x14ac:dyDescent="0.25">
      <c r="A88" s="184" t="s">
        <v>1370</v>
      </c>
      <c r="B88" s="51" t="s">
        <v>1355</v>
      </c>
      <c r="C88" s="51"/>
      <c r="D88" s="51" t="s">
        <v>1355</v>
      </c>
      <c r="E88" s="52"/>
      <c r="G88" t="s">
        <v>2462</v>
      </c>
      <c r="J88" t="s">
        <v>2463</v>
      </c>
    </row>
    <row r="90" spans="1:10" x14ac:dyDescent="0.2">
      <c r="A90" s="1" t="s">
        <v>1371</v>
      </c>
    </row>
    <row r="91" spans="1:10" x14ac:dyDescent="0.2">
      <c r="A91" s="1" t="s">
        <v>1372</v>
      </c>
    </row>
    <row r="92" spans="1:10" ht="17" thickBot="1" x14ac:dyDescent="0.25"/>
    <row r="93" spans="1:10" ht="17" thickBot="1" x14ac:dyDescent="0.25">
      <c r="A93" s="163" t="s">
        <v>1373</v>
      </c>
      <c r="B93" s="164"/>
      <c r="C93" s="164"/>
      <c r="D93" s="164"/>
      <c r="E93" s="164"/>
      <c r="F93" s="164"/>
      <c r="G93" s="164"/>
      <c r="H93" s="165"/>
    </row>
    <row r="94" spans="1:10" x14ac:dyDescent="0.2">
      <c r="A94" s="4"/>
      <c r="B94" s="168"/>
      <c r="C94" s="168"/>
      <c r="D94" s="168"/>
      <c r="E94" s="168"/>
      <c r="F94" s="168"/>
      <c r="G94" s="168"/>
      <c r="H94" s="168"/>
    </row>
    <row r="95" spans="1:10" x14ac:dyDescent="0.2">
      <c r="A95" s="1" t="s">
        <v>1374</v>
      </c>
      <c r="B95" s="1"/>
      <c r="C95" s="1"/>
      <c r="D95" s="1"/>
      <c r="E95" s="1"/>
      <c r="F95" s="1"/>
      <c r="G95" s="1"/>
      <c r="H95" s="1"/>
    </row>
    <row r="96" spans="1:10" x14ac:dyDescent="0.2">
      <c r="A96" s="1" t="s">
        <v>1375</v>
      </c>
      <c r="B96" s="1"/>
      <c r="C96" s="1"/>
      <c r="D96" s="1"/>
      <c r="E96" s="1"/>
      <c r="F96" s="1"/>
      <c r="G96" s="1"/>
      <c r="H96" s="1"/>
    </row>
    <row r="97" spans="1:9" ht="17" thickBot="1" x14ac:dyDescent="0.25"/>
    <row r="98" spans="1:9" ht="17" thickBot="1" x14ac:dyDescent="0.25">
      <c r="A98" s="169" t="s">
        <v>220</v>
      </c>
      <c r="B98" s="170"/>
      <c r="C98" s="170"/>
      <c r="D98" s="170"/>
      <c r="E98" s="170"/>
      <c r="F98" s="171"/>
      <c r="G98" s="171"/>
      <c r="H98" s="172"/>
    </row>
    <row r="99" spans="1:9" x14ac:dyDescent="0.2">
      <c r="A99" s="1" t="s">
        <v>2467</v>
      </c>
      <c r="B99" s="1"/>
      <c r="C99" s="1"/>
      <c r="D99" s="1"/>
      <c r="E99" s="1"/>
    </row>
    <row r="100" spans="1:9" x14ac:dyDescent="0.2">
      <c r="A100" s="1" t="s">
        <v>1376</v>
      </c>
      <c r="B100" s="1"/>
      <c r="C100" s="1"/>
      <c r="D100" s="1"/>
      <c r="E100" s="1"/>
      <c r="F100" s="90" t="s">
        <v>2464</v>
      </c>
      <c r="G100" s="1"/>
      <c r="H100" s="90" t="s">
        <v>2466</v>
      </c>
      <c r="I100" s="1"/>
    </row>
    <row r="101" spans="1:9" x14ac:dyDescent="0.2">
      <c r="A101" s="1" t="s">
        <v>1377</v>
      </c>
      <c r="B101" s="1"/>
      <c r="C101" s="1"/>
      <c r="D101" s="1"/>
      <c r="E101" s="1"/>
      <c r="F101" s="90" t="s">
        <v>2465</v>
      </c>
      <c r="G101" s="1"/>
      <c r="H101" s="90"/>
      <c r="I101" s="1"/>
    </row>
    <row r="102" spans="1:9" x14ac:dyDescent="0.2">
      <c r="A102" s="1" t="s">
        <v>1378</v>
      </c>
      <c r="B102" s="1"/>
      <c r="C102" s="1"/>
      <c r="D102" s="1"/>
      <c r="E102" s="1"/>
      <c r="F102" s="1"/>
      <c r="G102" s="1"/>
      <c r="H102" s="1"/>
      <c r="I102" s="1"/>
    </row>
    <row r="103" spans="1:9" x14ac:dyDescent="0.2">
      <c r="A103" s="1" t="s">
        <v>1379</v>
      </c>
      <c r="B103" s="1"/>
      <c r="C103" s="1"/>
      <c r="D103" s="1"/>
      <c r="E103" s="1"/>
      <c r="F103" s="1"/>
      <c r="G103" s="1"/>
      <c r="H103" s="1"/>
      <c r="I103" s="1"/>
    </row>
    <row r="104" spans="1:9" x14ac:dyDescent="0.2">
      <c r="A104" s="1" t="s">
        <v>1239</v>
      </c>
      <c r="B104" s="1"/>
      <c r="C104" s="1"/>
      <c r="D104" s="1"/>
      <c r="E104" s="1"/>
      <c r="F104" s="1"/>
      <c r="G104" s="1"/>
      <c r="H104" s="1"/>
      <c r="I104" s="1"/>
    </row>
    <row r="105" spans="1:9" x14ac:dyDescent="0.2">
      <c r="F105" s="1"/>
      <c r="G105" s="1"/>
      <c r="H105" s="1"/>
      <c r="I105" s="1"/>
    </row>
    <row r="106" spans="1:9" x14ac:dyDescent="0.2">
      <c r="A106" s="1" t="s">
        <v>353</v>
      </c>
    </row>
    <row r="107" spans="1:9" ht="17" thickBot="1" x14ac:dyDescent="0.25"/>
    <row r="108" spans="1:9" ht="17" thickBot="1" x14ac:dyDescent="0.25">
      <c r="A108" s="73" t="s">
        <v>1376</v>
      </c>
      <c r="B108" s="185"/>
      <c r="C108" s="185"/>
      <c r="D108" s="185"/>
      <c r="E108" s="185"/>
      <c r="F108" s="185"/>
      <c r="G108" s="185"/>
      <c r="H108" s="186"/>
    </row>
    <row r="109" spans="1:9" x14ac:dyDescent="0.2">
      <c r="A109" s="1" t="s">
        <v>1380</v>
      </c>
    </row>
    <row r="110" spans="1:9" x14ac:dyDescent="0.2">
      <c r="A110" s="1" t="s">
        <v>1381</v>
      </c>
    </row>
    <row r="111" spans="1:9" x14ac:dyDescent="0.2">
      <c r="A111" s="1" t="s">
        <v>1382</v>
      </c>
    </row>
    <row r="112" spans="1:9" x14ac:dyDescent="0.2">
      <c r="A112" s="1" t="s">
        <v>1383</v>
      </c>
    </row>
    <row r="113" spans="1:6" x14ac:dyDescent="0.2">
      <c r="A113" s="1"/>
    </row>
    <row r="114" spans="1:6" x14ac:dyDescent="0.2">
      <c r="F114" s="1" t="s">
        <v>1333</v>
      </c>
    </row>
    <row r="115" spans="1:6" x14ac:dyDescent="0.2">
      <c r="A115" s="3"/>
      <c r="B115" s="3"/>
      <c r="C115" s="3"/>
      <c r="D115" s="3"/>
      <c r="E115" s="3"/>
      <c r="F115" s="3" t="s">
        <v>1113</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1334</v>
      </c>
      <c r="D123" s="3"/>
      <c r="E123" s="3"/>
      <c r="F123" s="3"/>
    </row>
    <row r="124" spans="1:6" x14ac:dyDescent="0.2">
      <c r="A124" s="3"/>
      <c r="B124" s="3"/>
      <c r="C124" s="3" t="s">
        <v>1335</v>
      </c>
      <c r="D124" s="3"/>
      <c r="E124" s="3"/>
      <c r="F124" s="3"/>
    </row>
    <row r="125" spans="1:6" x14ac:dyDescent="0.2">
      <c r="A125" s="3"/>
      <c r="B125" s="3"/>
      <c r="C125" s="3"/>
      <c r="D125" s="3"/>
      <c r="E125" s="3"/>
      <c r="F125" s="3"/>
    </row>
    <row r="126" spans="1:6" x14ac:dyDescent="0.2">
      <c r="A126" s="3"/>
      <c r="B126" s="3" t="s">
        <v>1105</v>
      </c>
      <c r="C126" s="3"/>
      <c r="D126" s="3"/>
      <c r="E126" s="3"/>
      <c r="F126" s="3"/>
    </row>
    <row r="127" spans="1:6" x14ac:dyDescent="0.2">
      <c r="A127" s="3"/>
      <c r="B127" s="3" t="s">
        <v>1336</v>
      </c>
      <c r="C127" s="3"/>
      <c r="D127" s="3"/>
      <c r="E127" s="3"/>
      <c r="F127" s="3"/>
    </row>
    <row r="128" spans="1:6" x14ac:dyDescent="0.2">
      <c r="A128" s="3"/>
      <c r="B128" s="3"/>
      <c r="C128" s="3"/>
      <c r="D128" s="3"/>
      <c r="E128" s="3"/>
      <c r="F128" s="3"/>
    </row>
    <row r="129" spans="1:8" ht="17" thickBot="1" x14ac:dyDescent="0.25"/>
    <row r="130" spans="1:8" ht="17" thickBot="1" x14ac:dyDescent="0.25">
      <c r="A130" s="73" t="s">
        <v>1377</v>
      </c>
      <c r="B130" s="51"/>
      <c r="C130" s="51"/>
      <c r="D130" s="51"/>
      <c r="E130" s="51"/>
      <c r="F130" s="185"/>
      <c r="G130" s="185"/>
      <c r="H130" s="186"/>
    </row>
    <row r="131" spans="1:8" x14ac:dyDescent="0.2">
      <c r="A131" s="1" t="s">
        <v>1384</v>
      </c>
      <c r="B131" s="1"/>
      <c r="C131" s="1"/>
      <c r="D131" s="1"/>
      <c r="E131" s="1"/>
    </row>
    <row r="132" spans="1:8" x14ac:dyDescent="0.2">
      <c r="A132" s="1" t="s">
        <v>1385</v>
      </c>
      <c r="B132" s="1"/>
      <c r="C132" s="1"/>
      <c r="D132" s="1"/>
      <c r="E132" s="1"/>
    </row>
    <row r="133" spans="1:8" ht="17" thickBot="1" x14ac:dyDescent="0.25">
      <c r="A133" s="10"/>
      <c r="B133" s="11"/>
      <c r="C133" s="11"/>
      <c r="D133" s="11"/>
      <c r="E133" s="11"/>
    </row>
    <row r="134" spans="1:8" ht="17" thickBot="1" x14ac:dyDescent="0.25">
      <c r="A134" s="73" t="s">
        <v>1365</v>
      </c>
      <c r="B134" s="51" t="s">
        <v>1366</v>
      </c>
      <c r="C134" s="51"/>
      <c r="D134" s="51" t="s">
        <v>1367</v>
      </c>
      <c r="E134" s="52"/>
    </row>
    <row r="135" spans="1:8" x14ac:dyDescent="0.2">
      <c r="A135" s="350" t="s">
        <v>1368</v>
      </c>
      <c r="B135" s="6" t="s">
        <v>1349</v>
      </c>
      <c r="C135" s="6"/>
      <c r="D135" s="6" t="s">
        <v>1350</v>
      </c>
      <c r="E135" s="7"/>
    </row>
    <row r="136" spans="1:8" ht="17" thickBot="1" x14ac:dyDescent="0.25">
      <c r="A136" s="353"/>
      <c r="B136" s="11" t="s">
        <v>1351</v>
      </c>
      <c r="C136" s="11"/>
      <c r="D136" s="11" t="s">
        <v>1352</v>
      </c>
      <c r="E136" s="13"/>
    </row>
    <row r="137" spans="1:8" x14ac:dyDescent="0.2">
      <c r="A137" s="350" t="s">
        <v>1369</v>
      </c>
      <c r="B137" s="6" t="s">
        <v>1350</v>
      </c>
      <c r="C137" s="6"/>
      <c r="D137" s="6" t="s">
        <v>1349</v>
      </c>
      <c r="E137" s="7"/>
    </row>
    <row r="138" spans="1:8" ht="17" thickBot="1" x14ac:dyDescent="0.25">
      <c r="A138" s="353"/>
      <c r="B138" s="11" t="s">
        <v>1352</v>
      </c>
      <c r="C138" s="11"/>
      <c r="D138" s="11" t="s">
        <v>1351</v>
      </c>
      <c r="E138" s="13"/>
    </row>
    <row r="139" spans="1:8" ht="35" thickBot="1" x14ac:dyDescent="0.25">
      <c r="A139" s="184" t="s">
        <v>1370</v>
      </c>
      <c r="B139" s="51" t="s">
        <v>1355</v>
      </c>
      <c r="C139" s="51"/>
      <c r="D139" s="51" t="s">
        <v>1355</v>
      </c>
      <c r="E139" s="52"/>
    </row>
    <row r="141" spans="1:8" x14ac:dyDescent="0.2">
      <c r="A141" s="1" t="s">
        <v>1386</v>
      </c>
    </row>
    <row r="142" spans="1:8" x14ac:dyDescent="0.2">
      <c r="A142" s="1" t="s">
        <v>1387</v>
      </c>
    </row>
    <row r="143" spans="1:8" ht="17" thickBot="1" x14ac:dyDescent="0.25"/>
    <row r="144" spans="1:8" ht="17" thickBot="1" x14ac:dyDescent="0.25">
      <c r="A144" s="73" t="s">
        <v>1378</v>
      </c>
      <c r="B144" s="51"/>
      <c r="C144" s="51"/>
      <c r="D144" s="51"/>
      <c r="E144" s="51"/>
      <c r="F144" s="185"/>
      <c r="G144" s="185"/>
      <c r="H144" s="186"/>
    </row>
    <row r="145" spans="1:8" ht="17" thickBot="1" x14ac:dyDescent="0.25">
      <c r="A145" s="1"/>
      <c r="B145" s="1"/>
      <c r="C145" s="1"/>
      <c r="D145" s="1"/>
      <c r="E145" s="1"/>
    </row>
    <row r="146" spans="1:8" ht="17" thickBot="1" x14ac:dyDescent="0.25">
      <c r="A146" s="73" t="s">
        <v>1345</v>
      </c>
      <c r="B146" s="51" t="s">
        <v>1346</v>
      </c>
      <c r="C146" s="51"/>
      <c r="D146" s="51" t="s">
        <v>1347</v>
      </c>
      <c r="E146" s="52"/>
    </row>
    <row r="147" spans="1:8" x14ac:dyDescent="0.2">
      <c r="A147" s="350" t="s">
        <v>1348</v>
      </c>
      <c r="B147" s="6" t="s">
        <v>1349</v>
      </c>
      <c r="C147" s="6"/>
      <c r="D147" s="6" t="s">
        <v>1350</v>
      </c>
      <c r="E147" s="7"/>
    </row>
    <row r="148" spans="1:8" ht="17" thickBot="1" x14ac:dyDescent="0.25">
      <c r="A148" s="353"/>
      <c r="B148" s="11" t="s">
        <v>1351</v>
      </c>
      <c r="C148" s="11"/>
      <c r="D148" s="11" t="s">
        <v>1352</v>
      </c>
      <c r="E148" s="13"/>
    </row>
    <row r="149" spans="1:8" x14ac:dyDescent="0.2">
      <c r="A149" s="350" t="s">
        <v>1353</v>
      </c>
      <c r="B149" s="6" t="s">
        <v>1350</v>
      </c>
      <c r="C149" s="6"/>
      <c r="D149" s="6" t="s">
        <v>1349</v>
      </c>
      <c r="E149" s="7"/>
    </row>
    <row r="150" spans="1:8" ht="17" thickBot="1" x14ac:dyDescent="0.25">
      <c r="A150" s="353"/>
      <c r="B150" s="11" t="s">
        <v>1352</v>
      </c>
      <c r="C150" s="11"/>
      <c r="D150" s="11" t="s">
        <v>1351</v>
      </c>
      <c r="E150" s="13"/>
    </row>
    <row r="151" spans="1:8" ht="17" thickBot="1" x14ac:dyDescent="0.25">
      <c r="A151" s="38" t="s">
        <v>1354</v>
      </c>
      <c r="B151" s="51" t="s">
        <v>1355</v>
      </c>
      <c r="C151" s="51"/>
      <c r="D151" s="51" t="s">
        <v>1355</v>
      </c>
      <c r="E151" s="52"/>
    </row>
    <row r="152" spans="1:8" x14ac:dyDescent="0.2">
      <c r="A152" s="1"/>
      <c r="B152" s="1"/>
      <c r="C152" s="1"/>
      <c r="D152" s="1"/>
      <c r="E152" s="1"/>
    </row>
    <row r="153" spans="1:8" x14ac:dyDescent="0.2">
      <c r="A153" s="1" t="s">
        <v>1388</v>
      </c>
      <c r="B153" s="1"/>
      <c r="C153" s="1"/>
      <c r="D153" s="1"/>
      <c r="E153" s="1"/>
      <c r="F153" s="1"/>
      <c r="G153" s="1"/>
      <c r="H153" s="1"/>
    </row>
    <row r="154" spans="1:8" ht="17" thickBot="1" x14ac:dyDescent="0.25"/>
    <row r="155" spans="1:8" ht="17" thickBot="1" x14ac:dyDescent="0.25">
      <c r="A155" s="73" t="s">
        <v>1379</v>
      </c>
      <c r="B155" s="51"/>
      <c r="C155" s="51"/>
      <c r="D155" s="51"/>
      <c r="E155" s="51"/>
      <c r="F155" s="185"/>
      <c r="G155" s="185"/>
      <c r="H155" s="186"/>
    </row>
    <row r="157" spans="1:8" x14ac:dyDescent="0.2">
      <c r="A157" s="1" t="s">
        <v>1389</v>
      </c>
    </row>
    <row r="158" spans="1:8" x14ac:dyDescent="0.2">
      <c r="A158" s="1" t="s">
        <v>1390</v>
      </c>
    </row>
    <row r="160" spans="1:8" x14ac:dyDescent="0.2">
      <c r="A160" s="2" t="s">
        <v>1057</v>
      </c>
    </row>
    <row r="165" spans="1:8" ht="17" thickBot="1" x14ac:dyDescent="0.25"/>
    <row r="166" spans="1:8" ht="17" thickBot="1" x14ac:dyDescent="0.25">
      <c r="A166" s="169" t="s">
        <v>1391</v>
      </c>
      <c r="B166" s="170"/>
      <c r="C166" s="170"/>
      <c r="D166" s="170"/>
      <c r="E166" s="170"/>
      <c r="F166" s="171"/>
      <c r="G166" s="171"/>
      <c r="H166" s="172"/>
    </row>
    <row r="167" spans="1:8" x14ac:dyDescent="0.2">
      <c r="A167" s="1" t="s">
        <v>1392</v>
      </c>
    </row>
    <row r="168" spans="1:8" x14ac:dyDescent="0.2">
      <c r="A168" s="1" t="s">
        <v>1393</v>
      </c>
    </row>
    <row r="169" spans="1:8" x14ac:dyDescent="0.2">
      <c r="A169" s="1" t="s">
        <v>1394</v>
      </c>
    </row>
    <row r="170" spans="1:8" x14ac:dyDescent="0.2">
      <c r="A170" s="1" t="s">
        <v>1395</v>
      </c>
    </row>
    <row r="171" spans="1:8" x14ac:dyDescent="0.2">
      <c r="A171" s="1" t="s">
        <v>1396</v>
      </c>
    </row>
    <row r="172" spans="1:8" x14ac:dyDescent="0.2">
      <c r="A172" s="1" t="s">
        <v>1397</v>
      </c>
    </row>
    <row r="174" spans="1:8" x14ac:dyDescent="0.2">
      <c r="A174" s="1" t="s">
        <v>353</v>
      </c>
    </row>
    <row r="175" spans="1:8" ht="17" thickBot="1" x14ac:dyDescent="0.25"/>
    <row r="176" spans="1:8" ht="17" thickBot="1" x14ac:dyDescent="0.25">
      <c r="A176" s="73" t="s">
        <v>1393</v>
      </c>
      <c r="B176" s="185"/>
      <c r="C176" s="185"/>
      <c r="D176" s="185"/>
      <c r="E176" s="185"/>
      <c r="F176" s="185"/>
      <c r="G176" s="185"/>
      <c r="H176" s="186"/>
    </row>
    <row r="177" spans="1:8" s="1" customFormat="1" x14ac:dyDescent="0.2">
      <c r="A177" s="1" t="s">
        <v>1398</v>
      </c>
    </row>
    <row r="178" spans="1:8" x14ac:dyDescent="0.2">
      <c r="A178" s="1" t="s">
        <v>1399</v>
      </c>
    </row>
    <row r="179" spans="1:8" ht="17" thickBot="1" x14ac:dyDescent="0.25"/>
    <row r="180" spans="1:8" ht="17" thickBot="1" x14ac:dyDescent="0.25">
      <c r="A180" s="73" t="s">
        <v>1394</v>
      </c>
      <c r="B180" s="185"/>
      <c r="C180" s="185"/>
      <c r="D180" s="185"/>
      <c r="E180" s="185"/>
      <c r="F180" s="185"/>
      <c r="G180" s="185"/>
      <c r="H180" s="186"/>
    </row>
    <row r="181" spans="1:8" x14ac:dyDescent="0.2">
      <c r="A181" s="1" t="s">
        <v>1400</v>
      </c>
    </row>
    <row r="182" spans="1:8" x14ac:dyDescent="0.2">
      <c r="A182" s="1" t="s">
        <v>1401</v>
      </c>
    </row>
    <row r="183" spans="1:8" x14ac:dyDescent="0.2">
      <c r="A183" s="1" t="s">
        <v>1399</v>
      </c>
    </row>
    <row r="184" spans="1:8" ht="17" thickBot="1" x14ac:dyDescent="0.25">
      <c r="A184" s="1"/>
    </row>
    <row r="185" spans="1:8" ht="17" thickBot="1" x14ac:dyDescent="0.25">
      <c r="A185" s="73" t="s">
        <v>1395</v>
      </c>
      <c r="B185" s="185"/>
      <c r="C185" s="185"/>
      <c r="D185" s="185"/>
      <c r="E185" s="185"/>
      <c r="F185" s="185"/>
      <c r="G185" s="185"/>
      <c r="H185" s="186"/>
    </row>
    <row r="186" spans="1:8" x14ac:dyDescent="0.2">
      <c r="A186" s="1" t="s">
        <v>1402</v>
      </c>
    </row>
    <row r="187" spans="1:8" x14ac:dyDescent="0.2">
      <c r="A187" s="1" t="s">
        <v>1399</v>
      </c>
    </row>
    <row r="188" spans="1:8" ht="17" thickBot="1" x14ac:dyDescent="0.25">
      <c r="A188" s="1"/>
    </row>
    <row r="189" spans="1:8" ht="17" thickBot="1" x14ac:dyDescent="0.25">
      <c r="A189" s="73" t="s">
        <v>1396</v>
      </c>
      <c r="B189" s="185"/>
      <c r="C189" s="185"/>
      <c r="D189" s="185"/>
      <c r="E189" s="185"/>
      <c r="F189" s="185"/>
      <c r="G189" s="185"/>
      <c r="H189" s="186"/>
    </row>
    <row r="190" spans="1:8" x14ac:dyDescent="0.2">
      <c r="A190" s="1" t="s">
        <v>2468</v>
      </c>
    </row>
    <row r="191" spans="1:8" s="1" customFormat="1" x14ac:dyDescent="0.2">
      <c r="A191" s="1" t="s">
        <v>1403</v>
      </c>
      <c r="C191" s="2" t="s">
        <v>1404</v>
      </c>
    </row>
    <row r="192" spans="1:8" ht="17" thickBot="1" x14ac:dyDescent="0.25"/>
    <row r="193" spans="1:8" ht="17" thickBot="1" x14ac:dyDescent="0.25">
      <c r="A193" s="169" t="s">
        <v>1405</v>
      </c>
      <c r="B193" s="170"/>
      <c r="C193" s="170"/>
      <c r="D193" s="170"/>
      <c r="E193" s="170"/>
      <c r="F193" s="171"/>
      <c r="G193" s="171"/>
      <c r="H193" s="172"/>
    </row>
    <row r="194" spans="1:8" x14ac:dyDescent="0.2">
      <c r="A194" s="1" t="s">
        <v>1406</v>
      </c>
    </row>
    <row r="195" spans="1:8" x14ac:dyDescent="0.2">
      <c r="A195" s="1" t="s">
        <v>1407</v>
      </c>
    </row>
    <row r="196" spans="1:8" x14ac:dyDescent="0.2">
      <c r="A196" s="1" t="s">
        <v>1408</v>
      </c>
    </row>
    <row r="197" spans="1:8" x14ac:dyDescent="0.2">
      <c r="A197" s="1" t="s">
        <v>1409</v>
      </c>
    </row>
    <row r="198" spans="1:8" x14ac:dyDescent="0.2">
      <c r="A198" s="1" t="s">
        <v>1410</v>
      </c>
    </row>
    <row r="199" spans="1:8" x14ac:dyDescent="0.2">
      <c r="A199" s="1" t="s">
        <v>1239</v>
      </c>
    </row>
    <row r="200" spans="1:8" ht="17" thickBot="1" x14ac:dyDescent="0.25">
      <c r="A200" s="1"/>
    </row>
    <row r="201" spans="1:8" ht="17" thickBot="1" x14ac:dyDescent="0.25">
      <c r="A201" s="73" t="s">
        <v>1407</v>
      </c>
      <c r="B201" s="185"/>
      <c r="C201" s="185"/>
      <c r="D201" s="185"/>
      <c r="E201" s="185"/>
      <c r="F201" s="185"/>
      <c r="G201" s="185"/>
      <c r="H201" s="186"/>
    </row>
    <row r="202" spans="1:8" x14ac:dyDescent="0.2">
      <c r="A202" s="1" t="s">
        <v>1411</v>
      </c>
    </row>
    <row r="203" spans="1:8" x14ac:dyDescent="0.2">
      <c r="A203" s="1" t="s">
        <v>1412</v>
      </c>
    </row>
    <row r="204" spans="1:8" x14ac:dyDescent="0.2">
      <c r="A204" s="1" t="s">
        <v>1413</v>
      </c>
    </row>
    <row r="205" spans="1:8" ht="17" thickBot="1" x14ac:dyDescent="0.25">
      <c r="A205" s="1"/>
    </row>
    <row r="206" spans="1:8" ht="17" thickBot="1" x14ac:dyDescent="0.25">
      <c r="A206" s="73" t="s">
        <v>1408</v>
      </c>
      <c r="B206" s="185"/>
      <c r="C206" s="185"/>
      <c r="D206" s="185"/>
      <c r="E206" s="185"/>
      <c r="F206" s="185"/>
      <c r="G206" s="185"/>
      <c r="H206" s="186"/>
    </row>
    <row r="207" spans="1:8" x14ac:dyDescent="0.2">
      <c r="A207" s="1" t="s">
        <v>1414</v>
      </c>
    </row>
    <row r="208" spans="1:8" x14ac:dyDescent="0.2">
      <c r="A208" s="1" t="s">
        <v>1415</v>
      </c>
    </row>
    <row r="209" spans="1:8" x14ac:dyDescent="0.2">
      <c r="A209" s="1" t="s">
        <v>1416</v>
      </c>
    </row>
    <row r="210" spans="1:8" ht="17" thickBot="1" x14ac:dyDescent="0.25">
      <c r="A210" s="1"/>
    </row>
    <row r="211" spans="1:8" ht="17" thickBot="1" x14ac:dyDescent="0.25">
      <c r="A211" s="73" t="s">
        <v>1409</v>
      </c>
      <c r="B211" s="185"/>
      <c r="C211" s="185"/>
      <c r="D211" s="185"/>
      <c r="E211" s="185"/>
      <c r="F211" s="185"/>
      <c r="G211" s="185"/>
      <c r="H211" s="186"/>
    </row>
    <row r="212" spans="1:8" x14ac:dyDescent="0.2">
      <c r="A212" s="1" t="s">
        <v>1417</v>
      </c>
    </row>
    <row r="213" spans="1:8" x14ac:dyDescent="0.2">
      <c r="A213" s="1" t="s">
        <v>1418</v>
      </c>
    </row>
    <row r="214" spans="1:8" x14ac:dyDescent="0.2">
      <c r="A214" s="1" t="s">
        <v>1416</v>
      </c>
    </row>
    <row r="215" spans="1:8" ht="17" thickBot="1" x14ac:dyDescent="0.25">
      <c r="A215" s="1"/>
    </row>
    <row r="216" spans="1:8" ht="17" thickBot="1" x14ac:dyDescent="0.25">
      <c r="A216" s="73" t="s">
        <v>1410</v>
      </c>
      <c r="B216" s="185"/>
      <c r="C216" s="185"/>
      <c r="D216" s="185"/>
      <c r="E216" s="185"/>
      <c r="F216" s="185"/>
      <c r="G216" s="185"/>
      <c r="H216" s="186"/>
    </row>
    <row r="217" spans="1:8" x14ac:dyDescent="0.2">
      <c r="A217" s="1" t="s">
        <v>1419</v>
      </c>
    </row>
    <row r="218" spans="1:8" ht="17" thickBot="1" x14ac:dyDescent="0.25">
      <c r="A218" s="1" t="s">
        <v>1416</v>
      </c>
    </row>
    <row r="219" spans="1:8" x14ac:dyDescent="0.2">
      <c r="D219" s="12" t="s">
        <v>1420</v>
      </c>
      <c r="E219" s="6"/>
      <c r="F219" s="6"/>
      <c r="G219" s="7"/>
    </row>
    <row r="220" spans="1:8" ht="17" thickBot="1" x14ac:dyDescent="0.25">
      <c r="A220" s="114" t="s">
        <v>1421</v>
      </c>
      <c r="D220" s="53" t="s">
        <v>1422</v>
      </c>
      <c r="E220" s="11"/>
      <c r="F220" s="11"/>
      <c r="G220" s="13"/>
    </row>
    <row r="221" spans="1:8" ht="17" thickBot="1" x14ac:dyDescent="0.25"/>
    <row r="222" spans="1:8" ht="17" thickBot="1" x14ac:dyDescent="0.25">
      <c r="A222" s="169" t="s">
        <v>1423</v>
      </c>
      <c r="B222" s="170"/>
      <c r="C222" s="170"/>
      <c r="D222" s="170"/>
      <c r="E222" s="170"/>
      <c r="F222" s="171"/>
      <c r="G222" s="171"/>
      <c r="H222" s="172"/>
    </row>
    <row r="223" spans="1:8" x14ac:dyDescent="0.2">
      <c r="A223" s="1" t="s">
        <v>1424</v>
      </c>
    </row>
    <row r="224" spans="1:8" x14ac:dyDescent="0.2">
      <c r="A224" s="1" t="s">
        <v>1425</v>
      </c>
    </row>
    <row r="225" spans="1:1" x14ac:dyDescent="0.2">
      <c r="A225" s="1" t="s">
        <v>1426</v>
      </c>
    </row>
    <row r="226" spans="1:1" x14ac:dyDescent="0.2">
      <c r="A226" s="1" t="s">
        <v>1427</v>
      </c>
    </row>
    <row r="227" spans="1:1" x14ac:dyDescent="0.2">
      <c r="A227" s="1" t="s">
        <v>1428</v>
      </c>
    </row>
    <row r="228" spans="1:1" x14ac:dyDescent="0.2">
      <c r="A228" s="1" t="s">
        <v>1429</v>
      </c>
    </row>
    <row r="229" spans="1:1" x14ac:dyDescent="0.2">
      <c r="A229" s="1"/>
    </row>
    <row r="230" spans="1:1" x14ac:dyDescent="0.2">
      <c r="A230" s="1" t="s">
        <v>353</v>
      </c>
    </row>
    <row r="231" spans="1:1" x14ac:dyDescent="0.2">
      <c r="A231" s="1"/>
    </row>
    <row r="232" spans="1:1" x14ac:dyDescent="0.2">
      <c r="A232" s="1" t="s">
        <v>1430</v>
      </c>
    </row>
    <row r="233" spans="1:1" x14ac:dyDescent="0.2">
      <c r="A233" s="1" t="s">
        <v>1431</v>
      </c>
    </row>
    <row r="234" spans="1:1" x14ac:dyDescent="0.2">
      <c r="A234" s="1"/>
    </row>
    <row r="235" spans="1:1" x14ac:dyDescent="0.2">
      <c r="A235" s="1" t="s">
        <v>1432</v>
      </c>
    </row>
    <row r="236" spans="1:1" x14ac:dyDescent="0.2">
      <c r="A236" s="1" t="s">
        <v>1433</v>
      </c>
    </row>
    <row r="237" spans="1:1" x14ac:dyDescent="0.2">
      <c r="A237" s="1"/>
    </row>
    <row r="238" spans="1:1" x14ac:dyDescent="0.2">
      <c r="A238" s="1" t="s">
        <v>1434</v>
      </c>
    </row>
    <row r="239" spans="1:1" x14ac:dyDescent="0.2">
      <c r="A239" s="114" t="s">
        <v>1435</v>
      </c>
    </row>
    <row r="240" spans="1:1" ht="17" thickBot="1" x14ac:dyDescent="0.25"/>
    <row r="241" spans="1:8" ht="17" thickBot="1" x14ac:dyDescent="0.25">
      <c r="A241" s="169" t="s">
        <v>1436</v>
      </c>
      <c r="B241" s="170"/>
      <c r="C241" s="170"/>
      <c r="D241" s="170"/>
      <c r="E241" s="170"/>
      <c r="F241" s="171"/>
      <c r="G241" s="171"/>
      <c r="H241" s="172"/>
    </row>
    <row r="242" spans="1:8" x14ac:dyDescent="0.2">
      <c r="A242" s="1" t="s">
        <v>1437</v>
      </c>
    </row>
    <row r="243" spans="1:8" x14ac:dyDescent="0.2">
      <c r="A243" s="1" t="s">
        <v>1438</v>
      </c>
    </row>
    <row r="244" spans="1:8" x14ac:dyDescent="0.2">
      <c r="A244" s="1" t="s">
        <v>1439</v>
      </c>
    </row>
    <row r="245" spans="1:8" x14ac:dyDescent="0.2">
      <c r="A245" s="1" t="s">
        <v>1440</v>
      </c>
    </row>
    <row r="246" spans="1:8" x14ac:dyDescent="0.2">
      <c r="A246" s="1" t="s">
        <v>1441</v>
      </c>
    </row>
    <row r="247" spans="1:8" x14ac:dyDescent="0.2">
      <c r="A247" s="1" t="s">
        <v>1442</v>
      </c>
    </row>
    <row r="248" spans="1:8" x14ac:dyDescent="0.2">
      <c r="A248" s="1" t="s">
        <v>1443</v>
      </c>
    </row>
    <row r="249" spans="1:8" x14ac:dyDescent="0.2">
      <c r="A249" s="1"/>
    </row>
    <row r="250" spans="1:8" x14ac:dyDescent="0.2">
      <c r="A250" s="1" t="s">
        <v>353</v>
      </c>
    </row>
    <row r="251" spans="1:8" x14ac:dyDescent="0.2">
      <c r="A251" s="1" t="s">
        <v>1444</v>
      </c>
    </row>
    <row r="252" spans="1:8" x14ac:dyDescent="0.2">
      <c r="A252" s="1" t="s">
        <v>1445</v>
      </c>
    </row>
    <row r="253" spans="1:8" ht="17" thickBot="1" x14ac:dyDescent="0.25">
      <c r="A253" s="1"/>
    </row>
    <row r="254" spans="1:8" ht="17" thickBot="1" x14ac:dyDescent="0.25">
      <c r="A254" s="169" t="s">
        <v>1446</v>
      </c>
      <c r="B254" s="170"/>
      <c r="C254" s="170"/>
      <c r="D254" s="170"/>
      <c r="E254" s="170"/>
      <c r="F254" s="171"/>
      <c r="G254" s="171"/>
      <c r="H254" s="172"/>
    </row>
    <row r="255" spans="1:8" x14ac:dyDescent="0.2">
      <c r="A255" s="1" t="s">
        <v>1447</v>
      </c>
    </row>
    <row r="256" spans="1:8" x14ac:dyDescent="0.2">
      <c r="A256" s="1" t="s">
        <v>1448</v>
      </c>
    </row>
    <row r="257" spans="1:8" x14ac:dyDescent="0.2">
      <c r="A257" s="1" t="s">
        <v>1449</v>
      </c>
    </row>
    <row r="258" spans="1:8" x14ac:dyDescent="0.2">
      <c r="A258" s="1" t="s">
        <v>1450</v>
      </c>
    </row>
    <row r="259" spans="1:8" x14ac:dyDescent="0.2">
      <c r="A259" s="1" t="s">
        <v>1451</v>
      </c>
    </row>
    <row r="260" spans="1:8" x14ac:dyDescent="0.2">
      <c r="A260" s="1" t="s">
        <v>1452</v>
      </c>
    </row>
    <row r="261" spans="1:8" x14ac:dyDescent="0.2">
      <c r="A261" s="1" t="s">
        <v>1453</v>
      </c>
    </row>
    <row r="262" spans="1:8" x14ac:dyDescent="0.2">
      <c r="A262" s="1" t="s">
        <v>1454</v>
      </c>
    </row>
    <row r="264" spans="1:8" x14ac:dyDescent="0.2">
      <c r="A264" s="1" t="s">
        <v>353</v>
      </c>
    </row>
    <row r="265" spans="1:8" x14ac:dyDescent="0.2">
      <c r="A265" s="1" t="s">
        <v>1455</v>
      </c>
    </row>
    <row r="266" spans="1:8" x14ac:dyDescent="0.2">
      <c r="A266" s="1" t="s">
        <v>1456</v>
      </c>
    </row>
    <row r="269" spans="1:8" ht="17" thickBot="1" x14ac:dyDescent="0.25"/>
    <row r="270" spans="1:8" ht="17" thickBot="1" x14ac:dyDescent="0.25">
      <c r="A270" s="169" t="s">
        <v>1457</v>
      </c>
      <c r="B270" s="170"/>
      <c r="C270" s="170"/>
      <c r="D270" s="170"/>
      <c r="E270" s="170"/>
      <c r="F270" s="171"/>
      <c r="G270" s="171"/>
      <c r="H270" s="172"/>
    </row>
    <row r="271" spans="1:8" x14ac:dyDescent="0.2">
      <c r="A271" s="1" t="s">
        <v>1458</v>
      </c>
      <c r="B271" s="1"/>
      <c r="C271" s="1"/>
      <c r="D271" s="1"/>
      <c r="E271" s="1"/>
      <c r="F271" s="1"/>
    </row>
    <row r="272" spans="1:8" ht="17" thickBot="1" x14ac:dyDescent="0.25">
      <c r="A272" s="1"/>
      <c r="B272" s="1"/>
      <c r="C272" s="1"/>
      <c r="D272" s="1"/>
      <c r="E272" s="1"/>
      <c r="F272" s="1"/>
    </row>
    <row r="273" spans="1:8" x14ac:dyDescent="0.2">
      <c r="A273" s="173" t="s">
        <v>1459</v>
      </c>
      <c r="B273" s="6" t="s">
        <v>876</v>
      </c>
      <c r="C273" s="6" t="s">
        <v>876</v>
      </c>
      <c r="D273" s="6" t="s">
        <v>876</v>
      </c>
      <c r="E273" s="6" t="s">
        <v>876</v>
      </c>
      <c r="F273" s="7" t="s">
        <v>876</v>
      </c>
    </row>
    <row r="274" spans="1:8" ht="17" thickBot="1" x14ac:dyDescent="0.25">
      <c r="A274" s="174" t="s">
        <v>1460</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1461</v>
      </c>
      <c r="E280" s="3" t="s">
        <v>847</v>
      </c>
      <c r="F280" s="1" t="s">
        <v>1462</v>
      </c>
      <c r="G280" s="1"/>
      <c r="H280" s="1"/>
    </row>
    <row r="281" spans="1:8" x14ac:dyDescent="0.2">
      <c r="A281" s="1" t="s">
        <v>1450</v>
      </c>
      <c r="E281" s="1"/>
      <c r="F281" s="1" t="s">
        <v>1463</v>
      </c>
      <c r="G281" s="1"/>
      <c r="H281" s="1"/>
    </row>
    <row r="282" spans="1:8" x14ac:dyDescent="0.2">
      <c r="A282" s="1" t="s">
        <v>1451</v>
      </c>
      <c r="E282" s="1"/>
      <c r="F282" s="1" t="s">
        <v>1464</v>
      </c>
      <c r="G282" s="1"/>
      <c r="H282" s="1"/>
    </row>
    <row r="283" spans="1:8" x14ac:dyDescent="0.2">
      <c r="A283" s="1" t="s">
        <v>1452</v>
      </c>
    </row>
    <row r="284" spans="1:8" x14ac:dyDescent="0.2">
      <c r="A284" s="1" t="s">
        <v>1453</v>
      </c>
    </row>
    <row r="285" spans="1:8" x14ac:dyDescent="0.2">
      <c r="A285" s="1" t="s">
        <v>1454</v>
      </c>
    </row>
    <row r="286" spans="1:8" x14ac:dyDescent="0.2">
      <c r="A286" s="1"/>
    </row>
    <row r="287" spans="1:8" x14ac:dyDescent="0.2">
      <c r="A287" s="1" t="s">
        <v>353</v>
      </c>
    </row>
    <row r="288" spans="1:8" x14ac:dyDescent="0.2">
      <c r="A288" s="1"/>
    </row>
    <row r="289" spans="1:8" x14ac:dyDescent="0.2">
      <c r="A289" s="1" t="s">
        <v>1465</v>
      </c>
    </row>
    <row r="290" spans="1:8" x14ac:dyDescent="0.2">
      <c r="A290" s="1" t="s">
        <v>1466</v>
      </c>
    </row>
    <row r="291" spans="1:8" ht="17" thickBot="1" x14ac:dyDescent="0.25">
      <c r="A291" s="1"/>
    </row>
    <row r="292" spans="1:8" ht="17" thickBot="1" x14ac:dyDescent="0.25">
      <c r="A292" s="169" t="s">
        <v>1467</v>
      </c>
      <c r="B292" s="170"/>
      <c r="C292" s="170"/>
      <c r="D292" s="170"/>
      <c r="E292" s="170"/>
      <c r="F292" s="171"/>
      <c r="G292" s="171"/>
      <c r="H292" s="172"/>
    </row>
    <row r="293" spans="1:8" x14ac:dyDescent="0.2">
      <c r="A293" s="1" t="s">
        <v>1468</v>
      </c>
      <c r="B293" s="1"/>
      <c r="C293" s="1"/>
      <c r="D293" s="1"/>
      <c r="E293" s="1"/>
      <c r="F293" s="1"/>
    </row>
    <row r="294" spans="1:8" ht="17" thickBot="1" x14ac:dyDescent="0.25">
      <c r="A294" s="1"/>
      <c r="B294" s="1"/>
      <c r="C294" s="1"/>
      <c r="D294" s="1"/>
      <c r="E294" s="1"/>
      <c r="F294" s="1"/>
    </row>
    <row r="295" spans="1:8" x14ac:dyDescent="0.2">
      <c r="A295" s="173" t="s">
        <v>1459</v>
      </c>
      <c r="B295" s="6" t="s">
        <v>876</v>
      </c>
      <c r="C295" s="6" t="s">
        <v>876</v>
      </c>
      <c r="D295" s="6" t="s">
        <v>876</v>
      </c>
      <c r="E295" s="6" t="s">
        <v>876</v>
      </c>
      <c r="F295" s="7" t="s">
        <v>876</v>
      </c>
    </row>
    <row r="296" spans="1:8" ht="17" thickBot="1" x14ac:dyDescent="0.25">
      <c r="A296" s="174" t="s">
        <v>1460</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1469</v>
      </c>
      <c r="E302" s="3"/>
      <c r="F302" s="1"/>
      <c r="G302" s="1"/>
      <c r="H302" s="1"/>
    </row>
    <row r="303" spans="1:8" x14ac:dyDescent="0.2">
      <c r="A303" s="1" t="s">
        <v>1450</v>
      </c>
      <c r="E303" s="1"/>
      <c r="F303" s="1"/>
      <c r="G303" s="1"/>
      <c r="H303" s="1"/>
    </row>
    <row r="304" spans="1:8" x14ac:dyDescent="0.2">
      <c r="A304" s="1" t="s">
        <v>1451</v>
      </c>
      <c r="E304" s="1"/>
      <c r="F304" s="1"/>
      <c r="G304" s="1"/>
      <c r="H304" s="1"/>
    </row>
    <row r="305" spans="1:8" x14ac:dyDescent="0.2">
      <c r="A305" s="1" t="s">
        <v>1452</v>
      </c>
    </row>
    <row r="306" spans="1:8" x14ac:dyDescent="0.2">
      <c r="A306" s="1" t="s">
        <v>1453</v>
      </c>
    </row>
    <row r="307" spans="1:8" x14ac:dyDescent="0.2">
      <c r="A307" s="1" t="s">
        <v>1454</v>
      </c>
    </row>
    <row r="308" spans="1:8" x14ac:dyDescent="0.2">
      <c r="A308" s="1"/>
    </row>
    <row r="309" spans="1:8" x14ac:dyDescent="0.2">
      <c r="A309" s="1" t="s">
        <v>353</v>
      </c>
    </row>
    <row r="310" spans="1:8" x14ac:dyDescent="0.2">
      <c r="A310" s="1" t="s">
        <v>1470</v>
      </c>
    </row>
    <row r="311" spans="1:8" x14ac:dyDescent="0.2">
      <c r="A311" s="1" t="s">
        <v>1471</v>
      </c>
    </row>
    <row r="312" spans="1:8" x14ac:dyDescent="0.2">
      <c r="A312" s="1" t="s">
        <v>1472</v>
      </c>
    </row>
    <row r="313" spans="1:8" x14ac:dyDescent="0.2">
      <c r="A313" s="1" t="s">
        <v>1473</v>
      </c>
    </row>
    <row r="314" spans="1:8" ht="17" thickBot="1" x14ac:dyDescent="0.25">
      <c r="A314" s="1"/>
    </row>
    <row r="315" spans="1:8" ht="17" thickBot="1" x14ac:dyDescent="0.25">
      <c r="A315" s="169" t="s">
        <v>1474</v>
      </c>
      <c r="B315" s="170"/>
      <c r="C315" s="170"/>
      <c r="D315" s="170"/>
      <c r="E315" s="170"/>
      <c r="F315" s="171"/>
      <c r="G315" s="171"/>
      <c r="H315" s="172"/>
    </row>
    <row r="316" spans="1:8" x14ac:dyDescent="0.2">
      <c r="A316" s="1" t="s">
        <v>1475</v>
      </c>
    </row>
    <row r="317" spans="1:8" x14ac:dyDescent="0.2">
      <c r="A317" s="1" t="s">
        <v>1476</v>
      </c>
    </row>
    <row r="318" spans="1:8" x14ac:dyDescent="0.2">
      <c r="A318" s="1" t="s">
        <v>1477</v>
      </c>
    </row>
    <row r="319" spans="1:8" x14ac:dyDescent="0.2">
      <c r="A319" s="1" t="s">
        <v>1441</v>
      </c>
    </row>
    <row r="320" spans="1:8" x14ac:dyDescent="0.2">
      <c r="A320" s="1" t="s">
        <v>1478</v>
      </c>
    </row>
    <row r="321" spans="1:8" x14ac:dyDescent="0.2">
      <c r="A321" s="1" t="s">
        <v>1479</v>
      </c>
    </row>
    <row r="322" spans="1:8" x14ac:dyDescent="0.2">
      <c r="A322" s="1"/>
    </row>
    <row r="323" spans="1:8" x14ac:dyDescent="0.2">
      <c r="A323" s="1" t="s">
        <v>353</v>
      </c>
    </row>
    <row r="324" spans="1:8" x14ac:dyDescent="0.2">
      <c r="A324" s="1" t="s">
        <v>1480</v>
      </c>
    </row>
    <row r="325" spans="1:8" x14ac:dyDescent="0.2">
      <c r="A325" s="1"/>
    </row>
    <row r="326" spans="1:8" x14ac:dyDescent="0.2">
      <c r="A326" s="1" t="s">
        <v>1481</v>
      </c>
    </row>
    <row r="327" spans="1:8" ht="17" thickBot="1" x14ac:dyDescent="0.25">
      <c r="A327" s="1"/>
    </row>
    <row r="328" spans="1:8" ht="17" thickBot="1" x14ac:dyDescent="0.25">
      <c r="A328" s="169" t="s">
        <v>1482</v>
      </c>
      <c r="B328" s="170"/>
      <c r="C328" s="170"/>
      <c r="D328" s="170"/>
      <c r="E328" s="170"/>
      <c r="F328" s="171"/>
      <c r="G328" s="171"/>
      <c r="H328" s="172"/>
    </row>
    <row r="329" spans="1:8" x14ac:dyDescent="0.2">
      <c r="A329" s="1" t="s">
        <v>1483</v>
      </c>
    </row>
    <row r="330" spans="1:8" x14ac:dyDescent="0.2">
      <c r="A330" s="1" t="s">
        <v>1484</v>
      </c>
    </row>
    <row r="331" spans="1:8" x14ac:dyDescent="0.2">
      <c r="A331" s="1" t="s">
        <v>1485</v>
      </c>
    </row>
    <row r="332" spans="1:8" x14ac:dyDescent="0.2">
      <c r="A332" s="1" t="s">
        <v>1486</v>
      </c>
    </row>
    <row r="333" spans="1:8" x14ac:dyDescent="0.2">
      <c r="A333" s="1" t="s">
        <v>1487</v>
      </c>
    </row>
    <row r="334" spans="1:8" x14ac:dyDescent="0.2">
      <c r="A334" s="1" t="s">
        <v>1488</v>
      </c>
    </row>
    <row r="335" spans="1:8" x14ac:dyDescent="0.2">
      <c r="A335" s="1"/>
    </row>
    <row r="336" spans="1:8" x14ac:dyDescent="0.2">
      <c r="A336" s="1" t="s">
        <v>353</v>
      </c>
    </row>
    <row r="337" spans="1:8" x14ac:dyDescent="0.2">
      <c r="A337" s="1" t="s">
        <v>1489</v>
      </c>
    </row>
    <row r="338" spans="1:8" x14ac:dyDescent="0.2">
      <c r="A338" s="1"/>
      <c r="B338" s="1" t="s">
        <v>1490</v>
      </c>
    </row>
    <row r="339" spans="1:8" x14ac:dyDescent="0.2">
      <c r="A339" s="1"/>
      <c r="B339" s="1" t="s">
        <v>1491</v>
      </c>
    </row>
    <row r="340" spans="1:8" x14ac:dyDescent="0.2">
      <c r="A340" s="1"/>
      <c r="B340" s="1" t="s">
        <v>1492</v>
      </c>
    </row>
    <row r="341" spans="1:8" x14ac:dyDescent="0.2">
      <c r="A341" s="1"/>
    </row>
    <row r="342" spans="1:8" x14ac:dyDescent="0.2">
      <c r="A342" s="4" t="s">
        <v>1493</v>
      </c>
    </row>
    <row r="343" spans="1:8" x14ac:dyDescent="0.2">
      <c r="A343" s="1" t="s">
        <v>1281</v>
      </c>
    </row>
    <row r="344" spans="1:8" x14ac:dyDescent="0.2">
      <c r="A344" s="1"/>
    </row>
    <row r="345" spans="1:8" ht="17" thickBot="1" x14ac:dyDescent="0.25"/>
    <row r="346" spans="1:8" ht="17" thickBot="1" x14ac:dyDescent="0.25">
      <c r="A346" s="169" t="s">
        <v>1494</v>
      </c>
      <c r="B346" s="170"/>
      <c r="C346" s="170"/>
      <c r="D346" s="170"/>
      <c r="E346" s="170"/>
      <c r="F346" s="171"/>
      <c r="G346" s="171"/>
      <c r="H346" s="172"/>
    </row>
    <row r="347" spans="1:8" x14ac:dyDescent="0.2">
      <c r="A347" s="1" t="s">
        <v>1495</v>
      </c>
    </row>
    <row r="348" spans="1:8" x14ac:dyDescent="0.2">
      <c r="A348" s="1" t="s">
        <v>1496</v>
      </c>
    </row>
    <row r="349" spans="1:8" x14ac:dyDescent="0.2">
      <c r="A349" s="1" t="s">
        <v>1497</v>
      </c>
    </row>
    <row r="350" spans="1:8" x14ac:dyDescent="0.2">
      <c r="A350" s="1" t="s">
        <v>1441</v>
      </c>
    </row>
    <row r="351" spans="1:8" x14ac:dyDescent="0.2">
      <c r="A351" s="1" t="s">
        <v>2473</v>
      </c>
    </row>
    <row r="352" spans="1:8" x14ac:dyDescent="0.2">
      <c r="A352" s="1" t="s">
        <v>1498</v>
      </c>
    </row>
    <row r="354" spans="1:8" x14ac:dyDescent="0.2">
      <c r="A354" s="1" t="s">
        <v>353</v>
      </c>
    </row>
    <row r="356" spans="1:8" x14ac:dyDescent="0.2">
      <c r="A356" s="1" t="s">
        <v>2469</v>
      </c>
    </row>
    <row r="357" spans="1:8" x14ac:dyDescent="0.2">
      <c r="A357" s="1" t="s">
        <v>2470</v>
      </c>
      <c r="B357" s="1"/>
      <c r="C357" s="1"/>
      <c r="D357" s="1"/>
      <c r="E357" s="1"/>
      <c r="F357" s="1"/>
      <c r="G357" s="1"/>
      <c r="H357" s="1"/>
    </row>
    <row r="358" spans="1:8" x14ac:dyDescent="0.2">
      <c r="A358" s="1" t="s">
        <v>2471</v>
      </c>
      <c r="B358" s="1"/>
      <c r="C358" s="1"/>
      <c r="D358" s="1"/>
      <c r="E358" s="1"/>
      <c r="F358" s="1"/>
      <c r="G358" s="1"/>
      <c r="H358" s="1"/>
    </row>
    <row r="359" spans="1:8" x14ac:dyDescent="0.2">
      <c r="A359" s="1" t="s">
        <v>2472</v>
      </c>
      <c r="B359" s="1"/>
      <c r="C359" s="1"/>
      <c r="D359" s="1"/>
      <c r="E359" s="1"/>
      <c r="F359" s="1"/>
      <c r="G359" s="1"/>
      <c r="H359" s="1"/>
    </row>
    <row r="365" spans="1:8" ht="17" thickBot="1" x14ac:dyDescent="0.25"/>
    <row r="366" spans="1:8" ht="17" thickBot="1" x14ac:dyDescent="0.25">
      <c r="A366" s="169" t="s">
        <v>1499</v>
      </c>
      <c r="B366" s="170"/>
      <c r="C366" s="321" t="s">
        <v>1500</v>
      </c>
      <c r="D366" s="170"/>
      <c r="E366" s="170"/>
      <c r="F366" s="171"/>
      <c r="G366" s="171"/>
      <c r="H366" s="172"/>
    </row>
    <row r="367" spans="1:8" x14ac:dyDescent="0.2">
      <c r="A367" s="1" t="s">
        <v>1501</v>
      </c>
    </row>
    <row r="368" spans="1:8" x14ac:dyDescent="0.2">
      <c r="A368" s="1" t="s">
        <v>1484</v>
      </c>
    </row>
    <row r="369" spans="1:8" x14ac:dyDescent="0.2">
      <c r="A369" s="1" t="s">
        <v>1485</v>
      </c>
    </row>
    <row r="370" spans="1:8" x14ac:dyDescent="0.2">
      <c r="A370" s="1" t="s">
        <v>1486</v>
      </c>
    </row>
    <row r="371" spans="1:8" x14ac:dyDescent="0.2">
      <c r="A371" s="1" t="s">
        <v>1487</v>
      </c>
    </row>
    <row r="372" spans="1:8" x14ac:dyDescent="0.2">
      <c r="A372" s="1" t="s">
        <v>1488</v>
      </c>
    </row>
    <row r="377" spans="1:8" ht="17" thickBot="1" x14ac:dyDescent="0.25"/>
    <row r="378" spans="1:8" ht="17" thickBot="1" x14ac:dyDescent="0.25">
      <c r="A378" s="169" t="s">
        <v>1502</v>
      </c>
      <c r="B378" s="170"/>
      <c r="C378" s="170" t="s">
        <v>1500</v>
      </c>
      <c r="D378" s="170"/>
      <c r="E378" s="170"/>
      <c r="F378" s="171"/>
      <c r="G378" s="171"/>
      <c r="H378" s="172"/>
    </row>
    <row r="379" spans="1:8" x14ac:dyDescent="0.2">
      <c r="A379" s="1" t="s">
        <v>1503</v>
      </c>
    </row>
    <row r="380" spans="1:8" x14ac:dyDescent="0.2">
      <c r="A380" s="1" t="s">
        <v>1484</v>
      </c>
    </row>
    <row r="381" spans="1:8" x14ac:dyDescent="0.2">
      <c r="A381" s="1" t="s">
        <v>1485</v>
      </c>
    </row>
    <row r="382" spans="1:8" x14ac:dyDescent="0.2">
      <c r="A382" s="1" t="s">
        <v>1486</v>
      </c>
    </row>
    <row r="383" spans="1:8" x14ac:dyDescent="0.2">
      <c r="A383" s="1" t="s">
        <v>1487</v>
      </c>
    </row>
    <row r="384" spans="1:8" x14ac:dyDescent="0.2">
      <c r="A384" s="1" t="s">
        <v>1488</v>
      </c>
    </row>
    <row r="385" spans="1:8" x14ac:dyDescent="0.2">
      <c r="A385" s="1"/>
    </row>
    <row r="386" spans="1:8" x14ac:dyDescent="0.2">
      <c r="A386" s="1"/>
    </row>
    <row r="387" spans="1:8" ht="17" thickBot="1" x14ac:dyDescent="0.25"/>
    <row r="388" spans="1:8" ht="17" thickBot="1" x14ac:dyDescent="0.25">
      <c r="A388" s="169" t="s">
        <v>1504</v>
      </c>
      <c r="B388" s="170"/>
      <c r="C388" s="170" t="s">
        <v>1500</v>
      </c>
      <c r="D388" s="170"/>
      <c r="E388" s="170"/>
      <c r="F388" s="171"/>
      <c r="G388" s="171"/>
      <c r="H388" s="172"/>
    </row>
    <row r="389" spans="1:8" x14ac:dyDescent="0.2">
      <c r="A389" s="1" t="s">
        <v>1505</v>
      </c>
    </row>
    <row r="390" spans="1:8" x14ac:dyDescent="0.2">
      <c r="A390" s="1" t="s">
        <v>1506</v>
      </c>
    </row>
    <row r="391" spans="1:8" x14ac:dyDescent="0.2">
      <c r="A391" s="1" t="s">
        <v>1507</v>
      </c>
    </row>
    <row r="392" spans="1:8" x14ac:dyDescent="0.2">
      <c r="A392" s="1" t="s">
        <v>1508</v>
      </c>
    </row>
    <row r="393" spans="1:8" x14ac:dyDescent="0.2">
      <c r="A393" s="1" t="s">
        <v>1509</v>
      </c>
    </row>
    <row r="394" spans="1:8" x14ac:dyDescent="0.2">
      <c r="A394" s="1" t="s">
        <v>1510</v>
      </c>
    </row>
    <row r="397" spans="1:8" x14ac:dyDescent="0.2">
      <c r="A397" s="1" t="s">
        <v>1511</v>
      </c>
      <c r="B397" s="1"/>
      <c r="C397" s="1"/>
      <c r="D397" s="1"/>
      <c r="E397" s="1"/>
      <c r="F397" s="1"/>
      <c r="G397" s="1"/>
      <c r="H397" s="1"/>
    </row>
    <row r="398" spans="1:8" x14ac:dyDescent="0.2">
      <c r="A398" s="1" t="s">
        <v>1499</v>
      </c>
      <c r="B398" s="1" t="s">
        <v>1512</v>
      </c>
      <c r="C398" s="1"/>
      <c r="D398" s="1"/>
      <c r="E398" s="1"/>
      <c r="F398" s="1"/>
      <c r="G398" s="1"/>
      <c r="H398" s="1"/>
    </row>
    <row r="399" spans="1:8" x14ac:dyDescent="0.2">
      <c r="A399" s="1" t="s">
        <v>1502</v>
      </c>
      <c r="B399" s="1" t="s">
        <v>1513</v>
      </c>
      <c r="C399" s="1"/>
      <c r="D399" s="1"/>
      <c r="E399" s="1"/>
      <c r="F399" s="1"/>
      <c r="G399" s="1"/>
      <c r="H399" s="1"/>
    </row>
    <row r="400" spans="1:8" x14ac:dyDescent="0.2">
      <c r="A400" s="1" t="s">
        <v>1504</v>
      </c>
      <c r="B400" s="1" t="s">
        <v>1514</v>
      </c>
      <c r="C400" s="1"/>
      <c r="D400" s="1"/>
      <c r="E400" s="1"/>
      <c r="F400" s="1"/>
      <c r="G400" s="1"/>
      <c r="H400" s="1"/>
    </row>
    <row r="401" spans="1:8" ht="17" thickBot="1" x14ac:dyDescent="0.25"/>
    <row r="402" spans="1:8" x14ac:dyDescent="0.2">
      <c r="A402" s="5" t="s">
        <v>2474</v>
      </c>
      <c r="B402" s="322"/>
      <c r="C402" s="322"/>
      <c r="D402" s="322"/>
      <c r="E402" s="322"/>
      <c r="F402" s="322"/>
      <c r="G402" s="322"/>
      <c r="H402" s="323"/>
    </row>
    <row r="403" spans="1:8" x14ac:dyDescent="0.2">
      <c r="A403" s="8" t="s">
        <v>2475</v>
      </c>
      <c r="H403" s="324"/>
    </row>
    <row r="404" spans="1:8" x14ac:dyDescent="0.2">
      <c r="A404" s="8" t="s">
        <v>2476</v>
      </c>
      <c r="H404" s="324"/>
    </row>
    <row r="405" spans="1:8" x14ac:dyDescent="0.2">
      <c r="A405" s="8" t="s">
        <v>2477</v>
      </c>
      <c r="H405" s="324"/>
    </row>
    <row r="406" spans="1:8" x14ac:dyDescent="0.2">
      <c r="A406" s="8" t="s">
        <v>2478</v>
      </c>
      <c r="H406" s="324"/>
    </row>
    <row r="407" spans="1:8" x14ac:dyDescent="0.2">
      <c r="A407" s="8" t="s">
        <v>2479</v>
      </c>
      <c r="H407" s="324"/>
    </row>
    <row r="408" spans="1:8" ht="17" thickBot="1" x14ac:dyDescent="0.25">
      <c r="A408" s="10" t="s">
        <v>2480</v>
      </c>
      <c r="B408" s="325"/>
      <c r="C408" s="325"/>
      <c r="D408" s="325"/>
      <c r="E408" s="325"/>
      <c r="F408" s="325"/>
      <c r="G408" s="325"/>
      <c r="H408" s="326"/>
    </row>
    <row r="409" spans="1:8" ht="17" thickBot="1" x14ac:dyDescent="0.25"/>
    <row r="410" spans="1:8" s="1" customFormat="1" x14ac:dyDescent="0.2">
      <c r="A410" s="135" t="s">
        <v>983</v>
      </c>
      <c r="B410" s="187"/>
      <c r="C410" s="187"/>
      <c r="D410" s="187"/>
      <c r="E410" s="187"/>
      <c r="F410" s="187"/>
      <c r="G410" s="187"/>
      <c r="H410" s="188"/>
    </row>
    <row r="411" spans="1:8" s="1" customFormat="1" x14ac:dyDescent="0.2">
      <c r="A411" s="8" t="s">
        <v>1515</v>
      </c>
      <c r="H411" s="9"/>
    </row>
    <row r="412" spans="1:8" s="1" customFormat="1" x14ac:dyDescent="0.2">
      <c r="A412" s="8" t="s">
        <v>1516</v>
      </c>
      <c r="H412" s="9"/>
    </row>
    <row r="413" spans="1:8" s="1" customFormat="1" x14ac:dyDescent="0.2">
      <c r="A413" s="8"/>
      <c r="H413" s="9"/>
    </row>
    <row r="414" spans="1:8" s="1" customFormat="1" x14ac:dyDescent="0.2">
      <c r="A414" s="8" t="s">
        <v>1517</v>
      </c>
      <c r="H414" s="9"/>
    </row>
    <row r="415" spans="1:8" s="1" customFormat="1" x14ac:dyDescent="0.2">
      <c r="A415" s="8" t="s">
        <v>1518</v>
      </c>
      <c r="H415" s="9"/>
    </row>
    <row r="416" spans="1:8" s="1" customFormat="1" x14ac:dyDescent="0.2">
      <c r="A416" s="8"/>
      <c r="H416" s="9"/>
    </row>
    <row r="417" spans="1:8" s="1" customFormat="1" x14ac:dyDescent="0.2">
      <c r="A417" s="8" t="s">
        <v>1519</v>
      </c>
      <c r="H417" s="9"/>
    </row>
    <row r="418" spans="1:8" s="1" customFormat="1" x14ac:dyDescent="0.2">
      <c r="A418" s="8" t="s">
        <v>1520</v>
      </c>
      <c r="H418" s="9"/>
    </row>
    <row r="419" spans="1:8" s="1" customFormat="1" ht="17" thickBot="1" x14ac:dyDescent="0.25">
      <c r="A419" s="10" t="s">
        <v>1521</v>
      </c>
      <c r="B419" s="11"/>
      <c r="C419" s="11"/>
      <c r="D419" s="11"/>
      <c r="E419" s="11"/>
      <c r="F419" s="11"/>
      <c r="G419" s="11"/>
      <c r="H419" s="13"/>
    </row>
    <row r="420" spans="1:8" s="1" customFormat="1" ht="17" thickBot="1" x14ac:dyDescent="0.25"/>
    <row r="421" spans="1:8" s="1" customFormat="1" x14ac:dyDescent="0.2">
      <c r="A421" s="135" t="s">
        <v>1522</v>
      </c>
      <c r="B421" s="187"/>
      <c r="C421" s="187"/>
      <c r="D421" s="187"/>
      <c r="E421" s="187"/>
      <c r="F421" s="187"/>
      <c r="G421" s="187"/>
      <c r="H421" s="188"/>
    </row>
    <row r="422" spans="1:8" s="1" customFormat="1" x14ac:dyDescent="0.2">
      <c r="A422" s="8" t="s">
        <v>1523</v>
      </c>
      <c r="H422" s="9"/>
    </row>
    <row r="423" spans="1:8" s="1" customFormat="1" ht="17" thickBot="1" x14ac:dyDescent="0.25">
      <c r="A423" s="53" t="s">
        <v>1524</v>
      </c>
      <c r="B423" s="11"/>
      <c r="C423" s="11"/>
      <c r="D423" s="11"/>
      <c r="E423" s="11"/>
      <c r="F423" s="11"/>
      <c r="G423" s="11"/>
      <c r="H423" s="13"/>
    </row>
    <row r="424" spans="1:8" s="1" customFormat="1" ht="17" thickBot="1" x14ac:dyDescent="0.25"/>
    <row r="425" spans="1:8" s="1" customFormat="1" x14ac:dyDescent="0.2">
      <c r="A425" s="135" t="s">
        <v>1525</v>
      </c>
      <c r="B425" s="136"/>
      <c r="C425" s="136"/>
      <c r="D425" s="136"/>
      <c r="E425" s="136"/>
      <c r="F425" s="136"/>
      <c r="G425" s="136"/>
      <c r="H425" s="137"/>
    </row>
    <row r="426" spans="1:8" s="1" customFormat="1" ht="17" thickBot="1" x14ac:dyDescent="0.25">
      <c r="A426" s="8"/>
      <c r="H426" s="9"/>
    </row>
    <row r="427" spans="1:8" s="1" customFormat="1" x14ac:dyDescent="0.2">
      <c r="A427" s="8"/>
      <c r="C427" s="373" t="s">
        <v>1526</v>
      </c>
      <c r="D427" s="374"/>
      <c r="E427" s="373" t="s">
        <v>1527</v>
      </c>
      <c r="F427" s="374"/>
      <c r="H427" s="9"/>
    </row>
    <row r="428" spans="1:8" s="1" customFormat="1" ht="17" thickBot="1" x14ac:dyDescent="0.25">
      <c r="A428" s="8"/>
      <c r="C428" s="138" t="s">
        <v>1528</v>
      </c>
      <c r="D428" s="139" t="s">
        <v>1529</v>
      </c>
      <c r="E428" s="53" t="s">
        <v>1528</v>
      </c>
      <c r="F428" s="86" t="s">
        <v>1529</v>
      </c>
      <c r="H428" s="9"/>
    </row>
    <row r="429" spans="1:8" s="1" customFormat="1" x14ac:dyDescent="0.2">
      <c r="A429" s="193" t="s">
        <v>1530</v>
      </c>
      <c r="B429" s="201" t="s">
        <v>1531</v>
      </c>
      <c r="C429" s="220" t="s">
        <v>1532</v>
      </c>
      <c r="D429" s="328" t="s">
        <v>1533</v>
      </c>
      <c r="E429" s="222" t="s">
        <v>1534</v>
      </c>
      <c r="F429" s="223" t="s">
        <v>1533</v>
      </c>
      <c r="H429" s="9"/>
    </row>
    <row r="430" spans="1:8" s="1" customFormat="1" x14ac:dyDescent="0.2">
      <c r="A430" s="194" t="s">
        <v>1535</v>
      </c>
      <c r="B430" s="151" t="s">
        <v>1536</v>
      </c>
      <c r="C430" s="327" t="s">
        <v>1537</v>
      </c>
      <c r="D430" s="204" t="s">
        <v>1538</v>
      </c>
      <c r="E430" s="329" t="s">
        <v>1539</v>
      </c>
      <c r="F430" s="204" t="s">
        <v>1540</v>
      </c>
      <c r="H430" s="9"/>
    </row>
    <row r="431" spans="1:8" s="1" customFormat="1" x14ac:dyDescent="0.2">
      <c r="A431" s="330" t="s">
        <v>1541</v>
      </c>
      <c r="B431" s="331" t="s">
        <v>1542</v>
      </c>
      <c r="C431" s="327" t="s">
        <v>1537</v>
      </c>
      <c r="D431" s="204" t="s">
        <v>1540</v>
      </c>
      <c r="E431" s="329" t="s">
        <v>1539</v>
      </c>
      <c r="F431" s="204" t="s">
        <v>1538</v>
      </c>
      <c r="H431" s="9"/>
    </row>
    <row r="432" spans="1:8" s="1" customFormat="1" x14ac:dyDescent="0.2">
      <c r="A432" s="330" t="s">
        <v>1543</v>
      </c>
      <c r="B432" s="331">
        <v>1</v>
      </c>
      <c r="C432" s="327" t="s">
        <v>1537</v>
      </c>
      <c r="D432" s="332" t="s">
        <v>1544</v>
      </c>
      <c r="E432" s="329" t="s">
        <v>1539</v>
      </c>
      <c r="F432" s="332" t="s">
        <v>1544</v>
      </c>
      <c r="H432" s="9"/>
    </row>
    <row r="433" spans="1:8" s="1" customFormat="1" x14ac:dyDescent="0.2">
      <c r="A433" s="330" t="s">
        <v>1545</v>
      </c>
      <c r="B433" s="331" t="s">
        <v>1546</v>
      </c>
      <c r="C433" s="327" t="s">
        <v>1547</v>
      </c>
      <c r="D433" s="332">
        <v>0</v>
      </c>
      <c r="E433" s="327" t="s">
        <v>1548</v>
      </c>
      <c r="F433" s="332" t="s">
        <v>1549</v>
      </c>
      <c r="H433" s="9"/>
    </row>
    <row r="434" spans="1:8" s="1" customFormat="1" ht="32" thickBot="1" x14ac:dyDescent="0.25">
      <c r="A434" s="330" t="s">
        <v>1550</v>
      </c>
      <c r="B434" s="331" t="s">
        <v>1551</v>
      </c>
      <c r="C434" s="333" t="s">
        <v>1552</v>
      </c>
      <c r="D434" s="334" t="s">
        <v>1540</v>
      </c>
      <c r="E434" s="333" t="s">
        <v>1552</v>
      </c>
      <c r="F434" s="334" t="s">
        <v>1538</v>
      </c>
      <c r="H434" s="9"/>
    </row>
    <row r="435" spans="1:8" s="1" customFormat="1" x14ac:dyDescent="0.2">
      <c r="A435" s="8"/>
      <c r="H435" s="9"/>
    </row>
    <row r="436" spans="1:8" s="1" customFormat="1" x14ac:dyDescent="0.2">
      <c r="A436" s="8" t="s">
        <v>1553</v>
      </c>
      <c r="H436" s="9"/>
    </row>
    <row r="437" spans="1:8" s="1" customFormat="1" ht="17" thickBot="1" x14ac:dyDescent="0.25">
      <c r="A437" s="10" t="s">
        <v>1554</v>
      </c>
      <c r="B437" s="11"/>
      <c r="C437" s="11"/>
      <c r="D437" s="11"/>
      <c r="E437" s="11"/>
      <c r="F437" s="11"/>
      <c r="G437" s="11"/>
      <c r="H437" s="13"/>
    </row>
    <row r="439" spans="1:8" s="1" customFormat="1" x14ac:dyDescent="0.2">
      <c r="A439" s="2" t="s">
        <v>220</v>
      </c>
      <c r="B439" s="2"/>
      <c r="C439" s="2"/>
      <c r="D439" s="2"/>
      <c r="E439" s="2"/>
      <c r="F439" s="2"/>
      <c r="G439" s="2"/>
      <c r="H439" s="2"/>
    </row>
    <row r="440" spans="1:8" s="1" customFormat="1" x14ac:dyDescent="0.2">
      <c r="A440" s="1" t="s">
        <v>1555</v>
      </c>
    </row>
    <row r="441" spans="1:8" s="1" customFormat="1" x14ac:dyDescent="0.2">
      <c r="A441" s="1" t="s">
        <v>1556</v>
      </c>
    </row>
    <row r="442" spans="1:8" s="1" customFormat="1" x14ac:dyDescent="0.2">
      <c r="A442" s="1" t="s">
        <v>1557</v>
      </c>
    </row>
    <row r="443" spans="1:8" s="1" customFormat="1" x14ac:dyDescent="0.2">
      <c r="A443" s="1" t="s">
        <v>1558</v>
      </c>
    </row>
    <row r="444" spans="1:8" s="1" customFormat="1" x14ac:dyDescent="0.2">
      <c r="A444" s="1" t="s">
        <v>1559</v>
      </c>
    </row>
    <row r="445" spans="1:8" s="1" customFormat="1" x14ac:dyDescent="0.2">
      <c r="A445" s="1" t="s">
        <v>1560</v>
      </c>
    </row>
    <row r="446" spans="1:8" s="1" customFormat="1" x14ac:dyDescent="0.2"/>
    <row r="447" spans="1:8" s="1" customFormat="1" x14ac:dyDescent="0.2">
      <c r="A447" s="4" t="s">
        <v>353</v>
      </c>
    </row>
    <row r="448" spans="1:8" s="1" customFormat="1" x14ac:dyDescent="0.2"/>
    <row r="449" spans="1:8" s="1" customFormat="1" x14ac:dyDescent="0.2">
      <c r="A449" s="1" t="s">
        <v>1561</v>
      </c>
      <c r="H449" s="1" t="s">
        <v>1562</v>
      </c>
    </row>
    <row r="450" spans="1:8" s="1" customFormat="1" ht="17" thickBot="1" x14ac:dyDescent="0.25"/>
    <row r="451" spans="1:8" s="1" customFormat="1" x14ac:dyDescent="0.2">
      <c r="C451" s="373" t="s">
        <v>1526</v>
      </c>
      <c r="D451" s="374"/>
      <c r="E451" s="373" t="s">
        <v>1527</v>
      </c>
      <c r="F451" s="374"/>
    </row>
    <row r="452" spans="1:8" s="1" customFormat="1" ht="17" thickBot="1" x14ac:dyDescent="0.25">
      <c r="C452" s="138" t="s">
        <v>1528</v>
      </c>
      <c r="D452" s="139" t="s">
        <v>1529</v>
      </c>
      <c r="E452" s="53" t="s">
        <v>1528</v>
      </c>
      <c r="F452" s="86" t="s">
        <v>1529</v>
      </c>
    </row>
    <row r="453" spans="1:8" s="1" customFormat="1" x14ac:dyDescent="0.2">
      <c r="A453" s="193" t="s">
        <v>1530</v>
      </c>
      <c r="B453" s="192" t="s">
        <v>1531</v>
      </c>
      <c r="C453" s="220" t="s">
        <v>1532</v>
      </c>
      <c r="D453" s="221" t="s">
        <v>1533</v>
      </c>
      <c r="E453" s="222" t="s">
        <v>1534</v>
      </c>
      <c r="F453" s="223" t="s">
        <v>1533</v>
      </c>
    </row>
    <row r="454" spans="1:8" s="1" customFormat="1" x14ac:dyDescent="0.2">
      <c r="A454" s="194" t="s">
        <v>1535</v>
      </c>
      <c r="B454" s="15" t="s">
        <v>1536</v>
      </c>
      <c r="C454" s="189" t="s">
        <v>1537</v>
      </c>
      <c r="D454" s="195" t="s">
        <v>1538</v>
      </c>
      <c r="E454" s="190" t="s">
        <v>1539</v>
      </c>
      <c r="F454" s="190" t="s">
        <v>1540</v>
      </c>
    </row>
    <row r="455" spans="1:8" s="1" customFormat="1" x14ac:dyDescent="0.2">
      <c r="A455" s="194" t="s">
        <v>1541</v>
      </c>
      <c r="B455" s="15" t="s">
        <v>1542</v>
      </c>
      <c r="C455" s="189" t="s">
        <v>1537</v>
      </c>
      <c r="D455" s="190" t="s">
        <v>1540</v>
      </c>
      <c r="E455" s="190" t="s">
        <v>1539</v>
      </c>
      <c r="F455" s="190" t="s">
        <v>1538</v>
      </c>
    </row>
    <row r="456" spans="1:8" s="1" customFormat="1" x14ac:dyDescent="0.2">
      <c r="A456" s="196" t="s">
        <v>1543</v>
      </c>
      <c r="B456" s="15">
        <v>1</v>
      </c>
      <c r="C456" s="189" t="s">
        <v>1537</v>
      </c>
      <c r="D456" s="154" t="s">
        <v>1544</v>
      </c>
      <c r="E456" s="190" t="s">
        <v>1539</v>
      </c>
      <c r="F456" s="154" t="s">
        <v>1544</v>
      </c>
    </row>
    <row r="457" spans="1:8" s="1" customFormat="1" x14ac:dyDescent="0.2">
      <c r="A457" s="194" t="s">
        <v>1545</v>
      </c>
      <c r="B457" s="15" t="s">
        <v>1546</v>
      </c>
      <c r="C457" s="189" t="s">
        <v>1547</v>
      </c>
      <c r="D457" s="15">
        <v>0</v>
      </c>
      <c r="E457" s="189" t="s">
        <v>1548</v>
      </c>
      <c r="F457" s="15" t="s">
        <v>1549</v>
      </c>
    </row>
    <row r="458" spans="1:8" s="1" customFormat="1" ht="31" x14ac:dyDescent="0.2">
      <c r="A458" s="194" t="s">
        <v>1550</v>
      </c>
      <c r="B458" s="15" t="s">
        <v>1551</v>
      </c>
      <c r="C458" s="191" t="s">
        <v>1552</v>
      </c>
      <c r="D458" s="190" t="s">
        <v>1540</v>
      </c>
      <c r="E458" s="191" t="s">
        <v>1552</v>
      </c>
      <c r="F458" s="190" t="s">
        <v>1538</v>
      </c>
    </row>
    <row r="459" spans="1:8" s="1" customFormat="1" x14ac:dyDescent="0.2"/>
    <row r="460" spans="1:8" s="1" customFormat="1" x14ac:dyDescent="0.2">
      <c r="A460" s="1" t="s">
        <v>1563</v>
      </c>
    </row>
    <row r="461" spans="1:8" s="1" customFormat="1" x14ac:dyDescent="0.2"/>
    <row r="462" spans="1:8" s="1" customFormat="1" x14ac:dyDescent="0.2">
      <c r="A462" s="1" t="s">
        <v>1564</v>
      </c>
    </row>
    <row r="463" spans="1:8" s="1" customFormat="1" x14ac:dyDescent="0.2"/>
    <row r="464" spans="1:8" s="1" customFormat="1" x14ac:dyDescent="0.2"/>
    <row r="465" spans="1:8" s="1" customFormat="1" x14ac:dyDescent="0.2">
      <c r="A465" s="2" t="s">
        <v>1391</v>
      </c>
      <c r="B465" s="2"/>
      <c r="C465" s="2"/>
      <c r="D465" s="2"/>
      <c r="E465" s="2"/>
      <c r="F465" s="2"/>
      <c r="G465" s="2"/>
      <c r="H465" s="2"/>
    </row>
    <row r="466" spans="1:8" s="1" customFormat="1" x14ac:dyDescent="0.2">
      <c r="A466" s="1" t="s">
        <v>1565</v>
      </c>
    </row>
    <row r="467" spans="1:8" s="1" customFormat="1" x14ac:dyDescent="0.2">
      <c r="A467" s="1" t="s">
        <v>1566</v>
      </c>
    </row>
    <row r="468" spans="1:8" s="1" customFormat="1" x14ac:dyDescent="0.2">
      <c r="A468" s="1" t="s">
        <v>1567</v>
      </c>
    </row>
    <row r="469" spans="1:8" s="1" customFormat="1" x14ac:dyDescent="0.2">
      <c r="A469" s="1" t="s">
        <v>1568</v>
      </c>
    </row>
    <row r="470" spans="1:8" s="1" customFormat="1" x14ac:dyDescent="0.2">
      <c r="A470" s="1" t="s">
        <v>1569</v>
      </c>
    </row>
    <row r="471" spans="1:8" s="1" customFormat="1" x14ac:dyDescent="0.2">
      <c r="A471" s="1" t="s">
        <v>1570</v>
      </c>
    </row>
    <row r="472" spans="1:8" s="1" customFormat="1" x14ac:dyDescent="0.2">
      <c r="A472" s="1" t="s">
        <v>1571</v>
      </c>
    </row>
    <row r="473" spans="1:8" s="1" customFormat="1" x14ac:dyDescent="0.2"/>
    <row r="474" spans="1:8" s="1" customFormat="1" ht="17" thickBot="1" x14ac:dyDescent="0.25">
      <c r="A474" s="1" t="s">
        <v>353</v>
      </c>
    </row>
    <row r="475" spans="1:8" s="1" customFormat="1" x14ac:dyDescent="0.2">
      <c r="C475" s="373" t="s">
        <v>1526</v>
      </c>
      <c r="D475" s="374"/>
      <c r="E475" s="373" t="s">
        <v>1527</v>
      </c>
      <c r="F475" s="374"/>
    </row>
    <row r="476" spans="1:8" s="1" customFormat="1" ht="17" thickBot="1" x14ac:dyDescent="0.25">
      <c r="C476" s="138" t="s">
        <v>1528</v>
      </c>
      <c r="D476" s="139" t="s">
        <v>1529</v>
      </c>
      <c r="E476" s="53" t="s">
        <v>1528</v>
      </c>
      <c r="F476" s="86" t="s">
        <v>1529</v>
      </c>
    </row>
    <row r="477" spans="1:8" s="1" customFormat="1" x14ac:dyDescent="0.2">
      <c r="A477" s="193" t="s">
        <v>1530</v>
      </c>
      <c r="B477" s="192" t="s">
        <v>1531</v>
      </c>
      <c r="C477" s="220" t="s">
        <v>1532</v>
      </c>
      <c r="D477" s="221" t="s">
        <v>1533</v>
      </c>
      <c r="E477" s="222" t="s">
        <v>1534</v>
      </c>
      <c r="F477" s="223" t="s">
        <v>1533</v>
      </c>
    </row>
    <row r="478" spans="1:8" s="1" customFormat="1" x14ac:dyDescent="0.2">
      <c r="A478" s="194" t="s">
        <v>1535</v>
      </c>
      <c r="B478" s="15" t="s">
        <v>1536</v>
      </c>
      <c r="C478" s="189" t="s">
        <v>1537</v>
      </c>
      <c r="D478" s="195" t="s">
        <v>1538</v>
      </c>
      <c r="E478" s="190" t="s">
        <v>1539</v>
      </c>
      <c r="F478" s="190" t="s">
        <v>1540</v>
      </c>
    </row>
    <row r="479" spans="1:8" s="1" customFormat="1" x14ac:dyDescent="0.2">
      <c r="A479" s="194" t="s">
        <v>1541</v>
      </c>
      <c r="B479" s="15" t="s">
        <v>1542</v>
      </c>
      <c r="C479" s="189" t="s">
        <v>1537</v>
      </c>
      <c r="D479" s="190" t="s">
        <v>1540</v>
      </c>
      <c r="E479" s="190" t="s">
        <v>1539</v>
      </c>
      <c r="F479" s="190" t="s">
        <v>1538</v>
      </c>
    </row>
    <row r="480" spans="1:8" s="1" customFormat="1" x14ac:dyDescent="0.2">
      <c r="A480" s="194" t="s">
        <v>1543</v>
      </c>
      <c r="B480" s="15">
        <v>1</v>
      </c>
      <c r="C480" s="189" t="s">
        <v>1537</v>
      </c>
      <c r="D480" s="15" t="s">
        <v>1544</v>
      </c>
      <c r="E480" s="190" t="s">
        <v>1539</v>
      </c>
      <c r="F480" s="15" t="s">
        <v>1544</v>
      </c>
    </row>
    <row r="481" spans="1:8" s="1" customFormat="1" x14ac:dyDescent="0.2">
      <c r="A481" s="194" t="s">
        <v>1545</v>
      </c>
      <c r="B481" s="15" t="s">
        <v>1546</v>
      </c>
      <c r="C481" s="189" t="s">
        <v>1547</v>
      </c>
      <c r="D481" s="15">
        <v>0</v>
      </c>
      <c r="E481" s="189" t="s">
        <v>1548</v>
      </c>
      <c r="F481" s="15" t="s">
        <v>1549</v>
      </c>
    </row>
    <row r="482" spans="1:8" s="1" customFormat="1" ht="31" x14ac:dyDescent="0.2">
      <c r="A482" s="194" t="s">
        <v>1550</v>
      </c>
      <c r="B482" s="15" t="s">
        <v>1551</v>
      </c>
      <c r="C482" s="197" t="s">
        <v>1552</v>
      </c>
      <c r="D482" s="190" t="s">
        <v>1540</v>
      </c>
      <c r="E482" s="197" t="s">
        <v>1552</v>
      </c>
      <c r="F482" s="190" t="s">
        <v>1538</v>
      </c>
    </row>
    <row r="483" spans="1:8" s="1" customFormat="1" x14ac:dyDescent="0.2"/>
    <row r="484" spans="1:8" s="1" customFormat="1" x14ac:dyDescent="0.2">
      <c r="A484" s="1" t="s">
        <v>1572</v>
      </c>
    </row>
    <row r="485" spans="1:8" s="1" customFormat="1" x14ac:dyDescent="0.2"/>
    <row r="486" spans="1:8" s="1" customFormat="1" x14ac:dyDescent="0.2">
      <c r="A486" s="1" t="s">
        <v>1564</v>
      </c>
    </row>
    <row r="487" spans="1:8" s="1" customFormat="1" x14ac:dyDescent="0.2"/>
    <row r="488" spans="1:8" s="1" customFormat="1" x14ac:dyDescent="0.2">
      <c r="A488" s="2" t="s">
        <v>1405</v>
      </c>
      <c r="B488" s="2"/>
      <c r="C488" s="2"/>
      <c r="D488" s="2"/>
      <c r="E488" s="2"/>
      <c r="F488" s="2"/>
      <c r="G488" s="2"/>
      <c r="H488" s="2"/>
    </row>
    <row r="489" spans="1:8" s="1" customFormat="1" x14ac:dyDescent="0.2">
      <c r="A489" s="1" t="s">
        <v>1573</v>
      </c>
    </row>
    <row r="490" spans="1:8" s="1" customFormat="1" x14ac:dyDescent="0.2">
      <c r="A490" s="1" t="s">
        <v>1574</v>
      </c>
    </row>
    <row r="491" spans="1:8" s="1" customFormat="1" x14ac:dyDescent="0.2">
      <c r="A491" s="1" t="s">
        <v>1575</v>
      </c>
    </row>
    <row r="492" spans="1:8" s="1" customFormat="1" x14ac:dyDescent="0.2">
      <c r="A492" s="1" t="s">
        <v>1576</v>
      </c>
    </row>
    <row r="493" spans="1:8" s="1" customFormat="1" x14ac:dyDescent="0.2">
      <c r="A493" s="1" t="s">
        <v>1577</v>
      </c>
    </row>
    <row r="494" spans="1:8" s="1" customFormat="1" x14ac:dyDescent="0.2">
      <c r="A494" s="1" t="s">
        <v>1578</v>
      </c>
    </row>
    <row r="495" spans="1:8" s="1" customFormat="1" x14ac:dyDescent="0.2">
      <c r="A495" s="1" t="s">
        <v>1510</v>
      </c>
    </row>
    <row r="496" spans="1:8" s="1" customFormat="1" x14ac:dyDescent="0.2"/>
    <row r="497" spans="1:6" s="1" customFormat="1" ht="17" thickBot="1" x14ac:dyDescent="0.25">
      <c r="A497" s="4" t="s">
        <v>353</v>
      </c>
    </row>
    <row r="498" spans="1:6" s="1" customFormat="1" x14ac:dyDescent="0.2">
      <c r="C498" s="373" t="s">
        <v>1526</v>
      </c>
      <c r="D498" s="374"/>
      <c r="E498" s="373" t="s">
        <v>1527</v>
      </c>
      <c r="F498" s="374"/>
    </row>
    <row r="499" spans="1:6" s="1" customFormat="1" ht="17" thickBot="1" x14ac:dyDescent="0.25">
      <c r="C499" s="138" t="s">
        <v>1528</v>
      </c>
      <c r="D499" s="139" t="s">
        <v>1529</v>
      </c>
      <c r="E499" s="53" t="s">
        <v>1528</v>
      </c>
      <c r="F499" s="86" t="s">
        <v>1529</v>
      </c>
    </row>
    <row r="500" spans="1:6" s="1" customFormat="1" x14ac:dyDescent="0.2">
      <c r="A500" s="193" t="s">
        <v>1530</v>
      </c>
      <c r="B500" s="192" t="s">
        <v>1531</v>
      </c>
      <c r="C500" s="220" t="s">
        <v>1532</v>
      </c>
      <c r="D500" s="221" t="s">
        <v>1533</v>
      </c>
      <c r="E500" s="222" t="s">
        <v>1534</v>
      </c>
      <c r="F500" s="223" t="s">
        <v>1533</v>
      </c>
    </row>
    <row r="501" spans="1:6" s="1" customFormat="1" x14ac:dyDescent="0.2">
      <c r="A501" s="194" t="s">
        <v>1535</v>
      </c>
      <c r="B501" s="15" t="s">
        <v>1536</v>
      </c>
      <c r="C501" s="189" t="s">
        <v>1537</v>
      </c>
      <c r="D501" s="195" t="s">
        <v>1538</v>
      </c>
      <c r="E501" s="190" t="s">
        <v>1539</v>
      </c>
      <c r="F501" s="190" t="s">
        <v>1540</v>
      </c>
    </row>
    <row r="502" spans="1:6" s="1" customFormat="1" x14ac:dyDescent="0.2">
      <c r="A502" s="198" t="s">
        <v>1541</v>
      </c>
      <c r="B502" s="15" t="s">
        <v>1542</v>
      </c>
      <c r="C502" s="199" t="s">
        <v>1537</v>
      </c>
      <c r="D502" s="200" t="s">
        <v>1540</v>
      </c>
      <c r="E502" s="190" t="s">
        <v>1539</v>
      </c>
      <c r="F502" s="190" t="s">
        <v>1538</v>
      </c>
    </row>
    <row r="503" spans="1:6" s="1" customFormat="1" x14ac:dyDescent="0.2">
      <c r="A503" s="194" t="s">
        <v>1543</v>
      </c>
      <c r="B503" s="15">
        <v>1</v>
      </c>
      <c r="C503" s="189" t="s">
        <v>1537</v>
      </c>
      <c r="D503" s="15" t="s">
        <v>1544</v>
      </c>
      <c r="E503" s="190" t="s">
        <v>1539</v>
      </c>
      <c r="F503" s="15" t="s">
        <v>1544</v>
      </c>
    </row>
    <row r="504" spans="1:6" s="1" customFormat="1" x14ac:dyDescent="0.2">
      <c r="A504" s="194" t="s">
        <v>1545</v>
      </c>
      <c r="B504" s="15" t="s">
        <v>1546</v>
      </c>
      <c r="C504" s="189" t="s">
        <v>1547</v>
      </c>
      <c r="D504" s="15">
        <v>0</v>
      </c>
      <c r="E504" s="189" t="s">
        <v>1548</v>
      </c>
      <c r="F504" s="15" t="s">
        <v>1549</v>
      </c>
    </row>
    <row r="505" spans="1:6" s="1" customFormat="1" ht="31" x14ac:dyDescent="0.2">
      <c r="A505" s="194" t="s">
        <v>1550</v>
      </c>
      <c r="B505" s="15" t="s">
        <v>1551</v>
      </c>
      <c r="C505" s="191" t="s">
        <v>1552</v>
      </c>
      <c r="D505" s="190" t="s">
        <v>1540</v>
      </c>
      <c r="E505" s="191" t="s">
        <v>1552</v>
      </c>
      <c r="F505" s="190" t="s">
        <v>1538</v>
      </c>
    </row>
    <row r="506" spans="1:6" s="1" customFormat="1" x14ac:dyDescent="0.2"/>
    <row r="507" spans="1:6" s="1" customFormat="1" x14ac:dyDescent="0.2">
      <c r="A507" s="1" t="s">
        <v>1579</v>
      </c>
    </row>
    <row r="508" spans="1:6" s="1" customFormat="1" x14ac:dyDescent="0.2"/>
    <row r="509" spans="1:6" s="1" customFormat="1" x14ac:dyDescent="0.2">
      <c r="A509" s="1" t="s">
        <v>1580</v>
      </c>
    </row>
  </sheetData>
  <mergeCells count="16">
    <mergeCell ref="C498:D498"/>
    <mergeCell ref="E498:F498"/>
    <mergeCell ref="C427:D427"/>
    <mergeCell ref="E427:F427"/>
    <mergeCell ref="C451:D451"/>
    <mergeCell ref="E451:F451"/>
    <mergeCell ref="C475:D475"/>
    <mergeCell ref="E475:F475"/>
    <mergeCell ref="A137:A138"/>
    <mergeCell ref="A147:A148"/>
    <mergeCell ref="A149:A150"/>
    <mergeCell ref="A40:A41"/>
    <mergeCell ref="A42:A43"/>
    <mergeCell ref="A84:A85"/>
    <mergeCell ref="A86:A87"/>
    <mergeCell ref="A135:A136"/>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2025-01-14T07:07:46Z</dcterms:modified>
  <cp:category/>
  <cp:contentStatus/>
</cp:coreProperties>
</file>