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2"/>
  <workbookPr defaultThemeVersion="202300"/>
  <mc:AlternateContent xmlns:mc="http://schemas.openxmlformats.org/markup-compatibility/2006">
    <mc:Choice Requires="x15">
      <x15ac:absPath xmlns:x15ac="http://schemas.microsoft.com/office/spreadsheetml/2010/11/ac" url="https://mypac-my.sharepoint.com/personal/shay_tsaban_pac_org_il/Documents/YVC - FSA/New Course/"/>
    </mc:Choice>
  </mc:AlternateContent>
  <xr:revisionPtr revIDLastSave="664" documentId="13_ncr:1_{E02A7C21-C641-6B46-9D74-F9BCF184C372}" xr6:coauthVersionLast="47" xr6:coauthVersionMax="47" xr10:uidLastSave="{97EAB434-3653-C84A-ABAE-17CB0C64962C}"/>
  <bookViews>
    <workbookView xWindow="0" yWindow="500" windowWidth="38400" windowHeight="19640" activeTab="2" xr2:uid="{E1E20BD1-A17B-FF4A-8653-039D81AE9ECD}"/>
  </bookViews>
  <sheets>
    <sheet name="הרצאה 1" sheetId="1" r:id="rId1"/>
    <sheet name="הרצאה 2" sheetId="2" r:id="rId2"/>
    <sheet name="הרצאה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8" i="3" l="1"/>
  <c r="D184" i="3"/>
  <c r="K167" i="3"/>
  <c r="F158" i="3"/>
  <c r="K157" i="3"/>
  <c r="D185" i="3" s="1"/>
  <c r="K66" i="3"/>
  <c r="K56" i="3"/>
  <c r="F57" i="3"/>
  <c r="D73" i="3" s="1"/>
  <c r="F170" i="3" l="1"/>
  <c r="D183" i="3"/>
  <c r="D187" i="3" s="1"/>
  <c r="K170" i="3"/>
  <c r="K69" i="3"/>
  <c r="F69" i="3"/>
  <c r="D74" i="3"/>
  <c r="D83" i="3" s="1"/>
  <c r="I232" i="2" l="1"/>
  <c r="I231" i="2"/>
  <c r="I230" i="2"/>
  <c r="I229" i="2"/>
  <c r="I227" i="2"/>
  <c r="I226" i="2"/>
  <c r="I225" i="2"/>
  <c r="I223" i="2"/>
  <c r="I222" i="2"/>
  <c r="I221" i="2"/>
  <c r="I220" i="2"/>
  <c r="C229" i="2"/>
  <c r="C228" i="2"/>
  <c r="C227" i="2"/>
  <c r="C226" i="2"/>
  <c r="C225" i="2"/>
  <c r="C223" i="2"/>
  <c r="C222" i="2"/>
  <c r="C221" i="2"/>
  <c r="C220" i="2"/>
  <c r="C199" i="2"/>
  <c r="C200" i="2"/>
  <c r="C201" i="2"/>
  <c r="C202" i="2"/>
  <c r="C203" i="2"/>
  <c r="C204" i="2"/>
  <c r="C205" i="2"/>
  <c r="C206" i="2"/>
  <c r="C207" i="2"/>
  <c r="C198" i="2"/>
  <c r="C197" i="2"/>
  <c r="H232" i="2"/>
  <c r="H230" i="2"/>
  <c r="H231" i="2" s="1"/>
  <c r="J50" i="2"/>
  <c r="J51" i="2"/>
  <c r="J52" i="2"/>
  <c r="J54" i="2"/>
  <c r="J55" i="2"/>
  <c r="J56" i="2"/>
  <c r="J58" i="2"/>
  <c r="J49" i="2"/>
  <c r="D54" i="2"/>
  <c r="D55" i="2"/>
  <c r="D56" i="2"/>
  <c r="D57" i="2"/>
  <c r="D58" i="2"/>
  <c r="D51" i="2"/>
  <c r="D52" i="2"/>
  <c r="D50" i="2"/>
  <c r="D49" i="2"/>
  <c r="I61" i="2"/>
  <c r="H61" i="2"/>
  <c r="D27" i="2"/>
  <c r="E27" i="2"/>
  <c r="F27" i="2"/>
  <c r="G27" i="2"/>
  <c r="H27" i="2"/>
  <c r="I27" i="2"/>
  <c r="J27" i="2"/>
  <c r="K27" i="2"/>
  <c r="D28" i="2"/>
  <c r="E28" i="2"/>
  <c r="F28" i="2"/>
  <c r="G28" i="2"/>
  <c r="H28" i="2"/>
  <c r="I28" i="2"/>
  <c r="J28" i="2"/>
  <c r="K28" i="2"/>
  <c r="D29" i="2"/>
  <c r="E29" i="2"/>
  <c r="F29" i="2"/>
  <c r="G29" i="2"/>
  <c r="H29" i="2"/>
  <c r="I29" i="2"/>
  <c r="J29" i="2"/>
  <c r="K29" i="2"/>
  <c r="D30" i="2"/>
  <c r="E30" i="2"/>
  <c r="F30" i="2"/>
  <c r="G30" i="2"/>
  <c r="H30" i="2"/>
  <c r="I30" i="2"/>
  <c r="J30" i="2"/>
  <c r="K30" i="2"/>
  <c r="D31" i="2"/>
  <c r="E31" i="2"/>
  <c r="F31" i="2"/>
  <c r="G31" i="2"/>
  <c r="H31" i="2"/>
  <c r="I31" i="2"/>
  <c r="J31" i="2"/>
  <c r="K31" i="2"/>
  <c r="D32" i="2"/>
  <c r="E32" i="2"/>
  <c r="F32" i="2"/>
  <c r="G32" i="2"/>
  <c r="H32" i="2"/>
  <c r="I32" i="2"/>
  <c r="J32" i="2"/>
  <c r="K32" i="2"/>
  <c r="D33" i="2"/>
  <c r="E33" i="2"/>
  <c r="F33" i="2"/>
  <c r="G33" i="2"/>
  <c r="H33" i="2"/>
  <c r="I33" i="2"/>
  <c r="J33" i="2"/>
  <c r="K33" i="2"/>
  <c r="D34" i="2"/>
  <c r="E34" i="2"/>
  <c r="F34" i="2"/>
  <c r="G34" i="2"/>
  <c r="H34" i="2"/>
  <c r="I34" i="2"/>
  <c r="J34" i="2"/>
  <c r="K34" i="2"/>
  <c r="D35" i="2"/>
  <c r="E35" i="2"/>
  <c r="F35" i="2"/>
  <c r="G35" i="2"/>
  <c r="H35" i="2"/>
  <c r="I35" i="2"/>
  <c r="J35" i="2"/>
  <c r="K35" i="2"/>
  <c r="D36" i="2"/>
  <c r="E36" i="2"/>
  <c r="F36" i="2"/>
  <c r="G36" i="2"/>
  <c r="H36" i="2"/>
  <c r="I36" i="2"/>
  <c r="J36" i="2"/>
  <c r="K36" i="2"/>
  <c r="C28" i="2"/>
  <c r="C29" i="2"/>
  <c r="C30" i="2"/>
  <c r="C31" i="2"/>
  <c r="C32" i="2"/>
  <c r="C33" i="2"/>
  <c r="C34" i="2"/>
  <c r="C35" i="2"/>
  <c r="C36" i="2"/>
  <c r="C27" i="2"/>
  <c r="E26" i="2"/>
  <c r="F26" i="2"/>
  <c r="G26" i="2"/>
  <c r="H26" i="2"/>
  <c r="I26" i="2"/>
  <c r="J26" i="2"/>
  <c r="K26" i="2"/>
  <c r="D26" i="2"/>
  <c r="C26" i="2"/>
  <c r="D86" i="1"/>
  <c r="D84" i="1"/>
  <c r="D76" i="1"/>
  <c r="D81" i="1" s="1"/>
  <c r="H46" i="1"/>
  <c r="H40" i="1"/>
  <c r="D49" i="1"/>
  <c r="D42" i="1"/>
  <c r="D53" i="1" s="1"/>
  <c r="H53" i="1" s="1"/>
  <c r="H59" i="2" l="1"/>
  <c r="I59" i="2"/>
  <c r="I60" i="2" s="1"/>
  <c r="J61" i="2"/>
  <c r="H51" i="1"/>
  <c r="H50" i="1" s="1"/>
  <c r="J59" i="2" l="1"/>
  <c r="H60" i="2"/>
  <c r="J60" i="2" s="1"/>
</calcChain>
</file>

<file path=xl/sharedStrings.xml><?xml version="1.0" encoding="utf-8"?>
<sst xmlns="http://schemas.openxmlformats.org/spreadsheetml/2006/main" count="845" uniqueCount="668">
  <si>
    <t xml:space="preserve">הטענה הבסיסית והמרכזית שלנו אומרת: אי אפשר לדבר על ניתוח דוחות כספיים בלי להזכר היטב, מצד המשתמש - </t>
  </si>
  <si>
    <t xml:space="preserve">מה זה דוחות כספיים בכלל. </t>
  </si>
  <si>
    <t>הדוחות שנדבר עליהם הם הדוחות הכספיים שמהווים את התוצר של מערכת מידע שנקראת חשבונאות פיננסית.</t>
  </si>
  <si>
    <t>מדובר בדוחות כספיים שנערכים לפי תקני חשבונאות מקובלים (בינלאומיים / אמריקאיים / ישראליים) והם מבוקרים</t>
  </si>
  <si>
    <t>על ידי רואי חשבון חיצוניים.</t>
  </si>
  <si>
    <t>החובה להפיק את הדיווחים הכספיים נובעת מחוק החברות עצמו. גם אם החברה ציבורית, גם אם היא פרטית - דוחות</t>
  </si>
  <si>
    <t xml:space="preserve">כספיים חייבים להפיק. והם חייבים להיות ממוענים בראש ובראשונה לבעלי המניות של החברה (לבעלים). </t>
  </si>
  <si>
    <t xml:space="preserve">יש צורך ללמוד דוחות כספיים וניתוחם רק אם הם מייצרים ערך. אם המידע הזה, שגלום בהם, שימושי. </t>
  </si>
  <si>
    <t>ונשאלת השאלה איזה ערך נוצר מדוח כספי? מה מידע פיננסי משרת בכלל?</t>
  </si>
  <si>
    <t>אז תכל׳ס...</t>
  </si>
  <si>
    <t>כדי להבין דוחות כספיים ואת אופן הניתוח שלהם, צריך לחשוב כמו משקיעים. לא כמו סטודנטים שמגדירים הגדרות,</t>
  </si>
  <si>
    <t xml:space="preserve">אלא ממש להבין מה המידע אומר ואיך הוא יכול לעזור לנו לקבל החלטות - היכן להשקיע את הכסף. </t>
  </si>
  <si>
    <t xml:space="preserve">השקעה יכולה להיות גם בהיבט של מתן הלוואה לחברה אחרת ובמגוון רחב מאד של הקשרים אחרים. </t>
  </si>
  <si>
    <t>מידע כספי - דוחות כספיים - מה הם כוללים</t>
  </si>
  <si>
    <t>דוחות כספיים שמבוססים על מערכת החשבונאות הפיננסית כוללים סט של 4 דיווחים:</t>
  </si>
  <si>
    <t xml:space="preserve">א. הדוח על המצב הכספי - מאזן. </t>
  </si>
  <si>
    <t xml:space="preserve">ב. דוח רווח והפסד. </t>
  </si>
  <si>
    <t>ג. הדוח על תזרימי המזומנים.</t>
  </si>
  <si>
    <t xml:space="preserve">ד. הדוח על השינויים בהון. </t>
  </si>
  <si>
    <t xml:space="preserve">בדוחות אלו אנו לא נעמיק במסגרת הקורס. </t>
  </si>
  <si>
    <t xml:space="preserve">במקום זה, נתמקד בדוח על המצב הכספי ודוח רווח והפסד. </t>
  </si>
  <si>
    <t>המבנה הכללי של הדיווחים הכספיים העיקריים</t>
  </si>
  <si>
    <t xml:space="preserve">הדוח על המצב הכספי - המאזן: דוח זה מבטא לנקודת זמן (למועד הדיווח שיכול להיות 31.12 לשנה מסוימת, </t>
  </si>
  <si>
    <t xml:space="preserve">לתום רבעון מסוים או לזמן אחר) את מצבת נכסי החברה ואת מצבת התחייבויותיה וההון העצמי שלה. </t>
  </si>
  <si>
    <t xml:space="preserve">באופן גס, ניתן להציג להלן תמצית דוח על המצב הכספי (הוא לא יכלול את כל הסעיפים האפשריים אלא רק </t>
  </si>
  <si>
    <t>הדגמה):</t>
  </si>
  <si>
    <t>חברת ״נקניקי העיר״ - הדוח על המצב הכספי ליום 31.12.2024</t>
  </si>
  <si>
    <t>נכסים</t>
  </si>
  <si>
    <t>התחייבויות והון עצמי</t>
  </si>
  <si>
    <t>נכסים שוטפים (עד שנה)</t>
  </si>
  <si>
    <t>מזומן</t>
  </si>
  <si>
    <t>לקוחות</t>
  </si>
  <si>
    <t>השקעות לזמן קצר</t>
  </si>
  <si>
    <t>מלאי</t>
  </si>
  <si>
    <t>אלפי ש״ח</t>
  </si>
  <si>
    <t>סך הנכסים השוטפים</t>
  </si>
  <si>
    <t>נכסים לא שוטפים (מעל שנה)</t>
  </si>
  <si>
    <t>השקעות לזמן ארוך</t>
  </si>
  <si>
    <t xml:space="preserve">רכוש קבוע </t>
  </si>
  <si>
    <t>נדל״ן להשקעה</t>
  </si>
  <si>
    <t>נכסים בלתי מוחשיים</t>
  </si>
  <si>
    <t>סך הנכסים הלא שוטפים</t>
  </si>
  <si>
    <t>סך הנכסים</t>
  </si>
  <si>
    <t>התחייבויות שוטפות (עד שנה)</t>
  </si>
  <si>
    <t>הלוואות לזמן קצר</t>
  </si>
  <si>
    <t>ספקים</t>
  </si>
  <si>
    <t>סך ההתחייבויות הלא שוטפות</t>
  </si>
  <si>
    <t>התחייבויות לא שוטפות (מעל שנה)</t>
  </si>
  <si>
    <t>הלוואות לזמן ארוך</t>
  </si>
  <si>
    <t>אגרות חוב</t>
  </si>
  <si>
    <t>התחייבות לסיום יחסי עבודה</t>
  </si>
  <si>
    <t>הון עצמי</t>
  </si>
  <si>
    <t>השקעת בעלים (הון מניות)</t>
  </si>
  <si>
    <t>רווח שנצבר (עודפים)</t>
  </si>
  <si>
    <t>סך ההון העצמי</t>
  </si>
  <si>
    <t>סך ההתחייבויות וההון העצמי</t>
  </si>
  <si>
    <t>סך ההתחייבויות השוטפות</t>
  </si>
  <si>
    <t xml:space="preserve">1,140 - (280 + 430) = </t>
  </si>
  <si>
    <t xml:space="preserve">430 - 120 = </t>
  </si>
  <si>
    <t>דוח רווח והפסד:</t>
  </si>
  <si>
    <t xml:space="preserve">הדוח משקף נתונים בדבר הכנסות החברה והוצאותיה, וההפרש ביניהן - רווח או הפסד. </t>
  </si>
  <si>
    <t xml:space="preserve">ההכנסות וההוצאות אינן נמדדות לפי סכום המזומן שנכנס או יוצא. </t>
  </si>
  <si>
    <t>לא. המטרה של הכנסות והוצאות היא למדוד היקפי פעילות:</t>
  </si>
  <si>
    <t>מהו היקף המכירות או מתן השירות שהחברה סיפקה (הכנסות).</t>
  </si>
  <si>
    <t xml:space="preserve">מהו היקף השירותים והמשאבים שנצרכו על ידי החברה (הוצאות). </t>
  </si>
  <si>
    <t>הדוח בנוי בחלוקה לתחומי פעילות. בגסות רבה, הפעילות ששוויה הוא המשמעותי ביותר והחלק המרכזי ביותר</t>
  </si>
  <si>
    <t>בחברה, בדרך כלל תופיע ראשונה, ואחריה בסדר יורד פעילויות מרוחקות יותר מלב הפעילות העסקית.</t>
  </si>
  <si>
    <t>בדוח רווח והפסד אין לצפות למבנה אחיד. אם המטרה של הדוח היא להראות פעילויות שונות בהתאם לדפוס ליבת</t>
  </si>
  <si>
    <t>העיסוק של החברה, הרי שחברות שתחום עיסוקן שונה יציגו דוחות רווח והפסד בעלי מבנה שונה וסעיפים שונים.</t>
  </si>
  <si>
    <t xml:space="preserve">אנחנו נתמקד בדוח רווח והפסד בסיסי של חברה מסחרית (שקונה ומוכרת מוצרים). </t>
  </si>
  <si>
    <t xml:space="preserve">חברות שעוסקות בתחומים פיננסיים או אחרים עשויות להציג מבנה דוח אחר. </t>
  </si>
  <si>
    <t>המבנה הכללי של דוח רווח והפסד בחברה שמוכרת מוצרים (מסחרית):</t>
  </si>
  <si>
    <t>חברת ״נקניקי העמק״ - דוח רווח והפסד לשנה שנסתיימה ב-31 בדצמבר 2022:</t>
  </si>
  <si>
    <t>מכירות (הכנסות ממכירות)</t>
  </si>
  <si>
    <t>מחזור הפעילות העסקית</t>
  </si>
  <si>
    <t xml:space="preserve">מכירות: </t>
  </si>
  <si>
    <t>סך היקף המכירות של המוצרים העיקריים, אלו שהחברה עוסקת במכירתם בשוטף. כלומר - לא כל מכירה היא אכן</t>
  </si>
  <si>
    <t xml:space="preserve">מכירות במובן של דוח רווח והפסד. </t>
  </si>
  <si>
    <t>אם חברה כמו אופיס דיפו שב״רגיל״ (בשוטף) מוכרת ציוד משרדי ומחשבים וכיו״ב, לפתע מוכרת את מכונית המנכל״ית.</t>
  </si>
  <si>
    <t xml:space="preserve">מדובר במכירה - אבל היא לא בלב פעילות החברה, כי הרי אופיס דיפו איננה מוכרת מכוניות בשוטף. </t>
  </si>
  <si>
    <t xml:space="preserve">לכן, מכירה זו לא תסווג כחלק מסעיף המכירות אלא לסעיף אחר. </t>
  </si>
  <si>
    <t>עלות המכירות</t>
  </si>
  <si>
    <t>עלות המוצרים שנמכרו</t>
  </si>
  <si>
    <t>עלות המכירות:</t>
  </si>
  <si>
    <t>עלות המוצרים שנמכרו. מדובר באותם מוצרים שמכירתם נזקפת לסעיף המכירות.</t>
  </si>
  <si>
    <t>אם חברה מוכרת מחשבים וציוד משרדי, העלות של המחשבים והציוד המשרדי שנמכרו היא עלות המכירות.</t>
  </si>
  <si>
    <t>רווח גולמי</t>
  </si>
  <si>
    <t>ההפרש בין המכירות לעלות המכירות</t>
  </si>
  <si>
    <t>רווח גולמי:</t>
  </si>
  <si>
    <t xml:space="preserve">הרווח הבסיסי ביותר בחברה מסחרית, בעצם כדי להעריך רווחיות, הגודל היסודי ביותר שעלינו להכיר הוא הפער </t>
  </si>
  <si>
    <t xml:space="preserve">קרי ההפרש בין מחיר המכירה של המוצרים לעלות רכישתם. </t>
  </si>
  <si>
    <t xml:space="preserve">כמובן שזה לא הרווח הסופי - בחברה יש עלויות רבות נוספות פרט לכך אבל - זה הבסיס. </t>
  </si>
  <si>
    <t>הוצאות מכירה ושיווק</t>
  </si>
  <si>
    <t>פרסום המוצר, שיווקו והפצתו</t>
  </si>
  <si>
    <t>הוצאות הנהלה וכלליות</t>
  </si>
  <si>
    <t>סעיף סל להוצאות כלליות</t>
  </si>
  <si>
    <t>הוצאות מכירה ושיווק:</t>
  </si>
  <si>
    <t>הוצאות הקשורות לשיווק המוצר והפצתו, כגון עמלות סוכני מכירה, עלות התפעול של אולמות תצוגה וסניפי מכירות</t>
  </si>
  <si>
    <t>וכן תפעול מערך ההפצה והפרסום של המוצר.</t>
  </si>
  <si>
    <t>הוצאות הנהלה וכלליות:</t>
  </si>
  <si>
    <t>סעיף סל כללי שכולל מגוון רחב של עלויות שאינן משוייכות ספציפית לפעילות תפעולית אחרת.</t>
  </si>
  <si>
    <t xml:space="preserve">הוצאות אחרות </t>
  </si>
  <si>
    <t>הכנסות אחרות</t>
  </si>
  <si>
    <t>פריטים ״מיוחדים״ / עסקאות ״חריגות״</t>
  </si>
  <si>
    <t>שאינן מסווגות לסעיפים כלליים</t>
  </si>
  <si>
    <t>רווח תפעולי (מפעולות)</t>
  </si>
  <si>
    <t>רווח עסקי</t>
  </si>
  <si>
    <t>רווח תפעולי / מפעולות:</t>
  </si>
  <si>
    <t>זהו הרווח העסקי במובן זה שהוא מחושב לפי הרווח הגולמי בניכוי הוצאות מכירה ושיווק, בניכוי הוצאות ההנהלה</t>
  </si>
  <si>
    <t xml:space="preserve">והכלליות, ובשים לב להשפעה של הכנסות והוצאות אחרות. </t>
  </si>
  <si>
    <t>מדובר ברווח עסקי במובן זה שהוא הרווח שנוצר בחברה מהעסק עצמו, לפני התייחסות לפעילות פיננסית (ריביות וכיו״ב)</t>
  </si>
  <si>
    <t xml:space="preserve">ולפני שהמדינה נוטלת את חלקה (מסים). </t>
  </si>
  <si>
    <t>הוצאות מימון</t>
  </si>
  <si>
    <t>הכנסות מימון</t>
  </si>
  <si>
    <t>ריביות בגין מימון (אשראי), עמלות בנק</t>
  </si>
  <si>
    <t>ריביות בגין פקדונות וני״ע (הכנסות)</t>
  </si>
  <si>
    <t>רווח לפני מסים על ההכנסה</t>
  </si>
  <si>
    <t>רווח תפעולי לאחר הכנסות והוצ׳ מימון</t>
  </si>
  <si>
    <t>מסים על ההכנסה</t>
  </si>
  <si>
    <t>רווח נקי (רווח לתקופה)</t>
  </si>
  <si>
    <t>רווח לפני מסים על ההכנסה בניכוי מס</t>
  </si>
  <si>
    <t>פרק 1 - מבוא לדוחות כספיים</t>
  </si>
  <si>
    <t>סרטון 1.1 - מבוא והדוח על המצב הכספי</t>
  </si>
  <si>
    <t>סרטון 1.2 - דוח רווח והפסד</t>
  </si>
  <si>
    <t>תרגיל הגשה לאחר סרטון 1.2</t>
  </si>
  <si>
    <t>שאלה 1</t>
  </si>
  <si>
    <t>א. להציג את ההשפעות החברתיות והסוציאליות של ביצועי החברה על קהל הלקוחות שלה</t>
  </si>
  <si>
    <t>ב. לדווח על שינויים בההנהלה</t>
  </si>
  <si>
    <t>ג. לדווח בדבר איכות המוצרים</t>
  </si>
  <si>
    <t>ד. לספק מידע שצפוי לתמוך בהחלטות בדבר הקצאת משאבים לחברה (השקעות והלוואות)</t>
  </si>
  <si>
    <t>ה. כל התשובות נכונות</t>
  </si>
  <si>
    <t>מהי המטרה העיקרית של הדוחות כספיים?</t>
  </si>
  <si>
    <t>שאלה 2</t>
  </si>
  <si>
    <t>מי אמון על עריכת הדוחות הכספיים של החברה?</t>
  </si>
  <si>
    <t>ה. הרשות לניירות ערך</t>
  </si>
  <si>
    <t>א. הנהלת החברה</t>
  </si>
  <si>
    <t>ב. משרד האוצר</t>
  </si>
  <si>
    <t>ג. רואי חשבון חיצוניים</t>
  </si>
  <si>
    <t>ד. בעלי מניות</t>
  </si>
  <si>
    <t>שאלה 3</t>
  </si>
  <si>
    <t>מי מהבאים איננו חלק מארבע הדיווחים הכספיים העיקריים?</t>
  </si>
  <si>
    <t>א. דוח התאמה למס הכנסה לדיווח על רווחים לצורך מס ותשלום המס המתחייב</t>
  </si>
  <si>
    <t>ב. דוח רווח והפסד הכולל מידע בדבר הכנסות החברה והוצאותיה</t>
  </si>
  <si>
    <t>ג. הדוח על המצב הכספי (המאזן)</t>
  </si>
  <si>
    <t>ד. הדוח על תזרימי המזומנים</t>
  </si>
  <si>
    <t>ה. הדוח על השינויים בהון</t>
  </si>
  <si>
    <t>שאלה 4</t>
  </si>
  <si>
    <t>מה מציג הדוח על המצב הכספי (המאזן)?</t>
  </si>
  <si>
    <t>ד. את נכסי החברה מצד אחד ואת ההתחייבויות וההון העצמי שלה מצד שני - למועד הדיווח</t>
  </si>
  <si>
    <t>ה. את פילוח הוצאות החברה בהתאם לתחומי הפעילות של הפירמה</t>
  </si>
  <si>
    <t>א. את רווחי החברה בלבד</t>
  </si>
  <si>
    <t>ב. את הכנסות החברה והוצאותיה לתקופת הדיווח</t>
  </si>
  <si>
    <t>ג. את תזרימי המזומנים של החברה</t>
  </si>
  <si>
    <t>שאלה 5</t>
  </si>
  <si>
    <t>מתי קיימת חשיבות מיוחדת לניתוח דוחות כספיים?</t>
  </si>
  <si>
    <t>א. רק כשהחברה חדשה</t>
  </si>
  <si>
    <t>ב. רק כשהחברה מצויה במצב כלכלי טוב בהיבט נכסיה והתחייבויותיה</t>
  </si>
  <si>
    <t>ג. כאשר בוחנים השקעה או הלוואה בהיקפים גבוהים לחברה</t>
  </si>
  <si>
    <t>ד. רק בזמן משבר</t>
  </si>
  <si>
    <t>ה. רק לפי דרישת עובדי החברה</t>
  </si>
  <si>
    <t>שאלה 6</t>
  </si>
  <si>
    <t>איזה דוח מתאר את הביצועים הכספיים של החברה במהלך תקופה ספציפית?</t>
  </si>
  <si>
    <t>א. הדוח על השינויים בהון</t>
  </si>
  <si>
    <t>ב. הדוח על המצב הכספי (מאזן)</t>
  </si>
  <si>
    <t>ג. הדוח על תזרימי המזומנים (הנכנסים והיוצאים)</t>
  </si>
  <si>
    <t>ד. דוח רווח והפסד</t>
  </si>
  <si>
    <t>ה. תשובות ג ו-ד נכונות</t>
  </si>
  <si>
    <t>שאלה 7</t>
  </si>
  <si>
    <t>האם חברה מחויבת להפיק דיווחים כספיים?</t>
  </si>
  <si>
    <t>א. כן, לפי חוק החברות</t>
  </si>
  <si>
    <t>ב. לא, מדובר במידע וולונטרי שהחברה מוסרת למשקיעים</t>
  </si>
  <si>
    <t>ג. כן, לפי דרישת העובדים</t>
  </si>
  <si>
    <t>ד. תשובות א ו-ג נכונות</t>
  </si>
  <si>
    <t>ה. כל יתר התשובות שגויות</t>
  </si>
  <si>
    <t>שאלה 8</t>
  </si>
  <si>
    <t>לפניכם מספר טענות:</t>
  </si>
  <si>
    <t>טענה 1: דוח רווח והפסד משקף את תזרימי המזומנים הנכנסים לחברה (הכנסות) והיוצאים ממנה (הוצאות)</t>
  </si>
  <si>
    <t>טענה 2: דוח רווח והפסד משקף את סך השינוי בנכסי החברה במהלך תקופת הדיווח</t>
  </si>
  <si>
    <t>טענה 3: דוח רווח והפסד כולל את סך נכסי החברה מצד אחד, ואת סך התחייבויותיה והונה העצמי מצד שני</t>
  </si>
  <si>
    <t>הטענה / הטענות הנכונה / הנכונות:</t>
  </si>
  <si>
    <t>א. טענה 1 בלבד</t>
  </si>
  <si>
    <t>ב. טענה 2 בלבד</t>
  </si>
  <si>
    <t>ג. טענה 3 בלבד</t>
  </si>
  <si>
    <t>ד. טענות 1 ו-2</t>
  </si>
  <si>
    <t>ה. כל הטענות שגויות</t>
  </si>
  <si>
    <t>שאלה 9</t>
  </si>
  <si>
    <t>שאלה 10</t>
  </si>
  <si>
    <t>מדוע חשוב להבחין בין נכסים שוטפים ולא שוטפים בדוח על המצב הכספי?</t>
  </si>
  <si>
    <t>א. כדי להעריך בצורה נכונה יותר את הנזילות וכושר הפירעון של החברה</t>
  </si>
  <si>
    <t>ג. הפילוח מציג למעשה את הרווחיות של החברה לטווח ארוך</t>
  </si>
  <si>
    <t>ד. הואיל ורק הנכסים השוטפים חשובים, הם יוצגו תחילה</t>
  </si>
  <si>
    <t>ב. כדי להעריך בצורה מדוייקת את הביצועים הנובעים מפעילות ההנהלה</t>
  </si>
  <si>
    <t>מדוע חשוב להבין את מגבלות המידע הגלום בדיווחים הכספיים?</t>
  </si>
  <si>
    <t>ג. הדוחות אינם מגלמים באופן מלא ציפיות והערכות לעתיד החברה</t>
  </si>
  <si>
    <t>ד. הדוחות עשויים לכלול מידע חלקי ביחס למכלול השיקולים של המשקיע</t>
  </si>
  <si>
    <t xml:space="preserve">ב. הדוחות אינם מבטאים בהכרח את שווי השוק של החברה </t>
  </si>
  <si>
    <t>א. הדוחות אינם מתעדכנים בזמן אמת</t>
  </si>
  <si>
    <t>2015</t>
  </si>
  <si>
    <t>2016</t>
  </si>
  <si>
    <t>2017</t>
  </si>
  <si>
    <t>2018</t>
  </si>
  <si>
    <t>2019</t>
  </si>
  <si>
    <t>2020</t>
  </si>
  <si>
    <t>2021</t>
  </si>
  <si>
    <t>2022</t>
  </si>
  <si>
    <t>2023</t>
  </si>
  <si>
    <t>2024</t>
  </si>
  <si>
    <t>מכירות</t>
  </si>
  <si>
    <t>עלות המכר</t>
  </si>
  <si>
    <t>רווח תפעולי</t>
  </si>
  <si>
    <t>רווח לפני מס</t>
  </si>
  <si>
    <t>רווח נקי</t>
  </si>
  <si>
    <t>ניתוח אופקי:</t>
  </si>
  <si>
    <t>הרצאה 2.1 - ניתוח אופקי בדוח רווח והפסד - הבסיס להבנת התפתחות ערכים על פני זמן</t>
  </si>
  <si>
    <t>בהתאם לכך מקובל לבצעו בעיקר בדיווחים כספיים המעידים על השתנות על ערכים לאורך זמן, ובראשם רווח והפסד - אם כי ניתן לבצע ניתוחים מקבילים גם על דוחות</t>
  </si>
  <si>
    <t>כספיים אחרים לבחינת התפתחות.</t>
  </si>
  <si>
    <t xml:space="preserve">הדגש בדיווח הוא על השינויים משנה לשנה במונחים יחסיים (באחוזים) בסעיפים עיקריים, כבסיס לבחינת התפתחות החברה בביצועיה השונים. </t>
  </si>
  <si>
    <t xml:space="preserve">ניתוח אופקי הוא כלי ניתוחי המהווה את הבסיס לבחינת שינויים על פני זמן ברמת הערכים הכספיים בחברה. </t>
  </si>
  <si>
    <t xml:space="preserve">נדגים זאת על בסיס דוח כספי לדוגמא. </t>
  </si>
  <si>
    <t>ממצאי ניתוח אופקי</t>
  </si>
  <si>
    <t>מזומנים ושווי מזומנים</t>
  </si>
  <si>
    <t>לקוחות ויתרות חובה</t>
  </si>
  <si>
    <t>הלוואות קצרות טווח</t>
  </si>
  <si>
    <t>הוצאות לשלם</t>
  </si>
  <si>
    <t>רכוש קבוע, נטו</t>
  </si>
  <si>
    <t>הלוואות לטווח ארוך</t>
  </si>
  <si>
    <t>התחייבויות בגין הטבות לעובדים</t>
  </si>
  <si>
    <t>השקעות לטווח ארוך</t>
  </si>
  <si>
    <t>סה"כ נכסים</t>
  </si>
  <si>
    <t>הון מניות</t>
  </si>
  <si>
    <t>31.12.2024</t>
  </si>
  <si>
    <t>31.12.2023</t>
  </si>
  <si>
    <t>סך נכסים לא שוטפים</t>
  </si>
  <si>
    <t>סך נכסים שוטפים</t>
  </si>
  <si>
    <t>סך התחייבויות שוטפות</t>
  </si>
  <si>
    <t>סך התחייבויות לא שוטפות</t>
  </si>
  <si>
    <t>סך הון עצמי</t>
  </si>
  <si>
    <t>סך התחייבויות והון עצמי</t>
  </si>
  <si>
    <t>הרצאה 2.2 - ניתוח אופקי בדוח על המצב הכספי - בקטנה</t>
  </si>
  <si>
    <t xml:space="preserve">בשונה מדוח רווח והפסד, המציג השתנות וביצועים על פני זמן, ובגינו אומדן השינויים על פני זמן כמשתמע מהניתוח האופקי הוא מאד משמעותי, כשאנו דנים בדוח על המצב </t>
  </si>
  <si>
    <t>הכספי / המאזן, הרי שהשינויים על פני זמן אינם מהותיים באותה מידה.</t>
  </si>
  <si>
    <t>כמובן שמעניין לדעת מהו השינוי בפריטי הנכסים, ההתחייבויות וההון - אך במקרים רבים מדובר בשינוי נקודתי ובדרך כלל, ניתוח הרכב (או - ניתוח אנכי, שעליו נדבר בהמשך)</t>
  </si>
  <si>
    <t>יהיה משמעותי יותר.</t>
  </si>
  <si>
    <t>נכסים שוטפים:</t>
  </si>
  <si>
    <t>התחייבויות שוטפות:</t>
  </si>
  <si>
    <t>נכסים לא שוטפים:</t>
  </si>
  <si>
    <t>התחייבויות לא שוטפות:</t>
  </si>
  <si>
    <t>הון עצמי:</t>
  </si>
  <si>
    <t>רווחים צבורים (עודפים)</t>
  </si>
  <si>
    <t>%</t>
  </si>
  <si>
    <t>שינוי</t>
  </si>
  <si>
    <t>נתחיל מתיאור כללי של הדוח: מצד אחד, אנו רואים את הנכסים, כלומר מה החברה מחזיקה, מהם הפריטים הנכסיים באמצעותם היא פועלת. מצד שני, ישנם מקורות</t>
  </si>
  <si>
    <t>המימון ששימשו בהיווצרות הנכסים, כיצד הם נוצרו. הדוח על המצב הכספי (המאזן) אם כך, מסביר, במידה רבה, ״מה יש״ בידי החברה, ו״כיצד״ זה מומן.</t>
  </si>
  <si>
    <t xml:space="preserve">מצד הנכסים, יש לנו שני סוגים עיקריים: </t>
  </si>
  <si>
    <t>נכסים שוטפים - אלו הם נכסים שפרק הזמן הצפוי עד מימושם הוא עד שנה. כאן כללנו דוגמאות (לא ממצות) של מזומנים, יתרת לקוחות ומלאי. כל אלו הם פריטים</t>
  </si>
  <si>
    <t>הניתנים לשימוש מיידי - כמו מזומן, או צפויים להפוך למזומן בפרק זמן קצר - אם מדובר בגבייה מלקוחות (שהיא הערך הצפוי לנבוע מנכס הלקוחות) או כתוצאה ממכירת</t>
  </si>
  <si>
    <t>המלאי בהקשר של נכס המלאי.</t>
  </si>
  <si>
    <t>נכסים לא שוטפים - אלו הם נכסים שפרק הזמן הצפוי עד מימושם עולה על שנה. רכוש קבוע כגון מכונות, ציוד, כלי רכב, מבנים ותשתיות, נכסים בלתי מוחשיים כגון</t>
  </si>
  <si>
    <t xml:space="preserve">זכיונות, פטנטים, זכויות יוצרים ומוניטין, לצד השקעות אחרות לטווח ארוך - כל אלו מהוות דוגמאות לנכסים לא שוטפים כאלו. </t>
  </si>
  <si>
    <t>בצד ההתחייבויות וההון העצמי, ניתן להבחין תחילה בהתחייבויות שוטפות - התחייבויות שפרק הזמן הצפוי עד פרעונן הוא עד שנה. התחייבות לספקים, הלוואות</t>
  </si>
  <si>
    <t xml:space="preserve">לזמן קצר וזכאים בדמות הוצאות לשלם (הוצאות שנצברו ותמורתן טרם שולמה) מהווים דוגמאות לכך. </t>
  </si>
  <si>
    <t>בהתחייבויות לא שוטפות נוכל למצוא התחייבויות ארוכות טווח, כאלו שפרק הזמן הצפוי עד פרעונן עולה על שנה. בין היתר, תכלולנה התחייבויות אלו הלוואות</t>
  </si>
  <si>
    <t>לטווח ארוך, אשר עיתוי פרעונן מרוחק יותר משנה ממועד הדיווח, וכן התחייבויות בגין הטבות לעובדים כגון הטבות בעת פרישה, שיכולות להיות משולמות בעתיד</t>
  </si>
  <si>
    <t>הרחוק ככל שפרשית העובדים איננה צפויה.</t>
  </si>
  <si>
    <t>ההון העצמי הוא בהגדרה ההפרש בין ההתחייבויות לבין ההון העצמי; אלא שכאן, הוא כולל את השקעת הבעלים (שנכללת כאן בהון המניות) וכן את הרווחים שנצברו</t>
  </si>
  <si>
    <t xml:space="preserve">שנקראים גם עודפים. </t>
  </si>
  <si>
    <t>את הניתוח האנכי ביצענו על בסיס חלוקת כל ערך של סעיף ב-2024 בערכו המתאים לשנת 2023, והפחתת אחת מהתוצאה. כך קיבלנו ערכים אחוזיים שמשקפים את השינוי</t>
  </si>
  <si>
    <t xml:space="preserve">במעבר בין השנים - הלב של ניתוח אופקי. </t>
  </si>
  <si>
    <t>ומה אפשר לראות?</t>
  </si>
  <si>
    <t>ובכן, המספרים מדברים בעד עצמם. אבל אם תצפו בהקלטה (חיוני וחשוב), תוכלו לקבל אנקדוטות חשובות לגבי גורמים אפשריים לשינויים הנדונים והמשמעות</t>
  </si>
  <si>
    <t>שלהם. כמובן, אין בהקשר זה ״אמת אחת״ והפרשנות תלויית נסיבות; ובכל זאת הצלחנו לתת בתדריך זריז גורמים שיכולים להוות הסברים רלוונטיים לערכים</t>
  </si>
  <si>
    <t>המספריים הנובעים מהניתוח הנ״ל.</t>
  </si>
  <si>
    <t>א. לקבל נתונים בדבר ההרכב של ההכנסות וההוצאות בחברה</t>
  </si>
  <si>
    <t>ב. לבחון באופן יחסי השתנות ערכים כספיים על פני זמן</t>
  </si>
  <si>
    <t>באמצעות תוצאות ניתוח אופקי אנו יכולים:</t>
  </si>
  <si>
    <t>ג. להעריך את השינוי הכספי משנה לשנה בסעיפים כספיים עיקריים</t>
  </si>
  <si>
    <t>ד. להעריך האם החברה הציגה בסוף השנה רווח חיובי או שלילי ובהתאם להעריך את כדאיות ההשקעה בחברה</t>
  </si>
  <si>
    <t xml:space="preserve">בהתבסס על ממצאי הניתוח האופקי של דוח רווח והפסד (ראו סרטון 2.1), לפניכם מספר טענות. </t>
  </si>
  <si>
    <t>טענה 1: העובדה ששיעור השינוי (ממצאי הניתוח האופקי) ברווח והפסד בשנת 2018 הוא ערך שלילי, משמעות הדבר הוא שהחברה</t>
  </si>
  <si>
    <t xml:space="preserve">הניבה הפסדים בשנת 2018, וזאת לעומת רווחים בשנת 2017. </t>
  </si>
  <si>
    <t>טענה 2: על בסיס ניתוח אופקי של עלות המכירות בשנת 2019, אפשר להסיק שעלות המכירות מהווה 28.34% מהמכירות</t>
  </si>
  <si>
    <t xml:space="preserve">טענה 3: ממצאי הניתוח האופקי בהיבט מסים על ההכנסה בשנת 2021 מעידים על טעות בחישוב או על בעיה בנתונים, שהרי </t>
  </si>
  <si>
    <t>לא הגיוני שהמסים על ההכנסה יהיו מעל 100% מהמכירות.</t>
  </si>
  <si>
    <t>ד. כל הטענות נכונות</t>
  </si>
  <si>
    <t>בהתבסס על ממצאי הניתוח האופקי של דוח רווח והפסד (ראון סרטון 2.1), ניכר כי חלו תנודות משמעותיות בשיעורי</t>
  </si>
  <si>
    <t>הצמיחה. איזו מבין האפשרויות הבאות משקפת באופן המדויק ביותר את המגמה העיקרית בתקופה זו?</t>
  </si>
  <si>
    <t>א. מגמת עלייה מתמשכת ללא הפסקה.</t>
  </si>
  <si>
    <t>ב. ירידה חדה בכל שנה עד 2021</t>
  </si>
  <si>
    <t>ג. עליה בשנת 2018 ולאחריה תנודות מעורבות (עליות וירידות)</t>
  </si>
  <si>
    <t>ד. יציבות מוחלטת בכל השנים</t>
  </si>
  <si>
    <t>ה. כל יתר התשובות שגויות ואינן משקפות אפילו במידה מועטה את המגמות והשינויים בשיעורי הצמיחה</t>
  </si>
  <si>
    <t>בהנחה שמתייחסים ליתר השנים ככאלו שאינן מייצגות. מה ניתן להסיק באופן נקודתי מנתוני השנים 2019-2023</t>
  </si>
  <si>
    <t>בהיבט השינויים במחזור העסקי?</t>
  </si>
  <si>
    <t>א. שיפור יציב משנה לשנה</t>
  </si>
  <si>
    <t>ב. ירידה עקבית משנה לשנה</t>
  </si>
  <si>
    <t>ג. יציבות עד לשנת 2022, ולאחר מכן עלייה תלולה</t>
  </si>
  <si>
    <t>ד. ירידה תלולה בשנת 2019 ואחריה התאוששות עקבית</t>
  </si>
  <si>
    <t xml:space="preserve">בהתייחס לממצאי הניתוח האופקי של דוח רווח והפסד בסרטון 2.1, ועל בסיס נתוני השנים 2019 עד 2023 בלבד, </t>
  </si>
  <si>
    <t>בהתחשב בתנודתיות נתוני ההכנסות ברווח והפסד על בסיס הניתוח שבוצע בסרטון 2.1, מה ניתן להסיק לגבי השתנות</t>
  </si>
  <si>
    <t>ערכי המכירות בחברה בשנה לאחר שנה שבה חלה ירידה חדה?</t>
  </si>
  <si>
    <t>א. ברוב השנים שבהן נרשמה ירידה חדה, השנה העוקבת מתאפיינת בהתאוששות משמעותית.</t>
  </si>
  <si>
    <t>ב. ירידות חזקות מלוות תמיד בשנה נוספת של ירידות.</t>
  </si>
  <si>
    <t>ג. ניתוח המגמה עוקב אחרי עליות בלבד, ללא קשר לירידות.</t>
  </si>
  <si>
    <t xml:space="preserve">ד. שינויי הערכים במכירות אינם מעלים דפוס כלשהו בהתאם לנתונים שנותחו. </t>
  </si>
  <si>
    <t>ה. כל יתר התשובות שגויות.</t>
  </si>
  <si>
    <t>תרגיל הגשה לאחר סרטון 2.2 (נדרש לצפות בסרטונים 2.1 + 2.2 ואז לפתור ולהגיש)</t>
  </si>
  <si>
    <t>על בסיס הרענון בסרטון 2.2, מהם הרכיבים העיקריים בדוח על המצב הכספי (המאזן)?</t>
  </si>
  <si>
    <t>א. הכנסות, הוצאות ורווח נקי</t>
  </si>
  <si>
    <t>ב. נכסים, התחייבויות והון עצמי</t>
  </si>
  <si>
    <t>ג. תזרים מזומנים, רווח תפעולי ושווי שוק</t>
  </si>
  <si>
    <t>ד. עלויות ייצור, עלויות מכירה ורווח גולמי</t>
  </si>
  <si>
    <t>על בסיס הרענון בסרטון 2.2, מהו ההבדל העיקרי בין נכסים שוטפים לנכסים לא שוטפים?</t>
  </si>
  <si>
    <t>א. נכסים שוטפים מיועדים לשימוש לטווח ארוך במסגרת הפעילות השוטפת, ונכסים קבועים לפעילות מזדמנת</t>
  </si>
  <si>
    <t>ב. נכסים שוטפים מיועדים למימוש בתוך שנה או פחות ונכסים לא שוטפים צפויים לשמש את החברה לטווח ארוך יותר</t>
  </si>
  <si>
    <t>ג. נכסים שוטפים הם נזילים, בעוד שנכסים לא שוטפים אינם נזילים כלל, ואין דרך למכור אותם או להמירם למזומן</t>
  </si>
  <si>
    <t>ד. תשובות ב ו-ג נכונות</t>
  </si>
  <si>
    <t>ה. כל התשובות האחרות שגויות</t>
  </si>
  <si>
    <t>אם ניתוח אופקי מראה על עלייה של כ-35% בסעיף הרכוש הקבוע, איזו הסקה אפשרית מכך?</t>
  </si>
  <si>
    <t>א. מדובר בטעות רישום</t>
  </si>
  <si>
    <t xml:space="preserve">ב. השינוי מיוחס לעלייה במחזור הנכסים קצרי הטווח </t>
  </si>
  <si>
    <t>ג. בוצעה השקעה נכרת בתשתיות ובנכסים לטווח ארוך</t>
  </si>
  <si>
    <t>ד. חלה ירידה מתמשכת בהון העצמי כתוצאה מנשיאת החברה בעלויות גבוהות במיוחד</t>
  </si>
  <si>
    <t>אם ניתוח אופקי מוביל למסקנה לפיה היקף הנכסים השוטפים עלה בכ-40% בעוד שהיקף ההתחייבויות השוטפות</t>
  </si>
  <si>
    <t>עלה בכ-10%, מהו הסבר אפשרי לממצא זה?</t>
  </si>
  <si>
    <t>א. החברה בוחרת לממן את פעילותה בעיקר באמצעות התחייבויות מה שהוביל לעלייה בהיקפן</t>
  </si>
  <si>
    <t>ב. חל שיפור בנזילות החברה (יכולתה לעמוד בהתחייבויותיה השוטפות)</t>
  </si>
  <si>
    <t xml:space="preserve">ג. אין שינוי מהותי בפעילות החברה ו/או במצבה הכספי, הואיל וחלה עלייה בשני הצדדים בדיווח </t>
  </si>
  <si>
    <t>ד. ההון העצמי של החברה נשחק באופן משמעותי</t>
  </si>
  <si>
    <t>איזו טענה יכולה לספק הסבר אפשרי לירידה מתמשכת במלאי לאורך מספר שנים?</t>
  </si>
  <si>
    <t>א. באופן חד משמעי: ירידה מתמשכת במלאי משמעה כשלון בניהול המלאי, המתבטא בטעויות בתפעול שרשרת האספקה</t>
  </si>
  <si>
    <t>בחברה, שהרי נצפה שהמלאים בחברה רק יגדלו עם הזמן בהתאם להתפתחות החברה</t>
  </si>
  <si>
    <t>ב. ירידה במלאי מצביעה בהכרח על ירידה כוללת בפעילות החברה, באופן שמעלה סימני שאלה לגבי מגמת הצמיחה שלה</t>
  </si>
  <si>
    <t>ג. שינויים מהותיים במלאי אינם בעלי חשיבות לפרשנות ו/או ניתוח כלשהו כל עוד החברה עדיין רווחית</t>
  </si>
  <si>
    <t>ד. ירידה במלאי עשויה להעיד על שיפור בניהול המלאי והפחתת עלויות אחזקת והחזקת המלאי</t>
  </si>
  <si>
    <t>שימו לב: **חובה** לנמק, לא רק לסמן</t>
  </si>
  <si>
    <t>את התשובה הנכונה. הגשה ללא נימוקים</t>
  </si>
  <si>
    <t>תפסל. חובה להגיש באופן מושקע ומסודר.</t>
  </si>
  <si>
    <t>הרצאה 2.3 - ניתוח אנכי בדוח רווח והפסד ובדוח על המצב הכספי</t>
  </si>
  <si>
    <t>ניתוח הרכב</t>
  </si>
  <si>
    <t>אנכי - %</t>
  </si>
  <si>
    <t>מבוא: כשאנחנו עסקנו בניתוח אופקי - שינויים על פני זמן - הבהרנו שמטרתו היא להציג את ההתפתחות על פני זמן של ערכים של תוצאות הפעילות (הכנסות והוצאות בדוח</t>
  </si>
  <si>
    <t xml:space="preserve">רווח והפסד) ומנגד, את ההתפתחות של ערכי הנכסים, ההתחייבויות וגם ההון העצמי. כל זה ליווה אותנו בהרצאות 2.1 ו-2.2. </t>
  </si>
  <si>
    <t>למה הכוונה? אם אני יודע שהרווח הנקי הוא 40,000 ש״ח למשל, נשאלת השאלה - מהו אחוז הרווח (החלק היחסי שמהווה הרווח) מתוך המכירות או ההכנסות העיקריות?</t>
  </si>
  <si>
    <t>בשפה פשוטה יותר - אם אני יודע מהן סך ההכנסות, אני יכול ברמת רווח והפסד לפעול כדי להבין כיצד ועד כמה (באיזה אחוז) ההכנסה הזו מצליחה לממן הכנסות או</t>
  </si>
  <si>
    <t>הוצאות שונות.</t>
  </si>
  <si>
    <t>גם ברמת הדוח על המצב הכספי (המאזן), אנו יודעים שבחברה יש נכסים. אבל השאלה - מה התמהיל שלהם? מהו החלק של הנכסים השוטפים? של הנכסים הלא שוטפים?</t>
  </si>
  <si>
    <t>של המזומן? של המלאי? מהו ההרכב של ההתחייבויות, של ההון העצמי?</t>
  </si>
  <si>
    <r>
      <t xml:space="preserve">הנקודה היא שקיים סוג נוסף של ניתוח. איזה? </t>
    </r>
    <r>
      <rPr>
        <b/>
        <sz val="12"/>
        <color theme="1"/>
        <rFont val="David"/>
        <family val="2"/>
        <charset val="177"/>
      </rPr>
      <t>ניתוח אנכי</t>
    </r>
    <r>
      <rPr>
        <sz val="12"/>
        <color theme="1"/>
        <rFont val="David"/>
        <family val="2"/>
        <charset val="177"/>
      </rPr>
      <t xml:space="preserve">. ניתוח אנכי לא בוחן שינוי בין שנים או תקופות בערכים כספיים. מה הוא כן בוחן? את ההרכב. את התמהיל. </t>
    </r>
  </si>
  <si>
    <t>נדגים את הניתוח האנכי על בסיס דוח רווח והפסד לדוגמה:</t>
  </si>
  <si>
    <t>ניתוח אנכי של דוח רווח והפסד - טכני:</t>
  </si>
  <si>
    <t>כל סעיף המשקף הכנסה / הוצאה / רווח / הפסד יחולק בהכנסה העיקרית (השורה העליונה</t>
  </si>
  <si>
    <t xml:space="preserve">בדוח רווח והפסד, שיכולה להיות מכירות, או הכנסות משירות). </t>
  </si>
  <si>
    <t>התוצאה תבוטא באחוזים.</t>
  </si>
  <si>
    <t>מגלים שזו חברה שעל כל 1 ש״ח מכירות נושאת בעלות של כ-61.69 אגורות בעד המוצרים</t>
  </si>
  <si>
    <t>שהיא מוכרת.</t>
  </si>
  <si>
    <t>הרווח הגולמי בחברה שהוא ההפרש בין המכירות לעלות המכר, מהווה כ-38.31 אגורות</t>
  </si>
  <si>
    <t>על כל 1 ש״ח מכירות.</t>
  </si>
  <si>
    <t>האם זה טוב? האם זה רע? זו כבר שאלה גדולה מאד, שדורשת השוואה לשנים קודמות,</t>
  </si>
  <si>
    <t>למתחרים, לענף, לנסיבות.</t>
  </si>
  <si>
    <t>הוצאות המכירה והשיווק בשנה הנדונה הן כ-10.27% מהמכירות. ועל כל 1 ש״ח מכירה,</t>
  </si>
  <si>
    <t>החברה משלמת בממוצע כ-8.39 אגורות (8.39%) בעד הוצאות הנהלה וכלליות.</t>
  </si>
  <si>
    <t>הרווח התפעולי - הרווח הגולמי לאחר שמנכים ממנו עלויות תפעוליות כגון הוצאות מכירה</t>
  </si>
  <si>
    <t>ושיווק, הנהלה וכלליות - מהווה כ-20% (19.66%) מהמכירות.</t>
  </si>
  <si>
    <t>כזכור, הרווח התפעולי הוא הרווח העסקי בחברה, לפני עלויות מימון ומסים.</t>
  </si>
  <si>
    <t xml:space="preserve">לאחר מכן אפשר להמשיך במדיניות הניתוח לגבי הוצאות מימון, הכנסות מימון, ומגיעים </t>
  </si>
  <si>
    <t>לרווח לפני מס ולאחר מכן לרווח הנקי, המהווה במקרה זה כ-14.81% מתוך המכירות.</t>
  </si>
  <si>
    <t>בניתוח אנכי של הדוח על המצב הכספי,</t>
  </si>
  <si>
    <t>אנו מחשבים בגין כל סעיף וערך סיכומי</t>
  </si>
  <si>
    <t xml:space="preserve">את היחס בינו לבין סך הנכסים, </t>
  </si>
  <si>
    <t>ומבטאים זאת באחוזים.</t>
  </si>
  <si>
    <t>מה שקיבלנו כאן, בקצרה ובתמצית:</t>
  </si>
  <si>
    <t>זה את ההרכב של נכסי החברה.</t>
  </si>
  <si>
    <t>בפרט, כ-11% מנכסי החברה הם מזומן.</t>
  </si>
  <si>
    <t>חובות כלפי החברה - לקוחות וחייבים,</t>
  </si>
  <si>
    <t>מהווים כ-21%, רכוש קבוע מהווה כ-48%</t>
  </si>
  <si>
    <t>וכן הלאה.</t>
  </si>
  <si>
    <t>כאשר קוראי הדיווח מעוניינים להעריך את</t>
  </si>
  <si>
    <t>המצב הכספי, הם למעשה מתעניינים לא רק</t>
  </si>
  <si>
    <t xml:space="preserve">בסך הנכסים, ולא רק בסכומי הסעיפים, </t>
  </si>
  <si>
    <t>אלא בפרופורציות ביניהם, בהרכב.</t>
  </si>
  <si>
    <t>לגבי צד ההתחייבויות:</t>
  </si>
  <si>
    <t>אפשר לראות שכ-15% מסך ההתחייבויות</t>
  </si>
  <si>
    <t>וההון העצמי הן התחייבויות שוטפות.</t>
  </si>
  <si>
    <t>כ-22% אלו הן התחייבויות לא שוטפות,</t>
  </si>
  <si>
    <t>כך ששיעור ההון העצמי בסל מקורות</t>
  </si>
  <si>
    <t>המימון של החברה הוא כ-62%.</t>
  </si>
  <si>
    <t>יחסים פיננסיים - מבוא:</t>
  </si>
  <si>
    <t>הדוחות הכספיים כוללים מידע בדבר נכסים, התחייבויות, הון עצמי, הכנסות והוצאות - ונתונים אלו, לצד הקשרים ביניהם וסיכומיהם, מוצגים בנפרד, כלומר</t>
  </si>
  <si>
    <t xml:space="preserve">בסעיפים שונים. </t>
  </si>
  <si>
    <t>מה שיחסים פיננסיים עושים, בעיקרון - זה לקחת נתונים שונים מהדיווח הכספי - לשלב ביניהם (בדרך כלל - על ידי פעולה מתמטית של חלוקה של האחד</t>
  </si>
  <si>
    <t>בשני, מכאן המשמעות - יחס פיננסי) ועל בסיס זה להאיר ולהסביר בצורה משמעותית יותר היבטים שונים בפעילות חברה ומצבה הכספי.</t>
  </si>
  <si>
    <t>סוגי היחסים הפיננסיים שיוצגו:</t>
  </si>
  <si>
    <t xml:space="preserve">יחסי נזילות - בוחנים את כושר הפירעון של החברה - בטווח הקצר (עד שנה). </t>
  </si>
  <si>
    <t xml:space="preserve">יחסי איתנות פיננסית ומבנה הון - בוחנים את הסיכון הפיננסי בחברה, את האיתנות הפיננסית שלה - לטווח ארוך (את היכולת לעמוד בזעזועים פיננסיים). </t>
  </si>
  <si>
    <t>נקראים לעתים ״יחסי מינוף פיננסי״ משום שמסבירים עקרונית את הסיכונים והסיכויים הנובעים מהעובדה שהחברה</t>
  </si>
  <si>
    <t>ממנפת את מקורות המימון שלה (משתמשת בחוב) למימון הפעילות.</t>
  </si>
  <si>
    <r>
      <t xml:space="preserve">יחסי רווחיות - בוחנים את הפרופורציה בין הרווחים לבין </t>
    </r>
    <r>
      <rPr>
        <b/>
        <sz val="12"/>
        <color theme="1"/>
        <rFont val="David"/>
        <family val="2"/>
        <charset val="177"/>
      </rPr>
      <t>ההכנסות העיקריות</t>
    </r>
    <r>
      <rPr>
        <sz val="12"/>
        <color theme="1"/>
        <rFont val="David"/>
        <family val="2"/>
        <charset val="177"/>
      </rPr>
      <t xml:space="preserve">. </t>
    </r>
  </si>
  <si>
    <r>
      <t xml:space="preserve">יחסי תשואה - בוחנים את הפרופורציה בין הרווחיות לבין </t>
    </r>
    <r>
      <rPr>
        <b/>
        <sz val="12"/>
        <color theme="1"/>
        <rFont val="David"/>
        <family val="2"/>
        <charset val="177"/>
      </rPr>
      <t>השקעת הבעלים / סך ההשקעות</t>
    </r>
    <r>
      <rPr>
        <sz val="12"/>
        <color theme="1"/>
        <rFont val="David"/>
        <family val="2"/>
        <charset val="177"/>
      </rPr>
      <t xml:space="preserve">. </t>
    </r>
  </si>
  <si>
    <t xml:space="preserve">יחסי יעילות - קבוצת יחסים שעוזרת להבין האם ועד כמה החברה מנהלת ביעילות את אשראי הספקים, את הגבייה מלקוחות ואת המלאי. </t>
  </si>
  <si>
    <t xml:space="preserve">יחסי שוק - קבוצת יחסים שמשלבת בין נתונים רלוונטיים מהדיווח הכספי לבין נתונים מהשוק (שוק ההון, נתוני שווי בעיקר). </t>
  </si>
  <si>
    <t xml:space="preserve">הרצאה 3.1 - יחסים פיננסיים - חלק ראשון - מבוא </t>
  </si>
  <si>
    <t>מהם יחסי הנזילות?</t>
  </si>
  <si>
    <t xml:space="preserve">יחסי הנזילות זוהי קבוצת יחסים שמטרתה העיקרית להבחין ביכולת החברה לפפרוע את התחייבויותיה לטווח הקצר (שנה או פחות). </t>
  </si>
  <si>
    <t>בגדול, תזכורת מושגית:</t>
  </si>
  <si>
    <t xml:space="preserve">התחייבויות לזמן קצר = התחייבויות שוטפות. התחייבות שפרק הזמן הצפוי עד פרעונן הוא שנה או פחות. </t>
  </si>
  <si>
    <t>דוגמאות להתחייבויות שוטפות:</t>
  </si>
  <si>
    <t>ספקים (התחייבות לתשלום שוטף לספקים)</t>
  </si>
  <si>
    <t>אשראי לזמן קצר (משיכת יתר - אוברדאפט, הלוואות לזמן קצר)</t>
  </si>
  <si>
    <t>זכאים אחרים (התחייבות קצרת מועד לרשות המסים או לרשויות אחרות)</t>
  </si>
  <si>
    <t>התחייבויות נוספות לזמן קצר</t>
  </si>
  <si>
    <t>ככלל, אפשר לגייס משאבים (מזומן) כדי לפרוע התחייבויות קצרות מועד בדרכים רבות: ליטול הלוואות / התחייבות נוספות, להנפיק מניות / לגייס השקעת בעלים,</t>
  </si>
  <si>
    <t xml:space="preserve">למכור נכסים קבועים (כגון רכוש קבוע, מבנים) וכן הלאה. </t>
  </si>
  <si>
    <t xml:space="preserve">אלא שכל הפעולות האלו דורשות ״מאמץ מיוחד״ או ״פעילות יזומה״. </t>
  </si>
  <si>
    <t>לעומת זאת, חברה בהחלט מייצרת כסף (מזומן) שיכול לסייע לה בפירעון התחייבויות - גם באמצעות הפעילות ה״רגילה״ שלה - שמממשת את נכסיה השוטפים.</t>
  </si>
  <si>
    <t>למה הכוונה?</t>
  </si>
  <si>
    <t>בחברה בדרך כלל - יש מזומן. המזומן יכול לסייע לפירעון התחייבויות שוטפות.</t>
  </si>
  <si>
    <t>בחברה - קיים נכס לקוחות - שצפויים לשלם לחברה בטווח הקצר, מה שיכול לסייע לפרעון התחייבויות שוטפות.</t>
  </si>
  <si>
    <t>בחברה גם קיים מלאי - שניתן למכור בדרך כלל בפרק זמן קצר, ולהשתמש בתמורה כדי לפרוע את ההתחייבויות השוטפות כאמור.</t>
  </si>
  <si>
    <t>בשפה פשוטה:</t>
  </si>
  <si>
    <t>בעוד שבאופן כללי, ניתן לפרוע התחייבויות שוטפות (לזמן קצר) במגוון דרכים, הדרך הטבעית ביותר לעשות זאת בשוטף - היא על ידי מימוש (שימוש) בנכסים</t>
  </si>
  <si>
    <t>השוטפים.</t>
  </si>
  <si>
    <t>ועוד יותר פשוט:</t>
  </si>
  <si>
    <t xml:space="preserve">אם בחברה קיימים נכסים לזמן קצר (נכסים שוטפים) הרי שבמצב ״טבעי״ אנון נצפה שהם יהיו אלו שבאמצעותם תפרענה ההתחייבויות השוטפות (קצרות המועד). </t>
  </si>
  <si>
    <t>נביט לרגע על מאזן בסיסי לדוגמא (הדוח על המצב הכספי):</t>
  </si>
  <si>
    <t>נכסים שוטפים</t>
  </si>
  <si>
    <t>השקעות למסחר לזמן קצר</t>
  </si>
  <si>
    <t>נכסים לא שוטפים</t>
  </si>
  <si>
    <t>התחייבויות שוטפות</t>
  </si>
  <si>
    <t>אשראי לזמן קצר</t>
  </si>
  <si>
    <t>זכאים</t>
  </si>
  <si>
    <t>התחייבויות לא שוטפות</t>
  </si>
  <si>
    <t>פרמיה</t>
  </si>
  <si>
    <t>עודפים</t>
  </si>
  <si>
    <t>רכוש קבוע</t>
  </si>
  <si>
    <t>חברת ד״ר צבאן בע״מ - הדוח על המצב הכספי ליום 31.12.2025 - אלפי ש״ח</t>
  </si>
  <si>
    <t>בנתוני השאלה, נביט על:</t>
  </si>
  <si>
    <t>יש יותר נכסים שוטפים מהתחייבויות שוטפות במקרה הזה. כלומר, עקרונית לפי המצב הקיים כרגע, החברה יכולה להשתמש בנכסים השוטפים כדי לפרוע באמצעותם</t>
  </si>
  <si>
    <t>את ההתחייבויות השוטפות.</t>
  </si>
  <si>
    <t xml:space="preserve">הדרך שבה מקובל להתייחס לכך היא באמצעות יחס פיננסי שנקרא ״יחס שוטף״. </t>
  </si>
  <si>
    <t xml:space="preserve">היחס השוטף בסך הכל בוחן את הפרופורציה שבין הנכסים השוטפים לבין ההתחייבויות השוטפות. </t>
  </si>
  <si>
    <t>כלומר, במקרה זה, היחס השוטף יהיה:</t>
  </si>
  <si>
    <t xml:space="preserve">55 / 40 = </t>
  </si>
  <si>
    <t xml:space="preserve">ואם כך, היחס השוטף הוא גבוה מ-1. הדבר מהווה אינדיקציה (סממן, איתות) לכך שלא עולים מהנתונים איתותים לגבי מצוקת נזילות פוטנציאלית. </t>
  </si>
  <si>
    <t>שאלה ממוקדת יותר</t>
  </si>
  <si>
    <t>היחס השוטף מייצג את:</t>
  </si>
  <si>
    <t>א. יכולת החברה לפרוע את התחייבויותיה השוטפות באמצעות נכסיה הבלתי שוטפים, כגון רכוש קבוע</t>
  </si>
  <si>
    <t>ב. יכולת החברה לפרוע את סך התחייבויותיה על בסיס סך כל נכסיה</t>
  </si>
  <si>
    <t>ג. יכולת החברה להניב רווחים מפעילותה שוטפת</t>
  </si>
  <si>
    <t>ד. יכולת החברה לפרוע את התחייבויותי השוטפות באמצעות נכסיה השוטפים</t>
  </si>
  <si>
    <t>ה. יכולת החברה לפעול באופן שיגדיל את ערך מניית החברה</t>
  </si>
  <si>
    <t>פתרון:</t>
  </si>
  <si>
    <t xml:space="preserve">כזכור, היחס השוטף בוחן את הפרופורציה בין הנכסים השוטפים לבין ההתחייבויות השוטפות. </t>
  </si>
  <si>
    <t>הוא מספק לנו אינדקציה (איתות, סממן) לגבי התשובה לשאלה - האם על בסיס הנכסים השוטפים כרגע, עולה איתות שעשוי להעיד על מצוקת נזילות פוטנציאלית,</t>
  </si>
  <si>
    <t xml:space="preserve">כלומר על קושי אפשרי לפרוע את ההתחייבויות השוטפות על בסיס הנכסים השוטפים. </t>
  </si>
  <si>
    <t xml:space="preserve">במלים אחרות, היחס השוטף לא דן בכל ההתחייבויות או בכל הנכסים; ובנוסף, הוא לא דן בפני עצמו ברווחיות או בביצועים. </t>
  </si>
  <si>
    <t>הטענה שגויה. יחס שוטף מתמקד בנכסים השוטפים ביחס להתחייבויות השוטפות - מתוך רצון לבחון את היכולת לפרוע את ההתחייבויות השוטפות באופן טבעי</t>
  </si>
  <si>
    <t xml:space="preserve">על בסיס הנכסים השוטפים, קצרי הטווח, מבלי להדרש למימוש נכסים קבועים. </t>
  </si>
  <si>
    <t xml:space="preserve">הטענה שגויה, מאותה הסיבה בדיוק - היחס השוטף מתמקד בכושר פירעון ההתחייבויות השוטפות על בסיס הנכסים השוטפים. </t>
  </si>
  <si>
    <t>ג. יכולת החברה להניב רווחים מפעילותה השוטפת</t>
  </si>
  <si>
    <t xml:space="preserve">הדבר לא מהווה אינדיקציה לגבי רווחיות. </t>
  </si>
  <si>
    <t xml:space="preserve">הטענה שגויה. יחסי נזילות ובראשם יחס שוטף בוחנים את היכולת לפרוע את ההתחייבויות השוטפות הקיימות כעת על בסיס הנכסים השוטפים הקיימים כעת. בהתאם, </t>
  </si>
  <si>
    <t>ד. יכולת החברה לפרוע את התחייבויותיה השוטפות באמצעות נכסיה השוטפים</t>
  </si>
  <si>
    <t xml:space="preserve">מדויק! זו ההגדרה. הטענה נכונה. </t>
  </si>
  <si>
    <t xml:space="preserve">הטענה שגויה, יחס שוטף כאמור עוסק בכושר פירעון לטווח הקצר. </t>
  </si>
  <si>
    <t>דגש חשוב!</t>
  </si>
  <si>
    <t xml:space="preserve">היחס השוטף שבעיקרון, במידה ושווה או גדול מ-1 מספק אינדיקציה חיובית ליכולת לפרוע את ההתחייבויות השוטפות, כשמו כן הוא - אינדיקציה בלבד. </t>
  </si>
  <si>
    <t>מה זה אומר?</t>
  </si>
  <si>
    <t>עצם העובדה שיש בחברה נכסים שוטפים כרגע שיכולים לאפשר פרעון ההתחייבויות השוטפות - לא מספרת מה צפוי לקרות בשנה הבאה, מה היכולת המדויקת</t>
  </si>
  <si>
    <t>לממש את הנכסים, ומה יכול לקרות להתחייבויות השוטפות של החברה בשנה העוקבת.</t>
  </si>
  <si>
    <t>המילה ״אינדיקציה״ אם כך, משמעה - סממן. סוג של איתות, סוג של רמז מכווין, היא לא מבטיחה שום דבר - אבל היא עוזרת לי להבין היכן להתמקד.</t>
  </si>
  <si>
    <t>ספציפית, אם היחס השוטף בחברה נמוך משמעותית מ-1, למשל 0.4, אשאל את עצמי - אוקיי, אז אין לי כרגע מספיק כדי לפרוע את ההתחייבויות השוטפות</t>
  </si>
  <si>
    <t xml:space="preserve">על בסיס הנכסים השוטפים - יש כאן איתות שעלול להעיד על סיכון נזילות - ואז אבדוק קצת יותר לעומק מה הדרך לטפל. </t>
  </si>
  <si>
    <t xml:space="preserve">בנוסף, למרות שבאופן כללי וטבעי נצפה ליחס שוטף של 1 לפחות, כמובן שלא מדובר בתופעה דיכוטומית. נניח למשל שבחברה יש נכסים שוטפים בסך 100 מיליון, </t>
  </si>
  <si>
    <t xml:space="preserve">והתחייבויות שוטפות בסך 101 מיליון. </t>
  </si>
  <si>
    <t>לכאורה, אם אשפוט באופן קר - אגיד - וואו, איזה סיכון נזילות, אבוי לי!</t>
  </si>
  <si>
    <t xml:space="preserve">אבל בפועל - כמובן שיחס כזה, שממש קרוב ל-1, סביר להניח שלא מעיד על בעיה כלשהי. </t>
  </si>
  <si>
    <t xml:space="preserve">זה כמעט כמו לומר - יחס BMI של 25 ומטה נחשב תקין. </t>
  </si>
  <si>
    <t>האם זה אומר שבמידה וה-BMI שלי הוא 25.02 אז אני שמן מאד ובסכנת חיים?</t>
  </si>
  <si>
    <t xml:space="preserve">כמובן שזו קביעה נחרצת מדי. </t>
  </si>
  <si>
    <t xml:space="preserve">אז בעצם: אם היחס השוטף 1 לפחות - אין אינדיקציה לקשיי נזילות. </t>
  </si>
  <si>
    <t xml:space="preserve">אם היחס השוטף נמוך מ-1 נשאלת השאלה: עד כמה נמוך מ-1 (כי אם רק מעט נמוך מ-1, זה לא משמעותי) ומה הדרך להתמודד במידה והוא נמוך משמעותית מ-1. </t>
  </si>
  <si>
    <t>הרצאה 3.2 - יחסי נזילות  - יחס שוטף</t>
  </si>
  <si>
    <t>הרצאה 3.3 - יחסי נזילות  - יחס מהיר</t>
  </si>
  <si>
    <t>מבוא:</t>
  </si>
  <si>
    <t>היחס השוטף שמספק אינדיקציה לגבי סכנה פוטנציאלית של קשיי נזילות (ועונה על השאלה - האם במועד הדיווח קיימים מספיק נכסים שוטפים על מנת לכסות</t>
  </si>
  <si>
    <t xml:space="preserve">את ההתחייבויות השוטפות) הוצג בסרטון הקודם. </t>
  </si>
  <si>
    <t xml:space="preserve">הנקודה היא שההתייחסות ביחס השוטף היתה לכל הנכסים השוטפים יחד. כמספר אחד, ללא התייחסות כלשהי להבדל הפוטנציאלי ביניהם. </t>
  </si>
  <si>
    <t>למה אני מתכוון?</t>
  </si>
  <si>
    <t>הנכס הנזיל ביותר - אמצעי תשלום מיידי</t>
  </si>
  <si>
    <t>קצת פחות נזיל - דורש גבייה מלקוח</t>
  </si>
  <si>
    <t xml:space="preserve">קצת פחות נזיל - דורש מכירה </t>
  </si>
  <si>
    <t>הכי פחות נזיל - דורש מכירה מורכבת,גבייה</t>
  </si>
  <si>
    <t>לא כל הנכסים נזילים וניתנים להמרה למזומן באותה המהירות ובאותו הסיכון, ובהקשר זה בולט במיוחד סעיף המלאי, שגם דורש מכירה ללקוח כדי להפכו</t>
  </si>
  <si>
    <t xml:space="preserve">למזומן (עניין לא טריביאלי) וגם דורש גבייה מלקוח. </t>
  </si>
  <si>
    <t xml:space="preserve">לכן, כמדד פיננסי נזילותי נוסף (שבוחן כושר פרעון לזמן קצר) מקובל לעתים לחשב יחס שמניח שהפירעון יבוצע מהנכסים השוטפים ללא המלאי. </t>
  </si>
  <si>
    <t xml:space="preserve">לשם כך, נחשב יחס פיננסי שנקרא יחס מהיר, שמנטרל את המלאי מהאמצעים לפירעון. </t>
  </si>
  <si>
    <t>נגדיר כאן את היחס המהיר ואת היחס השוטף:</t>
  </si>
  <si>
    <t>היחס השוטף הוא היחס בין סך הנכסים השוטפים לסך</t>
  </si>
  <si>
    <t>ההתחייבויות השוטפות:</t>
  </si>
  <si>
    <t>היחס המהיר הוא היחס בין סך הנכסים השוטפים</t>
  </si>
  <si>
    <t>בניכוי המלאי לבין ההתחייבויות השוטפות:</t>
  </si>
  <si>
    <t>ניישם את חישוב היחס השוטף ואת חישוב היחס המהיר צד מול צד על בסיס נתוני השאלה:</t>
  </si>
  <si>
    <t>יחס שוטף:</t>
  </si>
  <si>
    <t xml:space="preserve">55/40 = </t>
  </si>
  <si>
    <t>יחס מהיר:</t>
  </si>
  <si>
    <t xml:space="preserve">(55 - 10)/40 = </t>
  </si>
  <si>
    <t xml:space="preserve">אם קיים מלאי בחברה - היחס המהיר יהיה נמוך מהיחס השוטף. </t>
  </si>
  <si>
    <t>נשאלת השאלה - על מה היחס המהיר מעיד, והאם קיימת ציפיה לערך מסוים שלו?</t>
  </si>
  <si>
    <t>ראשית, היחס המהיר בוחן את הפרופורציה בין הנכסים השוטפים ללא המלאי לבין ההתחייבויות השוטפות.</t>
  </si>
  <si>
    <t>במלים אחרות, היחס המהיר משקף ״תרחיש קיצון״ - מה יקרה לכושר הפירעון של החברה בזמן הקצר, במידה והחברה תתקל בקשיים משמעותיים במימוש המלאי.</t>
  </si>
  <si>
    <t>בהתאם, היחס המהיר משקף מצב ״פחות טבעי״ מהיחס השוטף; היחס השוטף אומר - בהנחה סבירה שנצליח להשתמש בכל הנכסים השוטפים, מהו כושר הפירעון.</t>
  </si>
  <si>
    <t xml:space="preserve">לעומתו, היחס המהיר אומר - בהנחה שיתרחש אירוע שלילי שיקשה עליי לממש את המלאי - איזה חלק יחסי מההתחייבויות השוטפות אצליח לפרוע בלעדיו. </t>
  </si>
  <si>
    <t>במקרה שלנו ראינו - שגם היחס השוטף וגם היחס המהיר הם גדולים מ-1. כלומר, גם עם המלאי (יחס שוטף) וגם בלעדיו (יחס מהיר) בחברה קיימים נכון למועד הדיווח</t>
  </si>
  <si>
    <t>מספיק אמצעי פרעון שוטפים כדי לפרוע את ההתחייבויות השוטפות הקיימות באותה נקודת זמן.</t>
  </si>
  <si>
    <t>השאלה היא - האם זה הכרחי, והאם נצפה שבדרך כלל בחברות היחס המהיר יהיה 1 או מעל, או לכל הפחות ״קרוב ל-1״ כמו שנצפה בדרך כלל מהיחס השוטף?</t>
  </si>
  <si>
    <t xml:space="preserve">התשובה: שלילית. </t>
  </si>
  <si>
    <t>מדוע? בשונה מהיחס השוטף שבאמת מציג את תמונת המצב המלאה - של נכסים שוטפים שיכולים לשרת את פרעון ההתחייבויות השוטפות;</t>
  </si>
  <si>
    <t>היחס המהיר מציג תרחיש ״קיצון״ - מציג מצב שבו לא ניתן לממש את המלאי בכלל כדי לפרוע התחייבויות שוטפות.</t>
  </si>
  <si>
    <t xml:space="preserve">ההסתמכות על תרחיש כזה, המידה שבה ניתוח היחס הזה (היחס המהיר) רלוונטית לנו תלויה כמובן ברמת הסיכון של המלאי. </t>
  </si>
  <si>
    <t xml:space="preserve">אם למשל מדובר בחברה שהמלאי שלה מאד מהיר וחם - כמו Nvidia - בחברה כזו, זה כמעט לא סביר להתבסס על היחס המהיר לשם הערכת כושר פירעון, </t>
  </si>
  <si>
    <t xml:space="preserve">כי הסבירות לאי מימוש המלאי כאמצעי פירעון - נמוכה. </t>
  </si>
  <si>
    <t>לעומת זאת, אם מדובר ברשת חנויות אופנה - במצב כזה כמובן שהמלאי כפוף לסיכון משמעותי - התחלפות עונות או אופנה יכולה להשפיע במידה משמעותית</t>
  </si>
  <si>
    <t xml:space="preserve">על היכולת לממש את המלאי. </t>
  </si>
  <si>
    <t>שאלה לדיון ברמת מבחן</t>
  </si>
  <si>
    <t xml:space="preserve">בחברה ידוע שערך היחס המהיר נמוך משמעותית מהיחס השוטף; ובפרט - ערך היחס השוטף הוא 1.2, וערך היחס המהיר הוא 0.8. </t>
  </si>
  <si>
    <t>טענה 1: בחברה קיימת כמות מהותית של מלאי</t>
  </si>
  <si>
    <t>טענה 2: בחברה קיימת כמות נמוכה של מלאי</t>
  </si>
  <si>
    <t>טענה 3: בחברה קיים ערך גבוה של מזומנים, שווי מזומנים והשקעות סחירות לזמן קצר</t>
  </si>
  <si>
    <t>טענה 4: בחברה מתעוררת אינדיקציה לקשיי נזילות משמעותיים, ללא תלות בסיכויי המימוש של המלאי</t>
  </si>
  <si>
    <t>ד. טענה 4 בלבד</t>
  </si>
  <si>
    <t>ה. טענות 1 ו-4</t>
  </si>
  <si>
    <t>ההבדל היחידי בין היחס השוטף והיחס המהיר הוא המלאי. בפרט, ביחס המהיר מנכים את המלאי מהנכסים השוטפים, ורק את ההפרש</t>
  </si>
  <si>
    <t xml:space="preserve">מחלקים בהתחייבויות השוטפות. לכן, אם קיים פער משמעותי בין היחס השוטף ליחס המהיר, המשמעות היא שקיים מלאי בהיקפים </t>
  </si>
  <si>
    <t xml:space="preserve">משמעותיים (מהותיים) בחברה. לכן הטענה נכונה. </t>
  </si>
  <si>
    <t xml:space="preserve">הטענה שגויה. במצב שבו כמות המלאי נמוכה, נצפה שערך היחס השוטף יהיה קרוב מאד לערך היחס המהיר. </t>
  </si>
  <si>
    <t>לא אוכל להסיק מהם סוגי הנכסים השוטפים הקיימים בחברה. אולי דווקא יתרת הלקוחות היא המשמעותית, אולי יתרה אחרת?</t>
  </si>
  <si>
    <t>אני יודע שקיים מלאי בהיקף מהותי, אבל מה ערכם של הנכסים האחרים? את זה קשה יותר לבטא ללא נתונים נוספים. הטענה שגויה.</t>
  </si>
  <si>
    <t xml:space="preserve">השאלה התחילה מנתון בסיסי שאומר שהיחס השוטף 1.2 (גדול מ-1) והיחס המהיר 0.8 (נמוך מ-1). </t>
  </si>
  <si>
    <t>נשאלת השאלה, האם עצם העובדה שהיחס המהיר נמוך מ-1 מעידה על סיכון נזילות?</t>
  </si>
  <si>
    <t>התשובה לשאלה כזו תלויה במענה ל-2 שאלות נוספות:</t>
  </si>
  <si>
    <t xml:space="preserve">א. האם ועד כמה יחס של 0.8 הוא נמוך? זה תלוי באופן כללי בענף, בסיכונים שלו, במדיניות התשלומים. </t>
  </si>
  <si>
    <t xml:space="preserve">ב. (הסוגיה המהותית) - החשיבות של היחס המהיר, המשקל שנייחס לערכו בניתוח הוא פונקציה של סבירות </t>
  </si>
  <si>
    <t xml:space="preserve">מימושו. בשאלה אין נתונים לגבי מהות המלאי - האם זה מלאי ״חם״ שהסיכוי לאי מימושו זניח (מה שהופך </t>
  </si>
  <si>
    <t>את היחס המהיר שמניח שלא ניתן לממש את המלאי לגודל פחות רלוונטי בהערכת סיכונים) או שמדובר במלאי</t>
  </si>
  <si>
    <t>שכפוף לסיכונים, ואשר כתוצאה ממנו נעניק משקל ופרשנות משמעותית לערכו הנמוך מ-1?</t>
  </si>
  <si>
    <t>בשפה פשוטה - כדי לשפוט את משמעות היחס המהיר, במידה ונמוך מ-1, אני צריך להכיר את הענף ואת הנסיבות</t>
  </si>
  <si>
    <t>במסגרתן פועלת החברה, ולהעריך - מהם סיכויי המימוש של המלאי? ככל שהם גבוהים יותר, האינדיקציה השלילית</t>
  </si>
  <si>
    <t>העולה מיחס מהיר נמוך מ-1 משמעותית פחות.</t>
  </si>
  <si>
    <t xml:space="preserve">אין מספיק נתונים כדי להשלים את הדיון בהקשר זה. לכן מבחינתנו הטענה שגויה. </t>
  </si>
  <si>
    <t xml:space="preserve">לפיכך: רק טענה 1 נכונה. התשובה א. </t>
  </si>
  <si>
    <t>סעיף</t>
  </si>
  <si>
    <t>שנה נוכחית</t>
  </si>
  <si>
    <t>שנה קודמת</t>
  </si>
  <si>
    <t>נכסים אחרים</t>
  </si>
  <si>
    <t>סך נכסים</t>
  </si>
  <si>
    <t>אשראי ספקים</t>
  </si>
  <si>
    <t>הלוואות לטווח קצר</t>
  </si>
  <si>
    <t>התחייבויות אחרות</t>
  </si>
  <si>
    <t>סך התחייבויות</t>
  </si>
  <si>
    <t>רווחים צבורים</t>
  </si>
  <si>
    <t>עלות מכר</t>
  </si>
  <si>
    <t>הוצאות מכירה והנהלה</t>
  </si>
  <si>
    <t>הוצאות ריבית</t>
  </si>
  <si>
    <t xml:space="preserve">יחסי איתנות פיננסית (יחסי מבנה הון) הם יחסים פיננסיים חשובים, הבוחנים את יכולתה של חברה לעמוד במכלול ההתחייבויות שלה לאורך זמן, וכן להבין את </t>
  </si>
  <si>
    <t xml:space="preserve">הסיכונים הגלומים בהיקף התחייבויות גבוה. </t>
  </si>
  <si>
    <t>חשוב לזכור - לא מדובר אך ורק באמצעי לחיזוי קשיים פיננסיים; אלא גם לליבון השונות האפשרית ברווח. למה הכוונה? חברה שיש לה היקף התחייבויות גבוה,</t>
  </si>
  <si>
    <t xml:space="preserve">במיוחד אם מדובר בהתחייבויות פיננסיות נושאות ריבית כגון הלוואות - היא חברה שחייבת לשלם על בסיס תקופתי סכומי ריבית גבוהים. </t>
  </si>
  <si>
    <t>סכומי ריבית אלו עלולים לכרסם ברווח - אלא אם כן - החברה מבצעת פעילות עסקית רווחית באמצעות הכספים שמממנים את הפרויקטים ואשר עבורם ניטלה</t>
  </si>
  <si>
    <t xml:space="preserve">ההלוואה. </t>
  </si>
  <si>
    <t>יותר התחייבויות ===&gt; יותר סיכון</t>
  </si>
  <si>
    <t>יותר התחייבויות נושאות ריבית ===&gt; סיכון גבוה יותר (שונות פוטנציאלית גבוהה יותר) של רווחי החברה</t>
  </si>
  <si>
    <t xml:space="preserve">                כי אם הפרויקטים בחברה מצליחים - אפשר לכסות את הריבית ונשארים ״עם עודף״</t>
  </si>
  <si>
    <t xml:space="preserve">               אבל אם הפרויקטים כושלים או מניבים רווחים הנמוכים מהריבית המשולמת לשם מימונם - נוצרים הפסדים / הרווח קטן. </t>
  </si>
  <si>
    <t>למי זה חשוב?</t>
  </si>
  <si>
    <t>היחסים הללו חשובים לכלל קוראי הדיווח המתעניינים באיתנות החברה ובמפת הסיכונים אליהם היא חשופה. בין היתר - למשקיעים (בעלי מניות, בנקים וגורמים</t>
  </si>
  <si>
    <t xml:space="preserve">נוספים). </t>
  </si>
  <si>
    <t>בפשטות - חברה בעלת היקף חובות יחסיים גבוהים מדי (יחסי איתנות פיננסית ומבנה הון המעידים על כך) עשויה להתקשות לעמוד בתשלומים ולהציג רווחים נמוכים</t>
  </si>
  <si>
    <t xml:space="preserve">כתוצאה מעלויות המימון הגבוהות. </t>
  </si>
  <si>
    <t xml:space="preserve">ככלל - חברה עם הון עצמי יחסי גבוה והיקף חוב יחסי נמוך יותר, מספקת אינדיקציה ליציבות רבה יותר. </t>
  </si>
  <si>
    <t>ההיבטים הנוספים שצריך להדגיש לגבי יחסי איתנות פיננסית ומשמעותם:</t>
  </si>
  <si>
    <t xml:space="preserve">זיהוי סיכונים פיננסיים - מבנה פיננסי רעוע / איתנות פיננסית נמוכה, כזו שמתאפיינת בין היתר בהיקף חוב יחסי גבוה מדי, מציפה נורית אזהרה בפני קוראי הדיווח. </t>
  </si>
  <si>
    <t xml:space="preserve">קבלת החלטות - ניהולית - ואסטרטגית - האם ועד כמה נכון לחלק דיבידנד, לגייס חוב נוסף או דווקא לגייס הון עצמי. </t>
  </si>
  <si>
    <t>הערכה של יכולת עמידה במשברים פיננסיים - יחסי איתנות ״טובים״ מצביעים על היקף חובות נמוך יחסית שמעניק לחברה מרווח נשימה - יכולת התמודדות עם אירועים</t>
  </si>
  <si>
    <t xml:space="preserve">בלתי צפויים שיקטינו את רווחיותה. </t>
  </si>
  <si>
    <t>יחס החוב להון העצמי (מנוף פיננסי)</t>
  </si>
  <si>
    <t>יחס ההון העצמי לסך המאזן (סך הנכסים)</t>
  </si>
  <si>
    <t>יחס החוב לסך המאזן (סך הנכסים)</t>
  </si>
  <si>
    <t xml:space="preserve">יחס כיסוי ריבית </t>
  </si>
  <si>
    <t>שם</t>
  </si>
  <si>
    <t>הגדרה</t>
  </si>
  <si>
    <t>משמעות</t>
  </si>
  <si>
    <t xml:space="preserve">הון עצמי מייצג את כל מקורות המימון שאינם התחייבויות - ולכל הפחות, את השקעת
הבעלים (הון מניות ופרמיה) ורווח מצטבר (עודפים). 
היחס מסייע להבין מהו החלק היחסי מהנכסים שמומנו ממקורות פנימיים, ללא מימון
חיצוני. בדרך כלל, כשחברה פועלת לגיוס קו אשראי חדש, רבים מהבנקים ידרשו להפגין
יחס מינימלי מסויים בין הון עצמי לסך הנכסים. 
ערך גבוה יותר מהווה אינדיקטור לחוסן פיננסי גבוה יותר. </t>
  </si>
  <si>
    <r>
      <t xml:space="preserve">סך ההתחייבויות כוללות את מכלול התחייבויות החברה - לרבות לספקים ונותני שירותים,
למוסדות, וכן התחייבויות נושאות ריבית כגון הלוואות או אג״ח.
היחס מהווה ערך </t>
    </r>
    <r>
      <rPr>
        <b/>
        <sz val="12"/>
        <color theme="1"/>
        <rFont val="David"/>
        <family val="2"/>
        <charset val="177"/>
      </rPr>
      <t>משלים</t>
    </r>
    <r>
      <rPr>
        <sz val="12"/>
        <color theme="1"/>
        <rFont val="David"/>
        <family val="2"/>
        <charset val="177"/>
      </rPr>
      <t xml:space="preserve"> ליחס ההון העצמי למאזן: אם יחס ההון למאזן הוא 40%, אזי
גם ללא חישוב נוסף נוכל להסיק שיחס החוב למאזן הוא 60%. 
מדוע? משום שתמיד ולעולם נכסים = התחייבויות + הון עצמי</t>
    </r>
  </si>
  <si>
    <t xml:space="preserve">ככל שערך היחס גבוה יותר - החברה מגייסת בממוצע יותר שקלים של חוב על כל 1 ש״ח
של הון עצמי. למשל, אם המנוף הפיננסי הוא 4, המשמעות היא שעל כל 5 ש״ח שהחברה
מגייסת, ישנו 1 ש״ח הון עצמי ו-4 ש״ח של התחייבות. </t>
  </si>
  <si>
    <t>המטרה של היחס היא לבדוק - האם החברה מצליחה לייצר מפעילותה רווח (תפעולי)
שהוא מספק כדי לממן את הוצאות הריבית. ככל שערך היחס גבוה יותר מ-1, המשמעות
היא שהחברה יכולה לממן באמצעות רווחיה השוטפים את עלויות המימון שלה
בפשטות יחסית, ולהפך. ככלל, נצפה שערך היחס יהיה משמעותית מעל 1.</t>
  </si>
  <si>
    <t>היחסים המחייבים בקורס בהיבט קבוצת האיתנות הפיננסית ומבנה ההון:</t>
  </si>
  <si>
    <t>הרצאה 3.4 - יחסי איתנות פיננסית ומבנה הון - מבוא והגדרות</t>
  </si>
  <si>
    <t>הרצאה 3.5 - יחסי איתנות פיננסית ומבנה הון - המחשה בסיסית</t>
  </si>
  <si>
    <t>תרגיל הגשה בנושא יחסי נזילות - לתשומת הלב, חובה לסמן את התשובה הנכונה *וגם* לנמק באופן מלא ומפורט את הבחירה</t>
  </si>
  <si>
    <t>יחס הנזילות המכונה ״יחס מהיר״ נבדל מיחס הנזילות המכונה ״יחס שוטף״ בכך שהיחס המהיר:</t>
  </si>
  <si>
    <t>א. בוחן את יכולת הפירעון לטווח ארוך יותר</t>
  </si>
  <si>
    <t>ב. איננו מתייחס לנכסים השוטפים כלל</t>
  </si>
  <si>
    <t>ג. מבטא תרחיש קיצון שבו מימוש המלאי כרוך בקשיים</t>
  </si>
  <si>
    <t>ד. כולל בחינת הרווחיות התפעולית השוטפת של החברה</t>
  </si>
  <si>
    <t>ה. יש יותר מתשובה נכונה אחת</t>
  </si>
  <si>
    <t>חברה מציגה יחס שוטף של 1.5 ויחס מהיר של 1.7. לפיכך ניתן להסיק ש:</t>
  </si>
  <si>
    <t>א. החברה מתמודדת בוודאות עם קשיי נזילות משמעותיים, ללא תלות בענף פעילותה</t>
  </si>
  <si>
    <t>ב. לחברה כמות מהותית של מלאי ביחס לנכסים השוטפים</t>
  </si>
  <si>
    <t>ג. לחברה יתרת מזומנים גבוהה מאד ביחס להתחייבויות השוטפות</t>
  </si>
  <si>
    <t>ד. החברה ממנפת את פעילותה - ממנת את רוב נכסיה באמצעות התחייבויות שונות בהיקפים גבוהים מאד</t>
  </si>
  <si>
    <t>ה. קיימת טעות באחד או יותר מהנתונים שמציגה החברה</t>
  </si>
  <si>
    <t>מדוע יחסי הנזילות מתמקדים בעיקר בנכסים השוטפים כדי להעריך את כושר הפירעון לטווח קצר?</t>
  </si>
  <si>
    <t>א. משום שנכסים לא שוטפים, כגון רכוש קבוע, אינם יכולים לשמש לפירעון התחייבויות</t>
  </si>
  <si>
    <t>ב. משום שהמקור הטבעי והשגרתי לפירעון התחייבויות שוטפות בפעילות החברה הרגילה הוא מימוש הנכסים השוטפים</t>
  </si>
  <si>
    <t>ג. מכיוון שנכסים שוטפים הם הנכסים היחידים המניבים מזומן באופן מיידי</t>
  </si>
  <si>
    <t>ד. משום שנכסים שוטפים הם תמיד בעלי שווי גבוה יותר מההתחייבויות השוטפות</t>
  </si>
  <si>
    <t>ה. משום שיחסי הנזילות נועדו לחזות את רווחיות החברה ולא את כושר פירעונה קצר הטווח באופן שטחי</t>
  </si>
  <si>
    <t>חברה מדווחת על יחס שוטף של 1.05. בהתבסס אך ורק על האמור לגבי יחס זה, מהי האינדיקציה המדויקת ביותר העולה מהנתון?</t>
  </si>
  <si>
    <t>א. החברה בטוחה שתצליח לפרוע את כל התחייבויותיה השוטפת בשנה הקרובה.</t>
  </si>
  <si>
    <t xml:space="preserve">ב. נתוני הנזילות הנוכחיים אינם מעלים אינדיקציה למצוקת נזילות פוטנציאלית. </t>
  </si>
  <si>
    <t xml:space="preserve">ג. החברה. מנהלת את המלאי ונכסיה השוטפים האחרים ביעילות מירבית (אופטימלית). </t>
  </si>
  <si>
    <t>ד. תשובות ב ו-ג נכונות.</t>
  </si>
  <si>
    <t xml:space="preserve">ה. קיים סיכון נזילות משמעותי הדורש בדיקה מיידית. </t>
  </si>
  <si>
    <t xml:space="preserve">נניח שנתון לגבי חברה כי סך הנכסים השוטפים הוא 100 מיליון ש״ח, סך ההתחייבויות השוטפות הוא 50 מיליון ש״ח, </t>
  </si>
  <si>
    <t>וסך המלאי הוא 30 מיליון ש״ח. מהי המסקנה הישירה ביותר לגבי ערכי היחס השוטף והיחס המהיר?</t>
  </si>
  <si>
    <t>א. היחס השוטף יהיה נמוך מ-1, היחס המהיר יהיה גבוה מ-1</t>
  </si>
  <si>
    <t>ב. היחס השוטף יהיה גבוה מ-1, והיחס המהיר יהיה גבוה מ-1, וערכיהם יהיו שווים</t>
  </si>
  <si>
    <t>ג. היחס השוטף יהיה גבוה מ -1, היחס המהיר יהיה גבוה מ-1, והיחס השוטף יהיה גבוה מהיחס המהיר</t>
  </si>
  <si>
    <t>ד. היחס השוטף יהיה נמוך מ-1, היחס המהיר יהיה נמוך מ-1, והיחס השוטף יהיה גבוה מהיחס המהיר</t>
  </si>
  <si>
    <t>ה. כל יתר המסקנות שגויות</t>
  </si>
  <si>
    <t>א. נדרש לשלם לספקים בעד המלאי שנרכש</t>
  </si>
  <si>
    <t>ב. נדרש לקבל אשראי בנקאי כדי לממן את המלאי</t>
  </si>
  <si>
    <t xml:space="preserve">ג. נדרש למכור את המלאי ללקוח על מנת לממש את התמורה </t>
  </si>
  <si>
    <t>ד. נדרש לשלם הוצאות אחזקה של המלאי על מנת למנוע קלקול שלו</t>
  </si>
  <si>
    <t>ניתן לטעון שמלאי הוא מבין הנכסים ה״פחות נזילים״ מבין הנכסים השוטפים הנפוצים. בקונטקסט של יחסי הנזילות</t>
  </si>
  <si>
    <t>בכלל והיחס המהיר בפרט, עושים זאת משום ש:</t>
  </si>
  <si>
    <t>היחס המהיר נועד לשקף דיון בתרחיש קיצון. איזה גורם הופך את התרחיש לקיצוני בהקשר להערכת נזילות?</t>
  </si>
  <si>
    <t>א. ההנחה שהחברה תצטרך לפרוע את כל התחייבויותיה הלא שוטפות באופן מיידי</t>
  </si>
  <si>
    <t>ב. ההנחה שהחברה תתקל בקשיים משמעותיים או לא תוכל לממש את המלאי לצורך פירעון ההתחייבויות השוטפות</t>
  </si>
  <si>
    <t>ג. ההנחה שההתחייבויות השוטפות של החברה יגדלו באופן בלתי צפוי</t>
  </si>
  <si>
    <t>ד. ההנחה שהחברה תמכור את כל נכסיה הקבועים במחירי הפסד</t>
  </si>
  <si>
    <t xml:space="preserve">ה. ההנחה שהיחס השוטף של החברה יהיה נמוך מ-1. </t>
  </si>
  <si>
    <t>חברה א׳ וחברה ב׳ פועלות באותו ענף. לשתי החברות יחס מהיר זהה של 0.7. מבין הבאים, מהו המקור הקריטי</t>
  </si>
  <si>
    <t>א. היחס השוטף של החברה</t>
  </si>
  <si>
    <t>ב. ההון העצמי של החברה</t>
  </si>
  <si>
    <t>ג. סוג המלאי של החברה וסבירות מימושו</t>
  </si>
  <si>
    <t>ד. שווי השוק של מניית החברה</t>
  </si>
  <si>
    <t>ביותר להערכת המשמעות של היחס בחברה הספציפית בהתאם לנלמד?</t>
  </si>
  <si>
    <t>חברה מדווחת על יחס שוטף של 1.2 ויחס מהיר של 0.8. על פי המקורות, איזו מסקנה לגבי החברה היא הנתמכת</t>
  </si>
  <si>
    <t>ביותר על ידי פער זה בין היחסים?</t>
  </si>
  <si>
    <t>א. החברה מחזיקה כמות קטנה יחסית של מלאי</t>
  </si>
  <si>
    <t>ב. החברה מחזיקה כמות מהותית של מלאי</t>
  </si>
  <si>
    <t>ג. ההתחייבויות השוטפות של החברה נמוכות מאד</t>
  </si>
  <si>
    <t>ד. המזומנים וההשקעות לזמן קצר מהווים את רוב נכסיה השוטפים של החברה</t>
  </si>
  <si>
    <t xml:space="preserve">ה. מלאי החברה קל מאד למימוש והמרה למזומן. </t>
  </si>
  <si>
    <t>בהתאם לנלמד, היחס השוטף מספק אינדיקציה (איתות, סממן) לגבי כושר הפירעון לזמן קצר. מהי משמעות</t>
  </si>
  <si>
    <t>היות היחס בגדר ערך המספק אינדיקציה בלבד?</t>
  </si>
  <si>
    <t>א. היחס יכו ללהעיד על סיכון נזילות, אך איננו מספק ודאות. מוחלטת לגבי עתיד החברה או יכולת מימוש הנכסים המדויקת</t>
  </si>
  <si>
    <t>ב. היחס רלוונטי רק לבעלי מניות ומהווה איתות עבור, ולא עבור גורמים אחרים כגון בנקים או נושים</t>
  </si>
  <si>
    <t>ג. היחס דורש חישוב של יחסים אחרים מקבוצות אחרות (כמו יחסי איתנות המוצגים בהרצאה הבאה) כדי להיות בעל משמעות</t>
  </si>
  <si>
    <t>ד. היחס תמיד יהיה שווה ל-1 או גדול מ-1 בחברה רווחית</t>
  </si>
  <si>
    <t>ה. היחס בוחן רק את כושר הפירעון של ההתחייבויות הלא שוטפות.</t>
  </si>
  <si>
    <t>תשובה ללא נימוק</t>
  </si>
  <si>
    <t>תפסל אוטומטית</t>
  </si>
  <si>
    <t>ללא יכולת ערעור</t>
  </si>
  <si>
    <t>העבודה עוברת בקרה מדגמית</t>
  </si>
  <si>
    <t>של שימוש בכלי בינה מלאכותית</t>
  </si>
  <si>
    <t>יש להשיב עצמאית בלבד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</si>
</sst>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David"/>
      <family val="2"/>
      <charset val="177"/>
    </font>
    <font>
      <b/>
      <sz val="12"/>
      <color theme="1"/>
      <name val="David"/>
      <family val="2"/>
      <charset val="177"/>
    </font>
    <font>
      <sz val="12"/>
      <color theme="1"/>
      <name val="Aptos Narrow"/>
      <family val="2"/>
      <scheme val="minor"/>
    </font>
    <font>
      <b/>
      <sz val="11"/>
      <color theme="1"/>
      <name val="David"/>
      <family val="2"/>
      <charset val="177"/>
    </font>
    <font>
      <sz val="11"/>
      <color theme="1"/>
      <name val="David"/>
      <family val="2"/>
      <charset val="177"/>
    </font>
    <font>
      <b/>
      <sz val="12"/>
      <color rgb="FFFF0000"/>
      <name val="David"/>
      <family val="2"/>
      <charset val="177"/>
    </font>
    <font>
      <u/>
      <sz val="12"/>
      <color theme="1"/>
      <name val="David"/>
      <family val="2"/>
      <charset val="177"/>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6"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right/>
      <top style="thin">
        <color auto="1"/>
      </top>
      <bottom style="dashed">
        <color auto="1"/>
      </bottom>
      <diagonal/>
    </border>
    <border>
      <left style="thin">
        <color auto="1"/>
      </left>
      <right style="thin">
        <color auto="1"/>
      </right>
      <top style="thin">
        <color auto="1"/>
      </top>
      <bottom style="thin">
        <color auto="1"/>
      </bottom>
      <diagonal/>
    </border>
    <border>
      <left/>
      <right/>
      <top style="thin">
        <color auto="1"/>
      </top>
      <bottom style="thick">
        <color auto="1"/>
      </bottom>
      <diagonal/>
    </border>
    <border>
      <left/>
      <right/>
      <top style="thin">
        <color auto="1"/>
      </top>
      <bottom/>
      <diagonal/>
    </border>
  </borders>
  <cellStyleXfs count="2">
    <xf numFmtId="0" fontId="0" fillId="0" borderId="0"/>
    <xf numFmtId="9" fontId="3" fillId="0" borderId="0" applyFont="0" applyFill="0" applyBorder="0" applyAlignment="0" applyProtection="0"/>
  </cellStyleXfs>
  <cellXfs count="52">
    <xf numFmtId="0" fontId="0" fillId="0" borderId="0" xfId="0"/>
    <xf numFmtId="0" fontId="1" fillId="0" borderId="0" xfId="0" applyFont="1"/>
    <xf numFmtId="0" fontId="2" fillId="0" borderId="0" xfId="0" applyFont="1"/>
    <xf numFmtId="0" fontId="2" fillId="2" borderId="0" xfId="0" applyFont="1" applyFill="1"/>
    <xf numFmtId="0" fontId="1" fillId="0" borderId="0" xfId="0" applyFont="1" applyAlignment="1">
      <alignment horizontal="center"/>
    </xf>
    <xf numFmtId="0" fontId="1" fillId="0" borderId="1" xfId="0" applyFont="1" applyBorder="1"/>
    <xf numFmtId="0" fontId="2" fillId="0" borderId="1" xfId="0" applyFont="1" applyBorder="1"/>
    <xf numFmtId="0" fontId="1" fillId="0" borderId="2" xfId="0" applyFont="1" applyBorder="1" applyAlignment="1">
      <alignment horizontal="center"/>
    </xf>
    <xf numFmtId="0" fontId="1" fillId="0" borderId="1" xfId="0" applyFont="1" applyBorder="1" applyAlignment="1">
      <alignment horizontal="center"/>
    </xf>
    <xf numFmtId="37" fontId="1" fillId="0" borderId="0" xfId="0" applyNumberFormat="1" applyFont="1" applyAlignment="1">
      <alignment horizontal="center"/>
    </xf>
    <xf numFmtId="37" fontId="1" fillId="0" borderId="2" xfId="0" applyNumberFormat="1" applyFont="1" applyBorder="1" applyAlignment="1">
      <alignment horizontal="center"/>
    </xf>
    <xf numFmtId="0" fontId="2" fillId="3" borderId="0" xfId="0" applyFont="1" applyFill="1"/>
    <xf numFmtId="0" fontId="1" fillId="3" borderId="0" xfId="0" applyFont="1" applyFill="1"/>
    <xf numFmtId="0" fontId="4" fillId="0" borderId="3" xfId="0" applyFont="1" applyBorder="1" applyAlignment="1">
      <alignment horizontal="center" vertical="top"/>
    </xf>
    <xf numFmtId="0" fontId="5" fillId="0" borderId="0" xfId="0" applyFont="1" applyAlignment="1">
      <alignment horizontal="right" vertical="top"/>
    </xf>
    <xf numFmtId="3" fontId="1" fillId="0" borderId="0" xfId="0" applyNumberFormat="1" applyFont="1" applyAlignment="1">
      <alignment horizontal="center"/>
    </xf>
    <xf numFmtId="3" fontId="1" fillId="0" borderId="2" xfId="0" applyNumberFormat="1" applyFont="1" applyBorder="1" applyAlignment="1">
      <alignment horizontal="center"/>
    </xf>
    <xf numFmtId="0" fontId="1" fillId="5" borderId="0" xfId="0" applyFont="1" applyFill="1"/>
    <xf numFmtId="10" fontId="1" fillId="0" borderId="0" xfId="1" applyNumberFormat="1" applyFont="1" applyAlignment="1">
      <alignment horizontal="center"/>
    </xf>
    <xf numFmtId="10" fontId="1" fillId="6" borderId="0" xfId="1" applyNumberFormat="1" applyFont="1" applyFill="1" applyAlignment="1">
      <alignment horizontal="center"/>
    </xf>
    <xf numFmtId="0" fontId="1" fillId="7" borderId="0" xfId="0" applyFont="1" applyFill="1"/>
    <xf numFmtId="37" fontId="2" fillId="7" borderId="0" xfId="0" applyNumberFormat="1" applyFont="1" applyFill="1" applyAlignment="1">
      <alignment horizontal="right" vertical="top"/>
    </xf>
    <xf numFmtId="37" fontId="2" fillId="7" borderId="0" xfId="0" applyNumberFormat="1" applyFont="1" applyFill="1" applyAlignment="1">
      <alignment horizontal="center" vertical="top"/>
    </xf>
    <xf numFmtId="37" fontId="1" fillId="7" borderId="0" xfId="0" applyNumberFormat="1" applyFont="1" applyFill="1"/>
    <xf numFmtId="37" fontId="2" fillId="7" borderId="1" xfId="0" applyNumberFormat="1" applyFont="1" applyFill="1" applyBorder="1" applyAlignment="1">
      <alignment horizontal="right" vertical="top"/>
    </xf>
    <xf numFmtId="37" fontId="2" fillId="7" borderId="1" xfId="0" applyNumberFormat="1" applyFont="1" applyFill="1" applyBorder="1" applyAlignment="1">
      <alignment horizontal="center" vertical="top"/>
    </xf>
    <xf numFmtId="37" fontId="1" fillId="7" borderId="1" xfId="0" applyNumberFormat="1" applyFont="1" applyFill="1" applyBorder="1"/>
    <xf numFmtId="37" fontId="1" fillId="7" borderId="2" xfId="0" applyNumberFormat="1" applyFont="1" applyFill="1" applyBorder="1"/>
    <xf numFmtId="37" fontId="1" fillId="7" borderId="5" xfId="0" applyNumberFormat="1" applyFont="1" applyFill="1" applyBorder="1"/>
    <xf numFmtId="37" fontId="1" fillId="7" borderId="4" xfId="0" applyNumberFormat="1" applyFont="1" applyFill="1" applyBorder="1"/>
    <xf numFmtId="37" fontId="2" fillId="7" borderId="0" xfId="0" applyNumberFormat="1" applyFont="1" applyFill="1"/>
    <xf numFmtId="0" fontId="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10" fontId="1" fillId="7" borderId="0" xfId="1" applyNumberFormat="1" applyFont="1" applyFill="1" applyAlignment="1">
      <alignment horizontal="center"/>
    </xf>
    <xf numFmtId="0" fontId="6" fillId="0" borderId="0" xfId="0" applyFont="1"/>
    <xf numFmtId="10" fontId="1" fillId="7" borderId="0" xfId="1" applyNumberFormat="1" applyFont="1" applyFill="1" applyBorder="1" applyAlignment="1">
      <alignment horizontal="center"/>
    </xf>
    <xf numFmtId="10" fontId="1" fillId="7" borderId="0" xfId="1" applyNumberFormat="1" applyFont="1" applyFill="1" applyBorder="1"/>
    <xf numFmtId="0" fontId="1" fillId="0" borderId="2" xfId="0" applyFont="1" applyBorder="1"/>
    <xf numFmtId="0" fontId="1" fillId="2" borderId="0" xfId="0" applyFont="1" applyFill="1"/>
    <xf numFmtId="0" fontId="7" fillId="0" borderId="0" xfId="0" applyFont="1"/>
    <xf numFmtId="14" fontId="1" fillId="0" borderId="1" xfId="0" applyNumberFormat="1" applyFont="1" applyBorder="1" applyAlignment="1">
      <alignment horizontal="center"/>
    </xf>
    <xf numFmtId="3" fontId="1" fillId="0" borderId="0" xfId="0" applyNumberFormat="1" applyFont="1"/>
    <xf numFmtId="0" fontId="4" fillId="0" borderId="1" xfId="0" applyFont="1" applyBorder="1" applyAlignment="1">
      <alignment horizontal="center" vertical="top"/>
    </xf>
    <xf numFmtId="0" fontId="1" fillId="0" borderId="0" xfId="0" applyFont="1" applyAlignment="1">
      <alignment vertical="center"/>
    </xf>
    <xf numFmtId="0" fontId="2" fillId="0" borderId="1" xfId="0" applyFont="1" applyBorder="1" applyAlignment="1">
      <alignment horizontal="center"/>
    </xf>
    <xf numFmtId="0" fontId="2" fillId="4" borderId="0" xfId="0" applyFont="1" applyFill="1" applyAlignment="1">
      <alignment horizontal="center"/>
    </xf>
    <xf numFmtId="0" fontId="1" fillId="0" borderId="5" xfId="0" applyFont="1" applyBorder="1" applyAlignment="1">
      <alignment horizontal="right" wrapText="1"/>
    </xf>
    <xf numFmtId="0" fontId="1" fillId="0" borderId="5" xfId="0" applyFont="1" applyBorder="1" applyAlignment="1">
      <alignment horizontal="center" vertical="center"/>
    </xf>
    <xf numFmtId="0" fontId="1" fillId="0" borderId="0" xfId="0" applyFont="1" applyAlignment="1">
      <alignment horizontal="right" wrapText="1"/>
    </xf>
    <xf numFmtId="0" fontId="1" fillId="0" borderId="0" xfId="0" applyFont="1" applyAlignment="1">
      <alignment horizontal="right" vertical="center"/>
    </xf>
    <xf numFmtId="0" fontId="1"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L"/>
        </a:p>
      </c:txPr>
    </c:title>
    <c:autoTitleDeleted val="0"/>
    <c:plotArea>
      <c:layout/>
      <c:lineChart>
        <c:grouping val="standard"/>
        <c:varyColors val="0"/>
        <c:ser>
          <c:idx val="0"/>
          <c:order val="0"/>
          <c:tx>
            <c:strRef>
              <c:f>'הרצאה 2'!$A$12</c:f>
              <c:strCache>
                <c:ptCount val="1"/>
                <c:pt idx="0">
                  <c:v>מכירות</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poly"/>
            <c:order val="3"/>
            <c:dispRSqr val="0"/>
            <c:dispEq val="0"/>
          </c:trendline>
          <c:cat>
            <c:strRef>
              <c:f>'הרצאה 2'!$B$11:$K$11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'הרצאה 2'!$B$12:$K$12</c:f>
              <c:numCache>
                <c:formatCode>#,##0</c:formatCode>
                <c:ptCount val="10"/>
                <c:pt idx="0">
                  <c:v>8489180</c:v>
                </c:pt>
                <c:pt idx="1">
                  <c:v>8647100</c:v>
                </c:pt>
                <c:pt idx="2">
                  <c:v>9302291</c:v>
                </c:pt>
                <c:pt idx="3">
                  <c:v>8212065</c:v>
                </c:pt>
                <c:pt idx="4">
                  <c:v>11248485</c:v>
                </c:pt>
                <c:pt idx="5">
                  <c:v>7809193</c:v>
                </c:pt>
                <c:pt idx="6">
                  <c:v>11958663</c:v>
                </c:pt>
                <c:pt idx="7">
                  <c:v>10616681</c:v>
                </c:pt>
                <c:pt idx="8">
                  <c:v>11274982</c:v>
                </c:pt>
                <c:pt idx="9">
                  <c:v>11699257</c:v>
                </c:pt>
              </c:numCache>
            </c:numRef>
          </c:val>
          <c:smooth val="0"/>
          <c:extLst>
            <c:ext xmlns:c16="http://schemas.microsoft.com/office/drawing/2014/chart" uri="{C3380CC4-5D6E-409C-BE32-E72D297353CC}">
              <c16:uniqueId val="{00000000-8B4A-5B41-BF7F-6F40EF48D6B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13505536"/>
        <c:axId val="613507264"/>
      </c:lineChart>
      <c:catAx>
        <c:axId val="6135055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IL"/>
          </a:p>
        </c:txPr>
        <c:crossAx val="613507264"/>
        <c:crosses val="autoZero"/>
        <c:auto val="1"/>
        <c:lblAlgn val="ctr"/>
        <c:lblOffset val="100"/>
        <c:noMultiLvlLbl val="0"/>
      </c:catAx>
      <c:valAx>
        <c:axId val="6135072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IL"/>
          </a:p>
        </c:txPr>
        <c:crossAx val="61350553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781539</xdr:colOff>
      <xdr:row>22</xdr:row>
      <xdr:rowOff>8496</xdr:rowOff>
    </xdr:from>
    <xdr:to>
      <xdr:col>2</xdr:col>
      <xdr:colOff>169899</xdr:colOff>
      <xdr:row>24</xdr:row>
      <xdr:rowOff>16991</xdr:rowOff>
    </xdr:to>
    <xdr:sp macro="" textlink="">
      <xdr:nvSpPr>
        <xdr:cNvPr id="2" name="Left Brace 1">
          <a:extLst>
            <a:ext uri="{FF2B5EF4-FFF2-40B4-BE49-F238E27FC236}">
              <a16:creationId xmlns:a16="http://schemas.microsoft.com/office/drawing/2014/main" id="{53B51169-2DF5-57EB-E2E2-EF011F2A5E15}"/>
            </a:ext>
          </a:extLst>
        </xdr:cNvPr>
        <xdr:cNvSpPr/>
      </xdr:nvSpPr>
      <xdr:spPr>
        <a:xfrm>
          <a:off x="13498817258" y="4493847"/>
          <a:ext cx="212374" cy="416254"/>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620059</xdr:colOff>
      <xdr:row>11</xdr:row>
      <xdr:rowOff>14194</xdr:rowOff>
    </xdr:from>
    <xdr:to>
      <xdr:col>15</xdr:col>
      <xdr:colOff>545354</xdr:colOff>
      <xdr:row>21</xdr:row>
      <xdr:rowOff>0</xdr:rowOff>
    </xdr:to>
    <xdr:graphicFrame macro="">
      <xdr:nvGraphicFramePr>
        <xdr:cNvPr id="2" name="Chart 1">
          <a:extLst>
            <a:ext uri="{FF2B5EF4-FFF2-40B4-BE49-F238E27FC236}">
              <a16:creationId xmlns:a16="http://schemas.microsoft.com/office/drawing/2014/main" id="{3B46E044-1A49-6B1E-C918-57BBB85BE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3</xdr:col>
      <xdr:colOff>79377</xdr:colOff>
      <xdr:row>172</xdr:row>
      <xdr:rowOff>142081</xdr:rowOff>
    </xdr:from>
    <xdr:ext cx="3343435" cy="40395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9D254B2-6E79-A8C0-58A3-01FF64017F6D}"/>
                </a:ext>
              </a:extLst>
            </xdr:cNvPr>
            <xdr:cNvSpPr txBox="1"/>
          </xdr:nvSpPr>
          <xdr:spPr>
            <a:xfrm>
              <a:off x="13519092688" y="35638581"/>
              <a:ext cx="3343435"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שוטף</m:t>
                    </m:r>
                    <m:r>
                      <a:rPr lang="he-IL" sz="1100" b="0" i="1">
                        <a:latin typeface="Cambria Math" panose="02040503050406030204" pitchFamily="18" charset="0"/>
                      </a:rPr>
                      <m:t> </m:t>
                    </m:r>
                    <m:r>
                      <a:rPr lang="he-IL" sz="1100" b="0" i="1">
                        <a:latin typeface="Cambria Math" panose="02040503050406030204" pitchFamily="18" charset="0"/>
                      </a:rPr>
                      <m:t>יחס</m:t>
                    </m:r>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השוטפים</m:t>
                        </m:r>
                        <m:r>
                          <a:rPr lang="he-IL" sz="1100" b="0" i="1">
                            <a:latin typeface="Cambria Math" panose="02040503050406030204" pitchFamily="18" charset="0"/>
                          </a:rPr>
                          <m:t> </m:t>
                        </m:r>
                        <m:r>
                          <a:rPr lang="he-IL" sz="1100" b="0" i="1">
                            <a:latin typeface="Cambria Math" panose="02040503050406030204" pitchFamily="18" charset="0"/>
                          </a:rPr>
                          <m:t>הנכסים</m:t>
                        </m:r>
                      </m:num>
                      <m:den>
                        <m:r>
                          <a:rPr lang="he-IL" sz="1100" b="0" i="1">
                            <a:latin typeface="Cambria Math" panose="02040503050406030204" pitchFamily="18" charset="0"/>
                          </a:rPr>
                          <m:t>השוטפות</m:t>
                        </m:r>
                        <m:r>
                          <a:rPr lang="he-IL" sz="1100" b="0" i="1">
                            <a:latin typeface="Cambria Math" panose="02040503050406030204" pitchFamily="18" charset="0"/>
                          </a:rPr>
                          <m:t> </m:t>
                        </m:r>
                        <m:r>
                          <a:rPr lang="he-IL" sz="1100" b="0" i="1">
                            <a:latin typeface="Cambria Math" panose="02040503050406030204" pitchFamily="18" charset="0"/>
                          </a:rPr>
                          <m:t>ההתחייבויות</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19D254B2-6E79-A8C0-58A3-01FF64017F6D}"/>
                </a:ext>
              </a:extLst>
            </xdr:cNvPr>
            <xdr:cNvSpPr txBox="1"/>
          </xdr:nvSpPr>
          <xdr:spPr>
            <a:xfrm>
              <a:off x="13519092688" y="35638581"/>
              <a:ext cx="3343435"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שוטף יחס=(השוטפים הנכסים)/(השוטפות ההתחייבויות)</a:t>
              </a:r>
              <a:endParaRPr lang="en-US" sz="1100"/>
            </a:p>
          </xdr:txBody>
        </xdr:sp>
      </mc:Fallback>
    </mc:AlternateContent>
    <xdr:clientData/>
  </xdr:oneCellAnchor>
  <xdr:oneCellAnchor>
    <xdr:from>
      <xdr:col>3</xdr:col>
      <xdr:colOff>547686</xdr:colOff>
      <xdr:row>176</xdr:row>
      <xdr:rowOff>23018</xdr:rowOff>
    </xdr:from>
    <xdr:ext cx="2502062" cy="40395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2CAAAD3-69D3-4526-37E1-1AD0C716DA05}"/>
                </a:ext>
              </a:extLst>
            </xdr:cNvPr>
            <xdr:cNvSpPr txBox="1"/>
          </xdr:nvSpPr>
          <xdr:spPr>
            <a:xfrm>
              <a:off x="13519465752" y="36345018"/>
              <a:ext cx="2502062" cy="40395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מהיר</m:t>
                    </m:r>
                    <m:r>
                      <a:rPr lang="he-IL" sz="1100" b="0" i="1">
                        <a:latin typeface="Cambria Math" panose="02040503050406030204" pitchFamily="18" charset="0"/>
                      </a:rPr>
                      <m:t> </m:t>
                    </m:r>
                    <m:r>
                      <a:rPr lang="he-IL" sz="1100" b="0" i="1">
                        <a:latin typeface="Cambria Math" panose="02040503050406030204" pitchFamily="18" charset="0"/>
                      </a:rPr>
                      <m:t>יחס</m:t>
                    </m:r>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המלאי</m:t>
                        </m:r>
                        <m:r>
                          <a:rPr lang="he-IL" sz="1100" b="0" i="1">
                            <a:latin typeface="Cambria Math" panose="02040503050406030204" pitchFamily="18" charset="0"/>
                          </a:rPr>
                          <m:t> </m:t>
                        </m:r>
                        <m:r>
                          <a:rPr lang="he-IL" sz="1100" b="0" i="1">
                            <a:latin typeface="Cambria Math" panose="02040503050406030204" pitchFamily="18" charset="0"/>
                          </a:rPr>
                          <m:t>בניכוי</m:t>
                        </m:r>
                        <m:r>
                          <a:rPr lang="he-IL" sz="1100" b="0" i="1">
                            <a:latin typeface="Cambria Math" panose="02040503050406030204" pitchFamily="18" charset="0"/>
                          </a:rPr>
                          <m:t> </m:t>
                        </m:r>
                        <m:r>
                          <a:rPr lang="he-IL" sz="1100" b="0" i="1">
                            <a:latin typeface="Cambria Math" panose="02040503050406030204" pitchFamily="18" charset="0"/>
                          </a:rPr>
                          <m:t>השוטפים</m:t>
                        </m:r>
                        <m:r>
                          <a:rPr lang="he-IL" sz="1100" b="0" i="1">
                            <a:latin typeface="Cambria Math" panose="02040503050406030204" pitchFamily="18" charset="0"/>
                          </a:rPr>
                          <m:t> </m:t>
                        </m:r>
                        <m:r>
                          <a:rPr lang="he-IL" sz="1100" b="0" i="1">
                            <a:latin typeface="Cambria Math" panose="02040503050406030204" pitchFamily="18" charset="0"/>
                          </a:rPr>
                          <m:t>הנכסים</m:t>
                        </m:r>
                      </m:num>
                      <m:den>
                        <m:r>
                          <a:rPr lang="he-IL" sz="1100" b="0" i="1">
                            <a:latin typeface="Cambria Math" panose="02040503050406030204" pitchFamily="18" charset="0"/>
                          </a:rPr>
                          <m:t>השוטפות</m:t>
                        </m:r>
                        <m:r>
                          <a:rPr lang="he-IL" sz="1100" b="0" i="1">
                            <a:latin typeface="Cambria Math" panose="02040503050406030204" pitchFamily="18" charset="0"/>
                          </a:rPr>
                          <m:t> </m:t>
                        </m:r>
                        <m:r>
                          <a:rPr lang="he-IL" sz="1100" b="0" i="1">
                            <a:latin typeface="Cambria Math" panose="02040503050406030204" pitchFamily="18" charset="0"/>
                          </a:rPr>
                          <m:t>ההתחייבויות</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F2CAAAD3-69D3-4526-37E1-1AD0C716DA05}"/>
                </a:ext>
              </a:extLst>
            </xdr:cNvPr>
            <xdr:cNvSpPr txBox="1"/>
          </xdr:nvSpPr>
          <xdr:spPr>
            <a:xfrm>
              <a:off x="13519465752" y="36345018"/>
              <a:ext cx="2502062" cy="40395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מהיר יחס=(המלאי בניכוי השוטפים הנכסים)/(השוטפות ההתחייבויות)</a:t>
              </a:r>
              <a:endParaRPr lang="en-US" sz="1100"/>
            </a:p>
          </xdr:txBody>
        </xdr:sp>
      </mc:Fallback>
    </mc:AlternateContent>
    <xdr:clientData/>
  </xdr:oneCellAnchor>
  <xdr:oneCellAnchor>
    <xdr:from>
      <xdr:col>3</xdr:col>
      <xdr:colOff>290284</xdr:colOff>
      <xdr:row>390</xdr:row>
      <xdr:rowOff>401562</xdr:rowOff>
    </xdr:from>
    <xdr:ext cx="1286680" cy="40395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6C65A62-3A64-EA89-C3C5-3BE38908D541}"/>
                </a:ext>
              </a:extLst>
            </xdr:cNvPr>
            <xdr:cNvSpPr txBox="1"/>
          </xdr:nvSpPr>
          <xdr:spPr>
            <a:xfrm>
              <a:off x="13570471560" y="60853562"/>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he-IL" sz="1100" b="0" i="1">
                            <a:latin typeface="Cambria Math" panose="02040503050406030204" pitchFamily="18" charset="0"/>
                          </a:rPr>
                          <m:t>עצמי</m:t>
                        </m:r>
                        <m:r>
                          <a:rPr lang="he-IL" sz="1100" b="0" i="1">
                            <a:latin typeface="Cambria Math" panose="02040503050406030204" pitchFamily="18" charset="0"/>
                          </a:rPr>
                          <m:t> </m:t>
                        </m:r>
                        <m:r>
                          <a:rPr lang="he-IL" sz="1100" b="0" i="1">
                            <a:latin typeface="Cambria Math" panose="02040503050406030204" pitchFamily="18" charset="0"/>
                          </a:rPr>
                          <m:t>הון</m:t>
                        </m:r>
                      </m:num>
                      <m:den>
                        <m:r>
                          <a:rPr lang="he-IL" sz="1100" b="0" i="1">
                            <a:latin typeface="Cambria Math" panose="02040503050406030204" pitchFamily="18" charset="0"/>
                          </a:rPr>
                          <m:t>הנכסים</m:t>
                        </m:r>
                        <m:r>
                          <a:rPr lang="he-IL" sz="1100" b="0" i="1">
                            <a:latin typeface="Cambria Math" panose="02040503050406030204" pitchFamily="18" charset="0"/>
                          </a:rPr>
                          <m:t> </m:t>
                        </m:r>
                        <m:r>
                          <a:rPr lang="he-IL" sz="1100" b="0" i="1">
                            <a:latin typeface="Cambria Math" panose="02040503050406030204" pitchFamily="18" charset="0"/>
                          </a:rPr>
                          <m:t>סך</m:t>
                        </m:r>
                      </m:den>
                    </m:f>
                  </m:oMath>
                </m:oMathPara>
              </a14:m>
              <a:endParaRPr lang="en-US" sz="1100"/>
            </a:p>
          </xdr:txBody>
        </xdr:sp>
      </mc:Choice>
      <mc:Fallback xmlns="">
        <xdr:sp macro="" textlink="">
          <xdr:nvSpPr>
            <xdr:cNvPr id="4" name="TextBox 3">
              <a:extLst>
                <a:ext uri="{FF2B5EF4-FFF2-40B4-BE49-F238E27FC236}">
                  <a16:creationId xmlns:a16="http://schemas.microsoft.com/office/drawing/2014/main" id="{36C65A62-3A64-EA89-C3C5-3BE38908D541}"/>
                </a:ext>
              </a:extLst>
            </xdr:cNvPr>
            <xdr:cNvSpPr txBox="1"/>
          </xdr:nvSpPr>
          <xdr:spPr>
            <a:xfrm>
              <a:off x="13570471560" y="60853562"/>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(עצמי הון)/(הנכסים סך)</a:t>
              </a:r>
              <a:endParaRPr lang="en-US" sz="1100"/>
            </a:p>
          </xdr:txBody>
        </xdr:sp>
      </mc:Fallback>
    </mc:AlternateContent>
    <xdr:clientData/>
  </xdr:oneCellAnchor>
  <xdr:oneCellAnchor>
    <xdr:from>
      <xdr:col>3</xdr:col>
      <xdr:colOff>175379</xdr:colOff>
      <xdr:row>392</xdr:row>
      <xdr:rowOff>462038</xdr:rowOff>
    </xdr:from>
    <xdr:ext cx="1286680" cy="40395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7BDE831-5C4B-A221-B2D1-FCBEF5EF6755}"/>
                </a:ext>
              </a:extLst>
            </xdr:cNvPr>
            <xdr:cNvSpPr txBox="1"/>
          </xdr:nvSpPr>
          <xdr:spPr>
            <a:xfrm>
              <a:off x="13570586465" y="62540848"/>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he-IL" sz="1100" b="0" i="1">
                            <a:latin typeface="Cambria Math" panose="02040503050406030204" pitchFamily="18" charset="0"/>
                          </a:rPr>
                          <m:t>ההתחייבויות</m:t>
                        </m:r>
                        <m:r>
                          <a:rPr lang="he-IL" sz="1100" b="0" i="1">
                            <a:latin typeface="Cambria Math" panose="02040503050406030204" pitchFamily="18" charset="0"/>
                          </a:rPr>
                          <m:t> </m:t>
                        </m:r>
                        <m:r>
                          <a:rPr lang="he-IL" sz="1100" b="0" i="1">
                            <a:latin typeface="Cambria Math" panose="02040503050406030204" pitchFamily="18" charset="0"/>
                          </a:rPr>
                          <m:t>סך</m:t>
                        </m:r>
                      </m:num>
                      <m:den>
                        <m:r>
                          <a:rPr lang="he-IL" sz="1100" b="0" i="1">
                            <a:latin typeface="Cambria Math" panose="02040503050406030204" pitchFamily="18" charset="0"/>
                          </a:rPr>
                          <m:t>הנכסים</m:t>
                        </m:r>
                        <m:r>
                          <a:rPr lang="he-IL" sz="1100" b="0" i="1">
                            <a:latin typeface="Cambria Math" panose="02040503050406030204" pitchFamily="18" charset="0"/>
                          </a:rPr>
                          <m:t> </m:t>
                        </m:r>
                        <m:r>
                          <a:rPr lang="he-IL" sz="1100" b="0" i="1">
                            <a:latin typeface="Cambria Math" panose="02040503050406030204" pitchFamily="18" charset="0"/>
                          </a:rPr>
                          <m:t>סך</m:t>
                        </m:r>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E7BDE831-5C4B-A221-B2D1-FCBEF5EF6755}"/>
                </a:ext>
              </a:extLst>
            </xdr:cNvPr>
            <xdr:cNvSpPr txBox="1"/>
          </xdr:nvSpPr>
          <xdr:spPr>
            <a:xfrm>
              <a:off x="13570586465" y="62540848"/>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(ההתחייבויות סך)/(הנכסים סך)</a:t>
              </a:r>
              <a:endParaRPr lang="en-US" sz="1100"/>
            </a:p>
          </xdr:txBody>
        </xdr:sp>
      </mc:Fallback>
    </mc:AlternateContent>
    <xdr:clientData/>
  </xdr:oneCellAnchor>
  <xdr:oneCellAnchor>
    <xdr:from>
      <xdr:col>3</xdr:col>
      <xdr:colOff>169332</xdr:colOff>
      <xdr:row>391</xdr:row>
      <xdr:rowOff>38704</xdr:rowOff>
    </xdr:from>
    <xdr:ext cx="1286680" cy="40395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724AEF3-710A-08C6-2890-B65D9E9E4CA6}"/>
                </a:ext>
              </a:extLst>
            </xdr:cNvPr>
            <xdr:cNvSpPr txBox="1"/>
          </xdr:nvSpPr>
          <xdr:spPr>
            <a:xfrm>
              <a:off x="13570592512" y="61724418"/>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he-IL" sz="1100" b="0" i="1">
                            <a:latin typeface="Cambria Math" panose="02040503050406030204" pitchFamily="18" charset="0"/>
                          </a:rPr>
                          <m:t>ההתחייבויות</m:t>
                        </m:r>
                        <m:r>
                          <a:rPr lang="he-IL" sz="1100" b="0" i="1">
                            <a:latin typeface="Cambria Math" panose="02040503050406030204" pitchFamily="18" charset="0"/>
                          </a:rPr>
                          <m:t> </m:t>
                        </m:r>
                        <m:r>
                          <a:rPr lang="he-IL" sz="1100" b="0" i="1">
                            <a:latin typeface="Cambria Math" panose="02040503050406030204" pitchFamily="18" charset="0"/>
                          </a:rPr>
                          <m:t>סך</m:t>
                        </m:r>
                      </m:num>
                      <m:den>
                        <m:r>
                          <a:rPr lang="he-IL" sz="1100" b="0" i="1">
                            <a:latin typeface="Cambria Math" panose="02040503050406030204" pitchFamily="18" charset="0"/>
                          </a:rPr>
                          <m:t>העצמי</m:t>
                        </m:r>
                        <m:r>
                          <a:rPr lang="he-IL" sz="1100" b="0" i="1">
                            <a:latin typeface="Cambria Math" panose="02040503050406030204" pitchFamily="18" charset="0"/>
                          </a:rPr>
                          <m:t> </m:t>
                        </m:r>
                        <m:r>
                          <a:rPr lang="he-IL" sz="1100" b="0" i="1">
                            <a:latin typeface="Cambria Math" panose="02040503050406030204" pitchFamily="18" charset="0"/>
                          </a:rPr>
                          <m:t>הון</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1724AEF3-710A-08C6-2890-B65D9E9E4CA6}"/>
                </a:ext>
              </a:extLst>
            </xdr:cNvPr>
            <xdr:cNvSpPr txBox="1"/>
          </xdr:nvSpPr>
          <xdr:spPr>
            <a:xfrm>
              <a:off x="13570592512" y="61724418"/>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(ההתחייבויות סך)/(העצמי הון)</a:t>
              </a:r>
              <a:endParaRPr lang="en-US" sz="1100"/>
            </a:p>
          </xdr:txBody>
        </xdr:sp>
      </mc:Fallback>
    </mc:AlternateContent>
    <xdr:clientData/>
  </xdr:oneCellAnchor>
  <xdr:oneCellAnchor>
    <xdr:from>
      <xdr:col>3</xdr:col>
      <xdr:colOff>157236</xdr:colOff>
      <xdr:row>393</xdr:row>
      <xdr:rowOff>165705</xdr:rowOff>
    </xdr:from>
    <xdr:ext cx="1286680" cy="4039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D52A1CF8-A2E3-BB24-4C29-F12A4E65EA44}"/>
                </a:ext>
              </a:extLst>
            </xdr:cNvPr>
            <xdr:cNvSpPr txBox="1"/>
          </xdr:nvSpPr>
          <xdr:spPr>
            <a:xfrm>
              <a:off x="13570604608" y="63871324"/>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he-IL" sz="1100" b="0" i="1">
                            <a:latin typeface="Cambria Math" panose="02040503050406030204" pitchFamily="18" charset="0"/>
                          </a:rPr>
                          <m:t>תפעולי</m:t>
                        </m:r>
                        <m:r>
                          <a:rPr lang="he-IL" sz="1100" b="0" i="1">
                            <a:latin typeface="Cambria Math" panose="02040503050406030204" pitchFamily="18" charset="0"/>
                          </a:rPr>
                          <m:t> </m:t>
                        </m:r>
                        <m:r>
                          <a:rPr lang="he-IL" sz="1100" b="0" i="1">
                            <a:latin typeface="Cambria Math" panose="02040503050406030204" pitchFamily="18" charset="0"/>
                          </a:rPr>
                          <m:t>רווח</m:t>
                        </m:r>
                      </m:num>
                      <m:den>
                        <m:r>
                          <a:rPr lang="he-IL" sz="1100" b="0" i="1">
                            <a:latin typeface="Cambria Math" panose="02040503050406030204" pitchFamily="18" charset="0"/>
                          </a:rPr>
                          <m:t>ריבית</m:t>
                        </m:r>
                        <m:r>
                          <a:rPr lang="he-IL" sz="1100" b="0" i="1">
                            <a:latin typeface="Cambria Math" panose="02040503050406030204" pitchFamily="18" charset="0"/>
                          </a:rPr>
                          <m:t> </m:t>
                        </m:r>
                        <m:r>
                          <a:rPr lang="he-IL" sz="1100" b="0" i="1">
                            <a:latin typeface="Cambria Math" panose="02040503050406030204" pitchFamily="18" charset="0"/>
                          </a:rPr>
                          <m:t>הוצאות</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D52A1CF8-A2E3-BB24-4C29-F12A4E65EA44}"/>
                </a:ext>
              </a:extLst>
            </xdr:cNvPr>
            <xdr:cNvSpPr txBox="1"/>
          </xdr:nvSpPr>
          <xdr:spPr>
            <a:xfrm>
              <a:off x="13570604608" y="63871324"/>
              <a:ext cx="1286680" cy="40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(תפעולי רווח)/(ריבית הוצאות)</a:t>
              </a:r>
              <a:endParaRPr lang="en-US" sz="11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BF55-0F88-CD4C-B572-2142CC418B48}">
  <dimension ref="A1:J202"/>
  <sheetViews>
    <sheetView rightToLeft="1" topLeftCell="A120" zoomScale="188" workbookViewId="0">
      <selection activeCell="F105" sqref="F105"/>
    </sheetView>
  </sheetViews>
  <sheetFormatPr baseColWidth="10" defaultRowHeight="16" x14ac:dyDescent="0.2"/>
  <cols>
    <col min="1" max="16384" width="10.83203125" style="1"/>
  </cols>
  <sheetData>
    <row r="1" spans="1:8" x14ac:dyDescent="0.2">
      <c r="A1" s="3" t="s">
        <v>121</v>
      </c>
      <c r="B1" s="3"/>
      <c r="C1" s="3"/>
      <c r="D1" s="3"/>
      <c r="E1" s="3"/>
      <c r="F1" s="3"/>
      <c r="G1" s="3"/>
      <c r="H1" s="3"/>
    </row>
    <row r="3" spans="1:8" x14ac:dyDescent="0.2">
      <c r="A3" s="11" t="s">
        <v>122</v>
      </c>
      <c r="B3" s="12"/>
      <c r="C3" s="12"/>
      <c r="D3" s="12"/>
      <c r="E3" s="12"/>
      <c r="F3" s="12"/>
      <c r="G3" s="12"/>
      <c r="H3" s="12"/>
    </row>
    <row r="4" spans="1:8" x14ac:dyDescent="0.2">
      <c r="A4" s="1" t="s">
        <v>0</v>
      </c>
    </row>
    <row r="5" spans="1:8" x14ac:dyDescent="0.2">
      <c r="A5" s="1" t="s">
        <v>1</v>
      </c>
    </row>
    <row r="6" spans="1:8" x14ac:dyDescent="0.2">
      <c r="A6" s="1" t="s">
        <v>2</v>
      </c>
    </row>
    <row r="7" spans="1:8" x14ac:dyDescent="0.2">
      <c r="A7" s="1" t="s">
        <v>3</v>
      </c>
    </row>
    <row r="8" spans="1:8" x14ac:dyDescent="0.2">
      <c r="A8" s="1" t="s">
        <v>4</v>
      </c>
    </row>
    <row r="9" spans="1:8" x14ac:dyDescent="0.2">
      <c r="A9" s="1" t="s">
        <v>5</v>
      </c>
    </row>
    <row r="10" spans="1:8" x14ac:dyDescent="0.2">
      <c r="A10" s="1" t="s">
        <v>6</v>
      </c>
    </row>
    <row r="11" spans="1:8" x14ac:dyDescent="0.2">
      <c r="A11" s="1" t="s">
        <v>7</v>
      </c>
    </row>
    <row r="12" spans="1:8" x14ac:dyDescent="0.2">
      <c r="A12" s="1" t="s">
        <v>8</v>
      </c>
    </row>
    <row r="14" spans="1:8" x14ac:dyDescent="0.2">
      <c r="A14" s="2" t="s">
        <v>9</v>
      </c>
    </row>
    <row r="15" spans="1:8" x14ac:dyDescent="0.2">
      <c r="A15" s="1" t="s">
        <v>10</v>
      </c>
    </row>
    <row r="16" spans="1:8" x14ac:dyDescent="0.2">
      <c r="A16" s="1" t="s">
        <v>11</v>
      </c>
    </row>
    <row r="17" spans="1:4" x14ac:dyDescent="0.2">
      <c r="A17" s="1" t="s">
        <v>12</v>
      </c>
    </row>
    <row r="19" spans="1:4" x14ac:dyDescent="0.2">
      <c r="A19" s="2" t="s">
        <v>13</v>
      </c>
    </row>
    <row r="20" spans="1:4" x14ac:dyDescent="0.2">
      <c r="A20" s="1" t="s">
        <v>14</v>
      </c>
    </row>
    <row r="21" spans="1:4" x14ac:dyDescent="0.2">
      <c r="A21" s="1" t="s">
        <v>15</v>
      </c>
    </row>
    <row r="22" spans="1:4" x14ac:dyDescent="0.2">
      <c r="A22" s="1" t="s">
        <v>16</v>
      </c>
    </row>
    <row r="23" spans="1:4" x14ac:dyDescent="0.2">
      <c r="A23" s="1" t="s">
        <v>17</v>
      </c>
      <c r="D23" s="1" t="s">
        <v>19</v>
      </c>
    </row>
    <row r="24" spans="1:4" x14ac:dyDescent="0.2">
      <c r="A24" s="1" t="s">
        <v>18</v>
      </c>
      <c r="D24" s="1" t="s">
        <v>20</v>
      </c>
    </row>
    <row r="26" spans="1:4" x14ac:dyDescent="0.2">
      <c r="A26" s="2" t="s">
        <v>21</v>
      </c>
    </row>
    <row r="28" spans="1:4" x14ac:dyDescent="0.2">
      <c r="A28" s="1" t="s">
        <v>22</v>
      </c>
    </row>
    <row r="29" spans="1:4" x14ac:dyDescent="0.2">
      <c r="A29" s="1" t="s">
        <v>23</v>
      </c>
    </row>
    <row r="30" spans="1:4" x14ac:dyDescent="0.2">
      <c r="A30" s="1" t="s">
        <v>24</v>
      </c>
    </row>
    <row r="31" spans="1:4" x14ac:dyDescent="0.2">
      <c r="A31" s="1" t="s">
        <v>25</v>
      </c>
    </row>
    <row r="33" spans="2:8" x14ac:dyDescent="0.2">
      <c r="B33" s="45" t="s">
        <v>26</v>
      </c>
      <c r="C33" s="45"/>
      <c r="D33" s="45"/>
      <c r="E33" s="45"/>
      <c r="F33" s="45"/>
      <c r="G33" s="45"/>
      <c r="H33" s="45"/>
    </row>
    <row r="35" spans="2:8" x14ac:dyDescent="0.2">
      <c r="B35" s="6" t="s">
        <v>27</v>
      </c>
      <c r="C35" s="6"/>
      <c r="D35" s="6" t="s">
        <v>34</v>
      </c>
      <c r="F35" s="6" t="s">
        <v>28</v>
      </c>
      <c r="G35" s="6"/>
      <c r="H35" s="6" t="s">
        <v>34</v>
      </c>
    </row>
    <row r="37" spans="2:8" x14ac:dyDescent="0.2">
      <c r="B37" s="6" t="s">
        <v>29</v>
      </c>
      <c r="C37" s="5"/>
      <c r="F37" s="6" t="s">
        <v>43</v>
      </c>
      <c r="G37" s="6"/>
    </row>
    <row r="38" spans="2:8" x14ac:dyDescent="0.2">
      <c r="B38" s="1" t="s">
        <v>30</v>
      </c>
      <c r="D38" s="4">
        <v>100</v>
      </c>
      <c r="F38" s="1" t="s">
        <v>44</v>
      </c>
      <c r="H38" s="4">
        <v>80</v>
      </c>
    </row>
    <row r="39" spans="2:8" x14ac:dyDescent="0.2">
      <c r="B39" s="1" t="s">
        <v>31</v>
      </c>
      <c r="D39" s="4">
        <v>300</v>
      </c>
      <c r="F39" s="1" t="s">
        <v>45</v>
      </c>
      <c r="H39" s="4">
        <v>200</v>
      </c>
    </row>
    <row r="40" spans="2:8" x14ac:dyDescent="0.2">
      <c r="B40" s="1" t="s">
        <v>32</v>
      </c>
      <c r="D40" s="4">
        <v>140</v>
      </c>
      <c r="F40" s="1" t="s">
        <v>56</v>
      </c>
      <c r="H40" s="7">
        <f>SUM(H36:H39)</f>
        <v>280</v>
      </c>
    </row>
    <row r="41" spans="2:8" x14ac:dyDescent="0.2">
      <c r="B41" s="1" t="s">
        <v>33</v>
      </c>
      <c r="D41" s="4">
        <v>50</v>
      </c>
    </row>
    <row r="42" spans="2:8" x14ac:dyDescent="0.2">
      <c r="B42" s="1" t="s">
        <v>35</v>
      </c>
      <c r="D42" s="7">
        <f>SUM(D38:D41)</f>
        <v>590</v>
      </c>
      <c r="F42" s="6" t="s">
        <v>47</v>
      </c>
      <c r="G42" s="6"/>
    </row>
    <row r="43" spans="2:8" x14ac:dyDescent="0.2">
      <c r="F43" s="1" t="s">
        <v>48</v>
      </c>
      <c r="H43" s="4">
        <v>90</v>
      </c>
    </row>
    <row r="44" spans="2:8" x14ac:dyDescent="0.2">
      <c r="B44" s="6" t="s">
        <v>36</v>
      </c>
      <c r="C44" s="6"/>
      <c r="F44" s="1" t="s">
        <v>49</v>
      </c>
      <c r="H44" s="4">
        <v>100</v>
      </c>
    </row>
    <row r="45" spans="2:8" x14ac:dyDescent="0.2">
      <c r="B45" s="1" t="s">
        <v>37</v>
      </c>
      <c r="D45" s="4">
        <v>320</v>
      </c>
      <c r="F45" s="1" t="s">
        <v>50</v>
      </c>
      <c r="H45" s="4">
        <v>240</v>
      </c>
    </row>
    <row r="46" spans="2:8" x14ac:dyDescent="0.2">
      <c r="B46" s="1" t="s">
        <v>38</v>
      </c>
      <c r="D46" s="4">
        <v>100</v>
      </c>
      <c r="F46" s="1" t="s">
        <v>46</v>
      </c>
      <c r="H46" s="7">
        <f>SUM(H43:H45)</f>
        <v>430</v>
      </c>
    </row>
    <row r="47" spans="2:8" x14ac:dyDescent="0.2">
      <c r="B47" s="1" t="s">
        <v>39</v>
      </c>
      <c r="D47" s="4">
        <v>50</v>
      </c>
    </row>
    <row r="48" spans="2:8" x14ac:dyDescent="0.2">
      <c r="B48" s="1" t="s">
        <v>40</v>
      </c>
      <c r="D48" s="4">
        <v>80</v>
      </c>
      <c r="F48" s="6" t="s">
        <v>51</v>
      </c>
      <c r="G48" s="6"/>
      <c r="H48" s="4"/>
    </row>
    <row r="49" spans="1:10" x14ac:dyDescent="0.2">
      <c r="B49" s="1" t="s">
        <v>41</v>
      </c>
      <c r="D49" s="7">
        <f>SUM(D45:D48)</f>
        <v>550</v>
      </c>
      <c r="F49" s="1" t="s">
        <v>52</v>
      </c>
      <c r="H49" s="4">
        <v>120</v>
      </c>
    </row>
    <row r="50" spans="1:10" x14ac:dyDescent="0.2">
      <c r="F50" s="1" t="s">
        <v>53</v>
      </c>
      <c r="H50" s="4">
        <f>H51-H49</f>
        <v>310</v>
      </c>
      <c r="J50" s="1" t="s">
        <v>58</v>
      </c>
    </row>
    <row r="51" spans="1:10" x14ac:dyDescent="0.2">
      <c r="F51" s="1" t="s">
        <v>54</v>
      </c>
      <c r="H51" s="7">
        <f>H53-H40-H46</f>
        <v>430</v>
      </c>
      <c r="J51" s="1" t="s">
        <v>57</v>
      </c>
    </row>
    <row r="52" spans="1:10" x14ac:dyDescent="0.2">
      <c r="H52" s="4"/>
    </row>
    <row r="53" spans="1:10" x14ac:dyDescent="0.2">
      <c r="B53" s="2" t="s">
        <v>42</v>
      </c>
      <c r="D53" s="7">
        <f>D42+D49</f>
        <v>1140</v>
      </c>
      <c r="F53" s="2" t="s">
        <v>55</v>
      </c>
      <c r="H53" s="7">
        <f>D53</f>
        <v>1140</v>
      </c>
    </row>
    <row r="55" spans="1:10" x14ac:dyDescent="0.2">
      <c r="A55" s="11" t="s">
        <v>123</v>
      </c>
      <c r="B55" s="11"/>
      <c r="C55" s="11"/>
      <c r="D55" s="11"/>
      <c r="E55" s="11"/>
      <c r="F55" s="11"/>
      <c r="G55" s="11"/>
      <c r="H55" s="11"/>
    </row>
    <row r="56" spans="1:10" x14ac:dyDescent="0.2">
      <c r="A56" s="2" t="s">
        <v>59</v>
      </c>
      <c r="B56" s="2"/>
      <c r="C56" s="2"/>
      <c r="D56" s="2"/>
      <c r="E56" s="2"/>
      <c r="F56" s="2"/>
      <c r="G56" s="2"/>
      <c r="H56" s="2"/>
    </row>
    <row r="57" spans="1:10" x14ac:dyDescent="0.2">
      <c r="A57" s="1" t="s">
        <v>60</v>
      </c>
    </row>
    <row r="58" spans="1:10" x14ac:dyDescent="0.2">
      <c r="A58" s="1" t="s">
        <v>61</v>
      </c>
    </row>
    <row r="59" spans="1:10" x14ac:dyDescent="0.2">
      <c r="A59" s="1" t="s">
        <v>62</v>
      </c>
    </row>
    <row r="60" spans="1:10" x14ac:dyDescent="0.2">
      <c r="A60" s="1" t="s">
        <v>63</v>
      </c>
    </row>
    <row r="61" spans="1:10" x14ac:dyDescent="0.2">
      <c r="A61" s="1" t="s">
        <v>64</v>
      </c>
    </row>
    <row r="62" spans="1:10" x14ac:dyDescent="0.2">
      <c r="A62" s="1" t="s">
        <v>65</v>
      </c>
    </row>
    <row r="63" spans="1:10" x14ac:dyDescent="0.2">
      <c r="A63" s="1" t="s">
        <v>66</v>
      </c>
    </row>
    <row r="64" spans="1:10" x14ac:dyDescent="0.2">
      <c r="A64" s="1" t="s">
        <v>67</v>
      </c>
    </row>
    <row r="65" spans="1:6" x14ac:dyDescent="0.2">
      <c r="A65" s="1" t="s">
        <v>68</v>
      </c>
    </row>
    <row r="66" spans="1:6" x14ac:dyDescent="0.2">
      <c r="A66" s="1" t="s">
        <v>69</v>
      </c>
    </row>
    <row r="67" spans="1:6" x14ac:dyDescent="0.2">
      <c r="A67" s="1" t="s">
        <v>70</v>
      </c>
    </row>
    <row r="69" spans="1:6" x14ac:dyDescent="0.2">
      <c r="A69" s="1" t="s">
        <v>71</v>
      </c>
    </row>
    <row r="71" spans="1:6" x14ac:dyDescent="0.2">
      <c r="A71" s="2" t="s">
        <v>72</v>
      </c>
    </row>
    <row r="72" spans="1:6" x14ac:dyDescent="0.2">
      <c r="A72" s="2"/>
    </row>
    <row r="73" spans="1:6" x14ac:dyDescent="0.2">
      <c r="D73" s="8" t="s">
        <v>34</v>
      </c>
    </row>
    <row r="74" spans="1:6" x14ac:dyDescent="0.2">
      <c r="B74" s="1" t="s">
        <v>73</v>
      </c>
      <c r="D74" s="9">
        <v>500</v>
      </c>
      <c r="F74" s="1" t="s">
        <v>74</v>
      </c>
    </row>
    <row r="75" spans="1:6" x14ac:dyDescent="0.2">
      <c r="B75" s="1" t="s">
        <v>81</v>
      </c>
      <c r="D75" s="9">
        <v>-200</v>
      </c>
      <c r="F75" s="1" t="s">
        <v>82</v>
      </c>
    </row>
    <row r="76" spans="1:6" x14ac:dyDescent="0.2">
      <c r="B76" s="1" t="s">
        <v>86</v>
      </c>
      <c r="D76" s="10">
        <f>D74+D75</f>
        <v>300</v>
      </c>
      <c r="F76" s="1" t="s">
        <v>87</v>
      </c>
    </row>
    <row r="77" spans="1:6" x14ac:dyDescent="0.2">
      <c r="B77" s="1" t="s">
        <v>92</v>
      </c>
      <c r="D77" s="9">
        <v>-50</v>
      </c>
      <c r="F77" s="1" t="s">
        <v>93</v>
      </c>
    </row>
    <row r="78" spans="1:6" x14ac:dyDescent="0.2">
      <c r="B78" s="1" t="s">
        <v>94</v>
      </c>
      <c r="D78" s="9">
        <v>-80</v>
      </c>
      <c r="F78" s="1" t="s">
        <v>95</v>
      </c>
    </row>
    <row r="79" spans="1:6" x14ac:dyDescent="0.2">
      <c r="B79" s="1" t="s">
        <v>101</v>
      </c>
      <c r="D79" s="9">
        <v>-20</v>
      </c>
      <c r="F79" s="1" t="s">
        <v>103</v>
      </c>
    </row>
    <row r="80" spans="1:6" x14ac:dyDescent="0.2">
      <c r="B80" s="1" t="s">
        <v>102</v>
      </c>
      <c r="D80" s="9">
        <v>30</v>
      </c>
      <c r="F80" s="1" t="s">
        <v>104</v>
      </c>
    </row>
    <row r="81" spans="1:6" x14ac:dyDescent="0.2">
      <c r="B81" s="1" t="s">
        <v>105</v>
      </c>
      <c r="D81" s="10">
        <f>SUM(D76:D80)</f>
        <v>180</v>
      </c>
      <c r="F81" s="1" t="s">
        <v>106</v>
      </c>
    </row>
    <row r="82" spans="1:6" x14ac:dyDescent="0.2">
      <c r="B82" s="1" t="s">
        <v>112</v>
      </c>
      <c r="D82" s="9">
        <v>-30</v>
      </c>
      <c r="F82" s="1" t="s">
        <v>114</v>
      </c>
    </row>
    <row r="83" spans="1:6" x14ac:dyDescent="0.2">
      <c r="B83" s="1" t="s">
        <v>113</v>
      </c>
      <c r="D83" s="9">
        <v>20</v>
      </c>
      <c r="F83" s="1" t="s">
        <v>115</v>
      </c>
    </row>
    <row r="84" spans="1:6" x14ac:dyDescent="0.2">
      <c r="B84" s="1" t="s">
        <v>116</v>
      </c>
      <c r="D84" s="10">
        <f>D81+D82+D83</f>
        <v>170</v>
      </c>
      <c r="F84" s="1" t="s">
        <v>117</v>
      </c>
    </row>
    <row r="85" spans="1:6" x14ac:dyDescent="0.2">
      <c r="B85" s="1" t="s">
        <v>118</v>
      </c>
      <c r="D85" s="9">
        <v>-20</v>
      </c>
    </row>
    <row r="86" spans="1:6" x14ac:dyDescent="0.2">
      <c r="B86" s="1" t="s">
        <v>119</v>
      </c>
      <c r="D86" s="10">
        <f>D84+D85</f>
        <v>150</v>
      </c>
      <c r="F86" s="1" t="s">
        <v>120</v>
      </c>
    </row>
    <row r="88" spans="1:6" x14ac:dyDescent="0.2">
      <c r="A88" s="1" t="s">
        <v>75</v>
      </c>
    </row>
    <row r="89" spans="1:6" x14ac:dyDescent="0.2">
      <c r="A89" s="1" t="s">
        <v>76</v>
      </c>
    </row>
    <row r="90" spans="1:6" x14ac:dyDescent="0.2">
      <c r="A90" s="1" t="s">
        <v>77</v>
      </c>
    </row>
    <row r="91" spans="1:6" x14ac:dyDescent="0.2">
      <c r="A91" s="1" t="s">
        <v>78</v>
      </c>
    </row>
    <row r="92" spans="1:6" x14ac:dyDescent="0.2">
      <c r="A92" s="1" t="s">
        <v>79</v>
      </c>
    </row>
    <row r="93" spans="1:6" x14ac:dyDescent="0.2">
      <c r="A93" s="1" t="s">
        <v>80</v>
      </c>
    </row>
    <row r="95" spans="1:6" x14ac:dyDescent="0.2">
      <c r="A95" s="1" t="s">
        <v>83</v>
      </c>
    </row>
    <row r="96" spans="1:6" x14ac:dyDescent="0.2">
      <c r="A96" s="1" t="s">
        <v>84</v>
      </c>
    </row>
    <row r="97" spans="1:1" x14ac:dyDescent="0.2">
      <c r="A97" s="1" t="s">
        <v>85</v>
      </c>
    </row>
    <row r="99" spans="1:1" x14ac:dyDescent="0.2">
      <c r="A99" s="1" t="s">
        <v>88</v>
      </c>
    </row>
    <row r="100" spans="1:1" x14ac:dyDescent="0.2">
      <c r="A100" s="1" t="s">
        <v>89</v>
      </c>
    </row>
    <row r="101" spans="1:1" x14ac:dyDescent="0.2">
      <c r="A101" s="1" t="s">
        <v>90</v>
      </c>
    </row>
    <row r="102" spans="1:1" x14ac:dyDescent="0.2">
      <c r="A102" s="1" t="s">
        <v>91</v>
      </c>
    </row>
    <row r="104" spans="1:1" x14ac:dyDescent="0.2">
      <c r="A104" s="1" t="s">
        <v>96</v>
      </c>
    </row>
    <row r="105" spans="1:1" x14ac:dyDescent="0.2">
      <c r="A105" s="1" t="s">
        <v>97</v>
      </c>
    </row>
    <row r="106" spans="1:1" x14ac:dyDescent="0.2">
      <c r="A106" s="1" t="s">
        <v>98</v>
      </c>
    </row>
    <row r="108" spans="1:1" x14ac:dyDescent="0.2">
      <c r="A108" s="1" t="s">
        <v>99</v>
      </c>
    </row>
    <row r="109" spans="1:1" x14ac:dyDescent="0.2">
      <c r="A109" s="1" t="s">
        <v>100</v>
      </c>
    </row>
    <row r="111" spans="1:1" x14ac:dyDescent="0.2">
      <c r="A111" s="1" t="s">
        <v>107</v>
      </c>
    </row>
    <row r="112" spans="1:1" x14ac:dyDescent="0.2">
      <c r="A112" s="1" t="s">
        <v>108</v>
      </c>
    </row>
    <row r="113" spans="1:8" x14ac:dyDescent="0.2">
      <c r="A113" s="1" t="s">
        <v>109</v>
      </c>
    </row>
    <row r="114" spans="1:8" x14ac:dyDescent="0.2">
      <c r="A114" s="1" t="s">
        <v>110</v>
      </c>
    </row>
    <row r="115" spans="1:8" x14ac:dyDescent="0.2">
      <c r="A115" s="1" t="s">
        <v>111</v>
      </c>
    </row>
    <row r="117" spans="1:8" x14ac:dyDescent="0.2">
      <c r="A117" s="11" t="s">
        <v>124</v>
      </c>
      <c r="B117" s="11"/>
      <c r="C117" s="11"/>
      <c r="D117" s="11"/>
      <c r="E117" s="11"/>
      <c r="F117" s="11"/>
      <c r="G117" s="11"/>
      <c r="H117" s="11"/>
    </row>
    <row r="119" spans="1:8" x14ac:dyDescent="0.2">
      <c r="A119" s="2" t="s">
        <v>125</v>
      </c>
      <c r="B119" s="2"/>
      <c r="C119" s="2"/>
      <c r="D119" s="2"/>
      <c r="E119" s="2"/>
      <c r="F119" s="2"/>
      <c r="G119" s="2"/>
      <c r="H119" s="2"/>
    </row>
    <row r="120" spans="1:8" x14ac:dyDescent="0.2">
      <c r="A120" s="1" t="s">
        <v>131</v>
      </c>
    </row>
    <row r="121" spans="1:8" x14ac:dyDescent="0.2">
      <c r="A121" s="1" t="s">
        <v>126</v>
      </c>
    </row>
    <row r="122" spans="1:8" x14ac:dyDescent="0.2">
      <c r="A122" s="1" t="s">
        <v>127</v>
      </c>
    </row>
    <row r="123" spans="1:8" x14ac:dyDescent="0.2">
      <c r="A123" s="1" t="s">
        <v>128</v>
      </c>
    </row>
    <row r="124" spans="1:8" x14ac:dyDescent="0.2">
      <c r="A124" s="1" t="s">
        <v>129</v>
      </c>
    </row>
    <row r="125" spans="1:8" x14ac:dyDescent="0.2">
      <c r="A125" s="1" t="s">
        <v>130</v>
      </c>
    </row>
    <row r="127" spans="1:8" x14ac:dyDescent="0.2">
      <c r="A127" s="2" t="s">
        <v>132</v>
      </c>
    </row>
    <row r="128" spans="1:8" x14ac:dyDescent="0.2">
      <c r="A128" s="1" t="s">
        <v>133</v>
      </c>
    </row>
    <row r="129" spans="1:1" x14ac:dyDescent="0.2">
      <c r="A129" s="1" t="s">
        <v>135</v>
      </c>
    </row>
    <row r="130" spans="1:1" x14ac:dyDescent="0.2">
      <c r="A130" s="1" t="s">
        <v>136</v>
      </c>
    </row>
    <row r="131" spans="1:1" x14ac:dyDescent="0.2">
      <c r="A131" s="1" t="s">
        <v>137</v>
      </c>
    </row>
    <row r="132" spans="1:1" x14ac:dyDescent="0.2">
      <c r="A132" s="1" t="s">
        <v>138</v>
      </c>
    </row>
    <row r="133" spans="1:1" x14ac:dyDescent="0.2">
      <c r="A133" s="1" t="s">
        <v>134</v>
      </c>
    </row>
    <row r="135" spans="1:1" x14ac:dyDescent="0.2">
      <c r="A135" s="2" t="s">
        <v>139</v>
      </c>
    </row>
    <row r="136" spans="1:1" x14ac:dyDescent="0.2">
      <c r="A136" s="1" t="s">
        <v>140</v>
      </c>
    </row>
    <row r="137" spans="1:1" x14ac:dyDescent="0.2">
      <c r="A137" s="1" t="s">
        <v>141</v>
      </c>
    </row>
    <row r="138" spans="1:1" x14ac:dyDescent="0.2">
      <c r="A138" s="1" t="s">
        <v>142</v>
      </c>
    </row>
    <row r="139" spans="1:1" x14ac:dyDescent="0.2">
      <c r="A139" s="1" t="s">
        <v>143</v>
      </c>
    </row>
    <row r="140" spans="1:1" x14ac:dyDescent="0.2">
      <c r="A140" s="1" t="s">
        <v>144</v>
      </c>
    </row>
    <row r="141" spans="1:1" x14ac:dyDescent="0.2">
      <c r="A141" s="1" t="s">
        <v>145</v>
      </c>
    </row>
    <row r="143" spans="1:1" x14ac:dyDescent="0.2">
      <c r="A143" s="2" t="s">
        <v>146</v>
      </c>
    </row>
    <row r="144" spans="1:1" x14ac:dyDescent="0.2">
      <c r="A144" s="1" t="s">
        <v>147</v>
      </c>
    </row>
    <row r="145" spans="1:1" x14ac:dyDescent="0.2">
      <c r="A145" s="1" t="s">
        <v>150</v>
      </c>
    </row>
    <row r="146" spans="1:1" x14ac:dyDescent="0.2">
      <c r="A146" s="1" t="s">
        <v>151</v>
      </c>
    </row>
    <row r="147" spans="1:1" x14ac:dyDescent="0.2">
      <c r="A147" s="1" t="s">
        <v>152</v>
      </c>
    </row>
    <row r="148" spans="1:1" x14ac:dyDescent="0.2">
      <c r="A148" s="1" t="s">
        <v>148</v>
      </c>
    </row>
    <row r="149" spans="1:1" x14ac:dyDescent="0.2">
      <c r="A149" s="1" t="s">
        <v>149</v>
      </c>
    </row>
    <row r="151" spans="1:1" x14ac:dyDescent="0.2">
      <c r="A151" s="2" t="s">
        <v>153</v>
      </c>
    </row>
    <row r="152" spans="1:1" x14ac:dyDescent="0.2">
      <c r="A152" s="1" t="s">
        <v>154</v>
      </c>
    </row>
    <row r="153" spans="1:1" x14ac:dyDescent="0.2">
      <c r="A153" s="1" t="s">
        <v>155</v>
      </c>
    </row>
    <row r="154" spans="1:1" x14ac:dyDescent="0.2">
      <c r="A154" s="1" t="s">
        <v>156</v>
      </c>
    </row>
    <row r="155" spans="1:1" x14ac:dyDescent="0.2">
      <c r="A155" s="1" t="s">
        <v>157</v>
      </c>
    </row>
    <row r="156" spans="1:1" x14ac:dyDescent="0.2">
      <c r="A156" s="1" t="s">
        <v>158</v>
      </c>
    </row>
    <row r="157" spans="1:1" x14ac:dyDescent="0.2">
      <c r="A157" s="1" t="s">
        <v>159</v>
      </c>
    </row>
    <row r="159" spans="1:1" x14ac:dyDescent="0.2">
      <c r="A159" s="2" t="s">
        <v>160</v>
      </c>
    </row>
    <row r="160" spans="1:1" x14ac:dyDescent="0.2">
      <c r="A160" s="1" t="s">
        <v>161</v>
      </c>
    </row>
    <row r="161" spans="1:1" x14ac:dyDescent="0.2">
      <c r="A161" s="1" t="s">
        <v>162</v>
      </c>
    </row>
    <row r="162" spans="1:1" x14ac:dyDescent="0.2">
      <c r="A162" s="1" t="s">
        <v>163</v>
      </c>
    </row>
    <row r="163" spans="1:1" x14ac:dyDescent="0.2">
      <c r="A163" s="1" t="s">
        <v>164</v>
      </c>
    </row>
    <row r="164" spans="1:1" x14ac:dyDescent="0.2">
      <c r="A164" s="1" t="s">
        <v>165</v>
      </c>
    </row>
    <row r="165" spans="1:1" x14ac:dyDescent="0.2">
      <c r="A165" s="1" t="s">
        <v>166</v>
      </c>
    </row>
    <row r="167" spans="1:1" x14ac:dyDescent="0.2">
      <c r="A167" s="2" t="s">
        <v>167</v>
      </c>
    </row>
    <row r="168" spans="1:1" x14ac:dyDescent="0.2">
      <c r="A168" s="1" t="s">
        <v>168</v>
      </c>
    </row>
    <row r="169" spans="1:1" x14ac:dyDescent="0.2">
      <c r="A169" s="1" t="s">
        <v>169</v>
      </c>
    </row>
    <row r="170" spans="1:1" x14ac:dyDescent="0.2">
      <c r="A170" s="1" t="s">
        <v>170</v>
      </c>
    </row>
    <row r="171" spans="1:1" x14ac:dyDescent="0.2">
      <c r="A171" s="1" t="s">
        <v>171</v>
      </c>
    </row>
    <row r="172" spans="1:1" x14ac:dyDescent="0.2">
      <c r="A172" s="1" t="s">
        <v>172</v>
      </c>
    </row>
    <row r="173" spans="1:1" x14ac:dyDescent="0.2">
      <c r="A173" s="1" t="s">
        <v>173</v>
      </c>
    </row>
    <row r="175" spans="1:1" x14ac:dyDescent="0.2">
      <c r="A175" s="2" t="s">
        <v>174</v>
      </c>
    </row>
    <row r="176" spans="1:1" x14ac:dyDescent="0.2">
      <c r="A176" s="1" t="s">
        <v>175</v>
      </c>
    </row>
    <row r="177" spans="1:1" x14ac:dyDescent="0.2">
      <c r="A177" s="1" t="s">
        <v>176</v>
      </c>
    </row>
    <row r="178" spans="1:1" x14ac:dyDescent="0.2">
      <c r="A178" s="1" t="s">
        <v>177</v>
      </c>
    </row>
    <row r="179" spans="1:1" x14ac:dyDescent="0.2">
      <c r="A179" s="1" t="s">
        <v>178</v>
      </c>
    </row>
    <row r="181" spans="1:1" x14ac:dyDescent="0.2">
      <c r="A181" s="1" t="s">
        <v>179</v>
      </c>
    </row>
    <row r="182" spans="1:1" x14ac:dyDescent="0.2">
      <c r="A182" s="1" t="s">
        <v>180</v>
      </c>
    </row>
    <row r="183" spans="1:1" x14ac:dyDescent="0.2">
      <c r="A183" s="1" t="s">
        <v>181</v>
      </c>
    </row>
    <row r="184" spans="1:1" x14ac:dyDescent="0.2">
      <c r="A184" s="1" t="s">
        <v>182</v>
      </c>
    </row>
    <row r="185" spans="1:1" x14ac:dyDescent="0.2">
      <c r="A185" s="1" t="s">
        <v>183</v>
      </c>
    </row>
    <row r="186" spans="1:1" x14ac:dyDescent="0.2">
      <c r="A186" s="1" t="s">
        <v>184</v>
      </c>
    </row>
    <row r="188" spans="1:1" x14ac:dyDescent="0.2">
      <c r="A188" s="2" t="s">
        <v>185</v>
      </c>
    </row>
    <row r="189" spans="1:1" x14ac:dyDescent="0.2">
      <c r="A189" s="1" t="s">
        <v>187</v>
      </c>
    </row>
    <row r="190" spans="1:1" x14ac:dyDescent="0.2">
      <c r="A190" s="1" t="s">
        <v>188</v>
      </c>
    </row>
    <row r="191" spans="1:1" x14ac:dyDescent="0.2">
      <c r="A191" s="1" t="s">
        <v>191</v>
      </c>
    </row>
    <row r="192" spans="1:1" x14ac:dyDescent="0.2">
      <c r="A192" s="1" t="s">
        <v>189</v>
      </c>
    </row>
    <row r="193" spans="1:1" x14ac:dyDescent="0.2">
      <c r="A193" s="1" t="s">
        <v>190</v>
      </c>
    </row>
    <row r="194" spans="1:1" x14ac:dyDescent="0.2">
      <c r="A194" s="1" t="s">
        <v>130</v>
      </c>
    </row>
    <row r="196" spans="1:1" x14ac:dyDescent="0.2">
      <c r="A196" s="2" t="s">
        <v>186</v>
      </c>
    </row>
    <row r="197" spans="1:1" x14ac:dyDescent="0.2">
      <c r="A197" s="1" t="s">
        <v>192</v>
      </c>
    </row>
    <row r="198" spans="1:1" x14ac:dyDescent="0.2">
      <c r="A198" s="1" t="s">
        <v>196</v>
      </c>
    </row>
    <row r="199" spans="1:1" x14ac:dyDescent="0.2">
      <c r="A199" s="1" t="s">
        <v>195</v>
      </c>
    </row>
    <row r="200" spans="1:1" x14ac:dyDescent="0.2">
      <c r="A200" s="1" t="s">
        <v>193</v>
      </c>
    </row>
    <row r="201" spans="1:1" x14ac:dyDescent="0.2">
      <c r="A201" s="1" t="s">
        <v>194</v>
      </c>
    </row>
    <row r="202" spans="1:1" x14ac:dyDescent="0.2">
      <c r="A202" s="1" t="s">
        <v>130</v>
      </c>
    </row>
  </sheetData>
  <mergeCells count="1">
    <mergeCell ref="B33:H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F173-1493-A84A-B030-A0D7C9A9FF14}">
  <dimension ref="A1:L239"/>
  <sheetViews>
    <sheetView rightToLeft="1" topLeftCell="A83" zoomScale="190" zoomScaleNormal="190" workbookViewId="0">
      <selection sqref="A1:XFD1"/>
    </sheetView>
  </sheetViews>
  <sheetFormatPr baseColWidth="10" defaultRowHeight="16" x14ac:dyDescent="0.2"/>
  <cols>
    <col min="1" max="1" width="16.83203125" style="1" bestFit="1" customWidth="1"/>
    <col min="2" max="16384" width="10.83203125" style="1"/>
  </cols>
  <sheetData>
    <row r="1" spans="1:11" x14ac:dyDescent="0.2">
      <c r="A1" s="46" t="s">
        <v>213</v>
      </c>
      <c r="B1" s="46"/>
      <c r="C1" s="46"/>
      <c r="D1" s="46"/>
      <c r="E1" s="46"/>
      <c r="F1" s="46"/>
      <c r="G1" s="46"/>
      <c r="H1" s="46"/>
      <c r="I1" s="46"/>
      <c r="J1" s="46"/>
      <c r="K1" s="46"/>
    </row>
    <row r="3" spans="1:11" x14ac:dyDescent="0.2">
      <c r="A3" s="2" t="s">
        <v>212</v>
      </c>
      <c r="B3" s="2"/>
      <c r="C3" s="2"/>
      <c r="D3" s="2"/>
      <c r="E3" s="2"/>
      <c r="F3" s="2"/>
      <c r="G3" s="2"/>
      <c r="H3" s="2"/>
      <c r="I3" s="2"/>
      <c r="J3" s="2"/>
      <c r="K3" s="2"/>
    </row>
    <row r="4" spans="1:11" x14ac:dyDescent="0.2">
      <c r="A4" s="1" t="s">
        <v>217</v>
      </c>
    </row>
    <row r="5" spans="1:11" x14ac:dyDescent="0.2">
      <c r="A5" s="1" t="s">
        <v>214</v>
      </c>
    </row>
    <row r="6" spans="1:11" x14ac:dyDescent="0.2">
      <c r="A6" s="1" t="s">
        <v>215</v>
      </c>
    </row>
    <row r="7" spans="1:11" x14ac:dyDescent="0.2">
      <c r="A7" s="1" t="s">
        <v>216</v>
      </c>
    </row>
    <row r="9" spans="1:11" x14ac:dyDescent="0.2">
      <c r="A9" s="1" t="s">
        <v>218</v>
      </c>
    </row>
    <row r="11" spans="1:11" x14ac:dyDescent="0.2">
      <c r="B11" s="13" t="s">
        <v>197</v>
      </c>
      <c r="C11" s="13" t="s">
        <v>198</v>
      </c>
      <c r="D11" s="13" t="s">
        <v>199</v>
      </c>
      <c r="E11" s="13" t="s">
        <v>200</v>
      </c>
      <c r="F11" s="13" t="s">
        <v>201</v>
      </c>
      <c r="G11" s="13" t="s">
        <v>202</v>
      </c>
      <c r="H11" s="13" t="s">
        <v>203</v>
      </c>
      <c r="I11" s="13" t="s">
        <v>204</v>
      </c>
      <c r="J11" s="13" t="s">
        <v>205</v>
      </c>
      <c r="K11" s="13" t="s">
        <v>206</v>
      </c>
    </row>
    <row r="12" spans="1:11" x14ac:dyDescent="0.2">
      <c r="A12" s="14" t="s">
        <v>207</v>
      </c>
      <c r="B12" s="15">
        <v>8489180</v>
      </c>
      <c r="C12" s="15">
        <v>8647100</v>
      </c>
      <c r="D12" s="15">
        <v>9302291</v>
      </c>
      <c r="E12" s="15">
        <v>8212065</v>
      </c>
      <c r="F12" s="15">
        <v>11248485</v>
      </c>
      <c r="G12" s="15">
        <v>7809193</v>
      </c>
      <c r="H12" s="15">
        <v>11958663</v>
      </c>
      <c r="I12" s="15">
        <v>10616681</v>
      </c>
      <c r="J12" s="15">
        <v>11274982</v>
      </c>
      <c r="K12" s="15">
        <v>11699257</v>
      </c>
    </row>
    <row r="13" spans="1:11" x14ac:dyDescent="0.2">
      <c r="A13" s="14" t="s">
        <v>208</v>
      </c>
      <c r="B13" s="15">
        <v>5246556</v>
      </c>
      <c r="C13" s="15">
        <v>5314914</v>
      </c>
      <c r="D13" s="15">
        <v>5474338</v>
      </c>
      <c r="E13" s="15">
        <v>5187626</v>
      </c>
      <c r="F13" s="15">
        <v>6657643</v>
      </c>
      <c r="G13" s="15">
        <v>5004832</v>
      </c>
      <c r="H13" s="15">
        <v>7126085</v>
      </c>
      <c r="I13" s="15">
        <v>6543833</v>
      </c>
      <c r="J13" s="15">
        <v>6622859</v>
      </c>
      <c r="K13" s="15">
        <v>7216979</v>
      </c>
    </row>
    <row r="14" spans="1:11" x14ac:dyDescent="0.2">
      <c r="A14" s="14" t="s">
        <v>86</v>
      </c>
      <c r="B14" s="16">
        <v>3242624</v>
      </c>
      <c r="C14" s="16">
        <v>3332185</v>
      </c>
      <c r="D14" s="16">
        <v>3827953</v>
      </c>
      <c r="E14" s="16">
        <v>3024439</v>
      </c>
      <c r="F14" s="16">
        <v>4590842</v>
      </c>
      <c r="G14" s="16">
        <v>2804361</v>
      </c>
      <c r="H14" s="16">
        <v>4832578</v>
      </c>
      <c r="I14" s="16">
        <v>4072847</v>
      </c>
      <c r="J14" s="16">
        <v>4652123</v>
      </c>
      <c r="K14" s="16">
        <v>4482278</v>
      </c>
    </row>
    <row r="15" spans="1:11" x14ac:dyDescent="0.2">
      <c r="A15" s="14" t="s">
        <v>92</v>
      </c>
      <c r="B15" s="15">
        <v>1035339</v>
      </c>
      <c r="C15" s="15">
        <v>1020647</v>
      </c>
      <c r="D15" s="15">
        <v>980971</v>
      </c>
      <c r="E15" s="15">
        <v>938046</v>
      </c>
      <c r="F15" s="15">
        <v>1198740</v>
      </c>
      <c r="G15" s="15">
        <v>905566</v>
      </c>
      <c r="H15" s="15">
        <v>1247880</v>
      </c>
      <c r="I15" s="15">
        <v>1144090</v>
      </c>
      <c r="J15" s="15">
        <v>1455460</v>
      </c>
      <c r="K15" s="15">
        <v>1200985</v>
      </c>
    </row>
    <row r="16" spans="1:11" x14ac:dyDescent="0.2">
      <c r="A16" s="14" t="s">
        <v>94</v>
      </c>
      <c r="B16" s="15">
        <v>780777</v>
      </c>
      <c r="C16" s="15">
        <v>814223</v>
      </c>
      <c r="D16" s="15">
        <v>778305</v>
      </c>
      <c r="E16" s="15">
        <v>870840</v>
      </c>
      <c r="F16" s="15">
        <v>804052</v>
      </c>
      <c r="G16" s="15">
        <v>703690</v>
      </c>
      <c r="H16" s="15">
        <v>916248</v>
      </c>
      <c r="I16" s="15">
        <v>990010</v>
      </c>
      <c r="J16" s="15">
        <v>1076791</v>
      </c>
      <c r="K16" s="15">
        <v>981798</v>
      </c>
    </row>
    <row r="17" spans="1:11" x14ac:dyDescent="0.2">
      <c r="A17" s="14" t="s">
        <v>209</v>
      </c>
      <c r="B17" s="16">
        <v>1426508</v>
      </c>
      <c r="C17" s="16">
        <v>1497315</v>
      </c>
      <c r="D17" s="16">
        <v>2068677</v>
      </c>
      <c r="E17" s="16">
        <v>1215554</v>
      </c>
      <c r="F17" s="16">
        <v>2588050</v>
      </c>
      <c r="G17" s="16">
        <v>1195106</v>
      </c>
      <c r="H17" s="16">
        <v>2668450</v>
      </c>
      <c r="I17" s="16">
        <v>1938748</v>
      </c>
      <c r="J17" s="16">
        <v>2119873</v>
      </c>
      <c r="K17" s="16">
        <v>2299496</v>
      </c>
    </row>
    <row r="18" spans="1:11" x14ac:dyDescent="0.2">
      <c r="A18" s="14" t="s">
        <v>112</v>
      </c>
      <c r="B18" s="15">
        <v>107168</v>
      </c>
      <c r="C18" s="15">
        <v>104477</v>
      </c>
      <c r="D18" s="15">
        <v>122948</v>
      </c>
      <c r="E18" s="15">
        <v>125018</v>
      </c>
      <c r="F18" s="15">
        <v>124581</v>
      </c>
      <c r="G18" s="15">
        <v>136242</v>
      </c>
      <c r="H18" s="15">
        <v>121867</v>
      </c>
      <c r="I18" s="15">
        <v>140638</v>
      </c>
      <c r="J18" s="15">
        <v>177671</v>
      </c>
      <c r="K18" s="15">
        <v>142508</v>
      </c>
    </row>
    <row r="19" spans="1:11" x14ac:dyDescent="0.2">
      <c r="A19" s="14" t="s">
        <v>113</v>
      </c>
      <c r="B19" s="15">
        <v>63397</v>
      </c>
      <c r="C19" s="15">
        <v>85690</v>
      </c>
      <c r="D19" s="15">
        <v>79760</v>
      </c>
      <c r="E19" s="15">
        <v>73586</v>
      </c>
      <c r="F19" s="15">
        <v>92595</v>
      </c>
      <c r="G19" s="15">
        <v>63415</v>
      </c>
      <c r="H19" s="15">
        <v>103107</v>
      </c>
      <c r="I19" s="15">
        <v>90881</v>
      </c>
      <c r="J19" s="15">
        <v>109192</v>
      </c>
      <c r="K19" s="15">
        <v>93313</v>
      </c>
    </row>
    <row r="20" spans="1:11" x14ac:dyDescent="0.2">
      <c r="A20" s="14" t="s">
        <v>210</v>
      </c>
      <c r="B20" s="16">
        <v>1382738</v>
      </c>
      <c r="C20" s="16">
        <v>1478528</v>
      </c>
      <c r="D20" s="16">
        <v>2025489</v>
      </c>
      <c r="E20" s="16">
        <v>1164122</v>
      </c>
      <c r="F20" s="16">
        <v>2556063</v>
      </c>
      <c r="G20" s="16">
        <v>1122279</v>
      </c>
      <c r="H20" s="16">
        <v>2649690</v>
      </c>
      <c r="I20" s="16">
        <v>1888991</v>
      </c>
      <c r="J20" s="16">
        <v>2051394</v>
      </c>
      <c r="K20" s="16">
        <v>2250302</v>
      </c>
    </row>
    <row r="21" spans="1:11" x14ac:dyDescent="0.2">
      <c r="A21" s="14" t="s">
        <v>118</v>
      </c>
      <c r="B21" s="15">
        <v>318030</v>
      </c>
      <c r="C21" s="15">
        <v>340061</v>
      </c>
      <c r="D21" s="15">
        <v>465863</v>
      </c>
      <c r="E21" s="15">
        <v>267748</v>
      </c>
      <c r="F21" s="15">
        <v>587894</v>
      </c>
      <c r="G21" s="15">
        <v>258124</v>
      </c>
      <c r="H21" s="15">
        <v>609429</v>
      </c>
      <c r="I21" s="15">
        <v>434468</v>
      </c>
      <c r="J21" s="15">
        <v>471821</v>
      </c>
      <c r="K21" s="15">
        <v>517569</v>
      </c>
    </row>
    <row r="22" spans="1:11" x14ac:dyDescent="0.2">
      <c r="A22" s="14" t="s">
        <v>211</v>
      </c>
      <c r="B22" s="16">
        <v>1064708</v>
      </c>
      <c r="C22" s="16">
        <v>1138467</v>
      </c>
      <c r="D22" s="16">
        <v>1559626</v>
      </c>
      <c r="E22" s="16">
        <v>896374</v>
      </c>
      <c r="F22" s="16">
        <v>1968169</v>
      </c>
      <c r="G22" s="16">
        <v>864155</v>
      </c>
      <c r="H22" s="16">
        <v>2040261</v>
      </c>
      <c r="I22" s="16">
        <v>1454523</v>
      </c>
      <c r="J22" s="16">
        <v>1579573</v>
      </c>
      <c r="K22" s="16">
        <v>1732733</v>
      </c>
    </row>
    <row r="24" spans="1:11" x14ac:dyDescent="0.2">
      <c r="A24" s="1" t="s">
        <v>219</v>
      </c>
    </row>
    <row r="25" spans="1:11" x14ac:dyDescent="0.2">
      <c r="B25" s="13" t="s">
        <v>197</v>
      </c>
      <c r="C25" s="13" t="s">
        <v>198</v>
      </c>
      <c r="D25" s="13" t="s">
        <v>199</v>
      </c>
      <c r="E25" s="13" t="s">
        <v>200</v>
      </c>
      <c r="F25" s="13" t="s">
        <v>201</v>
      </c>
      <c r="G25" s="13" t="s">
        <v>202</v>
      </c>
      <c r="H25" s="13" t="s">
        <v>203</v>
      </c>
      <c r="I25" s="13" t="s">
        <v>204</v>
      </c>
      <c r="J25" s="13" t="s">
        <v>205</v>
      </c>
      <c r="K25" s="13" t="s">
        <v>206</v>
      </c>
    </row>
    <row r="26" spans="1:11" x14ac:dyDescent="0.2">
      <c r="A26" s="14" t="s">
        <v>207</v>
      </c>
      <c r="B26" s="17"/>
      <c r="C26" s="19">
        <f>C12/B12-1</f>
        <v>1.8602503422002981E-2</v>
      </c>
      <c r="D26" s="19">
        <f>D12/C12-1</f>
        <v>7.5770026945449986E-2</v>
      </c>
      <c r="E26" s="19">
        <f t="shared" ref="E26:K26" si="0">E12/D12-1</f>
        <v>-0.11719973068999889</v>
      </c>
      <c r="F26" s="19">
        <f t="shared" si="0"/>
        <v>0.3697510918386544</v>
      </c>
      <c r="G26" s="19">
        <f t="shared" si="0"/>
        <v>-0.3057560195884157</v>
      </c>
      <c r="H26" s="19">
        <f t="shared" si="0"/>
        <v>0.53135708132709736</v>
      </c>
      <c r="I26" s="19">
        <f t="shared" si="0"/>
        <v>-0.11221839765866803</v>
      </c>
      <c r="J26" s="19">
        <f t="shared" si="0"/>
        <v>6.2006289913015156E-2</v>
      </c>
      <c r="K26" s="19">
        <f t="shared" si="0"/>
        <v>3.7629771825799851E-2</v>
      </c>
    </row>
    <row r="27" spans="1:11" x14ac:dyDescent="0.2">
      <c r="A27" s="14" t="s">
        <v>208</v>
      </c>
      <c r="B27" s="17"/>
      <c r="C27" s="18">
        <f>C13/B13-1</f>
        <v>1.3029118530327288E-2</v>
      </c>
      <c r="D27" s="18">
        <f t="shared" ref="D27:K27" si="1">D13/C13-1</f>
        <v>2.9995593531710885E-2</v>
      </c>
      <c r="E27" s="18">
        <f t="shared" si="1"/>
        <v>-5.2373821273001386E-2</v>
      </c>
      <c r="F27" s="18">
        <f t="shared" si="1"/>
        <v>0.28336988826873788</v>
      </c>
      <c r="G27" s="18">
        <f t="shared" si="1"/>
        <v>-0.24825767918165631</v>
      </c>
      <c r="H27" s="18">
        <f t="shared" si="1"/>
        <v>0.42384100005754433</v>
      </c>
      <c r="I27" s="18">
        <f t="shared" si="1"/>
        <v>-8.1707136527279678E-2</v>
      </c>
      <c r="J27" s="18">
        <f t="shared" si="1"/>
        <v>1.2076408429127161E-2</v>
      </c>
      <c r="K27" s="18">
        <f t="shared" si="1"/>
        <v>8.9707481315848714E-2</v>
      </c>
    </row>
    <row r="28" spans="1:11" x14ac:dyDescent="0.2">
      <c r="A28" s="14" t="s">
        <v>86</v>
      </c>
      <c r="B28" s="17"/>
      <c r="C28" s="19">
        <f t="shared" ref="C28:K36" si="2">C14/B14-1</f>
        <v>2.7619915229147862E-2</v>
      </c>
      <c r="D28" s="19">
        <f t="shared" si="2"/>
        <v>0.14878165528024412</v>
      </c>
      <c r="E28" s="19">
        <f t="shared" si="2"/>
        <v>-0.20990696594237179</v>
      </c>
      <c r="F28" s="19">
        <f t="shared" si="2"/>
        <v>0.51791522328603756</v>
      </c>
      <c r="G28" s="19">
        <f t="shared" si="2"/>
        <v>-0.38914016208791324</v>
      </c>
      <c r="H28" s="19">
        <f t="shared" si="2"/>
        <v>0.72323677301174838</v>
      </c>
      <c r="I28" s="19">
        <f t="shared" si="2"/>
        <v>-0.15721029231188821</v>
      </c>
      <c r="J28" s="19">
        <f t="shared" si="2"/>
        <v>0.1422287652838421</v>
      </c>
      <c r="K28" s="19">
        <f t="shared" si="2"/>
        <v>-3.650913787103216E-2</v>
      </c>
    </row>
    <row r="29" spans="1:11" x14ac:dyDescent="0.2">
      <c r="A29" s="14" t="s">
        <v>92</v>
      </c>
      <c r="B29" s="17"/>
      <c r="C29" s="18">
        <f t="shared" si="2"/>
        <v>-1.4190521172292359E-2</v>
      </c>
      <c r="D29" s="18">
        <f t="shared" si="2"/>
        <v>-3.8873381296373744E-2</v>
      </c>
      <c r="E29" s="18">
        <f t="shared" si="2"/>
        <v>-4.3757664599667012E-2</v>
      </c>
      <c r="F29" s="18">
        <f t="shared" si="2"/>
        <v>0.27791174420017772</v>
      </c>
      <c r="G29" s="18">
        <f t="shared" si="2"/>
        <v>-0.24456846355339779</v>
      </c>
      <c r="H29" s="18">
        <f t="shared" si="2"/>
        <v>0.37801110024007079</v>
      </c>
      <c r="I29" s="18">
        <f t="shared" si="2"/>
        <v>-8.3173061512324953E-2</v>
      </c>
      <c r="J29" s="18">
        <f t="shared" si="2"/>
        <v>0.2721551626183254</v>
      </c>
      <c r="K29" s="18">
        <f t="shared" si="2"/>
        <v>-0.17484163082461901</v>
      </c>
    </row>
    <row r="30" spans="1:11" x14ac:dyDescent="0.2">
      <c r="A30" s="14" t="s">
        <v>94</v>
      </c>
      <c r="B30" s="17"/>
      <c r="C30" s="18">
        <f t="shared" si="2"/>
        <v>4.2836815121346961E-2</v>
      </c>
      <c r="D30" s="18">
        <f t="shared" si="2"/>
        <v>-4.4113222053417833E-2</v>
      </c>
      <c r="E30" s="18">
        <f t="shared" si="2"/>
        <v>0.11889297897353868</v>
      </c>
      <c r="F30" s="18">
        <f t="shared" si="2"/>
        <v>-7.6693766937669383E-2</v>
      </c>
      <c r="G30" s="18">
        <f t="shared" si="2"/>
        <v>-0.12482028525518252</v>
      </c>
      <c r="H30" s="18">
        <f t="shared" si="2"/>
        <v>0.30206198752291491</v>
      </c>
      <c r="I30" s="18">
        <f t="shared" si="2"/>
        <v>8.0504404920938466E-2</v>
      </c>
      <c r="J30" s="18">
        <f t="shared" si="2"/>
        <v>8.7656690336461285E-2</v>
      </c>
      <c r="K30" s="18">
        <f t="shared" si="2"/>
        <v>-8.8218605096067826E-2</v>
      </c>
    </row>
    <row r="31" spans="1:11" x14ac:dyDescent="0.2">
      <c r="A31" s="14" t="s">
        <v>209</v>
      </c>
      <c r="B31" s="17"/>
      <c r="C31" s="19">
        <f t="shared" si="2"/>
        <v>4.963659509795959E-2</v>
      </c>
      <c r="D31" s="19">
        <f t="shared" si="2"/>
        <v>0.38159104797587684</v>
      </c>
      <c r="E31" s="19">
        <f t="shared" si="2"/>
        <v>-0.41240029255413002</v>
      </c>
      <c r="F31" s="19">
        <f t="shared" si="2"/>
        <v>1.1291114997770566</v>
      </c>
      <c r="G31" s="19">
        <f t="shared" si="2"/>
        <v>-0.53822144085315204</v>
      </c>
      <c r="H31" s="19">
        <f t="shared" si="2"/>
        <v>1.2328144951159143</v>
      </c>
      <c r="I31" s="19">
        <f t="shared" si="2"/>
        <v>-0.27345537671682063</v>
      </c>
      <c r="J31" s="19">
        <f t="shared" si="2"/>
        <v>9.3423694054100892E-2</v>
      </c>
      <c r="K31" s="19">
        <f t="shared" si="2"/>
        <v>8.4732906169379119E-2</v>
      </c>
    </row>
    <row r="32" spans="1:11" x14ac:dyDescent="0.2">
      <c r="A32" s="14" t="s">
        <v>112</v>
      </c>
      <c r="B32" s="17"/>
      <c r="C32" s="18">
        <f t="shared" si="2"/>
        <v>-2.5110107494774603E-2</v>
      </c>
      <c r="D32" s="18">
        <f t="shared" si="2"/>
        <v>0.17679489265579984</v>
      </c>
      <c r="E32" s="18">
        <f t="shared" si="2"/>
        <v>1.6836386114454926E-2</v>
      </c>
      <c r="F32" s="18">
        <f t="shared" si="2"/>
        <v>-3.4954966484825878E-3</v>
      </c>
      <c r="G32" s="18">
        <f t="shared" si="2"/>
        <v>9.36017530763118E-2</v>
      </c>
      <c r="H32" s="18">
        <f t="shared" si="2"/>
        <v>-0.10551078228446442</v>
      </c>
      <c r="I32" s="18">
        <f t="shared" si="2"/>
        <v>0.15402857213191434</v>
      </c>
      <c r="J32" s="18">
        <f t="shared" si="2"/>
        <v>0.26332143517399276</v>
      </c>
      <c r="K32" s="18">
        <f t="shared" si="2"/>
        <v>-0.19791074514130047</v>
      </c>
    </row>
    <row r="33" spans="1:11" x14ac:dyDescent="0.2">
      <c r="A33" s="14" t="s">
        <v>113</v>
      </c>
      <c r="B33" s="17"/>
      <c r="C33" s="18">
        <f t="shared" si="2"/>
        <v>0.3516412448538575</v>
      </c>
      <c r="D33" s="18">
        <f t="shared" si="2"/>
        <v>-6.9202940833236082E-2</v>
      </c>
      <c r="E33" s="18">
        <f t="shared" si="2"/>
        <v>-7.740722166499503E-2</v>
      </c>
      <c r="F33" s="18">
        <f t="shared" si="2"/>
        <v>0.25832359416193307</v>
      </c>
      <c r="G33" s="18">
        <f t="shared" si="2"/>
        <v>-0.31513580646903183</v>
      </c>
      <c r="H33" s="18">
        <f t="shared" si="2"/>
        <v>0.62590869668059601</v>
      </c>
      <c r="I33" s="18">
        <f t="shared" si="2"/>
        <v>-0.11857584839050694</v>
      </c>
      <c r="J33" s="18">
        <f t="shared" si="2"/>
        <v>0.2014832583268229</v>
      </c>
      <c r="K33" s="18">
        <f t="shared" si="2"/>
        <v>-0.14542274159279067</v>
      </c>
    </row>
    <row r="34" spans="1:11" x14ac:dyDescent="0.2">
      <c r="A34" s="14" t="s">
        <v>210</v>
      </c>
      <c r="B34" s="17"/>
      <c r="C34" s="19">
        <f t="shared" si="2"/>
        <v>6.9275596678474161E-2</v>
      </c>
      <c r="D34" s="19">
        <f t="shared" si="2"/>
        <v>0.36993617976798543</v>
      </c>
      <c r="E34" s="19">
        <f t="shared" si="2"/>
        <v>-0.42526372643840571</v>
      </c>
      <c r="F34" s="19">
        <f t="shared" si="2"/>
        <v>1.1957002788367541</v>
      </c>
      <c r="G34" s="19">
        <f t="shared" si="2"/>
        <v>-0.56093453095639667</v>
      </c>
      <c r="H34" s="19">
        <f t="shared" si="2"/>
        <v>1.3609904488990705</v>
      </c>
      <c r="I34" s="19">
        <f t="shared" si="2"/>
        <v>-0.28708981050613469</v>
      </c>
      <c r="J34" s="19">
        <f t="shared" si="2"/>
        <v>8.597341120206492E-2</v>
      </c>
      <c r="K34" s="19">
        <f t="shared" si="2"/>
        <v>9.696235827929689E-2</v>
      </c>
    </row>
    <row r="35" spans="1:11" x14ac:dyDescent="0.2">
      <c r="A35" s="14" t="s">
        <v>118</v>
      </c>
      <c r="B35" s="17"/>
      <c r="C35" s="18">
        <f t="shared" si="2"/>
        <v>6.9273338993176781E-2</v>
      </c>
      <c r="D35" s="18">
        <f t="shared" si="2"/>
        <v>0.36993951085246479</v>
      </c>
      <c r="E35" s="18">
        <f t="shared" si="2"/>
        <v>-0.42526450909387525</v>
      </c>
      <c r="F35" s="18">
        <f t="shared" si="2"/>
        <v>1.1956989407950758</v>
      </c>
      <c r="G35" s="18">
        <f t="shared" si="2"/>
        <v>-0.56093445417030963</v>
      </c>
      <c r="H35" s="18">
        <f t="shared" si="2"/>
        <v>1.3609931660752195</v>
      </c>
      <c r="I35" s="18">
        <f t="shared" si="2"/>
        <v>-0.28709004658458981</v>
      </c>
      <c r="J35" s="18">
        <f t="shared" si="2"/>
        <v>8.5974110866622988E-2</v>
      </c>
      <c r="K35" s="18">
        <f t="shared" si="2"/>
        <v>9.6960499850578863E-2</v>
      </c>
    </row>
    <row r="36" spans="1:11" x14ac:dyDescent="0.2">
      <c r="A36" s="14" t="s">
        <v>211</v>
      </c>
      <c r="B36" s="17"/>
      <c r="C36" s="19">
        <f t="shared" si="2"/>
        <v>6.9276271052720606E-2</v>
      </c>
      <c r="D36" s="19">
        <f t="shared" si="2"/>
        <v>0.36993518477039733</v>
      </c>
      <c r="E36" s="19">
        <f t="shared" si="2"/>
        <v>-0.42526349265785512</v>
      </c>
      <c r="F36" s="19">
        <f t="shared" si="2"/>
        <v>1.1957006785114248</v>
      </c>
      <c r="G36" s="19">
        <f t="shared" si="2"/>
        <v>-0.56093455389247571</v>
      </c>
      <c r="H36" s="19">
        <f t="shared" si="2"/>
        <v>1.3609896372757202</v>
      </c>
      <c r="I36" s="19">
        <f t="shared" si="2"/>
        <v>-0.28708973998914844</v>
      </c>
      <c r="J36" s="19">
        <f t="shared" si="2"/>
        <v>8.5973202211309108E-2</v>
      </c>
      <c r="K36" s="19">
        <f t="shared" si="2"/>
        <v>9.6962913394949224E-2</v>
      </c>
    </row>
    <row r="40" spans="1:11" x14ac:dyDescent="0.2">
      <c r="A40" s="46" t="s">
        <v>238</v>
      </c>
      <c r="B40" s="46"/>
      <c r="C40" s="46"/>
      <c r="D40" s="46"/>
      <c r="E40" s="46"/>
      <c r="F40" s="46"/>
      <c r="G40" s="46"/>
      <c r="H40" s="46"/>
      <c r="I40" s="46"/>
      <c r="J40" s="46"/>
      <c r="K40" s="46"/>
    </row>
    <row r="41" spans="1:11" x14ac:dyDescent="0.2">
      <c r="A41" s="20"/>
      <c r="B41" s="20"/>
      <c r="C41" s="20"/>
      <c r="D41" s="20"/>
      <c r="E41" s="20"/>
      <c r="F41" s="20"/>
      <c r="G41" s="20"/>
      <c r="H41" s="20"/>
      <c r="I41" s="20"/>
      <c r="J41" s="20"/>
      <c r="K41" s="20"/>
    </row>
    <row r="42" spans="1:11" x14ac:dyDescent="0.2">
      <c r="A42" s="20" t="s">
        <v>239</v>
      </c>
      <c r="B42" s="20"/>
      <c r="C42" s="20"/>
      <c r="D42" s="20"/>
      <c r="E42" s="20"/>
      <c r="F42" s="20"/>
      <c r="G42" s="20"/>
      <c r="H42" s="20"/>
      <c r="I42" s="20"/>
      <c r="J42" s="20"/>
      <c r="K42" s="20"/>
    </row>
    <row r="43" spans="1:11" x14ac:dyDescent="0.2">
      <c r="A43" s="20" t="s">
        <v>240</v>
      </c>
      <c r="B43" s="20"/>
      <c r="C43" s="20"/>
      <c r="D43" s="20"/>
      <c r="E43" s="20"/>
      <c r="F43" s="20"/>
      <c r="G43" s="20"/>
      <c r="H43" s="20"/>
      <c r="I43" s="20"/>
      <c r="J43" s="20"/>
      <c r="K43" s="20"/>
    </row>
    <row r="44" spans="1:11" x14ac:dyDescent="0.2">
      <c r="A44" s="20" t="s">
        <v>241</v>
      </c>
      <c r="B44" s="20"/>
      <c r="C44" s="20"/>
      <c r="D44" s="20"/>
      <c r="E44" s="20"/>
      <c r="F44" s="20"/>
      <c r="G44" s="20"/>
      <c r="H44" s="20"/>
      <c r="I44" s="20"/>
      <c r="J44" s="20"/>
      <c r="K44" s="20"/>
    </row>
    <row r="45" spans="1:11" x14ac:dyDescent="0.2">
      <c r="A45" s="20" t="s">
        <v>242</v>
      </c>
      <c r="B45" s="20"/>
      <c r="C45" s="20"/>
      <c r="D45" s="20"/>
      <c r="E45" s="20"/>
      <c r="F45" s="20"/>
      <c r="G45" s="20"/>
      <c r="H45" s="20"/>
      <c r="I45" s="20"/>
      <c r="J45" s="20"/>
      <c r="K45" s="20"/>
    </row>
    <row r="46" spans="1:11" x14ac:dyDescent="0.2">
      <c r="A46" s="20"/>
      <c r="B46" s="20"/>
      <c r="C46" s="20"/>
      <c r="D46" s="32" t="s">
        <v>250</v>
      </c>
      <c r="E46" s="20"/>
      <c r="F46" s="20"/>
      <c r="G46" s="20"/>
      <c r="H46" s="20"/>
      <c r="I46" s="20"/>
      <c r="J46" s="32" t="s">
        <v>250</v>
      </c>
      <c r="K46" s="20"/>
    </row>
    <row r="47" spans="1:11" x14ac:dyDescent="0.2">
      <c r="A47" s="24" t="s">
        <v>27</v>
      </c>
      <c r="B47" s="25" t="s">
        <v>230</v>
      </c>
      <c r="C47" s="25" t="s">
        <v>231</v>
      </c>
      <c r="D47" s="33" t="s">
        <v>249</v>
      </c>
      <c r="E47" s="24" t="s">
        <v>28</v>
      </c>
      <c r="F47" s="26"/>
      <c r="G47" s="26"/>
      <c r="H47" s="25" t="s">
        <v>230</v>
      </c>
      <c r="I47" s="25" t="s">
        <v>231</v>
      </c>
      <c r="J47" s="33" t="s">
        <v>249</v>
      </c>
      <c r="K47" s="20"/>
    </row>
    <row r="48" spans="1:11" x14ac:dyDescent="0.2">
      <c r="A48" s="21" t="s">
        <v>243</v>
      </c>
      <c r="B48" s="22"/>
      <c r="C48" s="22"/>
      <c r="D48" s="20"/>
      <c r="E48" s="21" t="s">
        <v>244</v>
      </c>
      <c r="F48" s="23"/>
      <c r="G48" s="23"/>
      <c r="H48" s="22"/>
      <c r="I48" s="22"/>
      <c r="J48" s="20"/>
      <c r="K48" s="20"/>
    </row>
    <row r="49" spans="1:11" x14ac:dyDescent="0.2">
      <c r="A49" s="23" t="s">
        <v>220</v>
      </c>
      <c r="B49" s="23">
        <v>1360000</v>
      </c>
      <c r="C49" s="23">
        <v>1120000</v>
      </c>
      <c r="D49" s="34">
        <f>B49/C49-1</f>
        <v>0.21428571428571419</v>
      </c>
      <c r="E49" s="23" t="s">
        <v>45</v>
      </c>
      <c r="F49" s="23"/>
      <c r="G49" s="23"/>
      <c r="H49" s="23">
        <v>1050000</v>
      </c>
      <c r="I49" s="23">
        <v>980000</v>
      </c>
      <c r="J49" s="34">
        <f>H49/I49-1</f>
        <v>7.1428571428571397E-2</v>
      </c>
      <c r="K49" s="20"/>
    </row>
    <row r="50" spans="1:11" x14ac:dyDescent="0.2">
      <c r="A50" s="23" t="s">
        <v>221</v>
      </c>
      <c r="B50" s="23">
        <v>2620000</v>
      </c>
      <c r="C50" s="23">
        <v>2450000</v>
      </c>
      <c r="D50" s="34">
        <f>B50/C50-1</f>
        <v>6.938775510204076E-2</v>
      </c>
      <c r="E50" s="23" t="s">
        <v>222</v>
      </c>
      <c r="F50" s="23"/>
      <c r="G50" s="23"/>
      <c r="H50" s="23">
        <v>500000</v>
      </c>
      <c r="I50" s="23">
        <v>460000</v>
      </c>
      <c r="J50" s="34">
        <f t="shared" ref="J50:J61" si="3">H50/I50-1</f>
        <v>8.6956521739130377E-2</v>
      </c>
      <c r="K50" s="20"/>
    </row>
    <row r="51" spans="1:11" x14ac:dyDescent="0.2">
      <c r="A51" s="23" t="s">
        <v>33</v>
      </c>
      <c r="B51" s="23">
        <v>1280000</v>
      </c>
      <c r="C51" s="23">
        <v>1150000</v>
      </c>
      <c r="D51" s="34">
        <f>B51/C51-1</f>
        <v>0.11304347826086958</v>
      </c>
      <c r="E51" s="23" t="s">
        <v>223</v>
      </c>
      <c r="F51" s="23"/>
      <c r="G51" s="23"/>
      <c r="H51" s="23">
        <v>345000</v>
      </c>
      <c r="I51" s="23">
        <v>315000</v>
      </c>
      <c r="J51" s="34">
        <f t="shared" si="3"/>
        <v>9.5238095238095344E-2</v>
      </c>
      <c r="K51" s="20"/>
    </row>
    <row r="52" spans="1:11" x14ac:dyDescent="0.2">
      <c r="A52" s="23" t="s">
        <v>233</v>
      </c>
      <c r="B52" s="27">
        <v>5260000</v>
      </c>
      <c r="C52" s="27">
        <v>4720000</v>
      </c>
      <c r="D52" s="34">
        <f>B52/C52-1</f>
        <v>0.11440677966101687</v>
      </c>
      <c r="E52" s="23" t="s">
        <v>234</v>
      </c>
      <c r="F52" s="23"/>
      <c r="G52" s="23"/>
      <c r="H52" s="27">
        <v>1895000</v>
      </c>
      <c r="I52" s="27">
        <v>1755000</v>
      </c>
      <c r="J52" s="34">
        <f t="shared" si="3"/>
        <v>7.9772079772079785E-2</v>
      </c>
      <c r="K52" s="20"/>
    </row>
    <row r="53" spans="1:11" x14ac:dyDescent="0.2">
      <c r="A53" s="31" t="s">
        <v>245</v>
      </c>
      <c r="B53" s="20"/>
      <c r="C53" s="20"/>
      <c r="D53" s="34"/>
      <c r="E53" s="31" t="s">
        <v>246</v>
      </c>
      <c r="F53" s="20"/>
      <c r="G53" s="20"/>
      <c r="H53" s="20"/>
      <c r="I53" s="20"/>
      <c r="J53" s="34"/>
      <c r="K53" s="20"/>
    </row>
    <row r="54" spans="1:11" x14ac:dyDescent="0.2">
      <c r="A54" s="23" t="s">
        <v>224</v>
      </c>
      <c r="B54" s="23">
        <v>5850000</v>
      </c>
      <c r="C54" s="23">
        <v>5700000</v>
      </c>
      <c r="D54" s="34">
        <f t="shared" ref="D54:D58" si="4">B54/C54-1</f>
        <v>2.6315789473684292E-2</v>
      </c>
      <c r="E54" s="23" t="s">
        <v>225</v>
      </c>
      <c r="F54" s="23"/>
      <c r="G54" s="23"/>
      <c r="H54" s="23">
        <v>2300000</v>
      </c>
      <c r="I54" s="23">
        <v>2500000</v>
      </c>
      <c r="J54" s="34">
        <f t="shared" si="3"/>
        <v>-7.999999999999996E-2</v>
      </c>
      <c r="K54" s="20"/>
    </row>
    <row r="55" spans="1:11" x14ac:dyDescent="0.2">
      <c r="A55" s="23" t="s">
        <v>40</v>
      </c>
      <c r="B55" s="23">
        <v>690000</v>
      </c>
      <c r="C55" s="23">
        <v>720000</v>
      </c>
      <c r="D55" s="34">
        <f t="shared" si="4"/>
        <v>-4.166666666666663E-2</v>
      </c>
      <c r="E55" s="23" t="s">
        <v>226</v>
      </c>
      <c r="F55" s="23"/>
      <c r="G55" s="23"/>
      <c r="H55" s="23">
        <v>440000</v>
      </c>
      <c r="I55" s="23">
        <v>420000</v>
      </c>
      <c r="J55" s="34">
        <f t="shared" si="3"/>
        <v>4.7619047619047672E-2</v>
      </c>
      <c r="K55" s="20"/>
    </row>
    <row r="56" spans="1:11" x14ac:dyDescent="0.2">
      <c r="A56" s="23" t="s">
        <v>227</v>
      </c>
      <c r="B56" s="23">
        <v>295000</v>
      </c>
      <c r="C56" s="23">
        <v>310000</v>
      </c>
      <c r="D56" s="34">
        <f t="shared" si="4"/>
        <v>-4.8387096774193505E-2</v>
      </c>
      <c r="E56" s="23" t="s">
        <v>235</v>
      </c>
      <c r="F56" s="23"/>
      <c r="G56" s="23"/>
      <c r="H56" s="27">
        <v>2740000</v>
      </c>
      <c r="I56" s="27">
        <v>2920000</v>
      </c>
      <c r="J56" s="34">
        <f t="shared" si="3"/>
        <v>-6.164383561643838E-2</v>
      </c>
      <c r="K56" s="20"/>
    </row>
    <row r="57" spans="1:11" x14ac:dyDescent="0.2">
      <c r="A57" s="23" t="s">
        <v>232</v>
      </c>
      <c r="B57" s="28">
        <v>6835000</v>
      </c>
      <c r="C57" s="28">
        <v>6730000</v>
      </c>
      <c r="D57" s="34">
        <f t="shared" si="4"/>
        <v>1.5601783060921193E-2</v>
      </c>
      <c r="E57" s="30" t="s">
        <v>247</v>
      </c>
      <c r="F57" s="23"/>
      <c r="G57" s="23"/>
      <c r="H57" s="23"/>
      <c r="I57" s="23"/>
      <c r="J57" s="34"/>
      <c r="K57" s="20"/>
    </row>
    <row r="58" spans="1:11" ht="17" thickBot="1" x14ac:dyDescent="0.25">
      <c r="A58" s="23" t="s">
        <v>228</v>
      </c>
      <c r="B58" s="29">
        <v>12095000</v>
      </c>
      <c r="C58" s="29">
        <v>11450000</v>
      </c>
      <c r="D58" s="34">
        <f t="shared" si="4"/>
        <v>5.6331877729257629E-2</v>
      </c>
      <c r="E58" s="23" t="s">
        <v>229</v>
      </c>
      <c r="F58" s="23"/>
      <c r="G58" s="23"/>
      <c r="H58" s="23">
        <v>1000000</v>
      </c>
      <c r="I58" s="23">
        <v>1000000</v>
      </c>
      <c r="J58" s="34">
        <f t="shared" si="3"/>
        <v>0</v>
      </c>
      <c r="K58" s="20"/>
    </row>
    <row r="59" spans="1:11" ht="17" thickTop="1" x14ac:dyDescent="0.2">
      <c r="A59" s="23"/>
      <c r="B59" s="23"/>
      <c r="C59" s="23"/>
      <c r="D59" s="23"/>
      <c r="E59" s="23" t="s">
        <v>248</v>
      </c>
      <c r="F59" s="23"/>
      <c r="G59" s="23"/>
      <c r="H59" s="23">
        <f>H61-SUM(H52,H56,H58)</f>
        <v>6460000</v>
      </c>
      <c r="I59" s="23">
        <f>I61-SUM(I52,I56,I58)</f>
        <v>5775000</v>
      </c>
      <c r="J59" s="34">
        <f t="shared" si="3"/>
        <v>0.11861471861471862</v>
      </c>
      <c r="K59" s="20"/>
    </row>
    <row r="60" spans="1:11" x14ac:dyDescent="0.2">
      <c r="A60" s="23"/>
      <c r="B60" s="23"/>
      <c r="C60" s="23"/>
      <c r="D60" s="23"/>
      <c r="E60" s="23" t="s">
        <v>236</v>
      </c>
      <c r="F60" s="23"/>
      <c r="G60" s="23"/>
      <c r="H60" s="27">
        <f>SUM(H57:H59)</f>
        <v>7460000</v>
      </c>
      <c r="I60" s="27">
        <f>SUM(I57:I59)</f>
        <v>6775000</v>
      </c>
      <c r="J60" s="34">
        <f t="shared" si="3"/>
        <v>0.10110701107011066</v>
      </c>
      <c r="K60" s="20"/>
    </row>
    <row r="61" spans="1:11" ht="17" thickBot="1" x14ac:dyDescent="0.25">
      <c r="A61" s="20"/>
      <c r="B61" s="20"/>
      <c r="C61" s="20"/>
      <c r="D61" s="20"/>
      <c r="E61" s="23" t="s">
        <v>237</v>
      </c>
      <c r="F61" s="23"/>
      <c r="G61" s="23"/>
      <c r="H61" s="29">
        <f>B58</f>
        <v>12095000</v>
      </c>
      <c r="I61" s="29">
        <f>C58</f>
        <v>11450000</v>
      </c>
      <c r="J61" s="34">
        <f t="shared" si="3"/>
        <v>5.6331877729257629E-2</v>
      </c>
      <c r="K61" s="20"/>
    </row>
    <row r="62" spans="1:11" ht="17" thickTop="1" x14ac:dyDescent="0.2"/>
    <row r="64" spans="1:11" x14ac:dyDescent="0.2">
      <c r="A64" s="1" t="s">
        <v>251</v>
      </c>
    </row>
    <row r="65" spans="1:1" x14ac:dyDescent="0.2">
      <c r="A65" s="1" t="s">
        <v>252</v>
      </c>
    </row>
    <row r="66" spans="1:1" x14ac:dyDescent="0.2">
      <c r="A66" s="1" t="s">
        <v>253</v>
      </c>
    </row>
    <row r="67" spans="1:1" x14ac:dyDescent="0.2">
      <c r="A67" s="1" t="s">
        <v>254</v>
      </c>
    </row>
    <row r="68" spans="1:1" x14ac:dyDescent="0.2">
      <c r="A68" s="1" t="s">
        <v>255</v>
      </c>
    </row>
    <row r="69" spans="1:1" x14ac:dyDescent="0.2">
      <c r="A69" s="1" t="s">
        <v>256</v>
      </c>
    </row>
    <row r="70" spans="1:1" x14ac:dyDescent="0.2">
      <c r="A70" s="1" t="s">
        <v>257</v>
      </c>
    </row>
    <row r="71" spans="1:1" x14ac:dyDescent="0.2">
      <c r="A71" s="1" t="s">
        <v>258</v>
      </c>
    </row>
    <row r="72" spans="1:1" x14ac:dyDescent="0.2">
      <c r="A72" s="1" t="s">
        <v>259</v>
      </c>
    </row>
    <row r="73" spans="1:1" x14ac:dyDescent="0.2">
      <c r="A73" s="1" t="s">
        <v>260</v>
      </c>
    </row>
    <row r="74" spans="1:1" x14ac:dyDescent="0.2">
      <c r="A74" s="1" t="s">
        <v>261</v>
      </c>
    </row>
    <row r="75" spans="1:1" x14ac:dyDescent="0.2">
      <c r="A75" s="1" t="s">
        <v>262</v>
      </c>
    </row>
    <row r="76" spans="1:1" x14ac:dyDescent="0.2">
      <c r="A76" s="1" t="s">
        <v>263</v>
      </c>
    </row>
    <row r="77" spans="1:1" x14ac:dyDescent="0.2">
      <c r="A77" s="1" t="s">
        <v>264</v>
      </c>
    </row>
    <row r="78" spans="1:1" x14ac:dyDescent="0.2">
      <c r="A78" s="1" t="s">
        <v>265</v>
      </c>
    </row>
    <row r="80" spans="1:1" x14ac:dyDescent="0.2">
      <c r="A80" s="1" t="s">
        <v>266</v>
      </c>
    </row>
    <row r="81" spans="1:8" x14ac:dyDescent="0.2">
      <c r="A81" s="1" t="s">
        <v>267</v>
      </c>
    </row>
    <row r="83" spans="1:8" x14ac:dyDescent="0.2">
      <c r="A83" s="1" t="s">
        <v>268</v>
      </c>
    </row>
    <row r="84" spans="1:8" x14ac:dyDescent="0.2">
      <c r="A84" s="1" t="s">
        <v>269</v>
      </c>
    </row>
    <row r="85" spans="1:8" x14ac:dyDescent="0.2">
      <c r="A85" s="1" t="s">
        <v>270</v>
      </c>
    </row>
    <row r="86" spans="1:8" x14ac:dyDescent="0.2">
      <c r="A86" s="1" t="s">
        <v>271</v>
      </c>
    </row>
    <row r="88" spans="1:8" x14ac:dyDescent="0.2">
      <c r="A88" s="11" t="s">
        <v>305</v>
      </c>
      <c r="B88" s="11"/>
      <c r="C88" s="11"/>
      <c r="D88" s="11"/>
      <c r="E88" s="11"/>
      <c r="F88" s="11"/>
      <c r="G88" s="11"/>
      <c r="H88" s="11"/>
    </row>
    <row r="89" spans="1:8" x14ac:dyDescent="0.2">
      <c r="F89" s="35" t="s">
        <v>334</v>
      </c>
    </row>
    <row r="90" spans="1:8" x14ac:dyDescent="0.2">
      <c r="A90" s="2" t="s">
        <v>125</v>
      </c>
      <c r="F90" s="35" t="s">
        <v>335</v>
      </c>
    </row>
    <row r="91" spans="1:8" x14ac:dyDescent="0.2">
      <c r="A91" s="1" t="s">
        <v>274</v>
      </c>
      <c r="F91" s="35" t="s">
        <v>336</v>
      </c>
    </row>
    <row r="92" spans="1:8" x14ac:dyDescent="0.2">
      <c r="A92" s="1" t="s">
        <v>272</v>
      </c>
    </row>
    <row r="93" spans="1:8" x14ac:dyDescent="0.2">
      <c r="A93" s="1" t="s">
        <v>273</v>
      </c>
    </row>
    <row r="94" spans="1:8" x14ac:dyDescent="0.2">
      <c r="A94" s="1" t="s">
        <v>275</v>
      </c>
    </row>
    <row r="95" spans="1:8" x14ac:dyDescent="0.2">
      <c r="A95" s="1" t="s">
        <v>276</v>
      </c>
    </row>
    <row r="96" spans="1:8" x14ac:dyDescent="0.2">
      <c r="A96" s="1" t="s">
        <v>130</v>
      </c>
    </row>
    <row r="98" spans="1:1" x14ac:dyDescent="0.2">
      <c r="A98" s="2" t="s">
        <v>132</v>
      </c>
    </row>
    <row r="99" spans="1:1" x14ac:dyDescent="0.2">
      <c r="A99" s="1" t="s">
        <v>277</v>
      </c>
    </row>
    <row r="100" spans="1:1" x14ac:dyDescent="0.2">
      <c r="A100" s="1" t="s">
        <v>278</v>
      </c>
    </row>
    <row r="101" spans="1:1" x14ac:dyDescent="0.2">
      <c r="A101" s="1" t="s">
        <v>279</v>
      </c>
    </row>
    <row r="102" spans="1:1" x14ac:dyDescent="0.2">
      <c r="A102" s="1" t="s">
        <v>280</v>
      </c>
    </row>
    <row r="103" spans="1:1" x14ac:dyDescent="0.2">
      <c r="A103" s="1" t="s">
        <v>281</v>
      </c>
    </row>
    <row r="104" spans="1:1" x14ac:dyDescent="0.2">
      <c r="A104" s="1" t="s">
        <v>282</v>
      </c>
    </row>
    <row r="105" spans="1:1" x14ac:dyDescent="0.2">
      <c r="A105" s="1" t="s">
        <v>179</v>
      </c>
    </row>
    <row r="106" spans="1:1" x14ac:dyDescent="0.2">
      <c r="A106" s="1" t="s">
        <v>180</v>
      </c>
    </row>
    <row r="107" spans="1:1" x14ac:dyDescent="0.2">
      <c r="A107" s="1" t="s">
        <v>181</v>
      </c>
    </row>
    <row r="108" spans="1:1" x14ac:dyDescent="0.2">
      <c r="A108" s="1" t="s">
        <v>182</v>
      </c>
    </row>
    <row r="109" spans="1:1" x14ac:dyDescent="0.2">
      <c r="A109" s="1" t="s">
        <v>283</v>
      </c>
    </row>
    <row r="110" spans="1:1" x14ac:dyDescent="0.2">
      <c r="A110" s="1" t="s">
        <v>184</v>
      </c>
    </row>
    <row r="112" spans="1:1" x14ac:dyDescent="0.2">
      <c r="A112" s="2" t="s">
        <v>139</v>
      </c>
    </row>
    <row r="113" spans="1:1" x14ac:dyDescent="0.2">
      <c r="A113" s="1" t="s">
        <v>284</v>
      </c>
    </row>
    <row r="114" spans="1:1" x14ac:dyDescent="0.2">
      <c r="A114" s="1" t="s">
        <v>285</v>
      </c>
    </row>
    <row r="115" spans="1:1" x14ac:dyDescent="0.2">
      <c r="A115" s="1" t="s">
        <v>286</v>
      </c>
    </row>
    <row r="116" spans="1:1" x14ac:dyDescent="0.2">
      <c r="A116" s="1" t="s">
        <v>287</v>
      </c>
    </row>
    <row r="117" spans="1:1" x14ac:dyDescent="0.2">
      <c r="A117" s="1" t="s">
        <v>288</v>
      </c>
    </row>
    <row r="118" spans="1:1" x14ac:dyDescent="0.2">
      <c r="A118" s="1" t="s">
        <v>289</v>
      </c>
    </row>
    <row r="119" spans="1:1" x14ac:dyDescent="0.2">
      <c r="A119" s="1" t="s">
        <v>290</v>
      </c>
    </row>
    <row r="121" spans="1:1" x14ac:dyDescent="0.2">
      <c r="A121" s="2" t="s">
        <v>146</v>
      </c>
    </row>
    <row r="122" spans="1:1" x14ac:dyDescent="0.2">
      <c r="A122" s="1" t="s">
        <v>297</v>
      </c>
    </row>
    <row r="123" spans="1:1" x14ac:dyDescent="0.2">
      <c r="A123" s="1" t="s">
        <v>291</v>
      </c>
    </row>
    <row r="124" spans="1:1" x14ac:dyDescent="0.2">
      <c r="A124" s="1" t="s">
        <v>292</v>
      </c>
    </row>
    <row r="125" spans="1:1" x14ac:dyDescent="0.2">
      <c r="A125" s="1" t="s">
        <v>293</v>
      </c>
    </row>
    <row r="126" spans="1:1" x14ac:dyDescent="0.2">
      <c r="A126" s="1" t="s">
        <v>294</v>
      </c>
    </row>
    <row r="127" spans="1:1" x14ac:dyDescent="0.2">
      <c r="A127" s="1" t="s">
        <v>295</v>
      </c>
    </row>
    <row r="128" spans="1:1" x14ac:dyDescent="0.2">
      <c r="A128" s="1" t="s">
        <v>296</v>
      </c>
    </row>
    <row r="129" spans="1:1" x14ac:dyDescent="0.2">
      <c r="A129" s="1" t="s">
        <v>173</v>
      </c>
    </row>
    <row r="131" spans="1:1" x14ac:dyDescent="0.2">
      <c r="A131" s="2" t="s">
        <v>153</v>
      </c>
    </row>
    <row r="132" spans="1:1" x14ac:dyDescent="0.2">
      <c r="A132" s="1" t="s">
        <v>298</v>
      </c>
    </row>
    <row r="133" spans="1:1" x14ac:dyDescent="0.2">
      <c r="A133" s="1" t="s">
        <v>299</v>
      </c>
    </row>
    <row r="134" spans="1:1" x14ac:dyDescent="0.2">
      <c r="A134" s="1" t="s">
        <v>300</v>
      </c>
    </row>
    <row r="135" spans="1:1" x14ac:dyDescent="0.2">
      <c r="A135" s="1" t="s">
        <v>301</v>
      </c>
    </row>
    <row r="136" spans="1:1" x14ac:dyDescent="0.2">
      <c r="A136" s="1" t="s">
        <v>302</v>
      </c>
    </row>
    <row r="137" spans="1:1" x14ac:dyDescent="0.2">
      <c r="A137" s="1" t="s">
        <v>303</v>
      </c>
    </row>
    <row r="138" spans="1:1" x14ac:dyDescent="0.2">
      <c r="A138" s="1" t="s">
        <v>304</v>
      </c>
    </row>
    <row r="140" spans="1:1" x14ac:dyDescent="0.2">
      <c r="A140" s="2" t="s">
        <v>160</v>
      </c>
    </row>
    <row r="141" spans="1:1" x14ac:dyDescent="0.2">
      <c r="A141" s="1" t="s">
        <v>306</v>
      </c>
    </row>
    <row r="142" spans="1:1" x14ac:dyDescent="0.2">
      <c r="A142" s="1" t="s">
        <v>307</v>
      </c>
    </row>
    <row r="143" spans="1:1" x14ac:dyDescent="0.2">
      <c r="A143" s="1" t="s">
        <v>308</v>
      </c>
    </row>
    <row r="144" spans="1:1" x14ac:dyDescent="0.2">
      <c r="A144" s="1" t="s">
        <v>309</v>
      </c>
    </row>
    <row r="145" spans="1:1" x14ac:dyDescent="0.2">
      <c r="A145" s="1" t="s">
        <v>310</v>
      </c>
    </row>
    <row r="146" spans="1:1" x14ac:dyDescent="0.2">
      <c r="A146" s="1" t="s">
        <v>173</v>
      </c>
    </row>
    <row r="148" spans="1:1" x14ac:dyDescent="0.2">
      <c r="A148" s="2" t="s">
        <v>167</v>
      </c>
    </row>
    <row r="149" spans="1:1" x14ac:dyDescent="0.2">
      <c r="A149" s="1" t="s">
        <v>311</v>
      </c>
    </row>
    <row r="150" spans="1:1" x14ac:dyDescent="0.2">
      <c r="A150" s="1" t="s">
        <v>312</v>
      </c>
    </row>
    <row r="151" spans="1:1" x14ac:dyDescent="0.2">
      <c r="A151" s="1" t="s">
        <v>313</v>
      </c>
    </row>
    <row r="152" spans="1:1" x14ac:dyDescent="0.2">
      <c r="A152" s="1" t="s">
        <v>314</v>
      </c>
    </row>
    <row r="153" spans="1:1" x14ac:dyDescent="0.2">
      <c r="A153" s="1" t="s">
        <v>315</v>
      </c>
    </row>
    <row r="154" spans="1:1" x14ac:dyDescent="0.2">
      <c r="A154" s="1" t="s">
        <v>316</v>
      </c>
    </row>
    <row r="156" spans="1:1" x14ac:dyDescent="0.2">
      <c r="A156" s="2" t="s">
        <v>174</v>
      </c>
    </row>
    <row r="157" spans="1:1" x14ac:dyDescent="0.2">
      <c r="A157" s="1" t="s">
        <v>317</v>
      </c>
    </row>
    <row r="158" spans="1:1" x14ac:dyDescent="0.2">
      <c r="A158" s="1" t="s">
        <v>318</v>
      </c>
    </row>
    <row r="159" spans="1:1" x14ac:dyDescent="0.2">
      <c r="A159" s="1" t="s">
        <v>319</v>
      </c>
    </row>
    <row r="160" spans="1:1" x14ac:dyDescent="0.2">
      <c r="A160" s="1" t="s">
        <v>320</v>
      </c>
    </row>
    <row r="161" spans="1:1" x14ac:dyDescent="0.2">
      <c r="A161" s="1" t="s">
        <v>321</v>
      </c>
    </row>
    <row r="162" spans="1:1" x14ac:dyDescent="0.2">
      <c r="A162" s="1" t="s">
        <v>166</v>
      </c>
    </row>
    <row r="164" spans="1:1" x14ac:dyDescent="0.2">
      <c r="A164" s="2" t="s">
        <v>185</v>
      </c>
    </row>
    <row r="165" spans="1:1" x14ac:dyDescent="0.2">
      <c r="A165" s="1" t="s">
        <v>322</v>
      </c>
    </row>
    <row r="166" spans="1:1" x14ac:dyDescent="0.2">
      <c r="A166" s="1" t="s">
        <v>323</v>
      </c>
    </row>
    <row r="167" spans="1:1" x14ac:dyDescent="0.2">
      <c r="A167" s="1" t="s">
        <v>324</v>
      </c>
    </row>
    <row r="168" spans="1:1" x14ac:dyDescent="0.2">
      <c r="A168" s="1" t="s">
        <v>325</v>
      </c>
    </row>
    <row r="169" spans="1:1" x14ac:dyDescent="0.2">
      <c r="A169" s="1" t="s">
        <v>326</v>
      </c>
    </row>
    <row r="170" spans="1:1" x14ac:dyDescent="0.2">
      <c r="A170" s="1" t="s">
        <v>327</v>
      </c>
    </row>
    <row r="171" spans="1:1" x14ac:dyDescent="0.2">
      <c r="A171" s="1" t="s">
        <v>173</v>
      </c>
    </row>
    <row r="173" spans="1:1" x14ac:dyDescent="0.2">
      <c r="A173" s="2" t="s">
        <v>186</v>
      </c>
    </row>
    <row r="174" spans="1:1" x14ac:dyDescent="0.2">
      <c r="A174" s="1" t="s">
        <v>328</v>
      </c>
    </row>
    <row r="175" spans="1:1" x14ac:dyDescent="0.2">
      <c r="A175" s="1" t="s">
        <v>329</v>
      </c>
    </row>
    <row r="176" spans="1:1" x14ac:dyDescent="0.2">
      <c r="A176" s="1" t="s">
        <v>330</v>
      </c>
    </row>
    <row r="177" spans="1:11" x14ac:dyDescent="0.2">
      <c r="A177" s="1" t="s">
        <v>331</v>
      </c>
    </row>
    <row r="178" spans="1:11" x14ac:dyDescent="0.2">
      <c r="A178" s="1" t="s">
        <v>332</v>
      </c>
    </row>
    <row r="179" spans="1:11" x14ac:dyDescent="0.2">
      <c r="A179" s="1" t="s">
        <v>333</v>
      </c>
    </row>
    <row r="180" spans="1:11" x14ac:dyDescent="0.2">
      <c r="A180" s="1" t="s">
        <v>166</v>
      </c>
    </row>
    <row r="182" spans="1:11" x14ac:dyDescent="0.2">
      <c r="A182" s="46" t="s">
        <v>337</v>
      </c>
      <c r="B182" s="46"/>
      <c r="C182" s="46"/>
      <c r="D182" s="46"/>
      <c r="E182" s="46"/>
      <c r="F182" s="46"/>
      <c r="G182" s="46"/>
      <c r="H182" s="46"/>
      <c r="I182" s="46"/>
      <c r="J182" s="46"/>
      <c r="K182" s="46"/>
    </row>
    <row r="184" spans="1:11" x14ac:dyDescent="0.2">
      <c r="A184" s="1" t="s">
        <v>340</v>
      </c>
    </row>
    <row r="185" spans="1:11" x14ac:dyDescent="0.2">
      <c r="A185" s="1" t="s">
        <v>341</v>
      </c>
    </row>
    <row r="187" spans="1:11" x14ac:dyDescent="0.2">
      <c r="A187" s="1" t="s">
        <v>347</v>
      </c>
    </row>
    <row r="188" spans="1:11" x14ac:dyDescent="0.2">
      <c r="A188" s="1" t="s">
        <v>342</v>
      </c>
    </row>
    <row r="189" spans="1:11" x14ac:dyDescent="0.2">
      <c r="A189" s="1" t="s">
        <v>343</v>
      </c>
    </row>
    <row r="190" spans="1:11" x14ac:dyDescent="0.2">
      <c r="A190" s="1" t="s">
        <v>344</v>
      </c>
    </row>
    <row r="191" spans="1:11" x14ac:dyDescent="0.2">
      <c r="A191" s="1" t="s">
        <v>345</v>
      </c>
    </row>
    <row r="192" spans="1:11" x14ac:dyDescent="0.2">
      <c r="A192" s="1" t="s">
        <v>346</v>
      </c>
    </row>
    <row r="194" spans="1:6" x14ac:dyDescent="0.2">
      <c r="A194" s="2" t="s">
        <v>348</v>
      </c>
      <c r="F194" s="1" t="s">
        <v>349</v>
      </c>
    </row>
    <row r="195" spans="1:6" x14ac:dyDescent="0.2">
      <c r="C195" s="20" t="s">
        <v>338</v>
      </c>
      <c r="F195" s="1" t="s">
        <v>350</v>
      </c>
    </row>
    <row r="196" spans="1:6" x14ac:dyDescent="0.2">
      <c r="B196" s="13" t="s">
        <v>206</v>
      </c>
      <c r="C196" s="25" t="s">
        <v>339</v>
      </c>
      <c r="F196" s="1" t="s">
        <v>351</v>
      </c>
    </row>
    <row r="197" spans="1:6" x14ac:dyDescent="0.2">
      <c r="A197" s="14" t="s">
        <v>207</v>
      </c>
      <c r="B197" s="15">
        <v>11699257</v>
      </c>
      <c r="C197" s="18">
        <f>B197/B197</f>
        <v>1</v>
      </c>
      <c r="F197" s="1" t="s">
        <v>352</v>
      </c>
    </row>
    <row r="198" spans="1:6" x14ac:dyDescent="0.2">
      <c r="A198" s="14" t="s">
        <v>208</v>
      </c>
      <c r="B198" s="15">
        <v>7216979</v>
      </c>
      <c r="C198" s="18">
        <f>B198/B$197</f>
        <v>0.61687498616365122</v>
      </c>
    </row>
    <row r="199" spans="1:6" x14ac:dyDescent="0.2">
      <c r="A199" s="14" t="s">
        <v>86</v>
      </c>
      <c r="B199" s="16">
        <v>4482278</v>
      </c>
      <c r="C199" s="18">
        <f t="shared" ref="C199:C207" si="5">B199/B$197</f>
        <v>0.38312501383634873</v>
      </c>
      <c r="F199" s="1" t="s">
        <v>353</v>
      </c>
    </row>
    <row r="200" spans="1:6" x14ac:dyDescent="0.2">
      <c r="A200" s="14" t="s">
        <v>92</v>
      </c>
      <c r="B200" s="15">
        <v>1200985</v>
      </c>
      <c r="C200" s="18">
        <f t="shared" si="5"/>
        <v>0.10265480961739706</v>
      </c>
      <c r="F200" s="1" t="s">
        <v>354</v>
      </c>
    </row>
    <row r="201" spans="1:6" x14ac:dyDescent="0.2">
      <c r="A201" s="14" t="s">
        <v>94</v>
      </c>
      <c r="B201" s="15">
        <v>981798</v>
      </c>
      <c r="C201" s="18">
        <f t="shared" si="5"/>
        <v>8.3919688233192929E-2</v>
      </c>
      <c r="F201" s="1" t="s">
        <v>355</v>
      </c>
    </row>
    <row r="202" spans="1:6" x14ac:dyDescent="0.2">
      <c r="A202" s="14" t="s">
        <v>209</v>
      </c>
      <c r="B202" s="16">
        <v>2299496</v>
      </c>
      <c r="C202" s="18">
        <f t="shared" si="5"/>
        <v>0.19655060146127229</v>
      </c>
      <c r="F202" s="1" t="s">
        <v>356</v>
      </c>
    </row>
    <row r="203" spans="1:6" x14ac:dyDescent="0.2">
      <c r="A203" s="14" t="s">
        <v>112</v>
      </c>
      <c r="B203" s="15">
        <v>142508</v>
      </c>
      <c r="C203" s="18">
        <f t="shared" si="5"/>
        <v>1.2180944482200879E-2</v>
      </c>
      <c r="F203" s="1" t="s">
        <v>357</v>
      </c>
    </row>
    <row r="204" spans="1:6" x14ac:dyDescent="0.2">
      <c r="A204" s="14" t="s">
        <v>113</v>
      </c>
      <c r="B204" s="15">
        <v>93313</v>
      </c>
      <c r="C204" s="18">
        <f t="shared" si="5"/>
        <v>7.9759765940691785E-3</v>
      </c>
      <c r="F204" s="1" t="s">
        <v>358</v>
      </c>
    </row>
    <row r="205" spans="1:6" x14ac:dyDescent="0.2">
      <c r="A205" s="14" t="s">
        <v>210</v>
      </c>
      <c r="B205" s="16">
        <v>2250302</v>
      </c>
      <c r="C205" s="18">
        <f t="shared" si="5"/>
        <v>0.19234571904865411</v>
      </c>
    </row>
    <row r="206" spans="1:6" x14ac:dyDescent="0.2">
      <c r="A206" s="14" t="s">
        <v>118</v>
      </c>
      <c r="B206" s="15">
        <v>517569</v>
      </c>
      <c r="C206" s="18">
        <f t="shared" si="5"/>
        <v>4.4239476062454222E-2</v>
      </c>
      <c r="F206" s="1" t="s">
        <v>359</v>
      </c>
    </row>
    <row r="207" spans="1:6" x14ac:dyDescent="0.2">
      <c r="A207" s="14" t="s">
        <v>211</v>
      </c>
      <c r="B207" s="16">
        <v>1732733</v>
      </c>
      <c r="C207" s="18">
        <f t="shared" si="5"/>
        <v>0.1481062429861999</v>
      </c>
      <c r="F207" s="1" t="s">
        <v>360</v>
      </c>
    </row>
    <row r="209" spans="1:12" x14ac:dyDescent="0.2">
      <c r="F209" s="1" t="s">
        <v>361</v>
      </c>
    </row>
    <row r="210" spans="1:12" x14ac:dyDescent="0.2">
      <c r="F210" s="1" t="s">
        <v>362</v>
      </c>
    </row>
    <row r="211" spans="1:12" x14ac:dyDescent="0.2">
      <c r="F211" s="1" t="s">
        <v>363</v>
      </c>
    </row>
    <row r="213" spans="1:12" x14ac:dyDescent="0.2">
      <c r="F213" s="1" t="s">
        <v>364</v>
      </c>
    </row>
    <row r="214" spans="1:12" x14ac:dyDescent="0.2">
      <c r="F214" s="1" t="s">
        <v>365</v>
      </c>
    </row>
    <row r="217" spans="1:12" x14ac:dyDescent="0.2">
      <c r="A217" s="20"/>
      <c r="B217" s="20"/>
      <c r="C217" s="32" t="s">
        <v>338</v>
      </c>
      <c r="D217" s="32"/>
      <c r="E217" s="20"/>
      <c r="F217" s="20"/>
      <c r="G217" s="20"/>
      <c r="H217" s="20"/>
      <c r="I217" s="20" t="s">
        <v>338</v>
      </c>
      <c r="J217" s="32"/>
      <c r="K217" s="20"/>
      <c r="L217" s="1" t="s">
        <v>366</v>
      </c>
    </row>
    <row r="218" spans="1:12" x14ac:dyDescent="0.2">
      <c r="A218" s="24" t="s">
        <v>27</v>
      </c>
      <c r="B218" s="25" t="s">
        <v>230</v>
      </c>
      <c r="C218" s="25" t="s">
        <v>339</v>
      </c>
      <c r="D218" s="32"/>
      <c r="E218" s="24" t="s">
        <v>28</v>
      </c>
      <c r="F218" s="26"/>
      <c r="G218" s="26"/>
      <c r="H218" s="25" t="s">
        <v>230</v>
      </c>
      <c r="I218" s="25" t="s">
        <v>339</v>
      </c>
      <c r="J218" s="32"/>
      <c r="K218" s="20"/>
      <c r="L218" s="1" t="s">
        <v>367</v>
      </c>
    </row>
    <row r="219" spans="1:12" x14ac:dyDescent="0.2">
      <c r="A219" s="21" t="s">
        <v>243</v>
      </c>
      <c r="B219" s="22"/>
      <c r="C219" s="22"/>
      <c r="D219" s="20"/>
      <c r="E219" s="21" t="s">
        <v>244</v>
      </c>
      <c r="F219" s="23"/>
      <c r="G219" s="23"/>
      <c r="H219" s="22"/>
      <c r="I219" s="22"/>
      <c r="J219" s="20"/>
      <c r="K219" s="20"/>
      <c r="L219" s="1" t="s">
        <v>368</v>
      </c>
    </row>
    <row r="220" spans="1:12" x14ac:dyDescent="0.2">
      <c r="A220" s="23" t="s">
        <v>220</v>
      </c>
      <c r="B220" s="23">
        <v>1360000</v>
      </c>
      <c r="C220" s="36">
        <f>B220/B$229</f>
        <v>0.11244315832988838</v>
      </c>
      <c r="D220" s="36"/>
      <c r="E220" s="23" t="s">
        <v>45</v>
      </c>
      <c r="F220" s="23"/>
      <c r="G220" s="23"/>
      <c r="H220" s="23">
        <v>1050000</v>
      </c>
      <c r="I220" s="37">
        <f>H220/H$232</f>
        <v>8.6812732534105E-2</v>
      </c>
      <c r="J220" s="36"/>
      <c r="K220" s="20"/>
      <c r="L220" s="1" t="s">
        <v>369</v>
      </c>
    </row>
    <row r="221" spans="1:12" x14ac:dyDescent="0.2">
      <c r="A221" s="23" t="s">
        <v>221</v>
      </c>
      <c r="B221" s="23">
        <v>2620000</v>
      </c>
      <c r="C221" s="36">
        <f>B221/B$229</f>
        <v>0.21661843737081438</v>
      </c>
      <c r="D221" s="36"/>
      <c r="E221" s="23" t="s">
        <v>222</v>
      </c>
      <c r="F221" s="23"/>
      <c r="G221" s="23"/>
      <c r="H221" s="23">
        <v>500000</v>
      </c>
      <c r="I221" s="37">
        <f>H221/H$232</f>
        <v>4.1339396444811903E-2</v>
      </c>
      <c r="J221" s="36"/>
      <c r="K221" s="20"/>
    </row>
    <row r="222" spans="1:12" x14ac:dyDescent="0.2">
      <c r="A222" s="23" t="s">
        <v>33</v>
      </c>
      <c r="B222" s="23">
        <v>1280000</v>
      </c>
      <c r="C222" s="36">
        <f>B222/B$229</f>
        <v>0.10582885489871847</v>
      </c>
      <c r="D222" s="36"/>
      <c r="E222" s="23" t="s">
        <v>223</v>
      </c>
      <c r="F222" s="23"/>
      <c r="G222" s="23"/>
      <c r="H222" s="23">
        <v>345000</v>
      </c>
      <c r="I222" s="37">
        <f>H222/H$232</f>
        <v>2.8524183546920216E-2</v>
      </c>
      <c r="J222" s="36"/>
      <c r="K222" s="20"/>
      <c r="L222" s="1" t="s">
        <v>370</v>
      </c>
    </row>
    <row r="223" spans="1:12" x14ac:dyDescent="0.2">
      <c r="A223" s="23" t="s">
        <v>233</v>
      </c>
      <c r="B223" s="27">
        <v>5260000</v>
      </c>
      <c r="C223" s="36">
        <f>B223/B$229</f>
        <v>0.43489045059942127</v>
      </c>
      <c r="D223" s="36"/>
      <c r="E223" s="23" t="s">
        <v>234</v>
      </c>
      <c r="F223" s="23"/>
      <c r="G223" s="23"/>
      <c r="H223" s="27">
        <v>1895000</v>
      </c>
      <c r="I223" s="37">
        <f>H223/H$232</f>
        <v>0.15667631252583714</v>
      </c>
      <c r="J223" s="36"/>
      <c r="K223" s="20"/>
      <c r="L223" s="1" t="s">
        <v>371</v>
      </c>
    </row>
    <row r="224" spans="1:12" x14ac:dyDescent="0.2">
      <c r="A224" s="31" t="s">
        <v>245</v>
      </c>
      <c r="B224" s="20"/>
      <c r="C224" s="32"/>
      <c r="D224" s="36"/>
      <c r="E224" s="31" t="s">
        <v>246</v>
      </c>
      <c r="F224" s="20"/>
      <c r="G224" s="20"/>
      <c r="H224" s="20"/>
      <c r="I224" s="20"/>
      <c r="J224" s="36"/>
      <c r="K224" s="20"/>
      <c r="L224" s="1" t="s">
        <v>372</v>
      </c>
    </row>
    <row r="225" spans="1:12" x14ac:dyDescent="0.2">
      <c r="A225" s="23" t="s">
        <v>224</v>
      </c>
      <c r="B225" s="23">
        <v>5850000</v>
      </c>
      <c r="C225" s="36">
        <f t="shared" ref="C225:C227" si="6">B225/B$229</f>
        <v>0.48367093840429931</v>
      </c>
      <c r="D225" s="36"/>
      <c r="E225" s="23" t="s">
        <v>225</v>
      </c>
      <c r="F225" s="23"/>
      <c r="G225" s="23"/>
      <c r="H225" s="23">
        <v>2300000</v>
      </c>
      <c r="I225" s="37">
        <f>H225/H$232</f>
        <v>0.19016122364613477</v>
      </c>
      <c r="J225" s="36"/>
      <c r="K225" s="20"/>
      <c r="L225" s="1" t="s">
        <v>373</v>
      </c>
    </row>
    <row r="226" spans="1:12" x14ac:dyDescent="0.2">
      <c r="A226" s="23" t="s">
        <v>40</v>
      </c>
      <c r="B226" s="23">
        <v>690000</v>
      </c>
      <c r="C226" s="36">
        <f t="shared" si="6"/>
        <v>5.7048367093840431E-2</v>
      </c>
      <c r="D226" s="36"/>
      <c r="E226" s="23" t="s">
        <v>226</v>
      </c>
      <c r="F226" s="23"/>
      <c r="G226" s="23"/>
      <c r="H226" s="23">
        <v>440000</v>
      </c>
      <c r="I226" s="37">
        <f>H226/H$232</f>
        <v>3.6378668871434476E-2</v>
      </c>
      <c r="J226" s="36"/>
      <c r="K226" s="20"/>
      <c r="L226" s="1" t="s">
        <v>374</v>
      </c>
    </row>
    <row r="227" spans="1:12" x14ac:dyDescent="0.2">
      <c r="A227" s="23" t="s">
        <v>227</v>
      </c>
      <c r="B227" s="23">
        <v>295000</v>
      </c>
      <c r="C227" s="36">
        <f t="shared" si="6"/>
        <v>2.4390243902439025E-2</v>
      </c>
      <c r="D227" s="36"/>
      <c r="E227" s="23" t="s">
        <v>235</v>
      </c>
      <c r="F227" s="23"/>
      <c r="G227" s="23"/>
      <c r="H227" s="27">
        <v>2740000</v>
      </c>
      <c r="I227" s="37">
        <f>H227/H$232</f>
        <v>0.22653989251756923</v>
      </c>
      <c r="J227" s="36"/>
      <c r="K227" s="20"/>
      <c r="L227" s="1" t="s">
        <v>375</v>
      </c>
    </row>
    <row r="228" spans="1:12" x14ac:dyDescent="0.2">
      <c r="A228" s="23" t="s">
        <v>232</v>
      </c>
      <c r="B228" s="28">
        <v>6835000</v>
      </c>
      <c r="C228" s="36">
        <f>B228/B$229</f>
        <v>0.56510954940057878</v>
      </c>
      <c r="D228" s="36"/>
      <c r="E228" s="30" t="s">
        <v>247</v>
      </c>
      <c r="F228" s="23"/>
      <c r="G228" s="23"/>
      <c r="H228" s="23"/>
      <c r="I228" s="23"/>
      <c r="J228" s="36"/>
      <c r="K228" s="20"/>
      <c r="L228" s="1" t="s">
        <v>376</v>
      </c>
    </row>
    <row r="229" spans="1:12" ht="17" thickBot="1" x14ac:dyDescent="0.25">
      <c r="A229" s="23" t="s">
        <v>228</v>
      </c>
      <c r="B229" s="29">
        <v>12095000</v>
      </c>
      <c r="C229" s="36">
        <f>B229/B$229</f>
        <v>1</v>
      </c>
      <c r="D229" s="36"/>
      <c r="E229" s="23" t="s">
        <v>229</v>
      </c>
      <c r="F229" s="23"/>
      <c r="G229" s="23"/>
      <c r="H229" s="23">
        <v>1000000</v>
      </c>
      <c r="I229" s="37">
        <f>H229/H$232</f>
        <v>8.2678792889623806E-2</v>
      </c>
      <c r="J229" s="36"/>
      <c r="K229" s="20"/>
      <c r="L229" s="1" t="s">
        <v>377</v>
      </c>
    </row>
    <row r="230" spans="1:12" ht="17" thickTop="1" x14ac:dyDescent="0.2">
      <c r="A230" s="23"/>
      <c r="B230" s="23"/>
      <c r="C230" s="23"/>
      <c r="D230" s="23"/>
      <c r="E230" s="23" t="s">
        <v>248</v>
      </c>
      <c r="F230" s="23"/>
      <c r="G230" s="23"/>
      <c r="H230" s="23">
        <f>H232-SUM(H223,H227,H229)</f>
        <v>6460000</v>
      </c>
      <c r="I230" s="37">
        <f>H230/H$232</f>
        <v>0.53410500206696987</v>
      </c>
      <c r="J230" s="36"/>
      <c r="K230" s="20"/>
      <c r="L230" s="1" t="s">
        <v>378</v>
      </c>
    </row>
    <row r="231" spans="1:12" x14ac:dyDescent="0.2">
      <c r="A231" s="23"/>
      <c r="B231" s="23"/>
      <c r="C231" s="23"/>
      <c r="D231" s="23"/>
      <c r="E231" s="23" t="s">
        <v>236</v>
      </c>
      <c r="F231" s="23"/>
      <c r="G231" s="23"/>
      <c r="H231" s="27">
        <f>SUM(H228:H230)</f>
        <v>7460000</v>
      </c>
      <c r="I231" s="37">
        <f>H231/H$232</f>
        <v>0.61678379495659363</v>
      </c>
      <c r="J231" s="36"/>
      <c r="K231" s="20"/>
      <c r="L231" s="1" t="s">
        <v>379</v>
      </c>
    </row>
    <row r="232" spans="1:12" ht="17" thickBot="1" x14ac:dyDescent="0.25">
      <c r="A232" s="20"/>
      <c r="B232" s="20"/>
      <c r="C232" s="20"/>
      <c r="D232" s="20"/>
      <c r="E232" s="23" t="s">
        <v>237</v>
      </c>
      <c r="F232" s="23"/>
      <c r="G232" s="23"/>
      <c r="H232" s="29">
        <f>B229</f>
        <v>12095000</v>
      </c>
      <c r="I232" s="37">
        <f>H232/H$232</f>
        <v>1</v>
      </c>
      <c r="J232" s="36"/>
      <c r="K232" s="20"/>
    </row>
    <row r="233" spans="1:12" ht="17" thickTop="1" x14ac:dyDescent="0.2"/>
    <row r="234" spans="1:12" x14ac:dyDescent="0.2">
      <c r="L234" s="1" t="s">
        <v>380</v>
      </c>
    </row>
    <row r="235" spans="1:12" x14ac:dyDescent="0.2">
      <c r="L235" s="1" t="s">
        <v>381</v>
      </c>
    </row>
    <row r="236" spans="1:12" x14ac:dyDescent="0.2">
      <c r="L236" s="1" t="s">
        <v>382</v>
      </c>
    </row>
    <row r="237" spans="1:12" x14ac:dyDescent="0.2">
      <c r="L237" s="1" t="s">
        <v>383</v>
      </c>
    </row>
    <row r="238" spans="1:12" x14ac:dyDescent="0.2">
      <c r="L238" s="1" t="s">
        <v>384</v>
      </c>
    </row>
    <row r="239" spans="1:12" x14ac:dyDescent="0.2">
      <c r="L239" s="1" t="s">
        <v>385</v>
      </c>
    </row>
  </sheetData>
  <mergeCells count="3">
    <mergeCell ref="A1:K1"/>
    <mergeCell ref="A40:K40"/>
    <mergeCell ref="A182:K182"/>
  </mergeCells>
  <pageMargins left="0.7" right="0.7" top="0.75" bottom="0.75" header="0.3" footer="0.3"/>
  <ignoredErrors>
    <ignoredError sqref="B11:K11 B25:K25 B196"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2F4-AE78-E646-9E7E-53AD2D419623}">
  <dimension ref="A1:K420"/>
  <sheetViews>
    <sheetView showGridLines="0" rightToLeft="1" tabSelected="1" topLeftCell="A353" zoomScale="210" zoomScaleNormal="210" workbookViewId="0">
      <selection activeCell="D350" sqref="D350"/>
    </sheetView>
  </sheetViews>
  <sheetFormatPr baseColWidth="10" defaultRowHeight="16" x14ac:dyDescent="0.2"/>
  <cols>
    <col min="1" max="16384" width="10.83203125" style="1"/>
  </cols>
  <sheetData>
    <row r="1" spans="1:11" x14ac:dyDescent="0.2">
      <c r="A1" s="46" t="s">
        <v>400</v>
      </c>
      <c r="B1" s="46"/>
      <c r="C1" s="46"/>
      <c r="D1" s="46"/>
      <c r="E1" s="46"/>
      <c r="F1" s="46"/>
      <c r="G1" s="46"/>
      <c r="H1" s="46"/>
      <c r="I1" s="46"/>
      <c r="J1" s="46"/>
      <c r="K1" s="46"/>
    </row>
    <row r="3" spans="1:11" x14ac:dyDescent="0.2">
      <c r="A3" s="3" t="s">
        <v>386</v>
      </c>
      <c r="B3" s="3"/>
      <c r="C3" s="3"/>
      <c r="D3" s="3"/>
      <c r="E3" s="3"/>
      <c r="F3" s="3"/>
      <c r="G3" s="3"/>
      <c r="H3" s="3"/>
      <c r="I3" s="3"/>
      <c r="J3" s="3"/>
      <c r="K3" s="3"/>
    </row>
    <row r="4" spans="1:11" x14ac:dyDescent="0.2">
      <c r="A4" s="1" t="s">
        <v>387</v>
      </c>
    </row>
    <row r="5" spans="1:11" x14ac:dyDescent="0.2">
      <c r="A5" s="1" t="s">
        <v>388</v>
      </c>
    </row>
    <row r="6" spans="1:11" x14ac:dyDescent="0.2">
      <c r="A6" s="1" t="s">
        <v>389</v>
      </c>
    </row>
    <row r="7" spans="1:11" x14ac:dyDescent="0.2">
      <c r="A7" s="1" t="s">
        <v>390</v>
      </c>
    </row>
    <row r="9" spans="1:11" x14ac:dyDescent="0.2">
      <c r="A9" s="1" t="s">
        <v>391</v>
      </c>
    </row>
    <row r="10" spans="1:11" x14ac:dyDescent="0.2">
      <c r="A10" s="1" t="s">
        <v>392</v>
      </c>
    </row>
    <row r="11" spans="1:11" x14ac:dyDescent="0.2">
      <c r="A11" s="1" t="s">
        <v>393</v>
      </c>
    </row>
    <row r="12" spans="1:11" x14ac:dyDescent="0.2">
      <c r="C12" s="1" t="s">
        <v>394</v>
      </c>
    </row>
    <row r="13" spans="1:11" x14ac:dyDescent="0.2">
      <c r="C13" s="1" t="s">
        <v>395</v>
      </c>
    </row>
    <row r="14" spans="1:11" x14ac:dyDescent="0.2">
      <c r="A14" s="1" t="s">
        <v>396</v>
      </c>
    </row>
    <row r="15" spans="1:11" x14ac:dyDescent="0.2">
      <c r="A15" s="1" t="s">
        <v>397</v>
      </c>
    </row>
    <row r="16" spans="1:11" x14ac:dyDescent="0.2">
      <c r="A16" s="1" t="s">
        <v>398</v>
      </c>
    </row>
    <row r="17" spans="1:11" x14ac:dyDescent="0.2">
      <c r="A17" s="1" t="s">
        <v>399</v>
      </c>
    </row>
    <row r="19" spans="1:11" x14ac:dyDescent="0.2">
      <c r="A19" s="46" t="s">
        <v>481</v>
      </c>
      <c r="B19" s="46"/>
      <c r="C19" s="46"/>
      <c r="D19" s="46"/>
      <c r="E19" s="46"/>
      <c r="F19" s="46"/>
      <c r="G19" s="46"/>
      <c r="H19" s="46"/>
      <c r="I19" s="46"/>
      <c r="J19" s="46"/>
      <c r="K19" s="46"/>
    </row>
    <row r="21" spans="1:11" x14ac:dyDescent="0.2">
      <c r="A21" s="3" t="s">
        <v>401</v>
      </c>
      <c r="B21" s="3"/>
      <c r="C21" s="3"/>
      <c r="D21" s="3"/>
      <c r="E21" s="3"/>
      <c r="F21" s="3"/>
      <c r="G21" s="3"/>
      <c r="H21" s="3"/>
      <c r="I21" s="3"/>
      <c r="J21" s="3"/>
      <c r="K21" s="3"/>
    </row>
    <row r="22" spans="1:11" x14ac:dyDescent="0.2">
      <c r="A22" s="1" t="s">
        <v>402</v>
      </c>
    </row>
    <row r="23" spans="1:11" x14ac:dyDescent="0.2">
      <c r="A23" s="1" t="s">
        <v>403</v>
      </c>
    </row>
    <row r="24" spans="1:11" x14ac:dyDescent="0.2">
      <c r="A24" s="1" t="s">
        <v>404</v>
      </c>
    </row>
    <row r="25" spans="1:11" x14ac:dyDescent="0.2">
      <c r="A25" s="1" t="s">
        <v>405</v>
      </c>
    </row>
    <row r="27" spans="1:11" x14ac:dyDescent="0.2">
      <c r="C27" s="1" t="s">
        <v>406</v>
      </c>
    </row>
    <row r="28" spans="1:11" x14ac:dyDescent="0.2">
      <c r="C28" s="1" t="s">
        <v>407</v>
      </c>
    </row>
    <row r="29" spans="1:11" x14ac:dyDescent="0.2">
      <c r="C29" s="1" t="s">
        <v>408</v>
      </c>
    </row>
    <row r="30" spans="1:11" x14ac:dyDescent="0.2">
      <c r="C30" s="1" t="s">
        <v>409</v>
      </c>
    </row>
    <row r="32" spans="1:11" x14ac:dyDescent="0.2">
      <c r="A32" s="1" t="s">
        <v>410</v>
      </c>
    </row>
    <row r="33" spans="1:11" x14ac:dyDescent="0.2">
      <c r="A33" s="1" t="s">
        <v>411</v>
      </c>
    </row>
    <row r="34" spans="1:11" x14ac:dyDescent="0.2">
      <c r="A34" s="1" t="s">
        <v>412</v>
      </c>
    </row>
    <row r="35" spans="1:11" x14ac:dyDescent="0.2">
      <c r="A35" s="1" t="s">
        <v>413</v>
      </c>
    </row>
    <row r="36" spans="1:11" x14ac:dyDescent="0.2">
      <c r="A36" s="1" t="s">
        <v>414</v>
      </c>
    </row>
    <row r="37" spans="1:11" x14ac:dyDescent="0.2">
      <c r="A37" s="1" t="s">
        <v>415</v>
      </c>
    </row>
    <row r="38" spans="1:11" x14ac:dyDescent="0.2">
      <c r="A38" s="1" t="s">
        <v>416</v>
      </c>
    </row>
    <row r="39" spans="1:11" x14ac:dyDescent="0.2">
      <c r="A39" s="1" t="s">
        <v>417</v>
      </c>
    </row>
    <row r="41" spans="1:11" x14ac:dyDescent="0.2">
      <c r="A41" s="2" t="s">
        <v>418</v>
      </c>
      <c r="B41" s="2"/>
      <c r="C41" s="2"/>
      <c r="D41" s="2"/>
      <c r="E41" s="2"/>
      <c r="F41" s="2"/>
      <c r="G41" s="2"/>
      <c r="H41" s="2"/>
      <c r="I41" s="2"/>
      <c r="J41" s="2"/>
      <c r="K41" s="2"/>
    </row>
    <row r="42" spans="1:11" x14ac:dyDescent="0.2">
      <c r="A42" s="2" t="s">
        <v>419</v>
      </c>
      <c r="B42" s="2"/>
      <c r="C42" s="2"/>
      <c r="D42" s="2"/>
      <c r="E42" s="2"/>
      <c r="F42" s="2"/>
      <c r="G42" s="2"/>
      <c r="H42" s="2"/>
      <c r="I42" s="2"/>
      <c r="J42" s="2"/>
      <c r="K42" s="2"/>
    </row>
    <row r="43" spans="1:11" x14ac:dyDescent="0.2">
      <c r="A43" s="2" t="s">
        <v>420</v>
      </c>
      <c r="B43" s="2"/>
      <c r="C43" s="2"/>
      <c r="D43" s="2"/>
      <c r="E43" s="2"/>
      <c r="F43" s="2"/>
      <c r="G43" s="2"/>
      <c r="H43" s="2"/>
      <c r="I43" s="2"/>
      <c r="J43" s="2"/>
      <c r="K43" s="2"/>
    </row>
    <row r="45" spans="1:11" x14ac:dyDescent="0.2">
      <c r="A45" s="2" t="s">
        <v>421</v>
      </c>
      <c r="B45" s="2"/>
      <c r="C45" s="2"/>
      <c r="D45" s="2"/>
      <c r="E45" s="2"/>
      <c r="F45" s="2"/>
      <c r="G45" s="2"/>
      <c r="H45" s="2"/>
      <c r="I45" s="2"/>
      <c r="J45" s="2"/>
      <c r="K45" s="2"/>
    </row>
    <row r="46" spans="1:11" x14ac:dyDescent="0.2">
      <c r="A46" s="2" t="s">
        <v>422</v>
      </c>
      <c r="B46" s="2"/>
      <c r="C46" s="2"/>
      <c r="D46" s="2"/>
      <c r="E46" s="2"/>
      <c r="F46" s="2"/>
      <c r="G46" s="2"/>
      <c r="H46" s="2"/>
      <c r="I46" s="2"/>
      <c r="J46" s="2"/>
      <c r="K46" s="2"/>
    </row>
    <row r="48" spans="1:11" x14ac:dyDescent="0.2">
      <c r="A48" s="1" t="s">
        <v>423</v>
      </c>
    </row>
    <row r="50" spans="4:11" x14ac:dyDescent="0.2">
      <c r="D50" s="51" t="s">
        <v>434</v>
      </c>
      <c r="E50" s="51"/>
      <c r="F50" s="51"/>
      <c r="G50" s="51"/>
      <c r="H50" s="51"/>
      <c r="I50" s="51"/>
      <c r="J50" s="51"/>
      <c r="K50" s="51"/>
    </row>
    <row r="52" spans="4:11" x14ac:dyDescent="0.2">
      <c r="D52" s="2" t="s">
        <v>424</v>
      </c>
      <c r="E52" s="2"/>
      <c r="F52" s="2"/>
      <c r="H52" s="2" t="s">
        <v>427</v>
      </c>
      <c r="I52" s="2"/>
    </row>
    <row r="53" spans="4:11" x14ac:dyDescent="0.2">
      <c r="D53" s="1" t="s">
        <v>30</v>
      </c>
      <c r="F53" s="1">
        <v>10</v>
      </c>
      <c r="H53" s="1" t="s">
        <v>428</v>
      </c>
      <c r="K53" s="1">
        <v>14</v>
      </c>
    </row>
    <row r="54" spans="4:11" x14ac:dyDescent="0.2">
      <c r="D54" s="1" t="s">
        <v>31</v>
      </c>
      <c r="F54" s="1">
        <v>15</v>
      </c>
      <c r="H54" s="1" t="s">
        <v>45</v>
      </c>
      <c r="K54" s="1">
        <v>6</v>
      </c>
    </row>
    <row r="55" spans="4:11" x14ac:dyDescent="0.2">
      <c r="D55" s="1" t="s">
        <v>425</v>
      </c>
      <c r="F55" s="1">
        <v>20</v>
      </c>
      <c r="H55" s="1" t="s">
        <v>429</v>
      </c>
      <c r="K55" s="1">
        <v>20</v>
      </c>
    </row>
    <row r="56" spans="4:11" x14ac:dyDescent="0.2">
      <c r="D56" s="1" t="s">
        <v>33</v>
      </c>
      <c r="F56" s="1">
        <v>10</v>
      </c>
      <c r="K56" s="38">
        <f>SUM(K53:K55)</f>
        <v>40</v>
      </c>
    </row>
    <row r="57" spans="4:11" x14ac:dyDescent="0.2">
      <c r="F57" s="38">
        <f>SUM(F53:F56)</f>
        <v>55</v>
      </c>
    </row>
    <row r="59" spans="4:11" x14ac:dyDescent="0.2">
      <c r="D59" s="2" t="s">
        <v>426</v>
      </c>
      <c r="H59" s="2" t="s">
        <v>430</v>
      </c>
    </row>
    <row r="60" spans="4:11" x14ac:dyDescent="0.2">
      <c r="D60" s="1" t="s">
        <v>433</v>
      </c>
      <c r="F60" s="38">
        <v>100</v>
      </c>
      <c r="H60" s="1" t="s">
        <v>48</v>
      </c>
      <c r="K60" s="38">
        <v>80</v>
      </c>
    </row>
    <row r="62" spans="4:11" x14ac:dyDescent="0.2">
      <c r="H62" s="2" t="s">
        <v>51</v>
      </c>
    </row>
    <row r="63" spans="4:11" x14ac:dyDescent="0.2">
      <c r="H63" s="1" t="s">
        <v>229</v>
      </c>
      <c r="K63" s="1">
        <v>5</v>
      </c>
    </row>
    <row r="64" spans="4:11" x14ac:dyDescent="0.2">
      <c r="H64" s="1" t="s">
        <v>431</v>
      </c>
      <c r="K64" s="1">
        <v>5</v>
      </c>
    </row>
    <row r="65" spans="1:11" x14ac:dyDescent="0.2">
      <c r="H65" s="1" t="s">
        <v>432</v>
      </c>
      <c r="K65" s="1">
        <v>25</v>
      </c>
    </row>
    <row r="66" spans="1:11" x14ac:dyDescent="0.2">
      <c r="K66" s="38">
        <f>SUM(K63:K65)</f>
        <v>35</v>
      </c>
    </row>
    <row r="69" spans="1:11" x14ac:dyDescent="0.2">
      <c r="D69" s="2" t="s">
        <v>42</v>
      </c>
      <c r="F69" s="38">
        <f>F57+F60</f>
        <v>155</v>
      </c>
      <c r="H69" s="2" t="s">
        <v>55</v>
      </c>
      <c r="K69" s="38">
        <f>K56+K60+K66</f>
        <v>155</v>
      </c>
    </row>
    <row r="72" spans="1:11" x14ac:dyDescent="0.2">
      <c r="A72" s="1" t="s">
        <v>435</v>
      </c>
    </row>
    <row r="73" spans="1:11" x14ac:dyDescent="0.2">
      <c r="B73" s="1" t="s">
        <v>35</v>
      </c>
      <c r="D73" s="1">
        <f>F57</f>
        <v>55</v>
      </c>
    </row>
    <row r="74" spans="1:11" x14ac:dyDescent="0.2">
      <c r="B74" s="1" t="s">
        <v>56</v>
      </c>
      <c r="D74" s="1">
        <f>K56</f>
        <v>40</v>
      </c>
    </row>
    <row r="76" spans="1:11" x14ac:dyDescent="0.2">
      <c r="A76" s="1" t="s">
        <v>436</v>
      </c>
    </row>
    <row r="77" spans="1:11" x14ac:dyDescent="0.2">
      <c r="A77" s="1" t="s">
        <v>437</v>
      </c>
    </row>
    <row r="79" spans="1:11" x14ac:dyDescent="0.2">
      <c r="A79" s="1" t="s">
        <v>438</v>
      </c>
    </row>
    <row r="81" spans="1:11" x14ac:dyDescent="0.2">
      <c r="A81" s="1" t="s">
        <v>439</v>
      </c>
    </row>
    <row r="83" spans="1:11" x14ac:dyDescent="0.2">
      <c r="A83" s="1" t="s">
        <v>440</v>
      </c>
      <c r="D83" s="1">
        <f>D73/D74</f>
        <v>1.375</v>
      </c>
      <c r="E83" s="1" t="s">
        <v>441</v>
      </c>
    </row>
    <row r="85" spans="1:11" x14ac:dyDescent="0.2">
      <c r="A85" s="1" t="s">
        <v>442</v>
      </c>
    </row>
    <row r="87" spans="1:11" x14ac:dyDescent="0.2">
      <c r="A87" s="3" t="s">
        <v>443</v>
      </c>
      <c r="B87" s="39"/>
      <c r="C87" s="39"/>
      <c r="D87" s="39"/>
      <c r="E87" s="39"/>
      <c r="F87" s="39"/>
      <c r="G87" s="39"/>
      <c r="H87" s="39"/>
      <c r="I87" s="39"/>
      <c r="J87" s="39"/>
      <c r="K87" s="39"/>
    </row>
    <row r="88" spans="1:11" x14ac:dyDescent="0.2">
      <c r="A88" s="1" t="s">
        <v>444</v>
      </c>
    </row>
    <row r="89" spans="1:11" x14ac:dyDescent="0.2">
      <c r="A89" s="1" t="s">
        <v>445</v>
      </c>
    </row>
    <row r="90" spans="1:11" x14ac:dyDescent="0.2">
      <c r="A90" s="1" t="s">
        <v>446</v>
      </c>
    </row>
    <row r="91" spans="1:11" x14ac:dyDescent="0.2">
      <c r="A91" s="1" t="s">
        <v>447</v>
      </c>
    </row>
    <row r="92" spans="1:11" x14ac:dyDescent="0.2">
      <c r="A92" s="1" t="s">
        <v>448</v>
      </c>
    </row>
    <row r="93" spans="1:11" x14ac:dyDescent="0.2">
      <c r="A93" s="1" t="s">
        <v>449</v>
      </c>
    </row>
    <row r="95" spans="1:11" x14ac:dyDescent="0.2">
      <c r="A95" s="1" t="s">
        <v>450</v>
      </c>
    </row>
    <row r="97" spans="1:1" x14ac:dyDescent="0.2">
      <c r="A97" s="1" t="s">
        <v>451</v>
      </c>
    </row>
    <row r="98" spans="1:1" x14ac:dyDescent="0.2">
      <c r="A98" s="1" t="s">
        <v>452</v>
      </c>
    </row>
    <row r="99" spans="1:1" x14ac:dyDescent="0.2">
      <c r="A99" s="1" t="s">
        <v>453</v>
      </c>
    </row>
    <row r="100" spans="1:1" x14ac:dyDescent="0.2">
      <c r="A100" s="1" t="s">
        <v>454</v>
      </c>
    </row>
    <row r="102" spans="1:1" x14ac:dyDescent="0.2">
      <c r="A102" s="40" t="s">
        <v>445</v>
      </c>
    </row>
    <row r="103" spans="1:1" x14ac:dyDescent="0.2">
      <c r="A103" s="1" t="s">
        <v>455</v>
      </c>
    </row>
    <row r="104" spans="1:1" x14ac:dyDescent="0.2">
      <c r="A104" s="1" t="s">
        <v>456</v>
      </c>
    </row>
    <row r="106" spans="1:1" x14ac:dyDescent="0.2">
      <c r="A106" s="40" t="s">
        <v>446</v>
      </c>
    </row>
    <row r="107" spans="1:1" x14ac:dyDescent="0.2">
      <c r="A107" s="1" t="s">
        <v>457</v>
      </c>
    </row>
    <row r="108" spans="1:1" x14ac:dyDescent="0.2">
      <c r="A108" s="40"/>
    </row>
    <row r="109" spans="1:1" x14ac:dyDescent="0.2">
      <c r="A109" s="40" t="s">
        <v>458</v>
      </c>
    </row>
    <row r="110" spans="1:1" x14ac:dyDescent="0.2">
      <c r="A110" s="1" t="s">
        <v>460</v>
      </c>
    </row>
    <row r="111" spans="1:1" x14ac:dyDescent="0.2">
      <c r="A111" s="1" t="s">
        <v>459</v>
      </c>
    </row>
    <row r="113" spans="1:1" x14ac:dyDescent="0.2">
      <c r="A113" s="40" t="s">
        <v>461</v>
      </c>
    </row>
    <row r="114" spans="1:1" x14ac:dyDescent="0.2">
      <c r="A114" s="1" t="s">
        <v>462</v>
      </c>
    </row>
    <row r="115" spans="1:1" x14ac:dyDescent="0.2">
      <c r="A115" s="40"/>
    </row>
    <row r="116" spans="1:1" x14ac:dyDescent="0.2">
      <c r="A116" s="40" t="s">
        <v>449</v>
      </c>
    </row>
    <row r="117" spans="1:1" x14ac:dyDescent="0.2">
      <c r="A117" s="1" t="s">
        <v>463</v>
      </c>
    </row>
    <row r="119" spans="1:1" x14ac:dyDescent="0.2">
      <c r="A119" s="2" t="s">
        <v>464</v>
      </c>
    </row>
    <row r="120" spans="1:1" x14ac:dyDescent="0.2">
      <c r="A120" s="1" t="s">
        <v>465</v>
      </c>
    </row>
    <row r="121" spans="1:1" x14ac:dyDescent="0.2">
      <c r="A121" s="1" t="s">
        <v>466</v>
      </c>
    </row>
    <row r="122" spans="1:1" x14ac:dyDescent="0.2">
      <c r="A122" s="1" t="s">
        <v>467</v>
      </c>
    </row>
    <row r="123" spans="1:1" x14ac:dyDescent="0.2">
      <c r="A123" s="1" t="s">
        <v>468</v>
      </c>
    </row>
    <row r="124" spans="1:1" x14ac:dyDescent="0.2">
      <c r="A124" s="1" t="s">
        <v>469</v>
      </c>
    </row>
    <row r="125" spans="1:1" x14ac:dyDescent="0.2">
      <c r="A125" s="1" t="s">
        <v>470</v>
      </c>
    </row>
    <row r="126" spans="1:1" x14ac:dyDescent="0.2">
      <c r="A126" s="1" t="s">
        <v>471</v>
      </c>
    </row>
    <row r="128" spans="1:1" x14ac:dyDescent="0.2">
      <c r="A128" s="1" t="s">
        <v>472</v>
      </c>
    </row>
    <row r="129" spans="1:11" x14ac:dyDescent="0.2">
      <c r="A129" s="1" t="s">
        <v>473</v>
      </c>
    </row>
    <row r="130" spans="1:11" x14ac:dyDescent="0.2">
      <c r="A130" s="1" t="s">
        <v>474</v>
      </c>
    </row>
    <row r="131" spans="1:11" x14ac:dyDescent="0.2">
      <c r="A131" s="1" t="s">
        <v>475</v>
      </c>
    </row>
    <row r="132" spans="1:11" x14ac:dyDescent="0.2">
      <c r="A132" s="1" t="s">
        <v>476</v>
      </c>
    </row>
    <row r="133" spans="1:11" x14ac:dyDescent="0.2">
      <c r="A133" s="1" t="s">
        <v>477</v>
      </c>
    </row>
    <row r="134" spans="1:11" x14ac:dyDescent="0.2">
      <c r="A134" s="1" t="s">
        <v>478</v>
      </c>
    </row>
    <row r="136" spans="1:11" x14ac:dyDescent="0.2">
      <c r="A136" s="1" t="s">
        <v>479</v>
      </c>
    </row>
    <row r="137" spans="1:11" x14ac:dyDescent="0.2">
      <c r="A137" s="1" t="s">
        <v>480</v>
      </c>
    </row>
    <row r="139" spans="1:11" x14ac:dyDescent="0.2">
      <c r="A139" s="46" t="s">
        <v>482</v>
      </c>
      <c r="B139" s="46"/>
      <c r="C139" s="46"/>
      <c r="D139" s="46"/>
      <c r="E139" s="46"/>
      <c r="F139" s="46"/>
      <c r="G139" s="46"/>
      <c r="H139" s="46"/>
      <c r="I139" s="46"/>
      <c r="J139" s="46"/>
      <c r="K139" s="46"/>
    </row>
    <row r="141" spans="1:11" x14ac:dyDescent="0.2">
      <c r="A141" s="2" t="s">
        <v>483</v>
      </c>
    </row>
    <row r="142" spans="1:11" x14ac:dyDescent="0.2">
      <c r="A142" s="1" t="s">
        <v>484</v>
      </c>
    </row>
    <row r="143" spans="1:11" x14ac:dyDescent="0.2">
      <c r="A143" s="1" t="s">
        <v>485</v>
      </c>
    </row>
    <row r="144" spans="1:11" x14ac:dyDescent="0.2">
      <c r="A144" s="1" t="s">
        <v>486</v>
      </c>
    </row>
    <row r="146" spans="1:11" x14ac:dyDescent="0.2">
      <c r="A146" s="2" t="s">
        <v>487</v>
      </c>
    </row>
    <row r="147" spans="1:11" x14ac:dyDescent="0.2">
      <c r="A147" s="1" t="s">
        <v>492</v>
      </c>
    </row>
    <row r="148" spans="1:11" x14ac:dyDescent="0.2">
      <c r="A148" s="1" t="s">
        <v>493</v>
      </c>
    </row>
    <row r="149" spans="1:11" x14ac:dyDescent="0.2">
      <c r="A149" s="1" t="s">
        <v>494</v>
      </c>
    </row>
    <row r="150" spans="1:11" x14ac:dyDescent="0.2">
      <c r="A150" s="1" t="s">
        <v>495</v>
      </c>
    </row>
    <row r="153" spans="1:11" x14ac:dyDescent="0.2">
      <c r="D153" s="2" t="s">
        <v>424</v>
      </c>
      <c r="E153" s="2"/>
      <c r="F153" s="2"/>
      <c r="H153" s="2" t="s">
        <v>427</v>
      </c>
      <c r="I153" s="2"/>
    </row>
    <row r="154" spans="1:11" x14ac:dyDescent="0.2">
      <c r="A154" s="1" t="s">
        <v>488</v>
      </c>
      <c r="D154" s="1" t="s">
        <v>30</v>
      </c>
      <c r="F154" s="1">
        <v>10</v>
      </c>
      <c r="H154" s="1" t="s">
        <v>428</v>
      </c>
      <c r="K154" s="1">
        <v>14</v>
      </c>
    </row>
    <row r="155" spans="1:11" x14ac:dyDescent="0.2">
      <c r="A155" s="1" t="s">
        <v>489</v>
      </c>
      <c r="D155" s="1" t="s">
        <v>31</v>
      </c>
      <c r="F155" s="1">
        <v>15</v>
      </c>
      <c r="H155" s="1" t="s">
        <v>45</v>
      </c>
      <c r="K155" s="1">
        <v>6</v>
      </c>
    </row>
    <row r="156" spans="1:11" x14ac:dyDescent="0.2">
      <c r="A156" s="1" t="s">
        <v>490</v>
      </c>
      <c r="D156" s="1" t="s">
        <v>425</v>
      </c>
      <c r="F156" s="1">
        <v>20</v>
      </c>
      <c r="H156" s="1" t="s">
        <v>429</v>
      </c>
      <c r="K156" s="1">
        <v>20</v>
      </c>
    </row>
    <row r="157" spans="1:11" x14ac:dyDescent="0.2">
      <c r="A157" s="2" t="s">
        <v>491</v>
      </c>
      <c r="B157" s="2"/>
      <c r="C157" s="2"/>
      <c r="D157" s="2" t="s">
        <v>33</v>
      </c>
      <c r="E157" s="2"/>
      <c r="F157" s="2">
        <v>10</v>
      </c>
      <c r="K157" s="38">
        <f>SUM(K154:K156)</f>
        <v>40</v>
      </c>
    </row>
    <row r="158" spans="1:11" x14ac:dyDescent="0.2">
      <c r="F158" s="38">
        <f>SUM(F154:F157)</f>
        <v>55</v>
      </c>
    </row>
    <row r="160" spans="1:11" x14ac:dyDescent="0.2">
      <c r="D160" s="2" t="s">
        <v>426</v>
      </c>
      <c r="H160" s="2" t="s">
        <v>430</v>
      </c>
    </row>
    <row r="161" spans="1:11" x14ac:dyDescent="0.2">
      <c r="D161" s="1" t="s">
        <v>433</v>
      </c>
      <c r="F161" s="38">
        <v>100</v>
      </c>
      <c r="H161" s="1" t="s">
        <v>48</v>
      </c>
      <c r="K161" s="38">
        <v>80</v>
      </c>
    </row>
    <row r="163" spans="1:11" x14ac:dyDescent="0.2">
      <c r="H163" s="2" t="s">
        <v>51</v>
      </c>
    </row>
    <row r="164" spans="1:11" x14ac:dyDescent="0.2">
      <c r="H164" s="1" t="s">
        <v>229</v>
      </c>
      <c r="K164" s="1">
        <v>5</v>
      </c>
    </row>
    <row r="165" spans="1:11" x14ac:dyDescent="0.2">
      <c r="H165" s="1" t="s">
        <v>431</v>
      </c>
      <c r="K165" s="1">
        <v>5</v>
      </c>
    </row>
    <row r="166" spans="1:11" x14ac:dyDescent="0.2">
      <c r="H166" s="1" t="s">
        <v>432</v>
      </c>
      <c r="K166" s="1">
        <v>25</v>
      </c>
    </row>
    <row r="167" spans="1:11" x14ac:dyDescent="0.2">
      <c r="K167" s="38">
        <f>SUM(K164:K166)</f>
        <v>35</v>
      </c>
    </row>
    <row r="170" spans="1:11" x14ac:dyDescent="0.2">
      <c r="D170" s="2" t="s">
        <v>42</v>
      </c>
      <c r="F170" s="38">
        <f>F158+F161</f>
        <v>155</v>
      </c>
      <c r="H170" s="2" t="s">
        <v>55</v>
      </c>
      <c r="K170" s="38">
        <f>K157+K161+K167</f>
        <v>155</v>
      </c>
    </row>
    <row r="173" spans="1:11" x14ac:dyDescent="0.2">
      <c r="A173" s="2" t="s">
        <v>496</v>
      </c>
    </row>
    <row r="174" spans="1:11" x14ac:dyDescent="0.2">
      <c r="A174" s="1" t="s">
        <v>497</v>
      </c>
    </row>
    <row r="175" spans="1:11" x14ac:dyDescent="0.2">
      <c r="A175" s="1" t="s">
        <v>498</v>
      </c>
    </row>
    <row r="177" spans="1:6" x14ac:dyDescent="0.2">
      <c r="A177" s="1" t="s">
        <v>499</v>
      </c>
    </row>
    <row r="178" spans="1:6" x14ac:dyDescent="0.2">
      <c r="A178" s="1" t="s">
        <v>500</v>
      </c>
    </row>
    <row r="180" spans="1:6" x14ac:dyDescent="0.2">
      <c r="A180" s="2" t="s">
        <v>501</v>
      </c>
    </row>
    <row r="181" spans="1:6" x14ac:dyDescent="0.2">
      <c r="A181" s="2"/>
    </row>
    <row r="182" spans="1:6" x14ac:dyDescent="0.2">
      <c r="D182" s="41">
        <v>46022</v>
      </c>
    </row>
    <row r="183" spans="1:6" x14ac:dyDescent="0.2">
      <c r="B183" s="1" t="s">
        <v>424</v>
      </c>
      <c r="D183" s="4">
        <f>F158</f>
        <v>55</v>
      </c>
    </row>
    <row r="184" spans="1:6" x14ac:dyDescent="0.2">
      <c r="B184" s="1" t="s">
        <v>33</v>
      </c>
      <c r="D184" s="4">
        <f>F157</f>
        <v>10</v>
      </c>
    </row>
    <row r="185" spans="1:6" x14ac:dyDescent="0.2">
      <c r="B185" s="1" t="s">
        <v>427</v>
      </c>
      <c r="D185" s="4">
        <f>K157</f>
        <v>40</v>
      </c>
    </row>
    <row r="187" spans="1:6" x14ac:dyDescent="0.2">
      <c r="B187" s="1" t="s">
        <v>502</v>
      </c>
      <c r="D187" s="4">
        <f>D183/D185</f>
        <v>1.375</v>
      </c>
      <c r="F187" s="1" t="s">
        <v>503</v>
      </c>
    </row>
    <row r="188" spans="1:6" x14ac:dyDescent="0.2">
      <c r="B188" s="1" t="s">
        <v>504</v>
      </c>
      <c r="D188" s="4">
        <f>45/40</f>
        <v>1.125</v>
      </c>
      <c r="F188" s="1" t="s">
        <v>505</v>
      </c>
    </row>
    <row r="190" spans="1:6" x14ac:dyDescent="0.2">
      <c r="A190" s="1" t="s">
        <v>506</v>
      </c>
    </row>
    <row r="192" spans="1:6" x14ac:dyDescent="0.2">
      <c r="A192" s="2" t="s">
        <v>507</v>
      </c>
    </row>
    <row r="193" spans="1:1" x14ac:dyDescent="0.2">
      <c r="A193" s="1" t="s">
        <v>508</v>
      </c>
    </row>
    <row r="194" spans="1:1" x14ac:dyDescent="0.2">
      <c r="A194" s="1" t="s">
        <v>509</v>
      </c>
    </row>
    <row r="195" spans="1:1" x14ac:dyDescent="0.2">
      <c r="A195" s="1" t="s">
        <v>510</v>
      </c>
    </row>
    <row r="196" spans="1:1" x14ac:dyDescent="0.2">
      <c r="A196" s="1" t="s">
        <v>511</v>
      </c>
    </row>
    <row r="198" spans="1:1" x14ac:dyDescent="0.2">
      <c r="A198" s="1" t="s">
        <v>512</v>
      </c>
    </row>
    <row r="199" spans="1:1" x14ac:dyDescent="0.2">
      <c r="A199" s="1" t="s">
        <v>513</v>
      </c>
    </row>
    <row r="201" spans="1:1" x14ac:dyDescent="0.2">
      <c r="A201" s="1" t="s">
        <v>514</v>
      </c>
    </row>
    <row r="203" spans="1:1" x14ac:dyDescent="0.2">
      <c r="A203" s="1" t="s">
        <v>515</v>
      </c>
    </row>
    <row r="205" spans="1:1" x14ac:dyDescent="0.2">
      <c r="A205" s="1" t="s">
        <v>516</v>
      </c>
    </row>
    <row r="206" spans="1:1" x14ac:dyDescent="0.2">
      <c r="A206" s="1" t="s">
        <v>517</v>
      </c>
    </row>
    <row r="207" spans="1:1" x14ac:dyDescent="0.2">
      <c r="A207" s="1" t="s">
        <v>518</v>
      </c>
    </row>
    <row r="209" spans="1:10" x14ac:dyDescent="0.2">
      <c r="A209" s="1" t="s">
        <v>519</v>
      </c>
    </row>
    <row r="210" spans="1:10" x14ac:dyDescent="0.2">
      <c r="A210" s="1" t="s">
        <v>520</v>
      </c>
    </row>
    <row r="212" spans="1:10" x14ac:dyDescent="0.2">
      <c r="A212" s="1" t="s">
        <v>521</v>
      </c>
    </row>
    <row r="213" spans="1:10" x14ac:dyDescent="0.2">
      <c r="A213" s="1" t="s">
        <v>522</v>
      </c>
    </row>
    <row r="215" spans="1:10" x14ac:dyDescent="0.2">
      <c r="A215" s="3" t="s">
        <v>523</v>
      </c>
      <c r="B215" s="3"/>
      <c r="C215" s="3"/>
      <c r="D215" s="3"/>
      <c r="E215" s="3"/>
      <c r="F215" s="3"/>
      <c r="G215" s="3"/>
      <c r="H215" s="3"/>
      <c r="I215" s="3"/>
      <c r="J215" s="3"/>
    </row>
    <row r="217" spans="1:10" x14ac:dyDescent="0.2">
      <c r="A217" s="1" t="s">
        <v>524</v>
      </c>
    </row>
    <row r="218" spans="1:10" x14ac:dyDescent="0.2">
      <c r="A218" s="1" t="s">
        <v>175</v>
      </c>
    </row>
    <row r="219" spans="1:10" x14ac:dyDescent="0.2">
      <c r="A219" s="1" t="s">
        <v>525</v>
      </c>
    </row>
    <row r="220" spans="1:10" x14ac:dyDescent="0.2">
      <c r="A220" s="1" t="s">
        <v>526</v>
      </c>
    </row>
    <row r="221" spans="1:10" x14ac:dyDescent="0.2">
      <c r="A221" s="1" t="s">
        <v>527</v>
      </c>
    </row>
    <row r="222" spans="1:10" x14ac:dyDescent="0.2">
      <c r="A222" s="1" t="s">
        <v>528</v>
      </c>
    </row>
    <row r="224" spans="1:10" x14ac:dyDescent="0.2">
      <c r="A224" s="1" t="s">
        <v>179</v>
      </c>
    </row>
    <row r="225" spans="1:1" x14ac:dyDescent="0.2">
      <c r="A225" s="1" t="s">
        <v>180</v>
      </c>
    </row>
    <row r="226" spans="1:1" x14ac:dyDescent="0.2">
      <c r="A226" s="1" t="s">
        <v>181</v>
      </c>
    </row>
    <row r="227" spans="1:1" x14ac:dyDescent="0.2">
      <c r="A227" s="1" t="s">
        <v>182</v>
      </c>
    </row>
    <row r="228" spans="1:1" x14ac:dyDescent="0.2">
      <c r="A228" s="1" t="s">
        <v>529</v>
      </c>
    </row>
    <row r="229" spans="1:1" x14ac:dyDescent="0.2">
      <c r="A229" s="1" t="s">
        <v>530</v>
      </c>
    </row>
    <row r="231" spans="1:1" x14ac:dyDescent="0.2">
      <c r="A231" s="1" t="s">
        <v>450</v>
      </c>
    </row>
    <row r="233" spans="1:1" x14ac:dyDescent="0.2">
      <c r="A233" s="40" t="s">
        <v>525</v>
      </c>
    </row>
    <row r="234" spans="1:1" x14ac:dyDescent="0.2">
      <c r="A234" s="1" t="s">
        <v>531</v>
      </c>
    </row>
    <row r="235" spans="1:1" x14ac:dyDescent="0.2">
      <c r="A235" s="1" t="s">
        <v>532</v>
      </c>
    </row>
    <row r="236" spans="1:1" x14ac:dyDescent="0.2">
      <c r="A236" s="1" t="s">
        <v>533</v>
      </c>
    </row>
    <row r="238" spans="1:1" x14ac:dyDescent="0.2">
      <c r="A238" s="40" t="s">
        <v>526</v>
      </c>
    </row>
    <row r="239" spans="1:1" x14ac:dyDescent="0.2">
      <c r="A239" s="1" t="s">
        <v>534</v>
      </c>
    </row>
    <row r="241" spans="1:2" x14ac:dyDescent="0.2">
      <c r="A241" s="40" t="s">
        <v>527</v>
      </c>
    </row>
    <row r="242" spans="1:2" x14ac:dyDescent="0.2">
      <c r="A242" s="1" t="s">
        <v>535</v>
      </c>
    </row>
    <row r="243" spans="1:2" x14ac:dyDescent="0.2">
      <c r="A243" s="1" t="s">
        <v>536</v>
      </c>
    </row>
    <row r="245" spans="1:2" x14ac:dyDescent="0.2">
      <c r="A245" s="40" t="s">
        <v>528</v>
      </c>
    </row>
    <row r="246" spans="1:2" x14ac:dyDescent="0.2">
      <c r="A246" s="1" t="s">
        <v>537</v>
      </c>
    </row>
    <row r="247" spans="1:2" x14ac:dyDescent="0.2">
      <c r="A247" s="1" t="s">
        <v>538</v>
      </c>
    </row>
    <row r="248" spans="1:2" x14ac:dyDescent="0.2">
      <c r="A248" s="1" t="s">
        <v>539</v>
      </c>
    </row>
    <row r="249" spans="1:2" x14ac:dyDescent="0.2">
      <c r="B249" s="1" t="s">
        <v>540</v>
      </c>
    </row>
    <row r="250" spans="1:2" x14ac:dyDescent="0.2">
      <c r="B250" s="1" t="s">
        <v>541</v>
      </c>
    </row>
    <row r="251" spans="1:2" x14ac:dyDescent="0.2">
      <c r="B251" s="1" t="s">
        <v>542</v>
      </c>
    </row>
    <row r="252" spans="1:2" x14ac:dyDescent="0.2">
      <c r="B252" s="1" t="s">
        <v>543</v>
      </c>
    </row>
    <row r="253" spans="1:2" x14ac:dyDescent="0.2">
      <c r="B253" s="1" t="s">
        <v>544</v>
      </c>
    </row>
    <row r="255" spans="1:2" x14ac:dyDescent="0.2">
      <c r="B255" s="1" t="s">
        <v>545</v>
      </c>
    </row>
    <row r="256" spans="1:2" x14ac:dyDescent="0.2">
      <c r="B256" s="1" t="s">
        <v>546</v>
      </c>
    </row>
    <row r="257" spans="1:9" x14ac:dyDescent="0.2">
      <c r="B257" s="1" t="s">
        <v>547</v>
      </c>
    </row>
    <row r="259" spans="1:9" x14ac:dyDescent="0.2">
      <c r="A259" s="1" t="s">
        <v>548</v>
      </c>
    </row>
    <row r="261" spans="1:9" x14ac:dyDescent="0.2">
      <c r="A261" s="1" t="s">
        <v>549</v>
      </c>
    </row>
    <row r="263" spans="1:9" x14ac:dyDescent="0.2">
      <c r="A263" s="3" t="s">
        <v>598</v>
      </c>
      <c r="B263" s="39"/>
      <c r="C263" s="39"/>
      <c r="D263" s="39"/>
      <c r="E263" s="39"/>
      <c r="F263" s="39"/>
      <c r="G263" s="39"/>
      <c r="H263" s="39"/>
      <c r="I263" s="39"/>
    </row>
    <row r="264" spans="1:9" x14ac:dyDescent="0.2">
      <c r="H264" s="35" t="s">
        <v>662</v>
      </c>
    </row>
    <row r="265" spans="1:9" x14ac:dyDescent="0.2">
      <c r="A265" s="2" t="s">
        <v>125</v>
      </c>
      <c r="B265" s="2"/>
      <c r="C265" s="2"/>
      <c r="D265" s="2"/>
      <c r="E265" s="2"/>
      <c r="F265" s="2"/>
      <c r="G265" s="2"/>
      <c r="H265" s="35" t="s">
        <v>663</v>
      </c>
      <c r="I265" s="2"/>
    </row>
    <row r="266" spans="1:9" x14ac:dyDescent="0.2">
      <c r="A266" s="1" t="s">
        <v>599</v>
      </c>
      <c r="H266" s="35" t="s">
        <v>664</v>
      </c>
    </row>
    <row r="267" spans="1:9" x14ac:dyDescent="0.2">
      <c r="A267" s="1" t="s">
        <v>600</v>
      </c>
      <c r="H267" s="35" t="s">
        <v>665</v>
      </c>
    </row>
    <row r="268" spans="1:9" x14ac:dyDescent="0.2">
      <c r="A268" s="1" t="s">
        <v>601</v>
      </c>
      <c r="H268" s="35" t="s">
        <v>666</v>
      </c>
    </row>
    <row r="269" spans="1:9" x14ac:dyDescent="0.2">
      <c r="A269" s="1" t="s">
        <v>602</v>
      </c>
      <c r="H269" s="35" t="s">
        <v>667</v>
      </c>
    </row>
    <row r="270" spans="1:9" x14ac:dyDescent="0.2">
      <c r="A270" s="1" t="s">
        <v>603</v>
      </c>
    </row>
    <row r="271" spans="1:9" x14ac:dyDescent="0.2">
      <c r="A271" s="1" t="s">
        <v>604</v>
      </c>
    </row>
    <row r="273" spans="1:1" x14ac:dyDescent="0.2">
      <c r="A273" s="2" t="s">
        <v>132</v>
      </c>
    </row>
    <row r="274" spans="1:1" x14ac:dyDescent="0.2">
      <c r="A274" s="1" t="s">
        <v>605</v>
      </c>
    </row>
    <row r="275" spans="1:1" x14ac:dyDescent="0.2">
      <c r="A275" s="1" t="s">
        <v>606</v>
      </c>
    </row>
    <row r="276" spans="1:1" x14ac:dyDescent="0.2">
      <c r="A276" s="1" t="s">
        <v>607</v>
      </c>
    </row>
    <row r="277" spans="1:1" x14ac:dyDescent="0.2">
      <c r="A277" s="1" t="s">
        <v>608</v>
      </c>
    </row>
    <row r="278" spans="1:1" x14ac:dyDescent="0.2">
      <c r="A278" s="1" t="s">
        <v>609</v>
      </c>
    </row>
    <row r="279" spans="1:1" x14ac:dyDescent="0.2">
      <c r="A279" s="1" t="s">
        <v>610</v>
      </c>
    </row>
    <row r="281" spans="1:1" x14ac:dyDescent="0.2">
      <c r="A281" s="2" t="s">
        <v>139</v>
      </c>
    </row>
    <row r="282" spans="1:1" x14ac:dyDescent="0.2">
      <c r="A282" s="1" t="s">
        <v>611</v>
      </c>
    </row>
    <row r="283" spans="1:1" x14ac:dyDescent="0.2">
      <c r="A283" s="1" t="s">
        <v>612</v>
      </c>
    </row>
    <row r="284" spans="1:1" x14ac:dyDescent="0.2">
      <c r="A284" s="1" t="s">
        <v>613</v>
      </c>
    </row>
    <row r="285" spans="1:1" x14ac:dyDescent="0.2">
      <c r="A285" s="1" t="s">
        <v>614</v>
      </c>
    </row>
    <row r="286" spans="1:1" x14ac:dyDescent="0.2">
      <c r="A286" s="1" t="s">
        <v>615</v>
      </c>
    </row>
    <row r="287" spans="1:1" x14ac:dyDescent="0.2">
      <c r="A287" s="1" t="s">
        <v>616</v>
      </c>
    </row>
    <row r="289" spans="1:1" x14ac:dyDescent="0.2">
      <c r="A289" s="2" t="s">
        <v>146</v>
      </c>
    </row>
    <row r="290" spans="1:1" x14ac:dyDescent="0.2">
      <c r="A290" s="1" t="s">
        <v>617</v>
      </c>
    </row>
    <row r="291" spans="1:1" x14ac:dyDescent="0.2">
      <c r="A291" s="1" t="s">
        <v>618</v>
      </c>
    </row>
    <row r="292" spans="1:1" x14ac:dyDescent="0.2">
      <c r="A292" s="1" t="s">
        <v>619</v>
      </c>
    </row>
    <row r="293" spans="1:1" x14ac:dyDescent="0.2">
      <c r="A293" s="1" t="s">
        <v>620</v>
      </c>
    </row>
    <row r="294" spans="1:1" x14ac:dyDescent="0.2">
      <c r="A294" s="1" t="s">
        <v>621</v>
      </c>
    </row>
    <row r="295" spans="1:1" x14ac:dyDescent="0.2">
      <c r="A295" s="1" t="s">
        <v>622</v>
      </c>
    </row>
    <row r="297" spans="1:1" x14ac:dyDescent="0.2">
      <c r="A297" s="2" t="s">
        <v>153</v>
      </c>
    </row>
    <row r="298" spans="1:1" x14ac:dyDescent="0.2">
      <c r="A298" s="1" t="s">
        <v>623</v>
      </c>
    </row>
    <row r="299" spans="1:1" x14ac:dyDescent="0.2">
      <c r="A299" s="1" t="s">
        <v>624</v>
      </c>
    </row>
    <row r="300" spans="1:1" x14ac:dyDescent="0.2">
      <c r="A300" s="1" t="s">
        <v>625</v>
      </c>
    </row>
    <row r="301" spans="1:1" x14ac:dyDescent="0.2">
      <c r="A301" s="1" t="s">
        <v>626</v>
      </c>
    </row>
    <row r="302" spans="1:1" x14ac:dyDescent="0.2">
      <c r="A302" s="1" t="s">
        <v>627</v>
      </c>
    </row>
    <row r="303" spans="1:1" x14ac:dyDescent="0.2">
      <c r="A303" s="1" t="s">
        <v>628</v>
      </c>
    </row>
    <row r="304" spans="1:1" x14ac:dyDescent="0.2">
      <c r="A304" s="1" t="s">
        <v>629</v>
      </c>
    </row>
    <row r="306" spans="1:1" x14ac:dyDescent="0.2">
      <c r="A306" s="2" t="s">
        <v>160</v>
      </c>
    </row>
    <row r="307" spans="1:1" x14ac:dyDescent="0.2">
      <c r="A307" s="1" t="s">
        <v>634</v>
      </c>
    </row>
    <row r="308" spans="1:1" x14ac:dyDescent="0.2">
      <c r="A308" s="1" t="s">
        <v>635</v>
      </c>
    </row>
    <row r="309" spans="1:1" x14ac:dyDescent="0.2">
      <c r="A309" s="1" t="s">
        <v>630</v>
      </c>
    </row>
    <row r="310" spans="1:1" x14ac:dyDescent="0.2">
      <c r="A310" s="1" t="s">
        <v>631</v>
      </c>
    </row>
    <row r="311" spans="1:1" x14ac:dyDescent="0.2">
      <c r="A311" s="1" t="s">
        <v>632</v>
      </c>
    </row>
    <row r="312" spans="1:1" x14ac:dyDescent="0.2">
      <c r="A312" s="1" t="s">
        <v>633</v>
      </c>
    </row>
    <row r="313" spans="1:1" x14ac:dyDescent="0.2">
      <c r="A313" s="1" t="s">
        <v>130</v>
      </c>
    </row>
    <row r="315" spans="1:1" x14ac:dyDescent="0.2">
      <c r="A315" s="2" t="s">
        <v>167</v>
      </c>
    </row>
    <row r="316" spans="1:1" x14ac:dyDescent="0.2">
      <c r="A316" s="1" t="s">
        <v>636</v>
      </c>
    </row>
    <row r="317" spans="1:1" x14ac:dyDescent="0.2">
      <c r="A317" s="1" t="s">
        <v>637</v>
      </c>
    </row>
    <row r="318" spans="1:1" x14ac:dyDescent="0.2">
      <c r="A318" s="1" t="s">
        <v>638</v>
      </c>
    </row>
    <row r="319" spans="1:1" x14ac:dyDescent="0.2">
      <c r="A319" s="1" t="s">
        <v>639</v>
      </c>
    </row>
    <row r="320" spans="1:1" x14ac:dyDescent="0.2">
      <c r="A320" s="1" t="s">
        <v>640</v>
      </c>
    </row>
    <row r="321" spans="1:1" x14ac:dyDescent="0.2">
      <c r="A321" s="1" t="s">
        <v>641</v>
      </c>
    </row>
    <row r="323" spans="1:1" x14ac:dyDescent="0.2">
      <c r="A323" s="2" t="s">
        <v>174</v>
      </c>
    </row>
    <row r="324" spans="1:1" x14ac:dyDescent="0.2">
      <c r="A324" s="1" t="s">
        <v>642</v>
      </c>
    </row>
    <row r="325" spans="1:1" x14ac:dyDescent="0.2">
      <c r="A325" s="1" t="s">
        <v>647</v>
      </c>
    </row>
    <row r="326" spans="1:1" x14ac:dyDescent="0.2">
      <c r="A326" s="1" t="s">
        <v>643</v>
      </c>
    </row>
    <row r="327" spans="1:1" x14ac:dyDescent="0.2">
      <c r="A327" s="1" t="s">
        <v>644</v>
      </c>
    </row>
    <row r="328" spans="1:1" x14ac:dyDescent="0.2">
      <c r="A328" s="1" t="s">
        <v>645</v>
      </c>
    </row>
    <row r="329" spans="1:1" x14ac:dyDescent="0.2">
      <c r="A329" s="1" t="s">
        <v>646</v>
      </c>
    </row>
    <row r="330" spans="1:1" x14ac:dyDescent="0.2">
      <c r="A330" s="1" t="s">
        <v>130</v>
      </c>
    </row>
    <row r="332" spans="1:1" x14ac:dyDescent="0.2">
      <c r="A332" s="2" t="s">
        <v>185</v>
      </c>
    </row>
    <row r="333" spans="1:1" x14ac:dyDescent="0.2">
      <c r="A333" s="1" t="s">
        <v>648</v>
      </c>
    </row>
    <row r="334" spans="1:1" x14ac:dyDescent="0.2">
      <c r="A334" s="1" t="s">
        <v>649</v>
      </c>
    </row>
    <row r="335" spans="1:1" x14ac:dyDescent="0.2">
      <c r="A335" s="1" t="s">
        <v>650</v>
      </c>
    </row>
    <row r="336" spans="1:1" x14ac:dyDescent="0.2">
      <c r="A336" s="1" t="s">
        <v>651</v>
      </c>
    </row>
    <row r="337" spans="1:1" x14ac:dyDescent="0.2">
      <c r="A337" s="1" t="s">
        <v>652</v>
      </c>
    </row>
    <row r="338" spans="1:1" x14ac:dyDescent="0.2">
      <c r="A338" s="1" t="s">
        <v>653</v>
      </c>
    </row>
    <row r="339" spans="1:1" x14ac:dyDescent="0.2">
      <c r="A339" s="1" t="s">
        <v>654</v>
      </c>
    </row>
    <row r="341" spans="1:1" x14ac:dyDescent="0.2">
      <c r="A341" s="2" t="s">
        <v>186</v>
      </c>
    </row>
    <row r="342" spans="1:1" x14ac:dyDescent="0.2">
      <c r="A342" s="1" t="s">
        <v>655</v>
      </c>
    </row>
    <row r="343" spans="1:1" x14ac:dyDescent="0.2">
      <c r="A343" s="1" t="s">
        <v>656</v>
      </c>
    </row>
    <row r="344" spans="1:1" x14ac:dyDescent="0.2">
      <c r="A344" s="1" t="s">
        <v>657</v>
      </c>
    </row>
    <row r="345" spans="1:1" x14ac:dyDescent="0.2">
      <c r="A345" s="1" t="s">
        <v>658</v>
      </c>
    </row>
    <row r="346" spans="1:1" x14ac:dyDescent="0.2">
      <c r="A346" s="1" t="s">
        <v>659</v>
      </c>
    </row>
    <row r="347" spans="1:1" x14ac:dyDescent="0.2">
      <c r="A347" s="1" t="s">
        <v>660</v>
      </c>
    </row>
    <row r="348" spans="1:1" x14ac:dyDescent="0.2">
      <c r="A348" s="1" t="s">
        <v>661</v>
      </c>
    </row>
    <row r="359" spans="1:11" x14ac:dyDescent="0.2">
      <c r="A359" s="46" t="s">
        <v>596</v>
      </c>
      <c r="B359" s="46"/>
      <c r="C359" s="46"/>
      <c r="D359" s="46"/>
      <c r="E359" s="46"/>
      <c r="F359" s="46"/>
      <c r="G359" s="46"/>
      <c r="H359" s="46"/>
      <c r="I359" s="46"/>
      <c r="J359" s="46"/>
      <c r="K359" s="46"/>
    </row>
    <row r="361" spans="1:11" x14ac:dyDescent="0.2">
      <c r="A361" s="2" t="s">
        <v>483</v>
      </c>
    </row>
    <row r="362" spans="1:11" x14ac:dyDescent="0.2">
      <c r="A362" s="1" t="s">
        <v>563</v>
      </c>
    </row>
    <row r="363" spans="1:11" x14ac:dyDescent="0.2">
      <c r="A363" s="1" t="s">
        <v>564</v>
      </c>
    </row>
    <row r="364" spans="1:11" x14ac:dyDescent="0.2">
      <c r="A364" s="1" t="s">
        <v>565</v>
      </c>
    </row>
    <row r="365" spans="1:11" x14ac:dyDescent="0.2">
      <c r="A365" s="1" t="s">
        <v>566</v>
      </c>
    </row>
    <row r="366" spans="1:11" x14ac:dyDescent="0.2">
      <c r="A366" s="1" t="s">
        <v>567</v>
      </c>
    </row>
    <row r="367" spans="1:11" x14ac:dyDescent="0.2">
      <c r="A367" s="1" t="s">
        <v>568</v>
      </c>
    </row>
    <row r="369" spans="1:3" x14ac:dyDescent="0.2">
      <c r="A369" s="1" t="s">
        <v>569</v>
      </c>
    </row>
    <row r="370" spans="1:3" x14ac:dyDescent="0.2">
      <c r="A370" s="1" t="s">
        <v>570</v>
      </c>
    </row>
    <row r="371" spans="1:3" x14ac:dyDescent="0.2">
      <c r="C371" s="1" t="s">
        <v>571</v>
      </c>
    </row>
    <row r="372" spans="1:3" x14ac:dyDescent="0.2">
      <c r="C372" s="1" t="s">
        <v>572</v>
      </c>
    </row>
    <row r="374" spans="1:3" x14ac:dyDescent="0.2">
      <c r="A374" s="2" t="s">
        <v>573</v>
      </c>
    </row>
    <row r="375" spans="1:3" x14ac:dyDescent="0.2">
      <c r="A375" s="1" t="s">
        <v>574</v>
      </c>
    </row>
    <row r="376" spans="1:3" x14ac:dyDescent="0.2">
      <c r="A376" s="1" t="s">
        <v>575</v>
      </c>
    </row>
    <row r="378" spans="1:3" x14ac:dyDescent="0.2">
      <c r="A378" s="1" t="s">
        <v>576</v>
      </c>
    </row>
    <row r="379" spans="1:3" x14ac:dyDescent="0.2">
      <c r="A379" s="1" t="s">
        <v>577</v>
      </c>
    </row>
    <row r="380" spans="1:3" x14ac:dyDescent="0.2">
      <c r="A380" s="1" t="s">
        <v>578</v>
      </c>
    </row>
    <row r="382" spans="1:3" x14ac:dyDescent="0.2">
      <c r="A382" s="2" t="s">
        <v>579</v>
      </c>
    </row>
    <row r="383" spans="1:3" x14ac:dyDescent="0.2">
      <c r="A383" s="1" t="s">
        <v>580</v>
      </c>
    </row>
    <row r="384" spans="1:3" x14ac:dyDescent="0.2">
      <c r="A384" s="1" t="s">
        <v>581</v>
      </c>
    </row>
    <row r="385" spans="1:11" x14ac:dyDescent="0.2">
      <c r="A385" s="1" t="s">
        <v>582</v>
      </c>
    </row>
    <row r="386" spans="1:11" x14ac:dyDescent="0.2">
      <c r="A386" s="1" t="s">
        <v>583</v>
      </c>
    </row>
    <row r="388" spans="1:11" x14ac:dyDescent="0.2">
      <c r="A388" s="1" t="s">
        <v>595</v>
      </c>
    </row>
    <row r="390" spans="1:11" x14ac:dyDescent="0.2">
      <c r="A390" s="5" t="s">
        <v>588</v>
      </c>
      <c r="B390" s="5"/>
      <c r="C390" s="5"/>
      <c r="D390" s="5"/>
      <c r="E390" s="5" t="s">
        <v>589</v>
      </c>
      <c r="F390" s="5" t="s">
        <v>590</v>
      </c>
      <c r="G390" s="5"/>
      <c r="H390" s="5"/>
      <c r="I390" s="5"/>
      <c r="J390" s="5"/>
      <c r="K390" s="5"/>
    </row>
    <row r="391" spans="1:11" ht="97" customHeight="1" x14ac:dyDescent="0.2">
      <c r="A391" s="48" t="s">
        <v>585</v>
      </c>
      <c r="B391" s="48"/>
      <c r="C391" s="48"/>
      <c r="F391" s="47" t="s">
        <v>591</v>
      </c>
      <c r="G391" s="47"/>
      <c r="H391" s="47"/>
      <c r="I391" s="47"/>
      <c r="J391" s="47"/>
      <c r="K391" s="47"/>
    </row>
    <row r="392" spans="1:11" ht="53" customHeight="1" x14ac:dyDescent="0.2">
      <c r="A392" s="44" t="s">
        <v>584</v>
      </c>
      <c r="F392" s="49" t="s">
        <v>593</v>
      </c>
      <c r="G392" s="49"/>
      <c r="H392" s="49"/>
      <c r="I392" s="49"/>
      <c r="J392" s="49"/>
      <c r="K392" s="49"/>
    </row>
    <row r="393" spans="1:11" ht="106" customHeight="1" x14ac:dyDescent="0.2">
      <c r="A393" s="44" t="s">
        <v>586</v>
      </c>
      <c r="F393" s="49" t="s">
        <v>592</v>
      </c>
      <c r="G393" s="49"/>
      <c r="H393" s="49"/>
      <c r="I393" s="49"/>
      <c r="J393" s="49"/>
      <c r="K393" s="49"/>
    </row>
    <row r="394" spans="1:11" ht="62" customHeight="1" x14ac:dyDescent="0.2">
      <c r="A394" s="50" t="s">
        <v>587</v>
      </c>
      <c r="B394" s="50"/>
      <c r="C394" s="50"/>
      <c r="F394" s="49" t="s">
        <v>594</v>
      </c>
      <c r="G394" s="49"/>
      <c r="H394" s="49"/>
      <c r="I394" s="49"/>
      <c r="J394" s="49"/>
      <c r="K394" s="49"/>
    </row>
    <row r="396" spans="1:11" x14ac:dyDescent="0.2">
      <c r="A396" s="46" t="s">
        <v>597</v>
      </c>
      <c r="B396" s="46"/>
      <c r="C396" s="46"/>
      <c r="D396" s="46"/>
      <c r="E396" s="46"/>
      <c r="F396" s="46"/>
      <c r="G396" s="46"/>
      <c r="H396" s="46"/>
      <c r="I396" s="46"/>
      <c r="J396" s="46"/>
      <c r="K396" s="46"/>
    </row>
    <row r="398" spans="1:11" x14ac:dyDescent="0.2">
      <c r="A398" s="43" t="s">
        <v>550</v>
      </c>
      <c r="B398" s="5"/>
      <c r="C398" s="43" t="s">
        <v>551</v>
      </c>
      <c r="D398" s="43" t="s">
        <v>552</v>
      </c>
    </row>
    <row r="399" spans="1:11" x14ac:dyDescent="0.2">
      <c r="A399" s="1" t="s">
        <v>220</v>
      </c>
      <c r="C399" s="42">
        <v>200000</v>
      </c>
      <c r="D399" s="42">
        <v>180000</v>
      </c>
    </row>
    <row r="400" spans="1:11" x14ac:dyDescent="0.2">
      <c r="A400" s="1" t="s">
        <v>31</v>
      </c>
      <c r="C400" s="42">
        <v>150000</v>
      </c>
      <c r="D400" s="42">
        <v>140000</v>
      </c>
    </row>
    <row r="401" spans="1:4" x14ac:dyDescent="0.2">
      <c r="A401" s="1" t="s">
        <v>33</v>
      </c>
      <c r="C401" s="42">
        <v>100000</v>
      </c>
      <c r="D401" s="42">
        <v>90000</v>
      </c>
    </row>
    <row r="402" spans="1:4" x14ac:dyDescent="0.2">
      <c r="A402" s="1" t="s">
        <v>433</v>
      </c>
      <c r="C402" s="42">
        <v>500000</v>
      </c>
      <c r="D402" s="42">
        <v>450000</v>
      </c>
    </row>
    <row r="403" spans="1:4" x14ac:dyDescent="0.2">
      <c r="A403" s="1" t="s">
        <v>553</v>
      </c>
      <c r="C403" s="42">
        <v>50000</v>
      </c>
      <c r="D403" s="42">
        <v>40000</v>
      </c>
    </row>
    <row r="404" spans="1:4" x14ac:dyDescent="0.2">
      <c r="A404" s="1" t="s">
        <v>554</v>
      </c>
      <c r="C404" s="42">
        <v>1000000</v>
      </c>
      <c r="D404" s="42">
        <v>900000</v>
      </c>
    </row>
    <row r="405" spans="1:4" x14ac:dyDescent="0.2">
      <c r="A405" s="1" t="s">
        <v>555</v>
      </c>
      <c r="C405" s="42">
        <v>80000</v>
      </c>
      <c r="D405" s="42">
        <v>75000</v>
      </c>
    </row>
    <row r="406" spans="1:4" x14ac:dyDescent="0.2">
      <c r="A406" s="1" t="s">
        <v>556</v>
      </c>
      <c r="C406" s="42">
        <v>100000</v>
      </c>
      <c r="D406" s="42">
        <v>90000</v>
      </c>
    </row>
    <row r="407" spans="1:4" x14ac:dyDescent="0.2">
      <c r="A407" s="1" t="s">
        <v>225</v>
      </c>
      <c r="C407" s="42">
        <v>250000</v>
      </c>
      <c r="D407" s="42">
        <v>220000</v>
      </c>
    </row>
    <row r="408" spans="1:4" x14ac:dyDescent="0.2">
      <c r="A408" s="1" t="s">
        <v>557</v>
      </c>
      <c r="C408" s="42">
        <v>70000</v>
      </c>
      <c r="D408" s="42">
        <v>65000</v>
      </c>
    </row>
    <row r="409" spans="1:4" x14ac:dyDescent="0.2">
      <c r="A409" s="1" t="s">
        <v>558</v>
      </c>
      <c r="C409" s="42">
        <v>500000</v>
      </c>
      <c r="D409" s="42">
        <v>450000</v>
      </c>
    </row>
    <row r="410" spans="1:4" x14ac:dyDescent="0.2">
      <c r="A410" s="1" t="s">
        <v>229</v>
      </c>
      <c r="C410" s="42">
        <v>200000</v>
      </c>
      <c r="D410" s="42">
        <v>180000</v>
      </c>
    </row>
    <row r="411" spans="1:4" x14ac:dyDescent="0.2">
      <c r="A411" s="1" t="s">
        <v>559</v>
      </c>
      <c r="C411" s="42">
        <v>300000</v>
      </c>
      <c r="D411" s="42">
        <v>270000</v>
      </c>
    </row>
    <row r="412" spans="1:4" x14ac:dyDescent="0.2">
      <c r="A412" s="1" t="s">
        <v>236</v>
      </c>
      <c r="C412" s="42">
        <v>500000</v>
      </c>
      <c r="D412" s="42">
        <v>450000</v>
      </c>
    </row>
    <row r="413" spans="1:4" x14ac:dyDescent="0.2">
      <c r="A413" s="1" t="s">
        <v>237</v>
      </c>
      <c r="C413" s="42">
        <v>1000000</v>
      </c>
      <c r="D413" s="42">
        <v>900000</v>
      </c>
    </row>
    <row r="414" spans="1:4" x14ac:dyDescent="0.2">
      <c r="A414" s="1" t="s">
        <v>207</v>
      </c>
      <c r="C414" s="42">
        <v>1200000</v>
      </c>
      <c r="D414" s="42">
        <v>1100000</v>
      </c>
    </row>
    <row r="415" spans="1:4" x14ac:dyDescent="0.2">
      <c r="A415" s="1" t="s">
        <v>560</v>
      </c>
      <c r="C415" s="42">
        <v>600000</v>
      </c>
      <c r="D415" s="42">
        <v>550000</v>
      </c>
    </row>
    <row r="416" spans="1:4" x14ac:dyDescent="0.2">
      <c r="A416" s="1" t="s">
        <v>86</v>
      </c>
      <c r="C416" s="42">
        <v>600000</v>
      </c>
      <c r="D416" s="42">
        <v>550000</v>
      </c>
    </row>
    <row r="417" spans="1:4" x14ac:dyDescent="0.2">
      <c r="A417" s="1" t="s">
        <v>561</v>
      </c>
      <c r="C417" s="42">
        <v>200000</v>
      </c>
      <c r="D417" s="42">
        <v>180000</v>
      </c>
    </row>
    <row r="418" spans="1:4" x14ac:dyDescent="0.2">
      <c r="A418" s="1" t="s">
        <v>209</v>
      </c>
      <c r="C418" s="42">
        <v>400000</v>
      </c>
      <c r="D418" s="42">
        <v>370000</v>
      </c>
    </row>
    <row r="419" spans="1:4" x14ac:dyDescent="0.2">
      <c r="A419" s="1" t="s">
        <v>562</v>
      </c>
      <c r="C419" s="42">
        <v>30000</v>
      </c>
      <c r="D419" s="42">
        <v>28000</v>
      </c>
    </row>
    <row r="420" spans="1:4" x14ac:dyDescent="0.2">
      <c r="A420" s="1" t="s">
        <v>211</v>
      </c>
      <c r="C420" s="42">
        <v>370000</v>
      </c>
      <c r="D420" s="42">
        <v>342000</v>
      </c>
    </row>
  </sheetData>
  <mergeCells count="12">
    <mergeCell ref="A396:K396"/>
    <mergeCell ref="A1:K1"/>
    <mergeCell ref="A19:K19"/>
    <mergeCell ref="D50:K50"/>
    <mergeCell ref="A139:K139"/>
    <mergeCell ref="A359:K359"/>
    <mergeCell ref="F391:K391"/>
    <mergeCell ref="A391:C391"/>
    <mergeCell ref="F393:K393"/>
    <mergeCell ref="F392:K392"/>
    <mergeCell ref="F394:K394"/>
    <mergeCell ref="A394:C39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הרצאה 1</vt:lpstr>
      <vt:lpstr>הרצאה 2</vt:lpstr>
      <vt:lpstr>הרצאה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2025-03-22T16:10:33Z</dcterms:created>
  <dcterms:modified xsi:type="dcterms:W3CDTF">2025-06-03T15:59:07Z</dcterms:modified>
</cp:coreProperties>
</file>