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YVC - FSA/New Course/"/>
    </mc:Choice>
  </mc:AlternateContent>
  <xr:revisionPtr revIDLastSave="0" documentId="13_ncr:1_{C1E65769-8229-DC47-9572-143DA90815A7}" xr6:coauthVersionLast="47" xr6:coauthVersionMax="47" xr10:uidLastSave="{00000000-0000-0000-0000-000000000000}"/>
  <bookViews>
    <workbookView xWindow="19460" yWindow="500" windowWidth="18940" windowHeight="21100" activeTab="1" xr2:uid="{E1E20BD1-A17B-FF4A-8653-039D81AE9ECD}"/>
  </bookViews>
  <sheets>
    <sheet name="הרצאה 1" sheetId="1" r:id="rId1"/>
    <sheet name="הרצאה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2" l="1"/>
  <c r="J51" i="2"/>
  <c r="J52" i="2"/>
  <c r="J54" i="2"/>
  <c r="J55" i="2"/>
  <c r="J56" i="2"/>
  <c r="J58" i="2"/>
  <c r="J49" i="2"/>
  <c r="D54" i="2"/>
  <c r="D55" i="2"/>
  <c r="D56" i="2"/>
  <c r="D57" i="2"/>
  <c r="D58" i="2"/>
  <c r="D51" i="2"/>
  <c r="D52" i="2"/>
  <c r="D50" i="2"/>
  <c r="D49" i="2"/>
  <c r="I61" i="2"/>
  <c r="H61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E32" i="2"/>
  <c r="F32" i="2"/>
  <c r="G32" i="2"/>
  <c r="H32" i="2"/>
  <c r="I32" i="2"/>
  <c r="J32" i="2"/>
  <c r="K32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D35" i="2"/>
  <c r="E35" i="2"/>
  <c r="F35" i="2"/>
  <c r="G35" i="2"/>
  <c r="H35" i="2"/>
  <c r="I35" i="2"/>
  <c r="J35" i="2"/>
  <c r="K35" i="2"/>
  <c r="D36" i="2"/>
  <c r="E36" i="2"/>
  <c r="F36" i="2"/>
  <c r="G36" i="2"/>
  <c r="H36" i="2"/>
  <c r="I36" i="2"/>
  <c r="J36" i="2"/>
  <c r="K36" i="2"/>
  <c r="C28" i="2"/>
  <c r="C29" i="2"/>
  <c r="C30" i="2"/>
  <c r="C31" i="2"/>
  <c r="C32" i="2"/>
  <c r="C33" i="2"/>
  <c r="C34" i="2"/>
  <c r="C35" i="2"/>
  <c r="C36" i="2"/>
  <c r="C27" i="2"/>
  <c r="E26" i="2"/>
  <c r="F26" i="2"/>
  <c r="G26" i="2"/>
  <c r="H26" i="2"/>
  <c r="I26" i="2"/>
  <c r="J26" i="2"/>
  <c r="K26" i="2"/>
  <c r="D26" i="2"/>
  <c r="C26" i="2"/>
  <c r="D86" i="1"/>
  <c r="D84" i="1"/>
  <c r="D76" i="1"/>
  <c r="D81" i="1" s="1"/>
  <c r="H46" i="1"/>
  <c r="H40" i="1"/>
  <c r="D49" i="1"/>
  <c r="D42" i="1"/>
  <c r="D53" i="1" s="1"/>
  <c r="H53" i="1" s="1"/>
  <c r="H59" i="2" l="1"/>
  <c r="J59" i="2" s="1"/>
  <c r="I59" i="2"/>
  <c r="I60" i="2" s="1"/>
  <c r="J61" i="2"/>
  <c r="H51" i="1"/>
  <c r="H50" i="1" s="1"/>
  <c r="H60" i="2" l="1"/>
  <c r="J60" i="2" s="1"/>
</calcChain>
</file>

<file path=xl/sharedStrings.xml><?xml version="1.0" encoding="utf-8"?>
<sst xmlns="http://schemas.openxmlformats.org/spreadsheetml/2006/main" count="398" uniqueCount="337">
  <si>
    <t xml:space="preserve">הטענה הבסיסית והמרכזית שלנו אומרת: אי אפשר לדבר על ניתוח דוחות כספיים בלי להזכר היטב, מצד המשתמש - </t>
  </si>
  <si>
    <t xml:space="preserve">מה זה דוחות כספיים בכלל. </t>
  </si>
  <si>
    <t>הדוחות שנדבר עליהם הם הדוחות הכספיים שמהווים את התוצר של מערכת מידע שנקראת חשבונאות פיננסית.</t>
  </si>
  <si>
    <t>מדובר בדוחות כספיים שנערכים לפי תקני חשבונאות מקובלים (בינלאומיים / אמריקאיים / ישראליים) והם מבוקרים</t>
  </si>
  <si>
    <t>על ידי רואי חשבון חיצוניים.</t>
  </si>
  <si>
    <t>החובה להפיק את הדיווחים הכספיים נובעת מחוק החברות עצמו. גם אם החברה ציבורית, גם אם היא פרטית - דוחות</t>
  </si>
  <si>
    <t xml:space="preserve">כספיים חייבים להפיק. והם חייבים להיות ממוענים בראש ובראשונה לבעלי המניות של החברה (לבעלים). </t>
  </si>
  <si>
    <t xml:space="preserve">יש צורך ללמוד דוחות כספיים וניתוחם רק אם הם מייצרים ערך. אם המידע הזה, שגלום בהם, שימושי. </t>
  </si>
  <si>
    <t>ונשאלת השאלה איזה ערך נוצר מדוח כספי? מה מידע פיננסי משרת בכלל?</t>
  </si>
  <si>
    <t>אז תכל׳ס...</t>
  </si>
  <si>
    <t>כדי להבין דוחות כספיים ואת אופן הניתוח שלהם, צריך לחשוב כמו משקיעים. לא כמו סטודנטים שמגדירים הגדרות,</t>
  </si>
  <si>
    <t xml:space="preserve">אלא ממש להבין מה המידע אומר ואיך הוא יכול לעזור לנו לקבל החלטות - היכן להשקיע את הכסף. </t>
  </si>
  <si>
    <t xml:space="preserve">השקעה יכולה להיות גם בהיבט של מתן הלוואה לחברה אחרת ובמגוון רחב מאד של הקשרים אחרים. </t>
  </si>
  <si>
    <t>מידע כספי - דוחות כספיים - מה הם כוללים</t>
  </si>
  <si>
    <t>דוחות כספיים שמבוססים על מערכת החשבונאות הפיננסית כוללים סט של 4 דיווחים:</t>
  </si>
  <si>
    <t xml:space="preserve">א. הדוח על המצב הכספי - מאזן. </t>
  </si>
  <si>
    <t xml:space="preserve">ב. דוח רווח והפסד. </t>
  </si>
  <si>
    <t>ג. הדוח על תזרימי המזומנים.</t>
  </si>
  <si>
    <t xml:space="preserve">ד. הדוח על השינויים בהון. </t>
  </si>
  <si>
    <t xml:space="preserve">בדוחות אלו אנו לא נעמיק במסגרת הקורס. </t>
  </si>
  <si>
    <t xml:space="preserve">במקום זה, נתמקד בדוח על המצב הכספי ודוח רווח והפסד. </t>
  </si>
  <si>
    <t>המבנה הכללי של הדיווחים הכספיים העיקריים</t>
  </si>
  <si>
    <t xml:space="preserve">הדוח על המצב הכספי - המאזן: דוח זה מבטא לנקודת זמן (למועד הדיווח שיכול להיות 31.12 לשנה מסוימת, </t>
  </si>
  <si>
    <t xml:space="preserve">לתום רבעון מסוים או לזמן אחר) את מצבת נכסי החברה ואת מצבת התחייבויותיה וההון העצמי שלה. </t>
  </si>
  <si>
    <t xml:space="preserve">באופן גס, ניתן להציג להלן תמצית דוח על המצב הכספי (הוא לא יכלול את כל הסעיפים האפשריים אלא רק </t>
  </si>
  <si>
    <t>הדגמה):</t>
  </si>
  <si>
    <t>חברת ״נקניקי העיר״ - הדוח על המצב הכספי ליום 31.12.2024</t>
  </si>
  <si>
    <t>נכסים</t>
  </si>
  <si>
    <t>התחייבויות והון עצמי</t>
  </si>
  <si>
    <t>נכסים שוטפים (עד שנה)</t>
  </si>
  <si>
    <t>מזומן</t>
  </si>
  <si>
    <t>לקוחות</t>
  </si>
  <si>
    <t>השקעות לזמן קצר</t>
  </si>
  <si>
    <t>מלאי</t>
  </si>
  <si>
    <t>אלפי ש״ח</t>
  </si>
  <si>
    <t>סך הנכסים השוטפים</t>
  </si>
  <si>
    <t>נכסים לא שוטפים (מעל שנה)</t>
  </si>
  <si>
    <t>השקעות לזמן ארוך</t>
  </si>
  <si>
    <t xml:space="preserve">רכוש קבוע </t>
  </si>
  <si>
    <t>נדל״ן להשקעה</t>
  </si>
  <si>
    <t>נכסים בלתי מוחשיים</t>
  </si>
  <si>
    <t>סך הנכסים הלא שוטפים</t>
  </si>
  <si>
    <t>סך הנכסים</t>
  </si>
  <si>
    <t>התחייבויות שוטפות (עד שנה)</t>
  </si>
  <si>
    <t>הלוואות לזמן קצר</t>
  </si>
  <si>
    <t>ספקים</t>
  </si>
  <si>
    <t>סך ההתחייבויות הלא שוטפות</t>
  </si>
  <si>
    <t>התחייבויות לא שוטפות (מעל שנה)</t>
  </si>
  <si>
    <t>הלוואות לזמן ארוך</t>
  </si>
  <si>
    <t>אגרות חוב</t>
  </si>
  <si>
    <t>התחייבות לסיום יחסי עבודה</t>
  </si>
  <si>
    <t>הון עצמי</t>
  </si>
  <si>
    <t>השקעת בעלים (הון מניות)</t>
  </si>
  <si>
    <t>רווח שנצבר (עודפים)</t>
  </si>
  <si>
    <t>סך ההון העצמי</t>
  </si>
  <si>
    <t>סך ההתחייבויות וההון העצמי</t>
  </si>
  <si>
    <t>סך ההתחייבויות השוטפות</t>
  </si>
  <si>
    <t xml:space="preserve">1,140 - (280 + 430) = </t>
  </si>
  <si>
    <t xml:space="preserve">430 - 120 = </t>
  </si>
  <si>
    <t>דוח רווח והפסד:</t>
  </si>
  <si>
    <t xml:space="preserve">הדוח משקף נתונים בדבר הכנסות החברה והוצאותיה, וההפרש ביניהן - רווח או הפסד. </t>
  </si>
  <si>
    <t xml:space="preserve">ההכנסות וההוצאות אינן נמדדות לפי סכום המזומן שנכנס או יוצא. </t>
  </si>
  <si>
    <t>לא. המטרה של הכנסות והוצאות היא למדוד היקפי פעילות:</t>
  </si>
  <si>
    <t>מהו היקף המכירות או מתן השירות שהחברה סיפקה (הכנסות).</t>
  </si>
  <si>
    <t xml:space="preserve">מהו היקף השירותים והמשאבים שנצרכו על ידי החברה (הוצאות). </t>
  </si>
  <si>
    <t>הדוח בנוי בחלוקה לתחומי פעילות. בגסות רבה, הפעילות ששוויה הוא המשמעותי ביותר והחלק המרכזי ביותר</t>
  </si>
  <si>
    <t>בחברה, בדרך כלל תופיע ראשונה, ואחריה בסדר יורד פעילויות מרוחקות יותר מלב הפעילות העסקית.</t>
  </si>
  <si>
    <t>בדוח רווח והפסד אין לצפות למבנה אחיד. אם המטרה של הדוח היא להראות פעילויות שונות בהתאם לדפוס ליבת</t>
  </si>
  <si>
    <t>העיסוק של החברה, הרי שחברות שתחום עיסוקן שונה יציגו דוחות רווח והפסד בעלי מבנה שונה וסעיפים שונים.</t>
  </si>
  <si>
    <t xml:space="preserve">אנחנו נתמקד בדוח רווח והפסד בסיסי של חברה מסחרית (שקונה ומוכרת מוצרים). </t>
  </si>
  <si>
    <t xml:space="preserve">חברות שעוסקות בתחומים פיננסיים או אחרים עשויות להציג מבנה דוח אחר. </t>
  </si>
  <si>
    <t>המבנה הכללי של דוח רווח והפסד בחברה שמוכרת מוצרים (מסחרית):</t>
  </si>
  <si>
    <t>חברת ״נקניקי העמק״ - דוח רווח והפסד לשנה שנסתיימה ב-31 בדצמבר 2022:</t>
  </si>
  <si>
    <t>מכירות (הכנסות ממכירות)</t>
  </si>
  <si>
    <t>מחזור הפעילות העסקית</t>
  </si>
  <si>
    <t xml:space="preserve">מכירות: </t>
  </si>
  <si>
    <t>סך היקף המכירות של המוצרים העיקריים, אלו שהחברה עוסקת במכירתם בשוטף. כלומר - לא כל מכירה היא אכן</t>
  </si>
  <si>
    <t xml:space="preserve">מכירות במובן של דוח רווח והפסד. </t>
  </si>
  <si>
    <t>אם חברה כמו אופיס דיפו שב״רגיל״ (בשוטף) מוכרת ציוד משרדי ומחשבים וכיו״ב, לפתע מוכרת את מכונית המנכל״ית.</t>
  </si>
  <si>
    <t xml:space="preserve">מדובר במכירה - אבל היא לא בלב פעילות החברה, כי הרי אופיס דיפו איננה מוכרת מכוניות בשוטף. </t>
  </si>
  <si>
    <t xml:space="preserve">לכן, מכירה זו לא תסווג כחלק מסעיף המכירות אלא לסעיף אחר. </t>
  </si>
  <si>
    <t>עלות המכירות</t>
  </si>
  <si>
    <t>עלות המוצרים שנמכרו</t>
  </si>
  <si>
    <t>עלות המכירות:</t>
  </si>
  <si>
    <t>עלות המוצרים שנמכרו. מדובר באותם מוצרים שמכירתם נזקפת לסעיף המכירות.</t>
  </si>
  <si>
    <t>אם חברה מוכרת מחשבים וציוד משרדי, העלות של המחשבים והציוד המשרדי שנמכרו היא עלות המכירות.</t>
  </si>
  <si>
    <t>רווח גולמי</t>
  </si>
  <si>
    <t>ההפרש בין המכירות לעלות המכירות</t>
  </si>
  <si>
    <t>רווח גולמי:</t>
  </si>
  <si>
    <t xml:space="preserve">הרווח הבסיסי ביותר בחברה מסחרית, בעצם כדי להעריך רווחיות, הגודל היסודי ביותר שעלינו להכיר הוא הפער </t>
  </si>
  <si>
    <t xml:space="preserve">קרי ההפרש בין מחיר המכירה של המוצרים לעלות רכישתם. </t>
  </si>
  <si>
    <t xml:space="preserve">כמובן שזה לא הרווח הסופי - בחברה יש עלויות רבות נוספות פרט לכך אבל - זה הבסיס. </t>
  </si>
  <si>
    <t>הוצאות מכירה ושיווק</t>
  </si>
  <si>
    <t>פרסום המוצר, שיווקו והפצתו</t>
  </si>
  <si>
    <t>הוצאות הנהלה וכלליות</t>
  </si>
  <si>
    <t>סעיף סל להוצאות כלליות</t>
  </si>
  <si>
    <t>הוצאות מכירה ושיווק:</t>
  </si>
  <si>
    <t>הוצאות הקשורות לשיווק המוצר והפצתו, כגון עמלות סוכני מכירה, עלות התפעול של אולמות תצוגה וסניפי מכירות</t>
  </si>
  <si>
    <t>וכן תפעול מערך ההפצה והפרסום של המוצר.</t>
  </si>
  <si>
    <t>הוצאות הנהלה וכלליות:</t>
  </si>
  <si>
    <t>סעיף סל כללי שכולל מגוון רחב של עלויות שאינן משוייכות ספציפית לפעילות תפעולית אחרת.</t>
  </si>
  <si>
    <t xml:space="preserve">הוצאות אחרות </t>
  </si>
  <si>
    <t>הכנסות אחרות</t>
  </si>
  <si>
    <t>פריטים ״מיוחדים״ / עסקאות ״חריגות״</t>
  </si>
  <si>
    <t>שאינן מסווגות לסעיפים כלליים</t>
  </si>
  <si>
    <t>רווח תפעולי (מפעולות)</t>
  </si>
  <si>
    <t>רווח עסקי</t>
  </si>
  <si>
    <t>רווח תפעולי / מפעולות:</t>
  </si>
  <si>
    <t>זהו הרווח העסקי במובן זה שהוא מחושב לפי הרווח הגולמי בניכוי הוצאות מכירה ושיווק, בניכוי הוצאות ההנהלה</t>
  </si>
  <si>
    <t xml:space="preserve">והכלליות, ובשים לב להשפעה של הכנסות והוצאות אחרות. </t>
  </si>
  <si>
    <t>מדובר ברווח עסקי במובן זה שהוא הרווח שנוצר בחברה מהעסק עצמו, לפני התייחסות לפעילות פיננסית (ריביות וכיו״ב)</t>
  </si>
  <si>
    <t xml:space="preserve">ולפני שהמדינה נוטלת את חלקה (מסים). </t>
  </si>
  <si>
    <t>הוצאות מימון</t>
  </si>
  <si>
    <t>הכנסות מימון</t>
  </si>
  <si>
    <t>ריביות בגין מימון (אשראי), עמלות בנק</t>
  </si>
  <si>
    <t>ריביות בגין פקדונות וני״ע (הכנסות)</t>
  </si>
  <si>
    <t>רווח לפני מסים על ההכנסה</t>
  </si>
  <si>
    <t>רווח תפעולי לאחר הכנסות והוצ׳ מימון</t>
  </si>
  <si>
    <t>מסים על ההכנסה</t>
  </si>
  <si>
    <t>רווח נקי (רווח לתקופה)</t>
  </si>
  <si>
    <t>רווח לפני מסים על ההכנסה בניכוי מס</t>
  </si>
  <si>
    <t>פרק 1 - מבוא לדוחות כספיים</t>
  </si>
  <si>
    <t>סרטון 1.1 - מבוא והדוח על המצב הכספי</t>
  </si>
  <si>
    <t>סרטון 1.2 - דוח רווח והפסד</t>
  </si>
  <si>
    <t>תרגיל הגשה לאחר סרטון 1.2</t>
  </si>
  <si>
    <t>שאלה 1</t>
  </si>
  <si>
    <t>א. להציג את ההשפעות החברתיות והסוציאליות של ביצועי החברה על קהל הלקוחות שלה</t>
  </si>
  <si>
    <t>ב. לדווח על שינויים בההנהלה</t>
  </si>
  <si>
    <t>ג. לדווח בדבר איכות המוצרים</t>
  </si>
  <si>
    <t>ד. לספק מידע שצפוי לתמוך בהחלטות בדבר הקצאת משאבים לחברה (השקעות והלוואות)</t>
  </si>
  <si>
    <t>ה. כל התשובות נכונות</t>
  </si>
  <si>
    <t>מהי המטרה העיקרית של הדוחות כספיים?</t>
  </si>
  <si>
    <t>שאלה 2</t>
  </si>
  <si>
    <t>מי אמון על עריכת הדוחות הכספיים של החברה?</t>
  </si>
  <si>
    <t>ה. הרשות לניירות ערך</t>
  </si>
  <si>
    <t>א. הנהלת החברה</t>
  </si>
  <si>
    <t>ב. משרד האוצר</t>
  </si>
  <si>
    <t>ג. רואי חשבון חיצוניים</t>
  </si>
  <si>
    <t>ד. בעלי מניות</t>
  </si>
  <si>
    <t>שאלה 3</t>
  </si>
  <si>
    <t>מי מהבאים איננו חלק מארבע הדיווחים הכספיים העיקריים?</t>
  </si>
  <si>
    <t>א. דוח התאמה למס הכנסה לדיווח על רווחים לצורך מס ותשלום המס המתחייב</t>
  </si>
  <si>
    <t>ב. דוח רווח והפסד הכולל מידע בדבר הכנסות החברה והוצאותיה</t>
  </si>
  <si>
    <t>ג. הדוח על המצב הכספי (המאזן)</t>
  </si>
  <si>
    <t>ד. הדוח על תזרימי המזומנים</t>
  </si>
  <si>
    <t>ה. הדוח על השינויים בהון</t>
  </si>
  <si>
    <t>שאלה 4</t>
  </si>
  <si>
    <t>מה מציג הדוח על המצב הכספי (המאזן)?</t>
  </si>
  <si>
    <t>ד. את נכסי החברה מצד אחד ואת ההתחייבויות וההון העצמי שלה מצד שני - למועד הדיווח</t>
  </si>
  <si>
    <t>ה. את פילוח הוצאות החברה בהתאם לתחומי הפעילות של הפירמה</t>
  </si>
  <si>
    <t>א. את רווחי החברה בלבד</t>
  </si>
  <si>
    <t>ב. את הכנסות החברה והוצאותיה לתקופת הדיווח</t>
  </si>
  <si>
    <t>ג. את תזרימי המזומנים של החברה</t>
  </si>
  <si>
    <t>שאלה 5</t>
  </si>
  <si>
    <t>מתי קיימת חשיבות מיוחדת לניתוח דוחות כספיים?</t>
  </si>
  <si>
    <t>א. רק כשהחברה חדשה</t>
  </si>
  <si>
    <t>ב. רק כשהחברה מצויה במצב כלכלי טוב בהיבט נכסיה והתחייבויותיה</t>
  </si>
  <si>
    <t>ג. כאשר בוחנים השקעה או הלוואה בהיקפים גבוהים לחברה</t>
  </si>
  <si>
    <t>ד. רק בזמן משבר</t>
  </si>
  <si>
    <t>ה. רק לפי דרישת עובדי החברה</t>
  </si>
  <si>
    <t>שאלה 6</t>
  </si>
  <si>
    <t>איזה דוח מתאר את הביצועים הכספיים של החברה במהלך תקופה ספציפית?</t>
  </si>
  <si>
    <t>א. הדוח על השינויים בהון</t>
  </si>
  <si>
    <t>ב. הדוח על המצב הכספי (מאזן)</t>
  </si>
  <si>
    <t>ג. הדוח על תזרימי המזומנים (הנכנסים והיוצאים)</t>
  </si>
  <si>
    <t>ד. דוח רווח והפסד</t>
  </si>
  <si>
    <t>ה. תשובות ג ו-ד נכונות</t>
  </si>
  <si>
    <t>שאלה 7</t>
  </si>
  <si>
    <t>האם חברה מחויבת להפיק דיווחים כספיים?</t>
  </si>
  <si>
    <t>א. כן, לפי חוק החברות</t>
  </si>
  <si>
    <t>ב. לא, מדובר במידע וולונטרי שהחברה מוסרת למשקיעים</t>
  </si>
  <si>
    <t>ג. כן, לפי דרישת העובדים</t>
  </si>
  <si>
    <t>ד. תשובות א ו-ג נכונות</t>
  </si>
  <si>
    <t>ה. כל יתר התשובות שגויות</t>
  </si>
  <si>
    <t>שאלה 8</t>
  </si>
  <si>
    <t>לפניכם מספר טענות:</t>
  </si>
  <si>
    <t>טענה 1: דוח רווח והפסד משקף את תזרימי המזומנים הנכנסים לחברה (הכנסות) והיוצאים ממנה (הוצאות)</t>
  </si>
  <si>
    <t>טענה 2: דוח רווח והפסד משקף את סך השינוי בנכסי החברה במהלך תקופת הדיווח</t>
  </si>
  <si>
    <t>טענה 3: דוח רווח והפסד כולל את סך נכסי החברה מצד אחד, ואת סך התחייבויותיה והונה העצמי מצד שני</t>
  </si>
  <si>
    <t>הטענה / הטענות הנכונה / הנכונות:</t>
  </si>
  <si>
    <t>א. טענה 1 בלבד</t>
  </si>
  <si>
    <t>ב. טענה 2 בלבד</t>
  </si>
  <si>
    <t>ג. טענה 3 בלבד</t>
  </si>
  <si>
    <t>ד. טענות 1 ו-2</t>
  </si>
  <si>
    <t>ה. כל הטענות שגויות</t>
  </si>
  <si>
    <t>שאלה 9</t>
  </si>
  <si>
    <t>שאלה 10</t>
  </si>
  <si>
    <t>מדוע חשוב להבחין בין נכסים שוטפים ולא שוטפים בדוח על המצב הכספי?</t>
  </si>
  <si>
    <t>א. כדי להעריך בצורה נכונה יותר את הנזילות וכושר הפירעון של החברה</t>
  </si>
  <si>
    <t>ג. הפילוח מציג למעשה את הרווחיות של החברה לטווח ארוך</t>
  </si>
  <si>
    <t>ד. הואיל ורק הנכסים השוטפים חשובים, הם יוצגו תחילה</t>
  </si>
  <si>
    <t>ב. כדי להעריך בצורה מדוייקת את הביצועים הנובעים מפעילות ההנהלה</t>
  </si>
  <si>
    <t>מדוע חשוב להבין את מגבלות המידע הגלום בדיווחים הכספיים?</t>
  </si>
  <si>
    <t>ג. הדוחות אינם מגלמים באופן מלא ציפיות והערכות לעתיד החברה</t>
  </si>
  <si>
    <t>ד. הדוחות עשויים לכלול מידע חלקי ביחס למכלול השיקולים של המשקיע</t>
  </si>
  <si>
    <t xml:space="preserve">ב. הדוחות אינם מבטאים בהכרח את שווי השוק של החברה </t>
  </si>
  <si>
    <t>א. הדוחות אינם מתעדכנים בזמן אמת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</si>
  <si>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</si>
  <si>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</si>
  <si>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</si>
  <si>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</si>
  <si>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</si>
  <si>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</si>
  <si>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</si>
  <si>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</si>
  <si>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</si>
  <si>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</si>
  <si>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מכירות</t>
  </si>
  <si>
    <t>עלות המכר</t>
  </si>
  <si>
    <t>רווח תפעולי</t>
  </si>
  <si>
    <t>רווח לפני מס</t>
  </si>
  <si>
    <t>רווח נקי</t>
  </si>
  <si>
    <t>ניתוח אופקי:</t>
  </si>
  <si>
    <t>הרצאה 2.1 - ניתוח אופקי בדוח רווח והפסד - הבסיס להבנת התפתחות ערכים על פני זמן</t>
  </si>
  <si>
    <t>בהתאם לכך מקובל לבצעו בעיקר בדיווחים כספיים המעידים על השתנות על ערכים לאורך זמן, ובראשם רווח והפסד - אם כי ניתן לבצע ניתוחים מקבילים גם על דוחות</t>
  </si>
  <si>
    <t>כספיים אחרים לבחינת התפתחות.</t>
  </si>
  <si>
    <t xml:space="preserve">הדגש בדיווח הוא על השינויים משנה לשנה במונחים יחסיים (באחוזים) בסעיפים עיקריים, כבסיס לבחינת התפתחות החברה בביצועיה השונים. </t>
  </si>
  <si>
    <t xml:space="preserve">ניתוח אופקי הוא כלי ניתוחי המהווה את הבסיס לבחינת שינויים על פני זמן ברמת הערכים הכספיים בחברה. </t>
  </si>
  <si>
    <t xml:space="preserve">נדגים זאת על בסיס דוח כספי לדוגמא. </t>
  </si>
  <si>
    <t>ממצאי ניתוח אופקי</t>
  </si>
  <si>
    <t>מזומנים ושווי מזומנים</t>
  </si>
  <si>
    <t>לקוחות ויתרות חובה</t>
  </si>
  <si>
    <t>הלוואות קצרות טווח</t>
  </si>
  <si>
    <t>הוצאות לשלם</t>
  </si>
  <si>
    <t>רכוש קבוע, נטו</t>
  </si>
  <si>
    <t>הלוואות לטווח ארוך</t>
  </si>
  <si>
    <t>התחייבויות בגין הטבות לעובדים</t>
  </si>
  <si>
    <t>השקעות לטווח ארוך</t>
  </si>
  <si>
    <t>סה"כ נכסים</t>
  </si>
  <si>
    <t>הון מניות</t>
  </si>
  <si>
    <t>31.12.2024</t>
  </si>
  <si>
    <t>31.12.2023</t>
  </si>
  <si>
    <t>סך נכסים לא שוטפים</t>
  </si>
  <si>
    <t>סך נכסים שוטפים</t>
  </si>
  <si>
    <t>סך התחייבויות שוטפות</t>
  </si>
  <si>
    <t>סך התחייבויות לא שוטפות</t>
  </si>
  <si>
    <t>סך הון עצמי</t>
  </si>
  <si>
    <t>סך התחייבויות והון עצמי</t>
  </si>
  <si>
    <t>הרצאה 2.2 - ניתוח אופקי בדוח על המצב הכספי - בקטנה</t>
  </si>
  <si>
    <t xml:space="preserve">בשונה מדוח רווח והפסד, המציג השתנות וביצועים על פני זמן, ובגינו אומדן השינויים על פני זמן כמשתמע מהניתוח האופקי הוא מאד משמעותי, כשאנו דנים בדוח על המצב </t>
  </si>
  <si>
    <t>הכספי / המאזן, הרי שהשינויים על פני זמן אינם מהותיים באותה מידה.</t>
  </si>
  <si>
    <t>כמובן שמעניין לדעת מהו השינוי בפריטי הנכסים, ההתחייבויות וההון - אך במקרים רבים מדובר בשינוי נקודתי ובדרך כלל, ניתוח הרכב (או - ניתוח אנכי, שעליו נדבר בהמשך)</t>
  </si>
  <si>
    <t>יהיה משמעותי יותר.</t>
  </si>
  <si>
    <t>נכסים שוטפים:</t>
  </si>
  <si>
    <t>התחייבויות שוטפות:</t>
  </si>
  <si>
    <t>נכסים לא שוטפים:</t>
  </si>
  <si>
    <t>התחייבויות לא שוטפות:</t>
  </si>
  <si>
    <t>הון עצמי:</t>
  </si>
  <si>
    <t>רווחים צבורים (עודפים)</t>
  </si>
  <si>
    <t>%</t>
  </si>
  <si>
    <t>שינוי</t>
  </si>
  <si>
    <t>נתחיל מתיאור כללי של הדוח: מצד אחד, אנו רואים את הנכסים, כלומר מה החברה מחזיקה, מהם הפריטים הנכסיים באמצעותם היא פועלת. מצד שני, ישנם מקורות</t>
  </si>
  <si>
    <t>המימון ששימשו בהיווצרות הנכסים, כיצד הם נוצרו. הדוח על המצב הכספי (המאזן) אם כך, מסביר, במידה רבה, ״מה יש״ בידי החברה, ו״כיצד״ זה מומן.</t>
  </si>
  <si>
    <t xml:space="preserve">מצד הנכסים, יש לנו שני סוגים עיקריים: </t>
  </si>
  <si>
    <t>נכסים שוטפים - אלו הם נכסים שפרק הזמן הצפוי עד מימושם הוא עד שנה. כאן כללנו דוגמאות (לא ממצות) של מזומנים, יתרת לקוחות ומלאי. כל אלו הם פריטים</t>
  </si>
  <si>
    <t>הניתנים לשימוש מיידי - כמו מזומן, או צפויים להפוך למזומן בפרק זמן קצר - אם מדובר בגבייה מלקוחות (שהיא הערך הצפוי לנבוע מנכס הלקוחות) או כתוצאה ממכירת</t>
  </si>
  <si>
    <t>המלאי בהקשר של נכס המלאי.</t>
  </si>
  <si>
    <t>נכסים לא שוטפים - אלו הם נכסים שפרק הזמן הצפוי עד מימושם עולה על שנה. רכוש קבוע כגון מכונות, ציוד, כלי רכב, מבנים ותשתיות, נכסים בלתי מוחשיים כגון</t>
  </si>
  <si>
    <t xml:space="preserve">זכיונות, פטנטים, זכויות יוצרים ומוניטין, לצד השקעות אחרות לטווח ארוך - כל אלו מהוות דוגמאות לנכסים לא שוטפים כאלו. </t>
  </si>
  <si>
    <t>בצד ההתחייבויות וההון העצמי, ניתן להבחין תחילה בהתחייבויות שוטפות - התחייבויות שפרק הזמן הצפוי עד פרעונן הוא עד שנה. התחייבות לספקים, הלוואות</t>
  </si>
  <si>
    <t xml:space="preserve">לזמן קצר וזכאים בדמות הוצאות לשלם (הוצאות שנצברו ותמורתן טרם שולמה) מהווים דוגמאות לכך. </t>
  </si>
  <si>
    <t>בהתחייבויות לא שוטפות נוכל למצוא התחייבויות ארוכות טווח, כאלו שפרק הזמן הצפוי עד פרעונן עולה על שנה. בין היתר, תכלולנה התחייבויות אלו הלוואות</t>
  </si>
  <si>
    <t>לטווח ארוך, אשר עיתוי פרעונן מרוחק יותר משנה ממועד הדיווח, וכן התחייבויות בגין הטבות לעובדים כגון הטבות בעת פרישה, שיכולות להיות משולמות בעתיד</t>
  </si>
  <si>
    <t>הרחוק ככל שפרשית העובדים איננה צפויה.</t>
  </si>
  <si>
    <t>ההון העצמי הוא בהגדרה ההפרש בין ההתחייבויות לבין ההון העצמי; אלא שכאן, הוא כולל את השקעת הבעלים (שנכללת כאן בהון המניות) וכן את הרווחים שנצברו</t>
  </si>
  <si>
    <t xml:space="preserve">שנקראים גם עודפים. </t>
  </si>
  <si>
    <t>את הניתוח האנכי ביצענו על בסיס חלוקת כל ערך של סעיף ב-2024 בערכו המתאים לשנת 2023, והפחתת אחת מהתוצאה. כך קיבלנו ערכים אחוזיים שמשקפים את השינוי</t>
  </si>
  <si>
    <t xml:space="preserve">במעבר בין השנים - הלב של ניתוח אופקי. </t>
  </si>
  <si>
    <t>ומה אפשר לראות?</t>
  </si>
  <si>
    <t>ובכן, המספרים מדברים בעד עצמם. אבל אם תצפו בהקלטה (חיוני וחשוב), תוכלו לקבל אנקדוטות חשובות לגבי גורמים אפשריים לשינויים הנדונים והמשמעות</t>
  </si>
  <si>
    <t>שלהם. כמובן, אין בהקשר זה ״אמת אחת״ והפרשנות תלויית נסיבות; ובכל זאת הצלחנו לתת בתדריך זריז גורמים שיכולים להוות הסברים רלוונטיים לערכים</t>
  </si>
  <si>
    <t>המספריים הנובעים מהניתוח הנ״ל.</t>
  </si>
  <si>
    <t>א. לקבל נתונים בדבר ההרכב של ההכנסות וההוצאות בחברה</t>
  </si>
  <si>
    <t>ב. לבחון באופן יחסי השתנות ערכים כספיים על פני זמן</t>
  </si>
  <si>
    <t>באמצעות תוצאות ניתוח אופקי אנו יכולים:</t>
  </si>
  <si>
    <t>ג. להעריך את השינוי הכספי משנה לשנה בסעיפים כספיים עיקריים</t>
  </si>
  <si>
    <t>ד. להעריך האם החברה הציגה בסוף השנה רווח חיובי או שלילי ובהתאם להעריך את כדאיות ההשקעה בחברה</t>
  </si>
  <si>
    <t xml:space="preserve">בהתבסס על ממצאי הניתוח האופקי של דוח רווח והפסד (ראו סרטון 2.1), לפניכם מספר טענות. </t>
  </si>
  <si>
    <t>טענה 1: העובדה ששיעור השינוי (ממצאי הניתוח האופקי) ברווח והפסד בשנת 2018 הוא ערך שלילי, משמעות הדבר הוא שהחברה</t>
  </si>
  <si>
    <t xml:space="preserve">הניבה הפסדים בשנת 2018, וזאת לעומת רווחים בשנת 2017. </t>
  </si>
  <si>
    <t>טענה 2: על בסיס ניתוח אופקי של עלות המכירות בשנת 2019, אפשר להסיק שעלות המכירות מהווה 28.34% מהמכירות</t>
  </si>
  <si>
    <t xml:space="preserve">טענה 3: ממצאי הניתוח האופקי בהיבט מסים על ההכנסה בשנת 2021 מעידים על טעות בחישוב או על בעיה בנתונים, שהרי </t>
  </si>
  <si>
    <t>לא הגיוני שהמסים על ההכנסה יהיו מעל 100% מהמכירות.</t>
  </si>
  <si>
    <t>ד. כל הטענות נכונות</t>
  </si>
  <si>
    <t>בהתבסס על ממצאי הניתוח האופקי של דוח רווח והפסד (ראון סרטון 2.1), ניכר כי חלו תנודות משמעותיות בשיעורי</t>
  </si>
  <si>
    <t>הצמיחה. איזו מבין האפשרויות הבאות משקפת באופן המדויק ביותר את המגמה העיקרית בתקופה זו?</t>
  </si>
  <si>
    <t>א. מגמת עלייה מתמשכת ללא הפסקה.</t>
  </si>
  <si>
    <t>ב. ירידה חדה בכל שנה עד 2021</t>
  </si>
  <si>
    <t>ג. עליה בשנת 2018 ולאחריה תנודות מעורבות (עליות וירידות)</t>
  </si>
  <si>
    <t>ד. יציבות מוחלטת בכל השנים</t>
  </si>
  <si>
    <t>ה. כל יתר התשובות שגויות ואינן משקפות אפילו במידה מועטה את המגמות והשינויים בשיעורי הצמיחה</t>
  </si>
  <si>
    <t>בהנחה שמתייחסים ליתר השנים ככאלו שאינן מייצגות. מה ניתן להסיק באופן נקודתי מנתוני השנים 2019-2023</t>
  </si>
  <si>
    <t>בהיבט השינויים במחזור העסקי?</t>
  </si>
  <si>
    <t>א. שיפור יציב משנה לשנה</t>
  </si>
  <si>
    <t>ב. ירידה עקבית משנה לשנה</t>
  </si>
  <si>
    <t>ג. יציבות עד לשנת 2022, ולאחר מכן עלייה תלולה</t>
  </si>
  <si>
    <t>ד. ירידה תלולה בשנת 2019 ואחריה התאוששות עקבית</t>
  </si>
  <si>
    <t xml:space="preserve">בהתייחס לממצאי הניתוח האופקי של דוח רווח והפסד בסרטון 2.1, ועל בסיס נתוני השנים 2019 עד 2023 בלבד, </t>
  </si>
  <si>
    <t>בהתחשב בתנודתיות נתוני ההכנסות ברווח והפסד על בסיס הניתוח שבוצע בסרטון 2.1, מה ניתן להסיק לגבי השתנות</t>
  </si>
  <si>
    <t>ערכי המכירות בחברה בשנה לאחר שנה שבה חלה ירידה חדה?</t>
  </si>
  <si>
    <t>א. ברוב השנים שבהן נרשמה ירידה חדה, השנה העוקבת מתאפיינת בהתאוששות משמעותית.</t>
  </si>
  <si>
    <t>ב. ירידות חזקות מלוות תמיד בשנה נוספת של ירידות.</t>
  </si>
  <si>
    <t>ג. ניתוח המגמה עוקב אחרי עליות בלבד, ללא קשר לירידות.</t>
  </si>
  <si>
    <t xml:space="preserve">ד. שינויי הערכים במכירות אינם מעלים דפוס כלשהו בהתאם לנתונים שנותחו. </t>
  </si>
  <si>
    <t>ה. כל יתר התשובות שגויות.</t>
  </si>
  <si>
    <t>תרגיל הגשה לאחר סרטון 2.2 (נדרש לצפות בסרטונים 2.1 + 2.2 ואז לפתור ולהגיש)</t>
  </si>
  <si>
    <t>על בסיס הרענון בסרטון 2.2, מהם הרכיבים העיקריים בדוח על המצב הכספי (המאזן)?</t>
  </si>
  <si>
    <t>א. הכנסות, הוצאות ורווח נקי</t>
  </si>
  <si>
    <t>ב. נכסים, התחייבויות והון עצמי</t>
  </si>
  <si>
    <t>ג. תזרים מזומנים, רווח תפעולי ושווי שוק</t>
  </si>
  <si>
    <t>ד. עלויות ייצור, עלויות מכירה ורווח גולמי</t>
  </si>
  <si>
    <t>על בסיס הרענון בסרטון 2.2, מהו ההבדל העיקרי בין נכסים שוטפים לנכסים לא שוטפים?</t>
  </si>
  <si>
    <t>א. נכסים שוטפים מיועדים לשימוש לטווח ארוך במסגרת הפעילות השוטפת, ונכסים קבועים לפעילות מזדמנת</t>
  </si>
  <si>
    <t>ב. נכסים שוטפים מיועדים למימוש בתוך שנה או פחות ונכסים לא שוטפים צפויים לשמש את החברה לטווח ארוך יותר</t>
  </si>
  <si>
    <t>ג. נכסים שוטפים הם נזילים, בעוד שנכסים לא שוטפים אינם נזילים כלל, ואין דרך למכור אותם או להמירם למזומן</t>
  </si>
  <si>
    <t>ד. תשובות ב ו-ג נכונות</t>
  </si>
  <si>
    <t>ה. כל התשובות האחרות שגויות</t>
  </si>
  <si>
    <t>אם ניתוח אופקי מראה על עלייה של כ-35% בסעיף הרכוש הקבוע, איזו הסקה אפשרית מכך?</t>
  </si>
  <si>
    <t>א. מדובר בטעות רישום</t>
  </si>
  <si>
    <t xml:space="preserve">ב. השינוי מיוחס לעלייה במחזור הנכסים קצרי הטווח </t>
  </si>
  <si>
    <t>ג. בוצעה השקעה נכרת בתשתיות ובנכסים לטווח ארוך</t>
  </si>
  <si>
    <t>ד. חלה ירידה מתמשכת בהון העצמי כתוצאה מנשיאת החברה בעלויות גבוהות במיוחד</t>
  </si>
  <si>
    <t>אם ניתוח אופקי מוביל למסקנה לפיה היקף הנכסים השוטפים עלה בכ-40% בעוד שהיקף ההתחייבויות השוטפות</t>
  </si>
  <si>
    <t>עלה בכ-10%, מהו הסבר אפשרי לממצא זה?</t>
  </si>
  <si>
    <t>א. החברה בוחרת לממן את פעילותה בעיקר באמצעות התחייבויות מה שהוביל לעלייה בהיקפן</t>
  </si>
  <si>
    <t>ב. חל שיפור בנזילות החברה (יכולתה לעמוד בהתחייבויותיה השוטפות)</t>
  </si>
  <si>
    <t xml:space="preserve">ג. אין שינוי מהותי בפעילות החברה ו/או במצבה הכספי, הואיל וחלה עלייה בשני הצדדים בדיווח </t>
  </si>
  <si>
    <t>ד. ההון העצמי של החברה נשחק באופן משמעותי</t>
  </si>
  <si>
    <t>איזו טענה יכולה לספק הסבר אפשרי לירידה מתמשכת במלאי לאורך מספר שנים?</t>
  </si>
  <si>
    <t>א. באופן חד משמעי: ירידה מתמשכת במלאי משמעה כשלון בניהול המלאי, המתבטא בטעויות בתפעול שרשרת האספקה</t>
  </si>
  <si>
    <t>בחברה, שהרי נצפה שהמלאים בחברה רק יגדלו עם הזמן בהתאם להתפתחות החברה</t>
  </si>
  <si>
    <t>ב. ירידה במלאי מצביעה בהכרח על ירידה כוללת בפעילות החברה, באופן שמעלה סימני שאלה לגבי מגמת הצמיחה שלה</t>
  </si>
  <si>
    <t>ג. שינויים מהותיים במלאי אינם בעלי חשיבות לפרשנות ו/או ניתוח כלשהו כל עוד החברה עדיין רווחית</t>
  </si>
  <si>
    <t>ד. ירידה במלאי עשויה להעיד על שיפור בניהול המלאי והפחתת עלויות אחזקת והחזקת המלאי</t>
  </si>
  <si>
    <t>שימו לב: **חובה** לנמק, לא רק לסמן</t>
  </si>
  <si>
    <t>את התשובה הנכונה. הגשה ללא נימוקים</t>
  </si>
  <si>
    <t>תפסל. חובה להגיש באופן מושקע ומסודר.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</si>
</sst>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sz val="12"/>
      <color theme="1"/>
      <name val="Aptos Narrow"/>
      <family val="2"/>
      <scheme val="minor"/>
    </font>
    <font>
      <b/>
      <sz val="11"/>
      <color theme="1"/>
      <name val="David"/>
    </font>
    <font>
      <sz val="11"/>
      <color theme="1"/>
      <name val="David"/>
    </font>
    <font>
      <b/>
      <sz val="12"/>
      <color rgb="FFFF0000"/>
      <name val="David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2" xfId="0" applyNumberFormat="1" applyFont="1" applyBorder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0" fontId="4" fillId="0" borderId="3" xfId="0" applyFont="1" applyBorder="1" applyAlignment="1">
      <alignment horizontal="center" vertical="top"/>
    </xf>
    <xf numFmtId="0" fontId="5" fillId="0" borderId="0" xfId="0" applyFont="1" applyAlignment="1">
      <alignment horizontal="right" vertical="top"/>
    </xf>
    <xf numFmtId="3" fontId="1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5" borderId="0" xfId="0" applyFont="1" applyFill="1"/>
    <xf numFmtId="10" fontId="1" fillId="0" borderId="0" xfId="1" applyNumberFormat="1" applyFont="1" applyAlignment="1">
      <alignment horizontal="center"/>
    </xf>
    <xf numFmtId="10" fontId="1" fillId="6" borderId="0" xfId="1" applyNumberFormat="1" applyFont="1" applyFill="1" applyAlignment="1">
      <alignment horizontal="center"/>
    </xf>
    <xf numFmtId="0" fontId="1" fillId="7" borderId="0" xfId="0" applyFont="1" applyFill="1"/>
    <xf numFmtId="37" fontId="2" fillId="7" borderId="0" xfId="0" applyNumberFormat="1" applyFont="1" applyFill="1" applyAlignment="1">
      <alignment horizontal="right" vertical="top"/>
    </xf>
    <xf numFmtId="37" fontId="2" fillId="7" borderId="0" xfId="0" applyNumberFormat="1" applyFont="1" applyFill="1" applyAlignment="1">
      <alignment horizontal="center" vertical="top"/>
    </xf>
    <xf numFmtId="37" fontId="1" fillId="7" borderId="0" xfId="0" applyNumberFormat="1" applyFont="1" applyFill="1"/>
    <xf numFmtId="37" fontId="2" fillId="7" borderId="1" xfId="0" applyNumberFormat="1" applyFont="1" applyFill="1" applyBorder="1" applyAlignment="1">
      <alignment horizontal="right" vertical="top"/>
    </xf>
    <xf numFmtId="37" fontId="2" fillId="7" borderId="1" xfId="0" applyNumberFormat="1" applyFont="1" applyFill="1" applyBorder="1" applyAlignment="1">
      <alignment horizontal="center" vertical="top"/>
    </xf>
    <xf numFmtId="37" fontId="1" fillId="7" borderId="1" xfId="0" applyNumberFormat="1" applyFont="1" applyFill="1" applyBorder="1"/>
    <xf numFmtId="37" fontId="1" fillId="7" borderId="2" xfId="0" applyNumberFormat="1" applyFont="1" applyFill="1" applyBorder="1"/>
    <xf numFmtId="37" fontId="1" fillId="7" borderId="5" xfId="0" applyNumberFormat="1" applyFont="1" applyFill="1" applyBorder="1"/>
    <xf numFmtId="37" fontId="1" fillId="7" borderId="4" xfId="0" applyNumberFormat="1" applyFont="1" applyFill="1" applyBorder="1"/>
    <xf numFmtId="37" fontId="2" fillId="7" borderId="0" xfId="0" applyNumberFormat="1" applyFont="1" applyFill="1"/>
    <xf numFmtId="0" fontId="2" fillId="7" borderId="0" xfId="0" applyFont="1" applyFill="1"/>
    <xf numFmtId="0" fontId="1" fillId="7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10" fontId="1" fillId="7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'הרצאה 2'!$A$12</c:f>
              <c:strCache>
                <c:ptCount val="1"/>
                <c:pt idx="0">
                  <c:v>מכירות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'הרצאה 2'!$B$11:$K$11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'הרצאה 2'!$B$12:$K$12</c:f>
              <c:numCache>
                <c:formatCode>#,##0</c:formatCode>
                <c:ptCount val="10"/>
                <c:pt idx="0">
                  <c:v>8489180</c:v>
                </c:pt>
                <c:pt idx="1">
                  <c:v>8647100</c:v>
                </c:pt>
                <c:pt idx="2">
                  <c:v>9302291</c:v>
                </c:pt>
                <c:pt idx="3">
                  <c:v>8212065</c:v>
                </c:pt>
                <c:pt idx="4">
                  <c:v>11248485</c:v>
                </c:pt>
                <c:pt idx="5">
                  <c:v>7809193</c:v>
                </c:pt>
                <c:pt idx="6">
                  <c:v>11958663</c:v>
                </c:pt>
                <c:pt idx="7">
                  <c:v>10616681</c:v>
                </c:pt>
                <c:pt idx="8">
                  <c:v>11274982</c:v>
                </c:pt>
                <c:pt idx="9">
                  <c:v>11699257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A-5B41-BF7F-6F40EF48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3505536"/>
        <c:axId val="613507264"/>
      </c:lineChart>
      <c:catAx>
        <c:axId val="6135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3507264"/>
        <c:crosses val="autoZero"/>
        <c:auto val="1"/>
        <c:lblAlgn val="ctr"/>
        <c:lblOffset val="100"/>
        <c:noMultiLvlLbl val="0"/>
      </c:catAx>
      <c:valAx>
        <c:axId val="6135072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3505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781539</xdr:colOff>
      <xdr:row>22</xdr:row>
      <xdr:rowOff>8496</xdr:rowOff>
    </xdr:from>
    <xdr:to>
      <xdr:col>2</xdr:col>
      <xdr:colOff>169899</xdr:colOff>
      <xdr:row>24</xdr:row>
      <xdr:rowOff>16991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53B51169-2DF5-57EB-E2E2-EF011F2A5E15}"/>
            </a:ext>
          </a:extLst>
        </xdr:cNvPr>
        <xdr:cNvSpPr/>
      </xdr:nvSpPr>
      <xdr:spPr>
        <a:xfrm>
          <a:off x="13498817258" y="4493847"/>
          <a:ext cx="212374" cy="41625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620059</xdr:colOff>
      <xdr:row>11</xdr:row>
      <xdr:rowOff>14194</xdr:rowOff>
    </xdr:from>
    <xdr:to>
      <xdr:col>15</xdr:col>
      <xdr:colOff>545354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6E044-1A49-6B1E-C918-57BBB85BE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BF55-0F88-CD4C-B572-2142CC418B48}">
  <dimension ref="A1:J202"/>
  <sheetViews>
    <sheetView rightToLeft="1" topLeftCell="A111" zoomScale="188" workbookViewId="0">
      <selection activeCell="A117" sqref="A116:H117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3" t="s">
        <v>121</v>
      </c>
      <c r="B1" s="3"/>
      <c r="C1" s="3"/>
      <c r="D1" s="3"/>
      <c r="E1" s="3"/>
      <c r="F1" s="3"/>
      <c r="G1" s="3"/>
      <c r="H1" s="3"/>
    </row>
    <row r="3" spans="1:8" x14ac:dyDescent="0.2">
      <c r="A3" s="11" t="s">
        <v>122</v>
      </c>
      <c r="B3" s="12"/>
      <c r="C3" s="12"/>
      <c r="D3" s="12"/>
      <c r="E3" s="12"/>
      <c r="F3" s="12"/>
      <c r="G3" s="12"/>
      <c r="H3" s="12"/>
    </row>
    <row r="4" spans="1:8" x14ac:dyDescent="0.2">
      <c r="A4" s="1" t="s">
        <v>0</v>
      </c>
    </row>
    <row r="5" spans="1:8" x14ac:dyDescent="0.2">
      <c r="A5" s="1" t="s">
        <v>1</v>
      </c>
    </row>
    <row r="6" spans="1:8" x14ac:dyDescent="0.2">
      <c r="A6" s="1" t="s">
        <v>2</v>
      </c>
    </row>
    <row r="7" spans="1:8" x14ac:dyDescent="0.2">
      <c r="A7" s="1" t="s">
        <v>3</v>
      </c>
    </row>
    <row r="8" spans="1:8" x14ac:dyDescent="0.2">
      <c r="A8" s="1" t="s">
        <v>4</v>
      </c>
    </row>
    <row r="9" spans="1:8" x14ac:dyDescent="0.2">
      <c r="A9" s="1" t="s">
        <v>5</v>
      </c>
    </row>
    <row r="10" spans="1:8" x14ac:dyDescent="0.2">
      <c r="A10" s="1" t="s">
        <v>6</v>
      </c>
    </row>
    <row r="11" spans="1:8" x14ac:dyDescent="0.2">
      <c r="A11" s="1" t="s">
        <v>7</v>
      </c>
    </row>
    <row r="12" spans="1:8" x14ac:dyDescent="0.2">
      <c r="A12" s="1" t="s">
        <v>8</v>
      </c>
    </row>
    <row r="14" spans="1:8" x14ac:dyDescent="0.2">
      <c r="A14" s="2" t="s">
        <v>9</v>
      </c>
    </row>
    <row r="15" spans="1:8" x14ac:dyDescent="0.2">
      <c r="A15" s="1" t="s">
        <v>10</v>
      </c>
    </row>
    <row r="16" spans="1:8" x14ac:dyDescent="0.2">
      <c r="A16" s="1" t="s">
        <v>11</v>
      </c>
    </row>
    <row r="17" spans="1:4" x14ac:dyDescent="0.2">
      <c r="A17" s="1" t="s">
        <v>12</v>
      </c>
    </row>
    <row r="19" spans="1:4" x14ac:dyDescent="0.2">
      <c r="A19" s="2" t="s">
        <v>13</v>
      </c>
    </row>
    <row r="20" spans="1:4" x14ac:dyDescent="0.2">
      <c r="A20" s="1" t="s">
        <v>14</v>
      </c>
    </row>
    <row r="21" spans="1:4" x14ac:dyDescent="0.2">
      <c r="A21" s="1" t="s">
        <v>15</v>
      </c>
    </row>
    <row r="22" spans="1:4" x14ac:dyDescent="0.2">
      <c r="A22" s="1" t="s">
        <v>16</v>
      </c>
    </row>
    <row r="23" spans="1:4" x14ac:dyDescent="0.2">
      <c r="A23" s="1" t="s">
        <v>17</v>
      </c>
      <c r="D23" s="1" t="s">
        <v>19</v>
      </c>
    </row>
    <row r="24" spans="1:4" x14ac:dyDescent="0.2">
      <c r="A24" s="1" t="s">
        <v>18</v>
      </c>
      <c r="D24" s="1" t="s">
        <v>20</v>
      </c>
    </row>
    <row r="26" spans="1:4" x14ac:dyDescent="0.2">
      <c r="A26" s="2" t="s">
        <v>21</v>
      </c>
    </row>
    <row r="28" spans="1:4" x14ac:dyDescent="0.2">
      <c r="A28" s="1" t="s">
        <v>22</v>
      </c>
    </row>
    <row r="29" spans="1:4" x14ac:dyDescent="0.2">
      <c r="A29" s="1" t="s">
        <v>23</v>
      </c>
    </row>
    <row r="30" spans="1:4" x14ac:dyDescent="0.2">
      <c r="A30" s="1" t="s">
        <v>24</v>
      </c>
    </row>
    <row r="31" spans="1:4" x14ac:dyDescent="0.2">
      <c r="A31" s="1" t="s">
        <v>25</v>
      </c>
    </row>
    <row r="33" spans="2:8" x14ac:dyDescent="0.2">
      <c r="B33" s="35" t="s">
        <v>26</v>
      </c>
      <c r="C33" s="35"/>
      <c r="D33" s="35"/>
      <c r="E33" s="35"/>
      <c r="F33" s="35"/>
      <c r="G33" s="35"/>
      <c r="H33" s="35"/>
    </row>
    <row r="35" spans="2:8" x14ac:dyDescent="0.2">
      <c r="B35" s="6" t="s">
        <v>27</v>
      </c>
      <c r="C35" s="6"/>
      <c r="D35" s="6" t="s">
        <v>34</v>
      </c>
      <c r="F35" s="6" t="s">
        <v>28</v>
      </c>
      <c r="G35" s="6"/>
      <c r="H35" s="6" t="s">
        <v>34</v>
      </c>
    </row>
    <row r="37" spans="2:8" x14ac:dyDescent="0.2">
      <c r="B37" s="6" t="s">
        <v>29</v>
      </c>
      <c r="C37" s="5"/>
      <c r="F37" s="6" t="s">
        <v>43</v>
      </c>
      <c r="G37" s="6"/>
    </row>
    <row r="38" spans="2:8" x14ac:dyDescent="0.2">
      <c r="B38" s="1" t="s">
        <v>30</v>
      </c>
      <c r="D38" s="4">
        <v>100</v>
      </c>
      <c r="F38" s="1" t="s">
        <v>44</v>
      </c>
      <c r="H38" s="4">
        <v>80</v>
      </c>
    </row>
    <row r="39" spans="2:8" x14ac:dyDescent="0.2">
      <c r="B39" s="1" t="s">
        <v>31</v>
      </c>
      <c r="D39" s="4">
        <v>300</v>
      </c>
      <c r="F39" s="1" t="s">
        <v>45</v>
      </c>
      <c r="H39" s="4">
        <v>200</v>
      </c>
    </row>
    <row r="40" spans="2:8" x14ac:dyDescent="0.2">
      <c r="B40" s="1" t="s">
        <v>32</v>
      </c>
      <c r="D40" s="4">
        <v>140</v>
      </c>
      <c r="F40" s="1" t="s">
        <v>56</v>
      </c>
      <c r="H40" s="7">
        <f>SUM(H36:H39)</f>
        <v>280</v>
      </c>
    </row>
    <row r="41" spans="2:8" x14ac:dyDescent="0.2">
      <c r="B41" s="1" t="s">
        <v>33</v>
      </c>
      <c r="D41" s="4">
        <v>50</v>
      </c>
    </row>
    <row r="42" spans="2:8" x14ac:dyDescent="0.2">
      <c r="B42" s="1" t="s">
        <v>35</v>
      </c>
      <c r="D42" s="7">
        <f>SUM(D38:D41)</f>
        <v>590</v>
      </c>
      <c r="F42" s="6" t="s">
        <v>47</v>
      </c>
      <c r="G42" s="6"/>
    </row>
    <row r="43" spans="2:8" x14ac:dyDescent="0.2">
      <c r="F43" s="1" t="s">
        <v>48</v>
      </c>
      <c r="H43" s="4">
        <v>90</v>
      </c>
    </row>
    <row r="44" spans="2:8" x14ac:dyDescent="0.2">
      <c r="B44" s="6" t="s">
        <v>36</v>
      </c>
      <c r="C44" s="6"/>
      <c r="F44" s="1" t="s">
        <v>49</v>
      </c>
      <c r="H44" s="4">
        <v>100</v>
      </c>
    </row>
    <row r="45" spans="2:8" x14ac:dyDescent="0.2">
      <c r="B45" s="1" t="s">
        <v>37</v>
      </c>
      <c r="D45" s="4">
        <v>320</v>
      </c>
      <c r="F45" s="1" t="s">
        <v>50</v>
      </c>
      <c r="H45" s="4">
        <v>240</v>
      </c>
    </row>
    <row r="46" spans="2:8" x14ac:dyDescent="0.2">
      <c r="B46" s="1" t="s">
        <v>38</v>
      </c>
      <c r="D46" s="4">
        <v>100</v>
      </c>
      <c r="F46" s="1" t="s">
        <v>46</v>
      </c>
      <c r="H46" s="7">
        <f>SUM(H43:H45)</f>
        <v>430</v>
      </c>
    </row>
    <row r="47" spans="2:8" x14ac:dyDescent="0.2">
      <c r="B47" s="1" t="s">
        <v>39</v>
      </c>
      <c r="D47" s="4">
        <v>50</v>
      </c>
    </row>
    <row r="48" spans="2:8" x14ac:dyDescent="0.2">
      <c r="B48" s="1" t="s">
        <v>40</v>
      </c>
      <c r="D48" s="4">
        <v>80</v>
      </c>
      <c r="F48" s="6" t="s">
        <v>51</v>
      </c>
      <c r="G48" s="6"/>
      <c r="H48" s="4"/>
    </row>
    <row r="49" spans="1:10" x14ac:dyDescent="0.2">
      <c r="B49" s="1" t="s">
        <v>41</v>
      </c>
      <c r="D49" s="7">
        <f>SUM(D45:D48)</f>
        <v>550</v>
      </c>
      <c r="F49" s="1" t="s">
        <v>52</v>
      </c>
      <c r="H49" s="4">
        <v>120</v>
      </c>
    </row>
    <row r="50" spans="1:10" x14ac:dyDescent="0.2">
      <c r="F50" s="1" t="s">
        <v>53</v>
      </c>
      <c r="H50" s="4">
        <f>H51-H49</f>
        <v>310</v>
      </c>
      <c r="J50" s="1" t="s">
        <v>58</v>
      </c>
    </row>
    <row r="51" spans="1:10" x14ac:dyDescent="0.2">
      <c r="F51" s="1" t="s">
        <v>54</v>
      </c>
      <c r="H51" s="7">
        <f>H53-H40-H46</f>
        <v>430</v>
      </c>
      <c r="J51" s="1" t="s">
        <v>57</v>
      </c>
    </row>
    <row r="52" spans="1:10" x14ac:dyDescent="0.2">
      <c r="H52" s="4"/>
    </row>
    <row r="53" spans="1:10" x14ac:dyDescent="0.2">
      <c r="B53" s="2" t="s">
        <v>42</v>
      </c>
      <c r="D53" s="7">
        <f>D42+D49</f>
        <v>1140</v>
      </c>
      <c r="F53" s="2" t="s">
        <v>55</v>
      </c>
      <c r="H53" s="7">
        <f>D53</f>
        <v>1140</v>
      </c>
    </row>
    <row r="55" spans="1:10" x14ac:dyDescent="0.2">
      <c r="A55" s="11" t="s">
        <v>123</v>
      </c>
      <c r="B55" s="11"/>
      <c r="C55" s="11"/>
      <c r="D55" s="11"/>
      <c r="E55" s="11"/>
      <c r="F55" s="11"/>
      <c r="G55" s="11"/>
      <c r="H55" s="11"/>
    </row>
    <row r="56" spans="1:10" x14ac:dyDescent="0.2">
      <c r="A56" s="2" t="s">
        <v>59</v>
      </c>
      <c r="B56" s="2"/>
      <c r="C56" s="2"/>
      <c r="D56" s="2"/>
      <c r="E56" s="2"/>
      <c r="F56" s="2"/>
      <c r="G56" s="2"/>
      <c r="H56" s="2"/>
    </row>
    <row r="57" spans="1:10" x14ac:dyDescent="0.2">
      <c r="A57" s="1" t="s">
        <v>60</v>
      </c>
    </row>
    <row r="58" spans="1:10" x14ac:dyDescent="0.2">
      <c r="A58" s="1" t="s">
        <v>61</v>
      </c>
    </row>
    <row r="59" spans="1:10" x14ac:dyDescent="0.2">
      <c r="A59" s="1" t="s">
        <v>62</v>
      </c>
    </row>
    <row r="60" spans="1:10" x14ac:dyDescent="0.2">
      <c r="A60" s="1" t="s">
        <v>63</v>
      </c>
    </row>
    <row r="61" spans="1:10" x14ac:dyDescent="0.2">
      <c r="A61" s="1" t="s">
        <v>64</v>
      </c>
    </row>
    <row r="62" spans="1:10" x14ac:dyDescent="0.2">
      <c r="A62" s="1" t="s">
        <v>65</v>
      </c>
    </row>
    <row r="63" spans="1:10" x14ac:dyDescent="0.2">
      <c r="A63" s="1" t="s">
        <v>66</v>
      </c>
    </row>
    <row r="64" spans="1:10" x14ac:dyDescent="0.2">
      <c r="A64" s="1" t="s">
        <v>67</v>
      </c>
    </row>
    <row r="65" spans="1:6" x14ac:dyDescent="0.2">
      <c r="A65" s="1" t="s">
        <v>68</v>
      </c>
    </row>
    <row r="66" spans="1:6" x14ac:dyDescent="0.2">
      <c r="A66" s="1" t="s">
        <v>69</v>
      </c>
    </row>
    <row r="67" spans="1:6" x14ac:dyDescent="0.2">
      <c r="A67" s="1" t="s">
        <v>70</v>
      </c>
    </row>
    <row r="69" spans="1:6" x14ac:dyDescent="0.2">
      <c r="A69" s="1" t="s">
        <v>71</v>
      </c>
    </row>
    <row r="71" spans="1:6" x14ac:dyDescent="0.2">
      <c r="A71" s="2" t="s">
        <v>72</v>
      </c>
    </row>
    <row r="72" spans="1:6" x14ac:dyDescent="0.2">
      <c r="A72" s="2"/>
    </row>
    <row r="73" spans="1:6" x14ac:dyDescent="0.2">
      <c r="D73" s="8" t="s">
        <v>34</v>
      </c>
    </row>
    <row r="74" spans="1:6" x14ac:dyDescent="0.2">
      <c r="B74" s="1" t="s">
        <v>73</v>
      </c>
      <c r="D74" s="9">
        <v>500</v>
      </c>
      <c r="F74" s="1" t="s">
        <v>74</v>
      </c>
    </row>
    <row r="75" spans="1:6" x14ac:dyDescent="0.2">
      <c r="B75" s="1" t="s">
        <v>81</v>
      </c>
      <c r="D75" s="9">
        <v>-200</v>
      </c>
      <c r="F75" s="1" t="s">
        <v>82</v>
      </c>
    </row>
    <row r="76" spans="1:6" x14ac:dyDescent="0.2">
      <c r="B76" s="1" t="s">
        <v>86</v>
      </c>
      <c r="D76" s="10">
        <f>D74+D75</f>
        <v>300</v>
      </c>
      <c r="F76" s="1" t="s">
        <v>87</v>
      </c>
    </row>
    <row r="77" spans="1:6" x14ac:dyDescent="0.2">
      <c r="B77" s="1" t="s">
        <v>92</v>
      </c>
      <c r="D77" s="9">
        <v>-50</v>
      </c>
      <c r="F77" s="1" t="s">
        <v>93</v>
      </c>
    </row>
    <row r="78" spans="1:6" x14ac:dyDescent="0.2">
      <c r="B78" s="1" t="s">
        <v>94</v>
      </c>
      <c r="D78" s="9">
        <v>-80</v>
      </c>
      <c r="F78" s="1" t="s">
        <v>95</v>
      </c>
    </row>
    <row r="79" spans="1:6" x14ac:dyDescent="0.2">
      <c r="B79" s="1" t="s">
        <v>101</v>
      </c>
      <c r="D79" s="9">
        <v>-20</v>
      </c>
      <c r="F79" s="1" t="s">
        <v>103</v>
      </c>
    </row>
    <row r="80" spans="1:6" x14ac:dyDescent="0.2">
      <c r="B80" s="1" t="s">
        <v>102</v>
      </c>
      <c r="D80" s="9">
        <v>30</v>
      </c>
      <c r="F80" s="1" t="s">
        <v>104</v>
      </c>
    </row>
    <row r="81" spans="1:6" x14ac:dyDescent="0.2">
      <c r="B81" s="1" t="s">
        <v>105</v>
      </c>
      <c r="D81" s="10">
        <f>SUM(D76:D80)</f>
        <v>180</v>
      </c>
      <c r="F81" s="1" t="s">
        <v>106</v>
      </c>
    </row>
    <row r="82" spans="1:6" x14ac:dyDescent="0.2">
      <c r="B82" s="1" t="s">
        <v>112</v>
      </c>
      <c r="D82" s="9">
        <v>-30</v>
      </c>
      <c r="F82" s="1" t="s">
        <v>114</v>
      </c>
    </row>
    <row r="83" spans="1:6" x14ac:dyDescent="0.2">
      <c r="B83" s="1" t="s">
        <v>113</v>
      </c>
      <c r="D83" s="9">
        <v>20</v>
      </c>
      <c r="F83" s="1" t="s">
        <v>115</v>
      </c>
    </row>
    <row r="84" spans="1:6" x14ac:dyDescent="0.2">
      <c r="B84" s="1" t="s">
        <v>116</v>
      </c>
      <c r="D84" s="10">
        <f>D81+D82+D83</f>
        <v>170</v>
      </c>
      <c r="F84" s="1" t="s">
        <v>117</v>
      </c>
    </row>
    <row r="85" spans="1:6" x14ac:dyDescent="0.2">
      <c r="B85" s="1" t="s">
        <v>118</v>
      </c>
      <c r="D85" s="9">
        <v>-20</v>
      </c>
    </row>
    <row r="86" spans="1:6" x14ac:dyDescent="0.2">
      <c r="B86" s="1" t="s">
        <v>119</v>
      </c>
      <c r="D86" s="10">
        <f>D84+D85</f>
        <v>150</v>
      </c>
      <c r="F86" s="1" t="s">
        <v>120</v>
      </c>
    </row>
    <row r="88" spans="1:6" x14ac:dyDescent="0.2">
      <c r="A88" s="1" t="s">
        <v>75</v>
      </c>
    </row>
    <row r="89" spans="1:6" x14ac:dyDescent="0.2">
      <c r="A89" s="1" t="s">
        <v>76</v>
      </c>
    </row>
    <row r="90" spans="1:6" x14ac:dyDescent="0.2">
      <c r="A90" s="1" t="s">
        <v>77</v>
      </c>
    </row>
    <row r="91" spans="1:6" x14ac:dyDescent="0.2">
      <c r="A91" s="1" t="s">
        <v>78</v>
      </c>
    </row>
    <row r="92" spans="1:6" x14ac:dyDescent="0.2">
      <c r="A92" s="1" t="s">
        <v>79</v>
      </c>
    </row>
    <row r="93" spans="1:6" x14ac:dyDescent="0.2">
      <c r="A93" s="1" t="s">
        <v>80</v>
      </c>
    </row>
    <row r="95" spans="1:6" x14ac:dyDescent="0.2">
      <c r="A95" s="1" t="s">
        <v>83</v>
      </c>
    </row>
    <row r="96" spans="1:6" x14ac:dyDescent="0.2">
      <c r="A96" s="1" t="s">
        <v>84</v>
      </c>
    </row>
    <row r="97" spans="1:1" x14ac:dyDescent="0.2">
      <c r="A97" s="1" t="s">
        <v>85</v>
      </c>
    </row>
    <row r="99" spans="1:1" x14ac:dyDescent="0.2">
      <c r="A99" s="1" t="s">
        <v>88</v>
      </c>
    </row>
    <row r="100" spans="1:1" x14ac:dyDescent="0.2">
      <c r="A100" s="1" t="s">
        <v>89</v>
      </c>
    </row>
    <row r="101" spans="1:1" x14ac:dyDescent="0.2">
      <c r="A101" s="1" t="s">
        <v>90</v>
      </c>
    </row>
    <row r="102" spans="1:1" x14ac:dyDescent="0.2">
      <c r="A102" s="1" t="s">
        <v>91</v>
      </c>
    </row>
    <row r="104" spans="1:1" x14ac:dyDescent="0.2">
      <c r="A104" s="1" t="s">
        <v>96</v>
      </c>
    </row>
    <row r="105" spans="1:1" x14ac:dyDescent="0.2">
      <c r="A105" s="1" t="s">
        <v>97</v>
      </c>
    </row>
    <row r="106" spans="1:1" x14ac:dyDescent="0.2">
      <c r="A106" s="1" t="s">
        <v>98</v>
      </c>
    </row>
    <row r="108" spans="1:1" x14ac:dyDescent="0.2">
      <c r="A108" s="1" t="s">
        <v>99</v>
      </c>
    </row>
    <row r="109" spans="1:1" x14ac:dyDescent="0.2">
      <c r="A109" s="1" t="s">
        <v>100</v>
      </c>
    </row>
    <row r="111" spans="1:1" x14ac:dyDescent="0.2">
      <c r="A111" s="1" t="s">
        <v>107</v>
      </c>
    </row>
    <row r="112" spans="1:1" x14ac:dyDescent="0.2">
      <c r="A112" s="1" t="s">
        <v>108</v>
      </c>
    </row>
    <row r="113" spans="1:8" x14ac:dyDescent="0.2">
      <c r="A113" s="1" t="s">
        <v>109</v>
      </c>
    </row>
    <row r="114" spans="1:8" x14ac:dyDescent="0.2">
      <c r="A114" s="1" t="s">
        <v>110</v>
      </c>
    </row>
    <row r="115" spans="1:8" x14ac:dyDescent="0.2">
      <c r="A115" s="1" t="s">
        <v>111</v>
      </c>
    </row>
    <row r="117" spans="1:8" x14ac:dyDescent="0.2">
      <c r="A117" s="11" t="s">
        <v>124</v>
      </c>
      <c r="B117" s="11"/>
      <c r="C117" s="11"/>
      <c r="D117" s="11"/>
      <c r="E117" s="11"/>
      <c r="F117" s="11"/>
      <c r="G117" s="11"/>
      <c r="H117" s="11"/>
    </row>
    <row r="119" spans="1:8" x14ac:dyDescent="0.2">
      <c r="A119" s="2" t="s">
        <v>125</v>
      </c>
      <c r="B119" s="2"/>
      <c r="C119" s="2"/>
      <c r="D119" s="2"/>
      <c r="E119" s="2"/>
      <c r="F119" s="2"/>
      <c r="G119" s="2"/>
      <c r="H119" s="2"/>
    </row>
    <row r="120" spans="1:8" x14ac:dyDescent="0.2">
      <c r="A120" s="1" t="s">
        <v>131</v>
      </c>
    </row>
    <row r="121" spans="1:8" x14ac:dyDescent="0.2">
      <c r="A121" s="1" t="s">
        <v>126</v>
      </c>
    </row>
    <row r="122" spans="1:8" x14ac:dyDescent="0.2">
      <c r="A122" s="1" t="s">
        <v>127</v>
      </c>
    </row>
    <row r="123" spans="1:8" x14ac:dyDescent="0.2">
      <c r="A123" s="1" t="s">
        <v>128</v>
      </c>
    </row>
    <row r="124" spans="1:8" x14ac:dyDescent="0.2">
      <c r="A124" s="1" t="s">
        <v>129</v>
      </c>
    </row>
    <row r="125" spans="1:8" x14ac:dyDescent="0.2">
      <c r="A125" s="1" t="s">
        <v>130</v>
      </c>
    </row>
    <row r="127" spans="1:8" x14ac:dyDescent="0.2">
      <c r="A127" s="2" t="s">
        <v>132</v>
      </c>
    </row>
    <row r="128" spans="1:8" x14ac:dyDescent="0.2">
      <c r="A128" s="1" t="s">
        <v>133</v>
      </c>
    </row>
    <row r="129" spans="1:1" x14ac:dyDescent="0.2">
      <c r="A129" s="1" t="s">
        <v>135</v>
      </c>
    </row>
    <row r="130" spans="1:1" x14ac:dyDescent="0.2">
      <c r="A130" s="1" t="s">
        <v>136</v>
      </c>
    </row>
    <row r="131" spans="1:1" x14ac:dyDescent="0.2">
      <c r="A131" s="1" t="s">
        <v>137</v>
      </c>
    </row>
    <row r="132" spans="1:1" x14ac:dyDescent="0.2">
      <c r="A132" s="1" t="s">
        <v>138</v>
      </c>
    </row>
    <row r="133" spans="1:1" x14ac:dyDescent="0.2">
      <c r="A133" s="1" t="s">
        <v>134</v>
      </c>
    </row>
    <row r="135" spans="1:1" x14ac:dyDescent="0.2">
      <c r="A135" s="2" t="s">
        <v>139</v>
      </c>
    </row>
    <row r="136" spans="1:1" x14ac:dyDescent="0.2">
      <c r="A136" s="1" t="s">
        <v>140</v>
      </c>
    </row>
    <row r="137" spans="1:1" x14ac:dyDescent="0.2">
      <c r="A137" s="1" t="s">
        <v>141</v>
      </c>
    </row>
    <row r="138" spans="1:1" x14ac:dyDescent="0.2">
      <c r="A138" s="1" t="s">
        <v>142</v>
      </c>
    </row>
    <row r="139" spans="1:1" x14ac:dyDescent="0.2">
      <c r="A139" s="1" t="s">
        <v>143</v>
      </c>
    </row>
    <row r="140" spans="1:1" x14ac:dyDescent="0.2">
      <c r="A140" s="1" t="s">
        <v>144</v>
      </c>
    </row>
    <row r="141" spans="1:1" x14ac:dyDescent="0.2">
      <c r="A141" s="1" t="s">
        <v>145</v>
      </c>
    </row>
    <row r="143" spans="1:1" x14ac:dyDescent="0.2">
      <c r="A143" s="2" t="s">
        <v>146</v>
      </c>
    </row>
    <row r="144" spans="1:1" x14ac:dyDescent="0.2">
      <c r="A144" s="1" t="s">
        <v>147</v>
      </c>
    </row>
    <row r="145" spans="1:1" x14ac:dyDescent="0.2">
      <c r="A145" s="1" t="s">
        <v>150</v>
      </c>
    </row>
    <row r="146" spans="1:1" x14ac:dyDescent="0.2">
      <c r="A146" s="1" t="s">
        <v>151</v>
      </c>
    </row>
    <row r="147" spans="1:1" x14ac:dyDescent="0.2">
      <c r="A147" s="1" t="s">
        <v>152</v>
      </c>
    </row>
    <row r="148" spans="1:1" x14ac:dyDescent="0.2">
      <c r="A148" s="1" t="s">
        <v>148</v>
      </c>
    </row>
    <row r="149" spans="1:1" x14ac:dyDescent="0.2">
      <c r="A149" s="1" t="s">
        <v>149</v>
      </c>
    </row>
    <row r="151" spans="1:1" x14ac:dyDescent="0.2">
      <c r="A151" s="2" t="s">
        <v>153</v>
      </c>
    </row>
    <row r="152" spans="1:1" x14ac:dyDescent="0.2">
      <c r="A152" s="1" t="s">
        <v>154</v>
      </c>
    </row>
    <row r="153" spans="1:1" x14ac:dyDescent="0.2">
      <c r="A153" s="1" t="s">
        <v>155</v>
      </c>
    </row>
    <row r="154" spans="1:1" x14ac:dyDescent="0.2">
      <c r="A154" s="1" t="s">
        <v>156</v>
      </c>
    </row>
    <row r="155" spans="1:1" x14ac:dyDescent="0.2">
      <c r="A155" s="1" t="s">
        <v>157</v>
      </c>
    </row>
    <row r="156" spans="1:1" x14ac:dyDescent="0.2">
      <c r="A156" s="1" t="s">
        <v>158</v>
      </c>
    </row>
    <row r="157" spans="1:1" x14ac:dyDescent="0.2">
      <c r="A157" s="1" t="s">
        <v>159</v>
      </c>
    </row>
    <row r="159" spans="1:1" x14ac:dyDescent="0.2">
      <c r="A159" s="2" t="s">
        <v>160</v>
      </c>
    </row>
    <row r="160" spans="1:1" x14ac:dyDescent="0.2">
      <c r="A160" s="1" t="s">
        <v>161</v>
      </c>
    </row>
    <row r="161" spans="1:1" x14ac:dyDescent="0.2">
      <c r="A161" s="1" t="s">
        <v>162</v>
      </c>
    </row>
    <row r="162" spans="1:1" x14ac:dyDescent="0.2">
      <c r="A162" s="1" t="s">
        <v>163</v>
      </c>
    </row>
    <row r="163" spans="1:1" x14ac:dyDescent="0.2">
      <c r="A163" s="1" t="s">
        <v>164</v>
      </c>
    </row>
    <row r="164" spans="1:1" x14ac:dyDescent="0.2">
      <c r="A164" s="1" t="s">
        <v>165</v>
      </c>
    </row>
    <row r="165" spans="1:1" x14ac:dyDescent="0.2">
      <c r="A165" s="1" t="s">
        <v>166</v>
      </c>
    </row>
    <row r="167" spans="1:1" x14ac:dyDescent="0.2">
      <c r="A167" s="2" t="s">
        <v>167</v>
      </c>
    </row>
    <row r="168" spans="1:1" x14ac:dyDescent="0.2">
      <c r="A168" s="1" t="s">
        <v>168</v>
      </c>
    </row>
    <row r="169" spans="1:1" x14ac:dyDescent="0.2">
      <c r="A169" s="1" t="s">
        <v>169</v>
      </c>
    </row>
    <row r="170" spans="1:1" x14ac:dyDescent="0.2">
      <c r="A170" s="1" t="s">
        <v>170</v>
      </c>
    </row>
    <row r="171" spans="1:1" x14ac:dyDescent="0.2">
      <c r="A171" s="1" t="s">
        <v>171</v>
      </c>
    </row>
    <row r="172" spans="1:1" x14ac:dyDescent="0.2">
      <c r="A172" s="1" t="s">
        <v>172</v>
      </c>
    </row>
    <row r="173" spans="1:1" x14ac:dyDescent="0.2">
      <c r="A173" s="1" t="s">
        <v>173</v>
      </c>
    </row>
    <row r="175" spans="1:1" x14ac:dyDescent="0.2">
      <c r="A175" s="2" t="s">
        <v>174</v>
      </c>
    </row>
    <row r="176" spans="1:1" x14ac:dyDescent="0.2">
      <c r="A176" s="1" t="s">
        <v>175</v>
      </c>
    </row>
    <row r="177" spans="1:1" x14ac:dyDescent="0.2">
      <c r="A177" s="1" t="s">
        <v>176</v>
      </c>
    </row>
    <row r="178" spans="1:1" x14ac:dyDescent="0.2">
      <c r="A178" s="1" t="s">
        <v>177</v>
      </c>
    </row>
    <row r="179" spans="1:1" x14ac:dyDescent="0.2">
      <c r="A179" s="1" t="s">
        <v>178</v>
      </c>
    </row>
    <row r="181" spans="1:1" x14ac:dyDescent="0.2">
      <c r="A181" s="1" t="s">
        <v>179</v>
      </c>
    </row>
    <row r="182" spans="1:1" x14ac:dyDescent="0.2">
      <c r="A182" s="1" t="s">
        <v>180</v>
      </c>
    </row>
    <row r="183" spans="1:1" x14ac:dyDescent="0.2">
      <c r="A183" s="1" t="s">
        <v>181</v>
      </c>
    </row>
    <row r="184" spans="1:1" x14ac:dyDescent="0.2">
      <c r="A184" s="1" t="s">
        <v>182</v>
      </c>
    </row>
    <row r="185" spans="1:1" x14ac:dyDescent="0.2">
      <c r="A185" s="1" t="s">
        <v>183</v>
      </c>
    </row>
    <row r="186" spans="1:1" x14ac:dyDescent="0.2">
      <c r="A186" s="1" t="s">
        <v>184</v>
      </c>
    </row>
    <row r="188" spans="1:1" x14ac:dyDescent="0.2">
      <c r="A188" s="2" t="s">
        <v>185</v>
      </c>
    </row>
    <row r="189" spans="1:1" x14ac:dyDescent="0.2">
      <c r="A189" s="1" t="s">
        <v>187</v>
      </c>
    </row>
    <row r="190" spans="1:1" x14ac:dyDescent="0.2">
      <c r="A190" s="1" t="s">
        <v>188</v>
      </c>
    </row>
    <row r="191" spans="1:1" x14ac:dyDescent="0.2">
      <c r="A191" s="1" t="s">
        <v>191</v>
      </c>
    </row>
    <row r="192" spans="1:1" x14ac:dyDescent="0.2">
      <c r="A192" s="1" t="s">
        <v>189</v>
      </c>
    </row>
    <row r="193" spans="1:1" x14ac:dyDescent="0.2">
      <c r="A193" s="1" t="s">
        <v>190</v>
      </c>
    </row>
    <row r="194" spans="1:1" x14ac:dyDescent="0.2">
      <c r="A194" s="1" t="s">
        <v>130</v>
      </c>
    </row>
    <row r="196" spans="1:1" x14ac:dyDescent="0.2">
      <c r="A196" s="2" t="s">
        <v>186</v>
      </c>
    </row>
    <row r="197" spans="1:1" x14ac:dyDescent="0.2">
      <c r="A197" s="1" t="s">
        <v>192</v>
      </c>
    </row>
    <row r="198" spans="1:1" x14ac:dyDescent="0.2">
      <c r="A198" s="1" t="s">
        <v>196</v>
      </c>
    </row>
    <row r="199" spans="1:1" x14ac:dyDescent="0.2">
      <c r="A199" s="1" t="s">
        <v>195</v>
      </c>
    </row>
    <row r="200" spans="1:1" x14ac:dyDescent="0.2">
      <c r="A200" s="1" t="s">
        <v>193</v>
      </c>
    </row>
    <row r="201" spans="1:1" x14ac:dyDescent="0.2">
      <c r="A201" s="1" t="s">
        <v>194</v>
      </c>
    </row>
    <row r="202" spans="1:1" x14ac:dyDescent="0.2">
      <c r="A202" s="1" t="s">
        <v>130</v>
      </c>
    </row>
  </sheetData>
  <mergeCells count="1">
    <mergeCell ref="B33:H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F173-1493-A84A-B030-A0D7C9A9FF14}">
  <dimension ref="A1:K180"/>
  <sheetViews>
    <sheetView rightToLeft="1" tabSelected="1" topLeftCell="A82" zoomScale="140" zoomScaleNormal="170" workbookViewId="0">
      <selection activeCell="H92" sqref="H92"/>
    </sheetView>
  </sheetViews>
  <sheetFormatPr baseColWidth="10" defaultRowHeight="16" x14ac:dyDescent="0.2"/>
  <cols>
    <col min="1" max="1" width="16.83203125" style="1" bestFit="1" customWidth="1"/>
    <col min="2" max="16384" width="10.83203125" style="1"/>
  </cols>
  <sheetData>
    <row r="1" spans="1:11" x14ac:dyDescent="0.2">
      <c r="A1" s="36" t="s">
        <v>213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3" spans="1:11" x14ac:dyDescent="0.2">
      <c r="A3" s="2" t="s">
        <v>212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">
      <c r="A4" s="1" t="s">
        <v>217</v>
      </c>
    </row>
    <row r="5" spans="1:11" x14ac:dyDescent="0.2">
      <c r="A5" s="1" t="s">
        <v>214</v>
      </c>
    </row>
    <row r="6" spans="1:11" x14ac:dyDescent="0.2">
      <c r="A6" s="1" t="s">
        <v>215</v>
      </c>
    </row>
    <row r="7" spans="1:11" x14ac:dyDescent="0.2">
      <c r="A7" s="1" t="s">
        <v>216</v>
      </c>
    </row>
    <row r="9" spans="1:11" x14ac:dyDescent="0.2">
      <c r="A9" s="1" t="s">
        <v>218</v>
      </c>
    </row>
    <row r="11" spans="1:11" x14ac:dyDescent="0.2">
      <c r="B11" s="13" t="s">
        <v>197</v>
      </c>
      <c r="C11" s="13" t="s">
        <v>198</v>
      </c>
      <c r="D11" s="13" t="s">
        <v>199</v>
      </c>
      <c r="E11" s="13" t="s">
        <v>200</v>
      </c>
      <c r="F11" s="13" t="s">
        <v>201</v>
      </c>
      <c r="G11" s="13" t="s">
        <v>202</v>
      </c>
      <c r="H11" s="13" t="s">
        <v>203</v>
      </c>
      <c r="I11" s="13" t="s">
        <v>204</v>
      </c>
      <c r="J11" s="13" t="s">
        <v>205</v>
      </c>
      <c r="K11" s="13" t="s">
        <v>206</v>
      </c>
    </row>
    <row r="12" spans="1:11" x14ac:dyDescent="0.2">
      <c r="A12" s="14" t="s">
        <v>207</v>
      </c>
      <c r="B12" s="15">
        <v>8489180</v>
      </c>
      <c r="C12" s="15">
        <v>8647100</v>
      </c>
      <c r="D12" s="15">
        <v>9302291</v>
      </c>
      <c r="E12" s="15">
        <v>8212065</v>
      </c>
      <c r="F12" s="15">
        <v>11248485</v>
      </c>
      <c r="G12" s="15">
        <v>7809193</v>
      </c>
      <c r="H12" s="15">
        <v>11958663</v>
      </c>
      <c r="I12" s="15">
        <v>10616681</v>
      </c>
      <c r="J12" s="15">
        <v>11274982</v>
      </c>
      <c r="K12" s="15">
        <v>11699257</v>
      </c>
    </row>
    <row r="13" spans="1:11" x14ac:dyDescent="0.2">
      <c r="A13" s="14" t="s">
        <v>208</v>
      </c>
      <c r="B13" s="15">
        <v>5246556</v>
      </c>
      <c r="C13" s="15">
        <v>5314914</v>
      </c>
      <c r="D13" s="15">
        <v>5474338</v>
      </c>
      <c r="E13" s="15">
        <v>5187626</v>
      </c>
      <c r="F13" s="15">
        <v>6657643</v>
      </c>
      <c r="G13" s="15">
        <v>5004832</v>
      </c>
      <c r="H13" s="15">
        <v>7126085</v>
      </c>
      <c r="I13" s="15">
        <v>6543833</v>
      </c>
      <c r="J13" s="15">
        <v>6622859</v>
      </c>
      <c r="K13" s="15">
        <v>7216979</v>
      </c>
    </row>
    <row r="14" spans="1:11" x14ac:dyDescent="0.2">
      <c r="A14" s="14" t="s">
        <v>86</v>
      </c>
      <c r="B14" s="16">
        <v>3242624</v>
      </c>
      <c r="C14" s="16">
        <v>3332185</v>
      </c>
      <c r="D14" s="16">
        <v>3827953</v>
      </c>
      <c r="E14" s="16">
        <v>3024439</v>
      </c>
      <c r="F14" s="16">
        <v>4590842</v>
      </c>
      <c r="G14" s="16">
        <v>2804361</v>
      </c>
      <c r="H14" s="16">
        <v>4832578</v>
      </c>
      <c r="I14" s="16">
        <v>4072847</v>
      </c>
      <c r="J14" s="16">
        <v>4652123</v>
      </c>
      <c r="K14" s="16">
        <v>4482278</v>
      </c>
    </row>
    <row r="15" spans="1:11" x14ac:dyDescent="0.2">
      <c r="A15" s="14" t="s">
        <v>92</v>
      </c>
      <c r="B15" s="15">
        <v>1035339</v>
      </c>
      <c r="C15" s="15">
        <v>1020647</v>
      </c>
      <c r="D15" s="15">
        <v>980971</v>
      </c>
      <c r="E15" s="15">
        <v>938046</v>
      </c>
      <c r="F15" s="15">
        <v>1198740</v>
      </c>
      <c r="G15" s="15">
        <v>905566</v>
      </c>
      <c r="H15" s="15">
        <v>1247880</v>
      </c>
      <c r="I15" s="15">
        <v>1144090</v>
      </c>
      <c r="J15" s="15">
        <v>1455460</v>
      </c>
      <c r="K15" s="15">
        <v>1200985</v>
      </c>
    </row>
    <row r="16" spans="1:11" x14ac:dyDescent="0.2">
      <c r="A16" s="14" t="s">
        <v>94</v>
      </c>
      <c r="B16" s="15">
        <v>780777</v>
      </c>
      <c r="C16" s="15">
        <v>814223</v>
      </c>
      <c r="D16" s="15">
        <v>778305</v>
      </c>
      <c r="E16" s="15">
        <v>870840</v>
      </c>
      <c r="F16" s="15">
        <v>804052</v>
      </c>
      <c r="G16" s="15">
        <v>703690</v>
      </c>
      <c r="H16" s="15">
        <v>916248</v>
      </c>
      <c r="I16" s="15">
        <v>990010</v>
      </c>
      <c r="J16" s="15">
        <v>1076791</v>
      </c>
      <c r="K16" s="15">
        <v>981798</v>
      </c>
    </row>
    <row r="17" spans="1:11" x14ac:dyDescent="0.2">
      <c r="A17" s="14" t="s">
        <v>209</v>
      </c>
      <c r="B17" s="16">
        <v>1426508</v>
      </c>
      <c r="C17" s="16">
        <v>1497315</v>
      </c>
      <c r="D17" s="16">
        <v>2068677</v>
      </c>
      <c r="E17" s="16">
        <v>1215554</v>
      </c>
      <c r="F17" s="16">
        <v>2588050</v>
      </c>
      <c r="G17" s="16">
        <v>1195106</v>
      </c>
      <c r="H17" s="16">
        <v>2668450</v>
      </c>
      <c r="I17" s="16">
        <v>1938748</v>
      </c>
      <c r="J17" s="16">
        <v>2119873</v>
      </c>
      <c r="K17" s="16">
        <v>2299496</v>
      </c>
    </row>
    <row r="18" spans="1:11" x14ac:dyDescent="0.2">
      <c r="A18" s="14" t="s">
        <v>112</v>
      </c>
      <c r="B18" s="15">
        <v>107168</v>
      </c>
      <c r="C18" s="15">
        <v>104477</v>
      </c>
      <c r="D18" s="15">
        <v>122948</v>
      </c>
      <c r="E18" s="15">
        <v>125018</v>
      </c>
      <c r="F18" s="15">
        <v>124581</v>
      </c>
      <c r="G18" s="15">
        <v>136242</v>
      </c>
      <c r="H18" s="15">
        <v>121867</v>
      </c>
      <c r="I18" s="15">
        <v>140638</v>
      </c>
      <c r="J18" s="15">
        <v>177671</v>
      </c>
      <c r="K18" s="15">
        <v>142508</v>
      </c>
    </row>
    <row r="19" spans="1:11" x14ac:dyDescent="0.2">
      <c r="A19" s="14" t="s">
        <v>113</v>
      </c>
      <c r="B19" s="15">
        <v>63397</v>
      </c>
      <c r="C19" s="15">
        <v>85690</v>
      </c>
      <c r="D19" s="15">
        <v>79760</v>
      </c>
      <c r="E19" s="15">
        <v>73586</v>
      </c>
      <c r="F19" s="15">
        <v>92595</v>
      </c>
      <c r="G19" s="15">
        <v>63415</v>
      </c>
      <c r="H19" s="15">
        <v>103107</v>
      </c>
      <c r="I19" s="15">
        <v>90881</v>
      </c>
      <c r="J19" s="15">
        <v>109192</v>
      </c>
      <c r="K19" s="15">
        <v>93313</v>
      </c>
    </row>
    <row r="20" spans="1:11" x14ac:dyDescent="0.2">
      <c r="A20" s="14" t="s">
        <v>210</v>
      </c>
      <c r="B20" s="16">
        <v>1382738</v>
      </c>
      <c r="C20" s="16">
        <v>1478528</v>
      </c>
      <c r="D20" s="16">
        <v>2025489</v>
      </c>
      <c r="E20" s="16">
        <v>1164122</v>
      </c>
      <c r="F20" s="16">
        <v>2556063</v>
      </c>
      <c r="G20" s="16">
        <v>1122279</v>
      </c>
      <c r="H20" s="16">
        <v>2649690</v>
      </c>
      <c r="I20" s="16">
        <v>1888991</v>
      </c>
      <c r="J20" s="16">
        <v>2051394</v>
      </c>
      <c r="K20" s="16">
        <v>2250302</v>
      </c>
    </row>
    <row r="21" spans="1:11" x14ac:dyDescent="0.2">
      <c r="A21" s="14" t="s">
        <v>118</v>
      </c>
      <c r="B21" s="15">
        <v>318030</v>
      </c>
      <c r="C21" s="15">
        <v>340061</v>
      </c>
      <c r="D21" s="15">
        <v>465863</v>
      </c>
      <c r="E21" s="15">
        <v>267748</v>
      </c>
      <c r="F21" s="15">
        <v>587894</v>
      </c>
      <c r="G21" s="15">
        <v>258124</v>
      </c>
      <c r="H21" s="15">
        <v>609429</v>
      </c>
      <c r="I21" s="15">
        <v>434468</v>
      </c>
      <c r="J21" s="15">
        <v>471821</v>
      </c>
      <c r="K21" s="15">
        <v>517569</v>
      </c>
    </row>
    <row r="22" spans="1:11" x14ac:dyDescent="0.2">
      <c r="A22" s="14" t="s">
        <v>211</v>
      </c>
      <c r="B22" s="16">
        <v>1064708</v>
      </c>
      <c r="C22" s="16">
        <v>1138467</v>
      </c>
      <c r="D22" s="16">
        <v>1559626</v>
      </c>
      <c r="E22" s="16">
        <v>896374</v>
      </c>
      <c r="F22" s="16">
        <v>1968169</v>
      </c>
      <c r="G22" s="16">
        <v>864155</v>
      </c>
      <c r="H22" s="16">
        <v>2040261</v>
      </c>
      <c r="I22" s="16">
        <v>1454523</v>
      </c>
      <c r="J22" s="16">
        <v>1579573</v>
      </c>
      <c r="K22" s="16">
        <v>1732733</v>
      </c>
    </row>
    <row r="24" spans="1:11" x14ac:dyDescent="0.2">
      <c r="A24" s="1" t="s">
        <v>219</v>
      </c>
    </row>
    <row r="25" spans="1:11" x14ac:dyDescent="0.2">
      <c r="B25" s="13" t="s">
        <v>197</v>
      </c>
      <c r="C25" s="13" t="s">
        <v>198</v>
      </c>
      <c r="D25" s="13" t="s">
        <v>199</v>
      </c>
      <c r="E25" s="13" t="s">
        <v>200</v>
      </c>
      <c r="F25" s="13" t="s">
        <v>201</v>
      </c>
      <c r="G25" s="13" t="s">
        <v>202</v>
      </c>
      <c r="H25" s="13" t="s">
        <v>203</v>
      </c>
      <c r="I25" s="13" t="s">
        <v>204</v>
      </c>
      <c r="J25" s="13" t="s">
        <v>205</v>
      </c>
      <c r="K25" s="13" t="s">
        <v>206</v>
      </c>
    </row>
    <row r="26" spans="1:11" x14ac:dyDescent="0.2">
      <c r="A26" s="14" t="s">
        <v>207</v>
      </c>
      <c r="B26" s="17"/>
      <c r="C26" s="19">
        <f>C12/B12-1</f>
        <v>1.8602503422002981E-2</v>
      </c>
      <c r="D26" s="19">
        <f>D12/C12-1</f>
        <v>7.5770026945449986E-2</v>
      </c>
      <c r="E26" s="19">
        <f t="shared" ref="E26:K26" si="0">E12/D12-1</f>
        <v>-0.11719973068999889</v>
      </c>
      <c r="F26" s="19">
        <f t="shared" si="0"/>
        <v>0.3697510918386544</v>
      </c>
      <c r="G26" s="19">
        <f t="shared" si="0"/>
        <v>-0.3057560195884157</v>
      </c>
      <c r="H26" s="19">
        <f t="shared" si="0"/>
        <v>0.53135708132709736</v>
      </c>
      <c r="I26" s="19">
        <f t="shared" si="0"/>
        <v>-0.11221839765866803</v>
      </c>
      <c r="J26" s="19">
        <f t="shared" si="0"/>
        <v>6.2006289913015156E-2</v>
      </c>
      <c r="K26" s="19">
        <f t="shared" si="0"/>
        <v>3.7629771825799851E-2</v>
      </c>
    </row>
    <row r="27" spans="1:11" x14ac:dyDescent="0.2">
      <c r="A27" s="14" t="s">
        <v>208</v>
      </c>
      <c r="B27" s="17"/>
      <c r="C27" s="18">
        <f>C13/B13-1</f>
        <v>1.3029118530327288E-2</v>
      </c>
      <c r="D27" s="18">
        <f t="shared" ref="D27:K27" si="1">D13/C13-1</f>
        <v>2.9995593531710885E-2</v>
      </c>
      <c r="E27" s="18">
        <f t="shared" si="1"/>
        <v>-5.2373821273001386E-2</v>
      </c>
      <c r="F27" s="18">
        <f t="shared" si="1"/>
        <v>0.28336988826873788</v>
      </c>
      <c r="G27" s="18">
        <f t="shared" si="1"/>
        <v>-0.24825767918165631</v>
      </c>
      <c r="H27" s="18">
        <f t="shared" si="1"/>
        <v>0.42384100005754433</v>
      </c>
      <c r="I27" s="18">
        <f t="shared" si="1"/>
        <v>-8.1707136527279678E-2</v>
      </c>
      <c r="J27" s="18">
        <f t="shared" si="1"/>
        <v>1.2076408429127161E-2</v>
      </c>
      <c r="K27" s="18">
        <f t="shared" si="1"/>
        <v>8.9707481315848714E-2</v>
      </c>
    </row>
    <row r="28" spans="1:11" x14ac:dyDescent="0.2">
      <c r="A28" s="14" t="s">
        <v>86</v>
      </c>
      <c r="B28" s="17"/>
      <c r="C28" s="19">
        <f t="shared" ref="C28:K36" si="2">C14/B14-1</f>
        <v>2.7619915229147862E-2</v>
      </c>
      <c r="D28" s="19">
        <f t="shared" si="2"/>
        <v>0.14878165528024412</v>
      </c>
      <c r="E28" s="19">
        <f t="shared" si="2"/>
        <v>-0.20990696594237179</v>
      </c>
      <c r="F28" s="19">
        <f t="shared" si="2"/>
        <v>0.51791522328603756</v>
      </c>
      <c r="G28" s="19">
        <f t="shared" si="2"/>
        <v>-0.38914016208791324</v>
      </c>
      <c r="H28" s="19">
        <f t="shared" si="2"/>
        <v>0.72323677301174838</v>
      </c>
      <c r="I28" s="19">
        <f t="shared" si="2"/>
        <v>-0.15721029231188821</v>
      </c>
      <c r="J28" s="19">
        <f t="shared" si="2"/>
        <v>0.1422287652838421</v>
      </c>
      <c r="K28" s="19">
        <f t="shared" si="2"/>
        <v>-3.650913787103216E-2</v>
      </c>
    </row>
    <row r="29" spans="1:11" x14ac:dyDescent="0.2">
      <c r="A29" s="14" t="s">
        <v>92</v>
      </c>
      <c r="B29" s="17"/>
      <c r="C29" s="18">
        <f t="shared" si="2"/>
        <v>-1.4190521172292359E-2</v>
      </c>
      <c r="D29" s="18">
        <f t="shared" si="2"/>
        <v>-3.8873381296373744E-2</v>
      </c>
      <c r="E29" s="18">
        <f t="shared" si="2"/>
        <v>-4.3757664599667012E-2</v>
      </c>
      <c r="F29" s="18">
        <f t="shared" si="2"/>
        <v>0.27791174420017772</v>
      </c>
      <c r="G29" s="18">
        <f t="shared" si="2"/>
        <v>-0.24456846355339779</v>
      </c>
      <c r="H29" s="18">
        <f t="shared" si="2"/>
        <v>0.37801110024007079</v>
      </c>
      <c r="I29" s="18">
        <f t="shared" si="2"/>
        <v>-8.3173061512324953E-2</v>
      </c>
      <c r="J29" s="18">
        <f t="shared" si="2"/>
        <v>0.2721551626183254</v>
      </c>
      <c r="K29" s="18">
        <f t="shared" si="2"/>
        <v>-0.17484163082461901</v>
      </c>
    </row>
    <row r="30" spans="1:11" x14ac:dyDescent="0.2">
      <c r="A30" s="14" t="s">
        <v>94</v>
      </c>
      <c r="B30" s="17"/>
      <c r="C30" s="18">
        <f t="shared" si="2"/>
        <v>4.2836815121346961E-2</v>
      </c>
      <c r="D30" s="18">
        <f t="shared" si="2"/>
        <v>-4.4113222053417833E-2</v>
      </c>
      <c r="E30" s="18">
        <f t="shared" si="2"/>
        <v>0.11889297897353868</v>
      </c>
      <c r="F30" s="18">
        <f t="shared" si="2"/>
        <v>-7.6693766937669383E-2</v>
      </c>
      <c r="G30" s="18">
        <f t="shared" si="2"/>
        <v>-0.12482028525518252</v>
      </c>
      <c r="H30" s="18">
        <f t="shared" si="2"/>
        <v>0.30206198752291491</v>
      </c>
      <c r="I30" s="18">
        <f t="shared" si="2"/>
        <v>8.0504404920938466E-2</v>
      </c>
      <c r="J30" s="18">
        <f t="shared" si="2"/>
        <v>8.7656690336461285E-2</v>
      </c>
      <c r="K30" s="18">
        <f t="shared" si="2"/>
        <v>-8.8218605096067826E-2</v>
      </c>
    </row>
    <row r="31" spans="1:11" x14ac:dyDescent="0.2">
      <c r="A31" s="14" t="s">
        <v>209</v>
      </c>
      <c r="B31" s="17"/>
      <c r="C31" s="19">
        <f t="shared" si="2"/>
        <v>4.963659509795959E-2</v>
      </c>
      <c r="D31" s="19">
        <f t="shared" si="2"/>
        <v>0.38159104797587684</v>
      </c>
      <c r="E31" s="19">
        <f t="shared" si="2"/>
        <v>-0.41240029255413002</v>
      </c>
      <c r="F31" s="19">
        <f t="shared" si="2"/>
        <v>1.1291114997770566</v>
      </c>
      <c r="G31" s="19">
        <f t="shared" si="2"/>
        <v>-0.53822144085315204</v>
      </c>
      <c r="H31" s="19">
        <f t="shared" si="2"/>
        <v>1.2328144951159143</v>
      </c>
      <c r="I31" s="19">
        <f t="shared" si="2"/>
        <v>-0.27345537671682063</v>
      </c>
      <c r="J31" s="19">
        <f t="shared" si="2"/>
        <v>9.3423694054100892E-2</v>
      </c>
      <c r="K31" s="19">
        <f t="shared" si="2"/>
        <v>8.4732906169379119E-2</v>
      </c>
    </row>
    <row r="32" spans="1:11" x14ac:dyDescent="0.2">
      <c r="A32" s="14" t="s">
        <v>112</v>
      </c>
      <c r="B32" s="17"/>
      <c r="C32" s="18">
        <f t="shared" si="2"/>
        <v>-2.5110107494774603E-2</v>
      </c>
      <c r="D32" s="18">
        <f t="shared" si="2"/>
        <v>0.17679489265579984</v>
      </c>
      <c r="E32" s="18">
        <f t="shared" si="2"/>
        <v>1.6836386114454926E-2</v>
      </c>
      <c r="F32" s="18">
        <f t="shared" si="2"/>
        <v>-3.4954966484825878E-3</v>
      </c>
      <c r="G32" s="18">
        <f t="shared" si="2"/>
        <v>9.36017530763118E-2</v>
      </c>
      <c r="H32" s="18">
        <f t="shared" si="2"/>
        <v>-0.10551078228446442</v>
      </c>
      <c r="I32" s="18">
        <f t="shared" si="2"/>
        <v>0.15402857213191434</v>
      </c>
      <c r="J32" s="18">
        <f t="shared" si="2"/>
        <v>0.26332143517399276</v>
      </c>
      <c r="K32" s="18">
        <f t="shared" si="2"/>
        <v>-0.19791074514130047</v>
      </c>
    </row>
    <row r="33" spans="1:11" x14ac:dyDescent="0.2">
      <c r="A33" s="14" t="s">
        <v>113</v>
      </c>
      <c r="B33" s="17"/>
      <c r="C33" s="18">
        <f t="shared" si="2"/>
        <v>0.3516412448538575</v>
      </c>
      <c r="D33" s="18">
        <f t="shared" si="2"/>
        <v>-6.9202940833236082E-2</v>
      </c>
      <c r="E33" s="18">
        <f t="shared" si="2"/>
        <v>-7.740722166499503E-2</v>
      </c>
      <c r="F33" s="18">
        <f t="shared" si="2"/>
        <v>0.25832359416193307</v>
      </c>
      <c r="G33" s="18">
        <f t="shared" si="2"/>
        <v>-0.31513580646903183</v>
      </c>
      <c r="H33" s="18">
        <f t="shared" si="2"/>
        <v>0.62590869668059601</v>
      </c>
      <c r="I33" s="18">
        <f t="shared" si="2"/>
        <v>-0.11857584839050694</v>
      </c>
      <c r="J33" s="18">
        <f t="shared" si="2"/>
        <v>0.2014832583268229</v>
      </c>
      <c r="K33" s="18">
        <f t="shared" si="2"/>
        <v>-0.14542274159279067</v>
      </c>
    </row>
    <row r="34" spans="1:11" x14ac:dyDescent="0.2">
      <c r="A34" s="14" t="s">
        <v>210</v>
      </c>
      <c r="B34" s="17"/>
      <c r="C34" s="19">
        <f t="shared" si="2"/>
        <v>6.9275596678474161E-2</v>
      </c>
      <c r="D34" s="19">
        <f t="shared" si="2"/>
        <v>0.36993617976798543</v>
      </c>
      <c r="E34" s="19">
        <f t="shared" si="2"/>
        <v>-0.42526372643840571</v>
      </c>
      <c r="F34" s="19">
        <f t="shared" si="2"/>
        <v>1.1957002788367541</v>
      </c>
      <c r="G34" s="19">
        <f t="shared" si="2"/>
        <v>-0.56093453095639667</v>
      </c>
      <c r="H34" s="19">
        <f t="shared" si="2"/>
        <v>1.3609904488990705</v>
      </c>
      <c r="I34" s="19">
        <f t="shared" si="2"/>
        <v>-0.28708981050613469</v>
      </c>
      <c r="J34" s="19">
        <f t="shared" si="2"/>
        <v>8.597341120206492E-2</v>
      </c>
      <c r="K34" s="19">
        <f t="shared" si="2"/>
        <v>9.696235827929689E-2</v>
      </c>
    </row>
    <row r="35" spans="1:11" x14ac:dyDescent="0.2">
      <c r="A35" s="14" t="s">
        <v>118</v>
      </c>
      <c r="B35" s="17"/>
      <c r="C35" s="18">
        <f t="shared" si="2"/>
        <v>6.9273338993176781E-2</v>
      </c>
      <c r="D35" s="18">
        <f t="shared" si="2"/>
        <v>0.36993951085246479</v>
      </c>
      <c r="E35" s="18">
        <f t="shared" si="2"/>
        <v>-0.42526450909387525</v>
      </c>
      <c r="F35" s="18">
        <f t="shared" si="2"/>
        <v>1.1956989407950758</v>
      </c>
      <c r="G35" s="18">
        <f t="shared" si="2"/>
        <v>-0.56093445417030963</v>
      </c>
      <c r="H35" s="18">
        <f t="shared" si="2"/>
        <v>1.3609931660752195</v>
      </c>
      <c r="I35" s="18">
        <f t="shared" si="2"/>
        <v>-0.28709004658458981</v>
      </c>
      <c r="J35" s="18">
        <f t="shared" si="2"/>
        <v>8.5974110866622988E-2</v>
      </c>
      <c r="K35" s="18">
        <f t="shared" si="2"/>
        <v>9.6960499850578863E-2</v>
      </c>
    </row>
    <row r="36" spans="1:11" x14ac:dyDescent="0.2">
      <c r="A36" s="14" t="s">
        <v>211</v>
      </c>
      <c r="B36" s="17"/>
      <c r="C36" s="19">
        <f t="shared" si="2"/>
        <v>6.9276271052720606E-2</v>
      </c>
      <c r="D36" s="19">
        <f t="shared" si="2"/>
        <v>0.36993518477039733</v>
      </c>
      <c r="E36" s="19">
        <f t="shared" si="2"/>
        <v>-0.42526349265785512</v>
      </c>
      <c r="F36" s="19">
        <f t="shared" si="2"/>
        <v>1.1957006785114248</v>
      </c>
      <c r="G36" s="19">
        <f t="shared" si="2"/>
        <v>-0.56093455389247571</v>
      </c>
      <c r="H36" s="19">
        <f t="shared" si="2"/>
        <v>1.3609896372757202</v>
      </c>
      <c r="I36" s="19">
        <f t="shared" si="2"/>
        <v>-0.28708973998914844</v>
      </c>
      <c r="J36" s="19">
        <f t="shared" si="2"/>
        <v>8.5973202211309108E-2</v>
      </c>
      <c r="K36" s="19">
        <f t="shared" si="2"/>
        <v>9.6962913394949224E-2</v>
      </c>
    </row>
    <row r="40" spans="1:11" x14ac:dyDescent="0.2">
      <c r="A40" s="36" t="s">
        <v>238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x14ac:dyDescent="0.2">
      <c r="A42" s="20" t="s">
        <v>239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x14ac:dyDescent="0.2">
      <c r="A43" s="20" t="s">
        <v>240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x14ac:dyDescent="0.2">
      <c r="A44" s="20" t="s">
        <v>241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x14ac:dyDescent="0.2">
      <c r="A45" s="20" t="s">
        <v>242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x14ac:dyDescent="0.2">
      <c r="A46" s="20"/>
      <c r="B46" s="20"/>
      <c r="C46" s="20"/>
      <c r="D46" s="32" t="s">
        <v>250</v>
      </c>
      <c r="E46" s="20"/>
      <c r="F46" s="20"/>
      <c r="G46" s="20"/>
      <c r="H46" s="20"/>
      <c r="I46" s="20"/>
      <c r="J46" s="32" t="s">
        <v>250</v>
      </c>
      <c r="K46" s="20"/>
    </row>
    <row r="47" spans="1:11" x14ac:dyDescent="0.2">
      <c r="A47" s="24" t="s">
        <v>27</v>
      </c>
      <c r="B47" s="25" t="s">
        <v>230</v>
      </c>
      <c r="C47" s="25" t="s">
        <v>231</v>
      </c>
      <c r="D47" s="33" t="s">
        <v>249</v>
      </c>
      <c r="E47" s="24" t="s">
        <v>28</v>
      </c>
      <c r="F47" s="26"/>
      <c r="G47" s="26"/>
      <c r="H47" s="25" t="s">
        <v>230</v>
      </c>
      <c r="I47" s="25" t="s">
        <v>231</v>
      </c>
      <c r="J47" s="33" t="s">
        <v>249</v>
      </c>
      <c r="K47" s="20"/>
    </row>
    <row r="48" spans="1:11" x14ac:dyDescent="0.2">
      <c r="A48" s="21" t="s">
        <v>243</v>
      </c>
      <c r="B48" s="22"/>
      <c r="C48" s="22"/>
      <c r="D48" s="20"/>
      <c r="E48" s="21" t="s">
        <v>244</v>
      </c>
      <c r="F48" s="23"/>
      <c r="G48" s="23"/>
      <c r="H48" s="22"/>
      <c r="I48" s="22"/>
      <c r="J48" s="20"/>
      <c r="K48" s="20"/>
    </row>
    <row r="49" spans="1:11" x14ac:dyDescent="0.2">
      <c r="A49" s="23" t="s">
        <v>220</v>
      </c>
      <c r="B49" s="23">
        <v>1360000</v>
      </c>
      <c r="C49" s="23">
        <v>1120000</v>
      </c>
      <c r="D49" s="34">
        <f>B49/C49-1</f>
        <v>0.21428571428571419</v>
      </c>
      <c r="E49" s="23" t="s">
        <v>45</v>
      </c>
      <c r="F49" s="23"/>
      <c r="G49" s="23"/>
      <c r="H49" s="23">
        <v>1050000</v>
      </c>
      <c r="I49" s="23">
        <v>980000</v>
      </c>
      <c r="J49" s="34">
        <f>H49/I49-1</f>
        <v>7.1428571428571397E-2</v>
      </c>
      <c r="K49" s="20"/>
    </row>
    <row r="50" spans="1:11" x14ac:dyDescent="0.2">
      <c r="A50" s="23" t="s">
        <v>221</v>
      </c>
      <c r="B50" s="23">
        <v>2620000</v>
      </c>
      <c r="C50" s="23">
        <v>2450000</v>
      </c>
      <c r="D50" s="34">
        <f>B50/C50-1</f>
        <v>6.938775510204076E-2</v>
      </c>
      <c r="E50" s="23" t="s">
        <v>222</v>
      </c>
      <c r="F50" s="23"/>
      <c r="G50" s="23"/>
      <c r="H50" s="23">
        <v>500000</v>
      </c>
      <c r="I50" s="23">
        <v>460000</v>
      </c>
      <c r="J50" s="34">
        <f t="shared" ref="J50:J61" si="3">H50/I50-1</f>
        <v>8.6956521739130377E-2</v>
      </c>
      <c r="K50" s="20"/>
    </row>
    <row r="51" spans="1:11" x14ac:dyDescent="0.2">
      <c r="A51" s="23" t="s">
        <v>33</v>
      </c>
      <c r="B51" s="23">
        <v>1280000</v>
      </c>
      <c r="C51" s="23">
        <v>1150000</v>
      </c>
      <c r="D51" s="34">
        <f>B51/C51-1</f>
        <v>0.11304347826086958</v>
      </c>
      <c r="E51" s="23" t="s">
        <v>223</v>
      </c>
      <c r="F51" s="23"/>
      <c r="G51" s="23"/>
      <c r="H51" s="23">
        <v>345000</v>
      </c>
      <c r="I51" s="23">
        <v>315000</v>
      </c>
      <c r="J51" s="34">
        <f t="shared" si="3"/>
        <v>9.5238095238095344E-2</v>
      </c>
      <c r="K51" s="20"/>
    </row>
    <row r="52" spans="1:11" x14ac:dyDescent="0.2">
      <c r="A52" s="23" t="s">
        <v>233</v>
      </c>
      <c r="B52" s="27">
        <v>5260000</v>
      </c>
      <c r="C52" s="27">
        <v>4720000</v>
      </c>
      <c r="D52" s="34">
        <f>B52/C52-1</f>
        <v>0.11440677966101687</v>
      </c>
      <c r="E52" s="23" t="s">
        <v>234</v>
      </c>
      <c r="F52" s="23"/>
      <c r="G52" s="23"/>
      <c r="H52" s="27">
        <v>1895000</v>
      </c>
      <c r="I52" s="27">
        <v>1755000</v>
      </c>
      <c r="J52" s="34">
        <f t="shared" si="3"/>
        <v>7.9772079772079785E-2</v>
      </c>
      <c r="K52" s="20"/>
    </row>
    <row r="53" spans="1:11" x14ac:dyDescent="0.2">
      <c r="A53" s="31" t="s">
        <v>245</v>
      </c>
      <c r="B53" s="20"/>
      <c r="C53" s="20"/>
      <c r="D53" s="34"/>
      <c r="E53" s="31" t="s">
        <v>246</v>
      </c>
      <c r="F53" s="20"/>
      <c r="G53" s="20"/>
      <c r="H53" s="20"/>
      <c r="I53" s="20"/>
      <c r="J53" s="34"/>
      <c r="K53" s="20"/>
    </row>
    <row r="54" spans="1:11" x14ac:dyDescent="0.2">
      <c r="A54" s="23" t="s">
        <v>224</v>
      </c>
      <c r="B54" s="23">
        <v>5850000</v>
      </c>
      <c r="C54" s="23">
        <v>5700000</v>
      </c>
      <c r="D54" s="34">
        <f t="shared" ref="D54:D58" si="4">B54/C54-1</f>
        <v>2.6315789473684292E-2</v>
      </c>
      <c r="E54" s="23" t="s">
        <v>225</v>
      </c>
      <c r="F54" s="23"/>
      <c r="G54" s="23"/>
      <c r="H54" s="23">
        <v>2300000</v>
      </c>
      <c r="I54" s="23">
        <v>2500000</v>
      </c>
      <c r="J54" s="34">
        <f t="shared" si="3"/>
        <v>-7.999999999999996E-2</v>
      </c>
      <c r="K54" s="20"/>
    </row>
    <row r="55" spans="1:11" x14ac:dyDescent="0.2">
      <c r="A55" s="23" t="s">
        <v>40</v>
      </c>
      <c r="B55" s="23">
        <v>690000</v>
      </c>
      <c r="C55" s="23">
        <v>720000</v>
      </c>
      <c r="D55" s="34">
        <f t="shared" si="4"/>
        <v>-4.166666666666663E-2</v>
      </c>
      <c r="E55" s="23" t="s">
        <v>226</v>
      </c>
      <c r="F55" s="23"/>
      <c r="G55" s="23"/>
      <c r="H55" s="23">
        <v>440000</v>
      </c>
      <c r="I55" s="23">
        <v>420000</v>
      </c>
      <c r="J55" s="34">
        <f t="shared" si="3"/>
        <v>4.7619047619047672E-2</v>
      </c>
      <c r="K55" s="20"/>
    </row>
    <row r="56" spans="1:11" x14ac:dyDescent="0.2">
      <c r="A56" s="23" t="s">
        <v>227</v>
      </c>
      <c r="B56" s="23">
        <v>295000</v>
      </c>
      <c r="C56" s="23">
        <v>310000</v>
      </c>
      <c r="D56" s="34">
        <f t="shared" si="4"/>
        <v>-4.8387096774193505E-2</v>
      </c>
      <c r="E56" s="23" t="s">
        <v>235</v>
      </c>
      <c r="F56" s="23"/>
      <c r="G56" s="23"/>
      <c r="H56" s="27">
        <v>2740000</v>
      </c>
      <c r="I56" s="27">
        <v>2920000</v>
      </c>
      <c r="J56" s="34">
        <f t="shared" si="3"/>
        <v>-6.164383561643838E-2</v>
      </c>
      <c r="K56" s="20"/>
    </row>
    <row r="57" spans="1:11" x14ac:dyDescent="0.2">
      <c r="A57" s="23" t="s">
        <v>232</v>
      </c>
      <c r="B57" s="28">
        <v>6835000</v>
      </c>
      <c r="C57" s="28">
        <v>6730000</v>
      </c>
      <c r="D57" s="34">
        <f t="shared" si="4"/>
        <v>1.5601783060921193E-2</v>
      </c>
      <c r="E57" s="30" t="s">
        <v>247</v>
      </c>
      <c r="F57" s="23"/>
      <c r="G57" s="23"/>
      <c r="H57" s="23"/>
      <c r="I57" s="23"/>
      <c r="J57" s="34"/>
      <c r="K57" s="20"/>
    </row>
    <row r="58" spans="1:11" ht="17" thickBot="1" x14ac:dyDescent="0.25">
      <c r="A58" s="23" t="s">
        <v>228</v>
      </c>
      <c r="B58" s="29">
        <v>12095000</v>
      </c>
      <c r="C58" s="29">
        <v>11450000</v>
      </c>
      <c r="D58" s="34">
        <f t="shared" si="4"/>
        <v>5.6331877729257629E-2</v>
      </c>
      <c r="E58" s="23" t="s">
        <v>229</v>
      </c>
      <c r="F58" s="23"/>
      <c r="G58" s="23"/>
      <c r="H58" s="23">
        <v>1000000</v>
      </c>
      <c r="I58" s="23">
        <v>1000000</v>
      </c>
      <c r="J58" s="34">
        <f t="shared" si="3"/>
        <v>0</v>
      </c>
      <c r="K58" s="20"/>
    </row>
    <row r="59" spans="1:11" ht="17" thickTop="1" x14ac:dyDescent="0.2">
      <c r="A59" s="23"/>
      <c r="B59" s="23"/>
      <c r="C59" s="23"/>
      <c r="D59" s="23"/>
      <c r="E59" s="23" t="s">
        <v>248</v>
      </c>
      <c r="F59" s="23"/>
      <c r="G59" s="23"/>
      <c r="H59" s="23">
        <f>H61-SUM(H52,H56,H58)</f>
        <v>6460000</v>
      </c>
      <c r="I59" s="23">
        <f>I61-SUM(I52,I56,I58)</f>
        <v>5775000</v>
      </c>
      <c r="J59" s="34">
        <f t="shared" si="3"/>
        <v>0.11861471861471862</v>
      </c>
      <c r="K59" s="20"/>
    </row>
    <row r="60" spans="1:11" x14ac:dyDescent="0.2">
      <c r="A60" s="23"/>
      <c r="B60" s="23"/>
      <c r="C60" s="23"/>
      <c r="D60" s="23"/>
      <c r="E60" s="23" t="s">
        <v>236</v>
      </c>
      <c r="F60" s="23"/>
      <c r="G60" s="23"/>
      <c r="H60" s="27">
        <f>SUM(H57:H59)</f>
        <v>7460000</v>
      </c>
      <c r="I60" s="27">
        <f>SUM(I57:I59)</f>
        <v>6775000</v>
      </c>
      <c r="J60" s="34">
        <f t="shared" si="3"/>
        <v>0.10110701107011066</v>
      </c>
      <c r="K60" s="20"/>
    </row>
    <row r="61" spans="1:11" ht="17" thickBot="1" x14ac:dyDescent="0.25">
      <c r="A61" s="20"/>
      <c r="B61" s="20"/>
      <c r="C61" s="20"/>
      <c r="D61" s="20"/>
      <c r="E61" s="23" t="s">
        <v>237</v>
      </c>
      <c r="F61" s="23"/>
      <c r="G61" s="23"/>
      <c r="H61" s="29">
        <f>B58</f>
        <v>12095000</v>
      </c>
      <c r="I61" s="29">
        <f>C58</f>
        <v>11450000</v>
      </c>
      <c r="J61" s="34">
        <f t="shared" si="3"/>
        <v>5.6331877729257629E-2</v>
      </c>
      <c r="K61" s="20"/>
    </row>
    <row r="62" spans="1:11" ht="17" thickTop="1" x14ac:dyDescent="0.2"/>
    <row r="64" spans="1:11" x14ac:dyDescent="0.2">
      <c r="A64" s="1" t="s">
        <v>251</v>
      </c>
    </row>
    <row r="65" spans="1:1" x14ac:dyDescent="0.2">
      <c r="A65" s="1" t="s">
        <v>252</v>
      </c>
    </row>
    <row r="66" spans="1:1" x14ac:dyDescent="0.2">
      <c r="A66" s="1" t="s">
        <v>253</v>
      </c>
    </row>
    <row r="67" spans="1:1" x14ac:dyDescent="0.2">
      <c r="A67" s="1" t="s">
        <v>254</v>
      </c>
    </row>
    <row r="68" spans="1:1" x14ac:dyDescent="0.2">
      <c r="A68" s="1" t="s">
        <v>255</v>
      </c>
    </row>
    <row r="69" spans="1:1" x14ac:dyDescent="0.2">
      <c r="A69" s="1" t="s">
        <v>256</v>
      </c>
    </row>
    <row r="70" spans="1:1" x14ac:dyDescent="0.2">
      <c r="A70" s="1" t="s">
        <v>257</v>
      </c>
    </row>
    <row r="71" spans="1:1" x14ac:dyDescent="0.2">
      <c r="A71" s="1" t="s">
        <v>258</v>
      </c>
    </row>
    <row r="72" spans="1:1" x14ac:dyDescent="0.2">
      <c r="A72" s="1" t="s">
        <v>259</v>
      </c>
    </row>
    <row r="73" spans="1:1" x14ac:dyDescent="0.2">
      <c r="A73" s="1" t="s">
        <v>260</v>
      </c>
    </row>
    <row r="74" spans="1:1" x14ac:dyDescent="0.2">
      <c r="A74" s="1" t="s">
        <v>261</v>
      </c>
    </row>
    <row r="75" spans="1:1" x14ac:dyDescent="0.2">
      <c r="A75" s="1" t="s">
        <v>262</v>
      </c>
    </row>
    <row r="76" spans="1:1" x14ac:dyDescent="0.2">
      <c r="A76" s="1" t="s">
        <v>263</v>
      </c>
    </row>
    <row r="77" spans="1:1" x14ac:dyDescent="0.2">
      <c r="A77" s="1" t="s">
        <v>264</v>
      </c>
    </row>
    <row r="78" spans="1:1" x14ac:dyDescent="0.2">
      <c r="A78" s="1" t="s">
        <v>265</v>
      </c>
    </row>
    <row r="80" spans="1:1" x14ac:dyDescent="0.2">
      <c r="A80" s="1" t="s">
        <v>266</v>
      </c>
    </row>
    <row r="81" spans="1:8" x14ac:dyDescent="0.2">
      <c r="A81" s="1" t="s">
        <v>267</v>
      </c>
    </row>
    <row r="83" spans="1:8" x14ac:dyDescent="0.2">
      <c r="A83" s="1" t="s">
        <v>268</v>
      </c>
    </row>
    <row r="84" spans="1:8" x14ac:dyDescent="0.2">
      <c r="A84" s="1" t="s">
        <v>269</v>
      </c>
    </row>
    <row r="85" spans="1:8" x14ac:dyDescent="0.2">
      <c r="A85" s="1" t="s">
        <v>270</v>
      </c>
    </row>
    <row r="86" spans="1:8" x14ac:dyDescent="0.2">
      <c r="A86" s="1" t="s">
        <v>271</v>
      </c>
    </row>
    <row r="88" spans="1:8" x14ac:dyDescent="0.2">
      <c r="A88" s="11" t="s">
        <v>305</v>
      </c>
      <c r="B88" s="11"/>
      <c r="C88" s="11"/>
      <c r="D88" s="11"/>
      <c r="E88" s="11"/>
      <c r="F88" s="11"/>
      <c r="G88" s="11"/>
      <c r="H88" s="11"/>
    </row>
    <row r="89" spans="1:8" x14ac:dyDescent="0.2">
      <c r="F89" s="37" t="s">
        <v>334</v>
      </c>
    </row>
    <row r="90" spans="1:8" x14ac:dyDescent="0.2">
      <c r="A90" s="2" t="s">
        <v>125</v>
      </c>
      <c r="F90" s="37" t="s">
        <v>335</v>
      </c>
    </row>
    <row r="91" spans="1:8" x14ac:dyDescent="0.2">
      <c r="A91" s="1" t="s">
        <v>274</v>
      </c>
      <c r="F91" s="37" t="s">
        <v>336</v>
      </c>
    </row>
    <row r="92" spans="1:8" x14ac:dyDescent="0.2">
      <c r="A92" s="1" t="s">
        <v>272</v>
      </c>
    </row>
    <row r="93" spans="1:8" x14ac:dyDescent="0.2">
      <c r="A93" s="1" t="s">
        <v>273</v>
      </c>
    </row>
    <row r="94" spans="1:8" x14ac:dyDescent="0.2">
      <c r="A94" s="1" t="s">
        <v>275</v>
      </c>
    </row>
    <row r="95" spans="1:8" x14ac:dyDescent="0.2">
      <c r="A95" s="1" t="s">
        <v>276</v>
      </c>
    </row>
    <row r="96" spans="1:8" x14ac:dyDescent="0.2">
      <c r="A96" s="1" t="s">
        <v>130</v>
      </c>
    </row>
    <row r="98" spans="1:1" x14ac:dyDescent="0.2">
      <c r="A98" s="2" t="s">
        <v>132</v>
      </c>
    </row>
    <row r="99" spans="1:1" x14ac:dyDescent="0.2">
      <c r="A99" s="1" t="s">
        <v>277</v>
      </c>
    </row>
    <row r="100" spans="1:1" x14ac:dyDescent="0.2">
      <c r="A100" s="1" t="s">
        <v>278</v>
      </c>
    </row>
    <row r="101" spans="1:1" x14ac:dyDescent="0.2">
      <c r="A101" s="1" t="s">
        <v>279</v>
      </c>
    </row>
    <row r="102" spans="1:1" x14ac:dyDescent="0.2">
      <c r="A102" s="1" t="s">
        <v>280</v>
      </c>
    </row>
    <row r="103" spans="1:1" x14ac:dyDescent="0.2">
      <c r="A103" s="1" t="s">
        <v>281</v>
      </c>
    </row>
    <row r="104" spans="1:1" x14ac:dyDescent="0.2">
      <c r="A104" s="1" t="s">
        <v>282</v>
      </c>
    </row>
    <row r="105" spans="1:1" x14ac:dyDescent="0.2">
      <c r="A105" s="1" t="s">
        <v>179</v>
      </c>
    </row>
    <row r="106" spans="1:1" x14ac:dyDescent="0.2">
      <c r="A106" s="1" t="s">
        <v>180</v>
      </c>
    </row>
    <row r="107" spans="1:1" x14ac:dyDescent="0.2">
      <c r="A107" s="1" t="s">
        <v>181</v>
      </c>
    </row>
    <row r="108" spans="1:1" x14ac:dyDescent="0.2">
      <c r="A108" s="1" t="s">
        <v>182</v>
      </c>
    </row>
    <row r="109" spans="1:1" x14ac:dyDescent="0.2">
      <c r="A109" s="1" t="s">
        <v>283</v>
      </c>
    </row>
    <row r="110" spans="1:1" x14ac:dyDescent="0.2">
      <c r="A110" s="1" t="s">
        <v>184</v>
      </c>
    </row>
    <row r="112" spans="1:1" x14ac:dyDescent="0.2">
      <c r="A112" s="2" t="s">
        <v>139</v>
      </c>
    </row>
    <row r="113" spans="1:1" x14ac:dyDescent="0.2">
      <c r="A113" s="1" t="s">
        <v>284</v>
      </c>
    </row>
    <row r="114" spans="1:1" x14ac:dyDescent="0.2">
      <c r="A114" s="1" t="s">
        <v>285</v>
      </c>
    </row>
    <row r="115" spans="1:1" x14ac:dyDescent="0.2">
      <c r="A115" s="1" t="s">
        <v>286</v>
      </c>
    </row>
    <row r="116" spans="1:1" x14ac:dyDescent="0.2">
      <c r="A116" s="1" t="s">
        <v>287</v>
      </c>
    </row>
    <row r="117" spans="1:1" x14ac:dyDescent="0.2">
      <c r="A117" s="1" t="s">
        <v>288</v>
      </c>
    </row>
    <row r="118" spans="1:1" x14ac:dyDescent="0.2">
      <c r="A118" s="1" t="s">
        <v>289</v>
      </c>
    </row>
    <row r="119" spans="1:1" x14ac:dyDescent="0.2">
      <c r="A119" s="1" t="s">
        <v>290</v>
      </c>
    </row>
    <row r="121" spans="1:1" x14ac:dyDescent="0.2">
      <c r="A121" s="2" t="s">
        <v>146</v>
      </c>
    </row>
    <row r="122" spans="1:1" x14ac:dyDescent="0.2">
      <c r="A122" s="1" t="s">
        <v>297</v>
      </c>
    </row>
    <row r="123" spans="1:1" x14ac:dyDescent="0.2">
      <c r="A123" s="1" t="s">
        <v>291</v>
      </c>
    </row>
    <row r="124" spans="1:1" x14ac:dyDescent="0.2">
      <c r="A124" s="1" t="s">
        <v>292</v>
      </c>
    </row>
    <row r="125" spans="1:1" x14ac:dyDescent="0.2">
      <c r="A125" s="1" t="s">
        <v>293</v>
      </c>
    </row>
    <row r="126" spans="1:1" x14ac:dyDescent="0.2">
      <c r="A126" s="1" t="s">
        <v>294</v>
      </c>
    </row>
    <row r="127" spans="1:1" x14ac:dyDescent="0.2">
      <c r="A127" s="1" t="s">
        <v>295</v>
      </c>
    </row>
    <row r="128" spans="1:1" x14ac:dyDescent="0.2">
      <c r="A128" s="1" t="s">
        <v>296</v>
      </c>
    </row>
    <row r="129" spans="1:1" x14ac:dyDescent="0.2">
      <c r="A129" s="1" t="s">
        <v>173</v>
      </c>
    </row>
    <row r="131" spans="1:1" x14ac:dyDescent="0.2">
      <c r="A131" s="2" t="s">
        <v>153</v>
      </c>
    </row>
    <row r="132" spans="1:1" x14ac:dyDescent="0.2">
      <c r="A132" s="1" t="s">
        <v>298</v>
      </c>
    </row>
    <row r="133" spans="1:1" x14ac:dyDescent="0.2">
      <c r="A133" s="1" t="s">
        <v>299</v>
      </c>
    </row>
    <row r="134" spans="1:1" x14ac:dyDescent="0.2">
      <c r="A134" s="1" t="s">
        <v>300</v>
      </c>
    </row>
    <row r="135" spans="1:1" x14ac:dyDescent="0.2">
      <c r="A135" s="1" t="s">
        <v>301</v>
      </c>
    </row>
    <row r="136" spans="1:1" x14ac:dyDescent="0.2">
      <c r="A136" s="1" t="s">
        <v>302</v>
      </c>
    </row>
    <row r="137" spans="1:1" x14ac:dyDescent="0.2">
      <c r="A137" s="1" t="s">
        <v>303</v>
      </c>
    </row>
    <row r="138" spans="1:1" x14ac:dyDescent="0.2">
      <c r="A138" s="1" t="s">
        <v>304</v>
      </c>
    </row>
    <row r="140" spans="1:1" x14ac:dyDescent="0.2">
      <c r="A140" s="2" t="s">
        <v>160</v>
      </c>
    </row>
    <row r="141" spans="1:1" x14ac:dyDescent="0.2">
      <c r="A141" s="1" t="s">
        <v>306</v>
      </c>
    </row>
    <row r="142" spans="1:1" x14ac:dyDescent="0.2">
      <c r="A142" s="1" t="s">
        <v>307</v>
      </c>
    </row>
    <row r="143" spans="1:1" x14ac:dyDescent="0.2">
      <c r="A143" s="1" t="s">
        <v>308</v>
      </c>
    </row>
    <row r="144" spans="1:1" x14ac:dyDescent="0.2">
      <c r="A144" s="1" t="s">
        <v>309</v>
      </c>
    </row>
    <row r="145" spans="1:1" x14ac:dyDescent="0.2">
      <c r="A145" s="1" t="s">
        <v>310</v>
      </c>
    </row>
    <row r="146" spans="1:1" x14ac:dyDescent="0.2">
      <c r="A146" s="1" t="s">
        <v>173</v>
      </c>
    </row>
    <row r="148" spans="1:1" x14ac:dyDescent="0.2">
      <c r="A148" s="2" t="s">
        <v>167</v>
      </c>
    </row>
    <row r="149" spans="1:1" x14ac:dyDescent="0.2">
      <c r="A149" s="1" t="s">
        <v>311</v>
      </c>
    </row>
    <row r="150" spans="1:1" x14ac:dyDescent="0.2">
      <c r="A150" s="1" t="s">
        <v>312</v>
      </c>
    </row>
    <row r="151" spans="1:1" x14ac:dyDescent="0.2">
      <c r="A151" s="1" t="s">
        <v>313</v>
      </c>
    </row>
    <row r="152" spans="1:1" x14ac:dyDescent="0.2">
      <c r="A152" s="1" t="s">
        <v>314</v>
      </c>
    </row>
    <row r="153" spans="1:1" x14ac:dyDescent="0.2">
      <c r="A153" s="1" t="s">
        <v>315</v>
      </c>
    </row>
    <row r="154" spans="1:1" x14ac:dyDescent="0.2">
      <c r="A154" s="1" t="s">
        <v>316</v>
      </c>
    </row>
    <row r="156" spans="1:1" x14ac:dyDescent="0.2">
      <c r="A156" s="2" t="s">
        <v>174</v>
      </c>
    </row>
    <row r="157" spans="1:1" x14ac:dyDescent="0.2">
      <c r="A157" s="1" t="s">
        <v>317</v>
      </c>
    </row>
    <row r="158" spans="1:1" x14ac:dyDescent="0.2">
      <c r="A158" s="1" t="s">
        <v>318</v>
      </c>
    </row>
    <row r="159" spans="1:1" x14ac:dyDescent="0.2">
      <c r="A159" s="1" t="s">
        <v>319</v>
      </c>
    </row>
    <row r="160" spans="1:1" x14ac:dyDescent="0.2">
      <c r="A160" s="1" t="s">
        <v>320</v>
      </c>
    </row>
    <row r="161" spans="1:1" x14ac:dyDescent="0.2">
      <c r="A161" s="1" t="s">
        <v>321</v>
      </c>
    </row>
    <row r="162" spans="1:1" x14ac:dyDescent="0.2">
      <c r="A162" s="1" t="s">
        <v>166</v>
      </c>
    </row>
    <row r="164" spans="1:1" x14ac:dyDescent="0.2">
      <c r="A164" s="2" t="s">
        <v>185</v>
      </c>
    </row>
    <row r="165" spans="1:1" x14ac:dyDescent="0.2">
      <c r="A165" s="1" t="s">
        <v>322</v>
      </c>
    </row>
    <row r="166" spans="1:1" x14ac:dyDescent="0.2">
      <c r="A166" s="1" t="s">
        <v>323</v>
      </c>
    </row>
    <row r="167" spans="1:1" x14ac:dyDescent="0.2">
      <c r="A167" s="1" t="s">
        <v>324</v>
      </c>
    </row>
    <row r="168" spans="1:1" x14ac:dyDescent="0.2">
      <c r="A168" s="1" t="s">
        <v>325</v>
      </c>
    </row>
    <row r="169" spans="1:1" x14ac:dyDescent="0.2">
      <c r="A169" s="1" t="s">
        <v>326</v>
      </c>
    </row>
    <row r="170" spans="1:1" x14ac:dyDescent="0.2">
      <c r="A170" s="1" t="s">
        <v>327</v>
      </c>
    </row>
    <row r="171" spans="1:1" x14ac:dyDescent="0.2">
      <c r="A171" s="1" t="s">
        <v>173</v>
      </c>
    </row>
    <row r="173" spans="1:1" x14ac:dyDescent="0.2">
      <c r="A173" s="2" t="s">
        <v>186</v>
      </c>
    </row>
    <row r="174" spans="1:1" x14ac:dyDescent="0.2">
      <c r="A174" s="1" t="s">
        <v>328</v>
      </c>
    </row>
    <row r="175" spans="1:1" x14ac:dyDescent="0.2">
      <c r="A175" s="1" t="s">
        <v>329</v>
      </c>
    </row>
    <row r="176" spans="1:1" x14ac:dyDescent="0.2">
      <c r="A176" s="1" t="s">
        <v>330</v>
      </c>
    </row>
    <row r="177" spans="1:1" x14ac:dyDescent="0.2">
      <c r="A177" s="1" t="s">
        <v>331</v>
      </c>
    </row>
    <row r="178" spans="1:1" x14ac:dyDescent="0.2">
      <c r="A178" s="1" t="s">
        <v>332</v>
      </c>
    </row>
    <row r="179" spans="1:1" x14ac:dyDescent="0.2">
      <c r="A179" s="1" t="s">
        <v>333</v>
      </c>
    </row>
    <row r="180" spans="1:1" x14ac:dyDescent="0.2">
      <c r="A180" s="1" t="s">
        <v>166</v>
      </c>
    </row>
  </sheetData>
  <mergeCells count="2">
    <mergeCell ref="A1:K1"/>
    <mergeCell ref="A40:K40"/>
  </mergeCells>
  <pageMargins left="0.7" right="0.7" top="0.75" bottom="0.75" header="0.3" footer="0.3"/>
  <ignoredErrors>
    <ignoredError sqref="B11:K11 B25:K25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הרצאה 1</vt:lpstr>
      <vt:lpstr>הרצאה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Tsaban Shay</cp:lastModifiedBy>
  <dcterms:created xsi:type="dcterms:W3CDTF">2025-03-22T16:10:33Z</dcterms:created>
  <dcterms:modified xsi:type="dcterms:W3CDTF">2025-04-15T14:47:48Z</dcterms:modified>
</cp:coreProperties>
</file>