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YVC - FSA/New Course/"/>
    </mc:Choice>
  </mc:AlternateContent>
  <xr:revisionPtr revIDLastSave="425" documentId="13_ncr:1_{E02A7C21-C641-6B46-9D74-F9BCF184C372}" xr6:coauthVersionLast="47" xr6:coauthVersionMax="47" xr10:uidLastSave="{DC1C2240-44FE-5442-803B-3A572DB6AC22}"/>
  <bookViews>
    <workbookView xWindow="0" yWindow="0" windowWidth="38400" windowHeight="21600" activeTab="2" xr2:uid="{E1E20BD1-A17B-FF4A-8653-039D81AE9ECD}"/>
  </bookViews>
  <sheets>
    <sheet name="הרצאה 1" sheetId="1" r:id="rId1"/>
    <sheet name="הרצאה 2" sheetId="2" r:id="rId2"/>
    <sheet name="הרצאה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3" l="1"/>
  <c r="D187" i="3"/>
  <c r="D185" i="3"/>
  <c r="D184" i="3"/>
  <c r="D183" i="3"/>
  <c r="K167" i="3"/>
  <c r="F158" i="3"/>
  <c r="F170" i="3" s="1"/>
  <c r="K157" i="3"/>
  <c r="K66" i="3"/>
  <c r="K56" i="3"/>
  <c r="F57" i="3"/>
  <c r="D73" i="3" s="1"/>
  <c r="K170" i="3" l="1"/>
  <c r="K69" i="3"/>
  <c r="F69" i="3"/>
  <c r="D74" i="3"/>
  <c r="D83" i="3" s="1"/>
  <c r="I232" i="2" l="1"/>
  <c r="I231" i="2"/>
  <c r="I230" i="2"/>
  <c r="I229" i="2"/>
  <c r="I227" i="2"/>
  <c r="I226" i="2"/>
  <c r="I225" i="2"/>
  <c r="I223" i="2"/>
  <c r="I222" i="2"/>
  <c r="I221" i="2"/>
  <c r="I220" i="2"/>
  <c r="C229" i="2"/>
  <c r="C228" i="2"/>
  <c r="C227" i="2"/>
  <c r="C226" i="2"/>
  <c r="C225" i="2"/>
  <c r="C223" i="2"/>
  <c r="C222" i="2"/>
  <c r="C221" i="2"/>
  <c r="C220" i="2"/>
  <c r="C199" i="2"/>
  <c r="C200" i="2"/>
  <c r="C201" i="2"/>
  <c r="C202" i="2"/>
  <c r="C203" i="2"/>
  <c r="C204" i="2"/>
  <c r="C205" i="2"/>
  <c r="C206" i="2"/>
  <c r="C207" i="2"/>
  <c r="C198" i="2"/>
  <c r="C197" i="2"/>
  <c r="H232" i="2"/>
  <c r="H230" i="2"/>
  <c r="H231" i="2" s="1"/>
  <c r="J50" i="2"/>
  <c r="J51" i="2"/>
  <c r="J52" i="2"/>
  <c r="J54" i="2"/>
  <c r="J55" i="2"/>
  <c r="J56" i="2"/>
  <c r="J58" i="2"/>
  <c r="J49" i="2"/>
  <c r="D54" i="2"/>
  <c r="D55" i="2"/>
  <c r="D56" i="2"/>
  <c r="D57" i="2"/>
  <c r="D58" i="2"/>
  <c r="D51" i="2"/>
  <c r="D52" i="2"/>
  <c r="D50" i="2"/>
  <c r="D49" i="2"/>
  <c r="I61" i="2"/>
  <c r="H61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C28" i="2"/>
  <c r="C29" i="2"/>
  <c r="C30" i="2"/>
  <c r="C31" i="2"/>
  <c r="C32" i="2"/>
  <c r="C33" i="2"/>
  <c r="C34" i="2"/>
  <c r="C35" i="2"/>
  <c r="C36" i="2"/>
  <c r="C27" i="2"/>
  <c r="E26" i="2"/>
  <c r="F26" i="2"/>
  <c r="G26" i="2"/>
  <c r="H26" i="2"/>
  <c r="I26" i="2"/>
  <c r="J26" i="2"/>
  <c r="K26" i="2"/>
  <c r="D26" i="2"/>
  <c r="C26" i="2"/>
  <c r="D86" i="1"/>
  <c r="D84" i="1"/>
  <c r="D76" i="1"/>
  <c r="D81" i="1" s="1"/>
  <c r="H46" i="1"/>
  <c r="H40" i="1"/>
  <c r="D49" i="1"/>
  <c r="D42" i="1"/>
  <c r="D53" i="1" s="1"/>
  <c r="H53" i="1" s="1"/>
  <c r="H59" i="2" l="1"/>
  <c r="I59" i="2"/>
  <c r="I60" i="2" s="1"/>
  <c r="J61" i="2"/>
  <c r="H51" i="1"/>
  <c r="H50" i="1" s="1"/>
  <c r="J59" i="2" l="1"/>
  <c r="H60" i="2"/>
  <c r="J60" i="2" s="1"/>
</calcChain>
</file>

<file path=xl/sharedStrings.xml><?xml version="1.0" encoding="utf-8"?>
<sst xmlns="http://schemas.openxmlformats.org/spreadsheetml/2006/main" count="702" uniqueCount="550">
  <si>
    <t xml:space="preserve">הטענה הבסיסית והמרכזית שלנו אומרת: אי אפשר לדבר על ניתוח דוחות כספיים בלי להזכר היטב, מצד המשתמש - </t>
  </si>
  <si>
    <t xml:space="preserve">מה זה דוחות כספיים בכלל. </t>
  </si>
  <si>
    <t>הדוחות שנדבר עליהם הם הדוחות הכספיים שמהווים את התוצר של מערכת מידע שנקראת חשבונאות פיננסית.</t>
  </si>
  <si>
    <t>מדובר בדוחות כספיים שנערכים לפי תקני חשבונאות מקובלים (בינלאומיים / אמריקאיים / ישראליים) והם מבוקרים</t>
  </si>
  <si>
    <t>על ידי רואי חשבון חיצוניים.</t>
  </si>
  <si>
    <t>החובה להפיק את הדיווחים הכספיים נובעת מחוק החברות עצמו. גם אם החברה ציבורית, גם אם היא פרטית - דוחות</t>
  </si>
  <si>
    <t xml:space="preserve">כספיים חייבים להפיק. והם חייבים להיות ממוענים בראש ובראשונה לבעלי המניות של החברה (לבעלים). </t>
  </si>
  <si>
    <t xml:space="preserve">יש צורך ללמוד דוחות כספיים וניתוחם רק אם הם מייצרים ערך. אם המידע הזה, שגלום בהם, שימושי. </t>
  </si>
  <si>
    <t>ונשאלת השאלה איזה ערך נוצר מדוח כספי? מה מידע פיננסי משרת בכלל?</t>
  </si>
  <si>
    <t>אז תכל׳ס...</t>
  </si>
  <si>
    <t>כדי להבין דוחות כספיים ואת אופן הניתוח שלהם, צריך לחשוב כמו משקיעים. לא כמו סטודנטים שמגדירים הגדרות,</t>
  </si>
  <si>
    <t xml:space="preserve">אלא ממש להבין מה המידע אומר ואיך הוא יכול לעזור לנו לקבל החלטות - היכן להשקיע את הכסף. </t>
  </si>
  <si>
    <t xml:space="preserve">השקעה יכולה להיות גם בהיבט של מתן הלוואה לחברה אחרת ובמגוון רחב מאד של הקשרים אחרים. </t>
  </si>
  <si>
    <t>מידע כספי - דוחות כספיים - מה הם כוללים</t>
  </si>
  <si>
    <t>דוחות כספיים שמבוססים על מערכת החשבונאות הפיננסית כוללים סט של 4 דיווחים:</t>
  </si>
  <si>
    <t xml:space="preserve">א. הדוח על המצב הכספי - מאזן. </t>
  </si>
  <si>
    <t xml:space="preserve">ב. דוח רווח והפסד. </t>
  </si>
  <si>
    <t>ג. הדוח על תזרימי המזומנים.</t>
  </si>
  <si>
    <t xml:space="preserve">ד. הדוח על השינויים בהון. </t>
  </si>
  <si>
    <t xml:space="preserve">בדוחות אלו אנו לא נעמיק במסגרת הקורס. </t>
  </si>
  <si>
    <t xml:space="preserve">במקום זה, נתמקד בדוח על המצב הכספי ודוח רווח והפסד. </t>
  </si>
  <si>
    <t>המבנה הכללי של הדיווחים הכספיים העיקריים</t>
  </si>
  <si>
    <t xml:space="preserve">הדוח על המצב הכספי - המאזן: דוח זה מבטא לנקודת זמן (למועד הדיווח שיכול להיות 31.12 לשנה מסוימת, </t>
  </si>
  <si>
    <t xml:space="preserve">לתום רבעון מסוים או לזמן אחר) את מצבת נכסי החברה ואת מצבת התחייבויותיה וההון העצמי שלה. </t>
  </si>
  <si>
    <t xml:space="preserve">באופן גס, ניתן להציג להלן תמצית דוח על המצב הכספי (הוא לא יכלול את כל הסעיפים האפשריים אלא רק </t>
  </si>
  <si>
    <t>הדגמה):</t>
  </si>
  <si>
    <t>חברת ״נקניקי העיר״ - הדוח על המצב הכספי ליום 31.12.2024</t>
  </si>
  <si>
    <t>נכסים</t>
  </si>
  <si>
    <t>התחייבויות והון עצמי</t>
  </si>
  <si>
    <t>נכסים שוטפים (עד שנה)</t>
  </si>
  <si>
    <t>מזומן</t>
  </si>
  <si>
    <t>לקוחות</t>
  </si>
  <si>
    <t>השקעות לזמן קצר</t>
  </si>
  <si>
    <t>מלאי</t>
  </si>
  <si>
    <t>אלפי ש״ח</t>
  </si>
  <si>
    <t>סך הנכסים השוטפים</t>
  </si>
  <si>
    <t>נכסים לא שוטפים (מעל שנה)</t>
  </si>
  <si>
    <t>השקעות לזמן ארוך</t>
  </si>
  <si>
    <t xml:space="preserve">רכוש קבוע </t>
  </si>
  <si>
    <t>נדל״ן להשקעה</t>
  </si>
  <si>
    <t>נכסים בלתי מוחשיים</t>
  </si>
  <si>
    <t>סך הנכסים הלא שוטפים</t>
  </si>
  <si>
    <t>סך הנכסים</t>
  </si>
  <si>
    <t>התחייבויות שוטפות (עד שנה)</t>
  </si>
  <si>
    <t>הלוואות לזמן קצר</t>
  </si>
  <si>
    <t>ספקים</t>
  </si>
  <si>
    <t>סך ההתחייבויות הלא שוטפות</t>
  </si>
  <si>
    <t>התחייבויות לא שוטפות (מעל שנה)</t>
  </si>
  <si>
    <t>הלוואות לזמן ארוך</t>
  </si>
  <si>
    <t>אגרות חוב</t>
  </si>
  <si>
    <t>התחייבות לסיום יחסי עבודה</t>
  </si>
  <si>
    <t>הון עצמי</t>
  </si>
  <si>
    <t>השקעת בעלים (הון מניות)</t>
  </si>
  <si>
    <t>רווח שנצבר (עודפים)</t>
  </si>
  <si>
    <t>סך ההון העצמי</t>
  </si>
  <si>
    <t>סך ההתחייבויות וההון העצמי</t>
  </si>
  <si>
    <t>סך ההתחייבויות השוטפות</t>
  </si>
  <si>
    <t xml:space="preserve">1,140 - (280 + 430) = </t>
  </si>
  <si>
    <t xml:space="preserve">430 - 120 = </t>
  </si>
  <si>
    <t>דוח רווח והפסד:</t>
  </si>
  <si>
    <t xml:space="preserve">הדוח משקף נתונים בדבר הכנסות החברה והוצאותיה, וההפרש ביניהן - רווח או הפסד. </t>
  </si>
  <si>
    <t xml:space="preserve">ההכנסות וההוצאות אינן נמדדות לפי סכום המזומן שנכנס או יוצא. </t>
  </si>
  <si>
    <t>לא. המטרה של הכנסות והוצאות היא למדוד היקפי פעילות:</t>
  </si>
  <si>
    <t>מהו היקף המכירות או מתן השירות שהחברה סיפקה (הכנסות).</t>
  </si>
  <si>
    <t xml:space="preserve">מהו היקף השירותים והמשאבים שנצרכו על ידי החברה (הוצאות). </t>
  </si>
  <si>
    <t>הדוח בנוי בחלוקה לתחומי פעילות. בגסות רבה, הפעילות ששוויה הוא המשמעותי ביותר והחלק המרכזי ביותר</t>
  </si>
  <si>
    <t>בחברה, בדרך כלל תופיע ראשונה, ואחריה בסדר יורד פעילויות מרוחקות יותר מלב הפעילות העסקית.</t>
  </si>
  <si>
    <t>בדוח רווח והפסד אין לצפות למבנה אחיד. אם המטרה של הדוח היא להראות פעילויות שונות בהתאם לדפוס ליבת</t>
  </si>
  <si>
    <t>העיסוק של החברה, הרי שחברות שתחום עיסוקן שונה יציגו דוחות רווח והפסד בעלי מבנה שונה וסעיפים שונים.</t>
  </si>
  <si>
    <t xml:space="preserve">אנחנו נתמקד בדוח רווח והפסד בסיסי של חברה מסחרית (שקונה ומוכרת מוצרים). </t>
  </si>
  <si>
    <t xml:space="preserve">חברות שעוסקות בתחומים פיננסיים או אחרים עשויות להציג מבנה דוח אחר. </t>
  </si>
  <si>
    <t>המבנה הכללי של דוח רווח והפסד בחברה שמוכרת מוצרים (מסחרית):</t>
  </si>
  <si>
    <t>חברת ״נקניקי העמק״ - דוח רווח והפסד לשנה שנסתיימה ב-31 בדצמבר 2022:</t>
  </si>
  <si>
    <t>מכירות (הכנסות ממכירות)</t>
  </si>
  <si>
    <t>מחזור הפעילות העסקית</t>
  </si>
  <si>
    <t xml:space="preserve">מכירות: </t>
  </si>
  <si>
    <t>סך היקף המכירות של המוצרים העיקריים, אלו שהחברה עוסקת במכירתם בשוטף. כלומר - לא כל מכירה היא אכן</t>
  </si>
  <si>
    <t xml:space="preserve">מכירות במובן של דוח רווח והפסד. </t>
  </si>
  <si>
    <t>אם חברה כמו אופיס דיפו שב״רגיל״ (בשוטף) מוכרת ציוד משרדי ומחשבים וכיו״ב, לפתע מוכרת את מכונית המנכל״ית.</t>
  </si>
  <si>
    <t xml:space="preserve">מדובר במכירה - אבל היא לא בלב פעילות החברה, כי הרי אופיס דיפו איננה מוכרת מכוניות בשוטף. </t>
  </si>
  <si>
    <t xml:space="preserve">לכן, מכירה זו לא תסווג כחלק מסעיף המכירות אלא לסעיף אחר. </t>
  </si>
  <si>
    <t>עלות המכירות</t>
  </si>
  <si>
    <t>עלות המוצרים שנמכרו</t>
  </si>
  <si>
    <t>עלות המכירות:</t>
  </si>
  <si>
    <t>עלות המוצרים שנמכרו. מדובר באותם מוצרים שמכירתם נזקפת לסעיף המכירות.</t>
  </si>
  <si>
    <t>אם חברה מוכרת מחשבים וציוד משרדי, העלות של המחשבים והציוד המשרדי שנמכרו היא עלות המכירות.</t>
  </si>
  <si>
    <t>רווח גולמי</t>
  </si>
  <si>
    <t>ההפרש בין המכירות לעלות המכירות</t>
  </si>
  <si>
    <t>רווח גולמי:</t>
  </si>
  <si>
    <t xml:space="preserve">הרווח הבסיסי ביותר בחברה מסחרית, בעצם כדי להעריך רווחיות, הגודל היסודי ביותר שעלינו להכיר הוא הפער </t>
  </si>
  <si>
    <t xml:space="preserve">קרי ההפרש בין מחיר המכירה של המוצרים לעלות רכישתם. </t>
  </si>
  <si>
    <t xml:space="preserve">כמובן שזה לא הרווח הסופי - בחברה יש עלויות רבות נוספות פרט לכך אבל - זה הבסיס. </t>
  </si>
  <si>
    <t>הוצאות מכירה ושיווק</t>
  </si>
  <si>
    <t>פרסום המוצר, שיווקו והפצתו</t>
  </si>
  <si>
    <t>הוצאות הנהלה וכלליות</t>
  </si>
  <si>
    <t>סעיף סל להוצאות כלליות</t>
  </si>
  <si>
    <t>הוצאות מכירה ושיווק:</t>
  </si>
  <si>
    <t>הוצאות הקשורות לשיווק המוצר והפצתו, כגון עמלות סוכני מכירה, עלות התפעול של אולמות תצוגה וסניפי מכירות</t>
  </si>
  <si>
    <t>וכן תפעול מערך ההפצה והפרסום של המוצר.</t>
  </si>
  <si>
    <t>הוצאות הנהלה וכלליות:</t>
  </si>
  <si>
    <t>סעיף סל כללי שכולל מגוון רחב של עלויות שאינן משוייכות ספציפית לפעילות תפעולית אחרת.</t>
  </si>
  <si>
    <t xml:space="preserve">הוצאות אחרות </t>
  </si>
  <si>
    <t>הכנסות אחרות</t>
  </si>
  <si>
    <t>פריטים ״מיוחדים״ / עסקאות ״חריגות״</t>
  </si>
  <si>
    <t>שאינן מסווגות לסעיפים כלליים</t>
  </si>
  <si>
    <t>רווח תפעולי (מפעולות)</t>
  </si>
  <si>
    <t>רווח עסקי</t>
  </si>
  <si>
    <t>רווח תפעולי / מפעולות:</t>
  </si>
  <si>
    <t>זהו הרווח העסקי במובן זה שהוא מחושב לפי הרווח הגולמי בניכוי הוצאות מכירה ושיווק, בניכוי הוצאות ההנהלה</t>
  </si>
  <si>
    <t xml:space="preserve">והכלליות, ובשים לב להשפעה של הכנסות והוצאות אחרות. </t>
  </si>
  <si>
    <t>מדובר ברווח עסקי במובן זה שהוא הרווח שנוצר בחברה מהעסק עצמו, לפני התייחסות לפעילות פיננסית (ריביות וכיו״ב)</t>
  </si>
  <si>
    <t xml:space="preserve">ולפני שהמדינה נוטלת את חלקה (מסים). </t>
  </si>
  <si>
    <t>הוצאות מימון</t>
  </si>
  <si>
    <t>הכנסות מימון</t>
  </si>
  <si>
    <t>ריביות בגין מימון (אשראי), עמלות בנק</t>
  </si>
  <si>
    <t>ריביות בגין פקדונות וני״ע (הכנסות)</t>
  </si>
  <si>
    <t>רווח לפני מסים על ההכנסה</t>
  </si>
  <si>
    <t>רווח תפעולי לאחר הכנסות והוצ׳ מימון</t>
  </si>
  <si>
    <t>מסים על ההכנסה</t>
  </si>
  <si>
    <t>רווח נקי (רווח לתקופה)</t>
  </si>
  <si>
    <t>רווח לפני מסים על ההכנסה בניכוי מס</t>
  </si>
  <si>
    <t>פרק 1 - מבוא לדוחות כספיים</t>
  </si>
  <si>
    <t>סרטון 1.1 - מבוא והדוח על המצב הכספי</t>
  </si>
  <si>
    <t>סרטון 1.2 - דוח רווח והפסד</t>
  </si>
  <si>
    <t>תרגיל הגשה לאחר סרטון 1.2</t>
  </si>
  <si>
    <t>שאלה 1</t>
  </si>
  <si>
    <t>א. להציג את ההשפעות החברתיות והסוציאליות של ביצועי החברה על קהל הלקוחות שלה</t>
  </si>
  <si>
    <t>ב. לדווח על שינויים בההנהלה</t>
  </si>
  <si>
    <t>ג. לדווח בדבר איכות המוצרים</t>
  </si>
  <si>
    <t>ד. לספק מידע שצפוי לתמוך בהחלטות בדבר הקצאת משאבים לחברה (השקעות והלוואות)</t>
  </si>
  <si>
    <t>ה. כל התשובות נכונות</t>
  </si>
  <si>
    <t>מהי המטרה העיקרית של הדוחות כספיים?</t>
  </si>
  <si>
    <t>שאלה 2</t>
  </si>
  <si>
    <t>מי אמון על עריכת הדוחות הכספיים של החברה?</t>
  </si>
  <si>
    <t>ה. הרשות לניירות ערך</t>
  </si>
  <si>
    <t>א. הנהלת החברה</t>
  </si>
  <si>
    <t>ב. משרד האוצר</t>
  </si>
  <si>
    <t>ג. רואי חשבון חיצוניים</t>
  </si>
  <si>
    <t>ד. בעלי מניות</t>
  </si>
  <si>
    <t>שאלה 3</t>
  </si>
  <si>
    <t>מי מהבאים איננו חלק מארבע הדיווחים הכספיים העיקריים?</t>
  </si>
  <si>
    <t>א. דוח התאמה למס הכנסה לדיווח על רווחים לצורך מס ותשלום המס המתחייב</t>
  </si>
  <si>
    <t>ב. דוח רווח והפסד הכולל מידע בדבר הכנסות החברה והוצאותיה</t>
  </si>
  <si>
    <t>ג. הדוח על המצב הכספי (המאזן)</t>
  </si>
  <si>
    <t>ד. הדוח על תזרימי המזומנים</t>
  </si>
  <si>
    <t>ה. הדוח על השינויים בהון</t>
  </si>
  <si>
    <t>שאלה 4</t>
  </si>
  <si>
    <t>מה מציג הדוח על המצב הכספי (המאזן)?</t>
  </si>
  <si>
    <t>ד. את נכסי החברה מצד אחד ואת ההתחייבויות וההון העצמי שלה מצד שני - למועד הדיווח</t>
  </si>
  <si>
    <t>ה. את פילוח הוצאות החברה בהתאם לתחומי הפעילות של הפירמה</t>
  </si>
  <si>
    <t>א. את רווחי החברה בלבד</t>
  </si>
  <si>
    <t>ב. את הכנסות החברה והוצאותיה לתקופת הדיווח</t>
  </si>
  <si>
    <t>ג. את תזרימי המזומנים של החברה</t>
  </si>
  <si>
    <t>שאלה 5</t>
  </si>
  <si>
    <t>מתי קיימת חשיבות מיוחדת לניתוח דוחות כספיים?</t>
  </si>
  <si>
    <t>א. רק כשהחברה חדשה</t>
  </si>
  <si>
    <t>ב. רק כשהחברה מצויה במצב כלכלי טוב בהיבט נכסיה והתחייבויותיה</t>
  </si>
  <si>
    <t>ג. כאשר בוחנים השקעה או הלוואה בהיקפים גבוהים לחברה</t>
  </si>
  <si>
    <t>ד. רק בזמן משבר</t>
  </si>
  <si>
    <t>ה. רק לפי דרישת עובדי החברה</t>
  </si>
  <si>
    <t>שאלה 6</t>
  </si>
  <si>
    <t>איזה דוח מתאר את הביצועים הכספיים של החברה במהלך תקופה ספציפית?</t>
  </si>
  <si>
    <t>א. הדוח על השינויים בהון</t>
  </si>
  <si>
    <t>ב. הדוח על המצב הכספי (מאזן)</t>
  </si>
  <si>
    <t>ג. הדוח על תזרימי המזומנים (הנכנסים והיוצאים)</t>
  </si>
  <si>
    <t>ד. דוח רווח והפסד</t>
  </si>
  <si>
    <t>ה. תשובות ג ו-ד נכונות</t>
  </si>
  <si>
    <t>שאלה 7</t>
  </si>
  <si>
    <t>האם חברה מחויבת להפיק דיווחים כספיים?</t>
  </si>
  <si>
    <t>א. כן, לפי חוק החברות</t>
  </si>
  <si>
    <t>ב. לא, מדובר במידע וולונטרי שהחברה מוסרת למשקיעים</t>
  </si>
  <si>
    <t>ג. כן, לפי דרישת העובדים</t>
  </si>
  <si>
    <t>ד. תשובות א ו-ג נכונות</t>
  </si>
  <si>
    <t>ה. כל יתר התשובות שגויות</t>
  </si>
  <si>
    <t>שאלה 8</t>
  </si>
  <si>
    <t>לפניכם מספר טענות:</t>
  </si>
  <si>
    <t>טענה 1: דוח רווח והפסד משקף את תזרימי המזומנים הנכנסים לחברה (הכנסות) והיוצאים ממנה (הוצאות)</t>
  </si>
  <si>
    <t>טענה 2: דוח רווח והפסד משקף את סך השינוי בנכסי החברה במהלך תקופת הדיווח</t>
  </si>
  <si>
    <t>טענה 3: דוח רווח והפסד כולל את סך נכסי החברה מצד אחד, ואת סך התחייבויותיה והונה העצמי מצד שני</t>
  </si>
  <si>
    <t>הטענה / הטענות הנכונה / הנכונות:</t>
  </si>
  <si>
    <t>א. טענה 1 בלבד</t>
  </si>
  <si>
    <t>ב. טענה 2 בלבד</t>
  </si>
  <si>
    <t>ג. טענה 3 בלבד</t>
  </si>
  <si>
    <t>ד. טענות 1 ו-2</t>
  </si>
  <si>
    <t>ה. כל הטענות שגויות</t>
  </si>
  <si>
    <t>שאלה 9</t>
  </si>
  <si>
    <t>שאלה 10</t>
  </si>
  <si>
    <t>מדוע חשוב להבחין בין נכסים שוטפים ולא שוטפים בדוח על המצב הכספי?</t>
  </si>
  <si>
    <t>א. כדי להעריך בצורה נכונה יותר את הנזילות וכושר הפירעון של החברה</t>
  </si>
  <si>
    <t>ג. הפילוח מציג למעשה את הרווחיות של החברה לטווח ארוך</t>
  </si>
  <si>
    <t>ד. הואיל ורק הנכסים השוטפים חשובים, הם יוצגו תחילה</t>
  </si>
  <si>
    <t>ב. כדי להעריך בצורה מדוייקת את הביצועים הנובעים מפעילות ההנהלה</t>
  </si>
  <si>
    <t>מדוע חשוב להבין את מגבלות המידע הגלום בדיווחים הכספיים?</t>
  </si>
  <si>
    <t>ג. הדוחות אינם מגלמים באופן מלא ציפיות והערכות לעתיד החברה</t>
  </si>
  <si>
    <t>ד. הדוחות עשויים לכלול מידע חלקי ביחס למכלול השיקולים של המשקיע</t>
  </si>
  <si>
    <t xml:space="preserve">ב. הדוחות אינם מבטאים בהכרח את שווי השוק של החברה </t>
  </si>
  <si>
    <t>א. הדוחות אינם מתעדכנים בזמן אמת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</si>
  <si>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</si>
  <si>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</si>
  <si>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</si>
  <si>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</si>
  <si>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</si>
  <si>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</si>
  <si>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</si>
  <si>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</si>
  <si>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</si>
  <si>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</si>
  <si>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מכירות</t>
  </si>
  <si>
    <t>עלות המכר</t>
  </si>
  <si>
    <t>רווח תפעולי</t>
  </si>
  <si>
    <t>רווח לפני מס</t>
  </si>
  <si>
    <t>רווח נקי</t>
  </si>
  <si>
    <t>ניתוח אופקי:</t>
  </si>
  <si>
    <t>הרצאה 2.1 - ניתוח אופקי בדוח רווח והפסד - הבסיס להבנת התפתחות ערכים על פני זמן</t>
  </si>
  <si>
    <t>בהתאם לכך מקובל לבצעו בעיקר בדיווחים כספיים המעידים על השתנות על ערכים לאורך זמן, ובראשם רווח והפסד - אם כי ניתן לבצע ניתוחים מקבילים גם על דוחות</t>
  </si>
  <si>
    <t>כספיים אחרים לבחינת התפתחות.</t>
  </si>
  <si>
    <t xml:space="preserve">הדגש בדיווח הוא על השינויים משנה לשנה במונחים יחסיים (באחוזים) בסעיפים עיקריים, כבסיס לבחינת התפתחות החברה בביצועיה השונים. </t>
  </si>
  <si>
    <t xml:space="preserve">ניתוח אופקי הוא כלי ניתוחי המהווה את הבסיס לבחינת שינויים על פני זמן ברמת הערכים הכספיים בחברה. </t>
  </si>
  <si>
    <t xml:space="preserve">נדגים זאת על בסיס דוח כספי לדוגמא. </t>
  </si>
  <si>
    <t>ממצאי ניתוח אופקי</t>
  </si>
  <si>
    <t>מזומנים ושווי מזומנים</t>
  </si>
  <si>
    <t>לקוחות ויתרות חובה</t>
  </si>
  <si>
    <t>הלוואות קצרות טווח</t>
  </si>
  <si>
    <t>הוצאות לשלם</t>
  </si>
  <si>
    <t>רכוש קבוע, נטו</t>
  </si>
  <si>
    <t>הלוואות לטווח ארוך</t>
  </si>
  <si>
    <t>התחייבויות בגין הטבות לעובדים</t>
  </si>
  <si>
    <t>השקעות לטווח ארוך</t>
  </si>
  <si>
    <t>סה"כ נכסים</t>
  </si>
  <si>
    <t>הון מניות</t>
  </si>
  <si>
    <t>31.12.2024</t>
  </si>
  <si>
    <t>31.12.2023</t>
  </si>
  <si>
    <t>סך נכסים לא שוטפים</t>
  </si>
  <si>
    <t>סך נכסים שוטפים</t>
  </si>
  <si>
    <t>סך התחייבויות שוטפות</t>
  </si>
  <si>
    <t>סך התחייבויות לא שוטפות</t>
  </si>
  <si>
    <t>סך הון עצמי</t>
  </si>
  <si>
    <t>סך התחייבויות והון עצמי</t>
  </si>
  <si>
    <t>הרצאה 2.2 - ניתוח אופקי בדוח על המצב הכספי - בקטנה</t>
  </si>
  <si>
    <t xml:space="preserve">בשונה מדוח רווח והפסד, המציג השתנות וביצועים על פני זמן, ובגינו אומדן השינויים על פני זמן כמשתמע מהניתוח האופקי הוא מאד משמעותי, כשאנו דנים בדוח על המצב </t>
  </si>
  <si>
    <t>הכספי / המאזן, הרי שהשינויים על פני זמן אינם מהותיים באותה מידה.</t>
  </si>
  <si>
    <t>כמובן שמעניין לדעת מהו השינוי בפריטי הנכסים, ההתחייבויות וההון - אך במקרים רבים מדובר בשינוי נקודתי ובדרך כלל, ניתוח הרכב (או - ניתוח אנכי, שעליו נדבר בהמשך)</t>
  </si>
  <si>
    <t>יהיה משמעותי יותר.</t>
  </si>
  <si>
    <t>נכסים שוטפים:</t>
  </si>
  <si>
    <t>התחייבויות שוטפות:</t>
  </si>
  <si>
    <t>נכסים לא שוטפים:</t>
  </si>
  <si>
    <t>התחייבויות לא שוטפות:</t>
  </si>
  <si>
    <t>הון עצמי:</t>
  </si>
  <si>
    <t>רווחים צבורים (עודפים)</t>
  </si>
  <si>
    <t>%</t>
  </si>
  <si>
    <t>שינוי</t>
  </si>
  <si>
    <t>נתחיל מתיאור כללי של הדוח: מצד אחד, אנו רואים את הנכסים, כלומר מה החברה מחזיקה, מהם הפריטים הנכסיים באמצעותם היא פועלת. מצד שני, ישנם מקורות</t>
  </si>
  <si>
    <t>המימון ששימשו בהיווצרות הנכסים, כיצד הם נוצרו. הדוח על המצב הכספי (המאזן) אם כך, מסביר, במידה רבה, ״מה יש״ בידי החברה, ו״כיצד״ זה מומן.</t>
  </si>
  <si>
    <t xml:space="preserve">מצד הנכסים, יש לנו שני סוגים עיקריים: </t>
  </si>
  <si>
    <t>נכסים שוטפים - אלו הם נכסים שפרק הזמן הצפוי עד מימושם הוא עד שנה. כאן כללנו דוגמאות (לא ממצות) של מזומנים, יתרת לקוחות ומלאי. כל אלו הם פריטים</t>
  </si>
  <si>
    <t>הניתנים לשימוש מיידי - כמו מזומן, או צפויים להפוך למזומן בפרק זמן קצר - אם מדובר בגבייה מלקוחות (שהיא הערך הצפוי לנבוע מנכס הלקוחות) או כתוצאה ממכירת</t>
  </si>
  <si>
    <t>המלאי בהקשר של נכס המלאי.</t>
  </si>
  <si>
    <t>נכסים לא שוטפים - אלו הם נכסים שפרק הזמן הצפוי עד מימושם עולה על שנה. רכוש קבוע כגון מכונות, ציוד, כלי רכב, מבנים ותשתיות, נכסים בלתי מוחשיים כגון</t>
  </si>
  <si>
    <t xml:space="preserve">זכיונות, פטנטים, זכויות יוצרים ומוניטין, לצד השקעות אחרות לטווח ארוך - כל אלו מהוות דוגמאות לנכסים לא שוטפים כאלו. </t>
  </si>
  <si>
    <t>בצד ההתחייבויות וההון העצמי, ניתן להבחין תחילה בהתחייבויות שוטפות - התחייבויות שפרק הזמן הצפוי עד פרעונן הוא עד שנה. התחייבות לספקים, הלוואות</t>
  </si>
  <si>
    <t xml:space="preserve">לזמן קצר וזכאים בדמות הוצאות לשלם (הוצאות שנצברו ותמורתן טרם שולמה) מהווים דוגמאות לכך. </t>
  </si>
  <si>
    <t>בהתחייבויות לא שוטפות נוכל למצוא התחייבויות ארוכות טווח, כאלו שפרק הזמן הצפוי עד פרעונן עולה על שנה. בין היתר, תכלולנה התחייבויות אלו הלוואות</t>
  </si>
  <si>
    <t>לטווח ארוך, אשר עיתוי פרעונן מרוחק יותר משנה ממועד הדיווח, וכן התחייבויות בגין הטבות לעובדים כגון הטבות בעת פרישה, שיכולות להיות משולמות בעתיד</t>
  </si>
  <si>
    <t>הרחוק ככל שפרשית העובדים איננה צפויה.</t>
  </si>
  <si>
    <t>ההון העצמי הוא בהגדרה ההפרש בין ההתחייבויות לבין ההון העצמי; אלא שכאן, הוא כולל את השקעת הבעלים (שנכללת כאן בהון המניות) וכן את הרווחים שנצברו</t>
  </si>
  <si>
    <t xml:space="preserve">שנקראים גם עודפים. </t>
  </si>
  <si>
    <t>את הניתוח האנכי ביצענו על בסיס חלוקת כל ערך של סעיף ב-2024 בערכו המתאים לשנת 2023, והפחתת אחת מהתוצאה. כך קיבלנו ערכים אחוזיים שמשקפים את השינוי</t>
  </si>
  <si>
    <t xml:space="preserve">במעבר בין השנים - הלב של ניתוח אופקי. </t>
  </si>
  <si>
    <t>ומה אפשר לראות?</t>
  </si>
  <si>
    <t>ובכן, המספרים מדברים בעד עצמם. אבל אם תצפו בהקלטה (חיוני וחשוב), תוכלו לקבל אנקדוטות חשובות לגבי גורמים אפשריים לשינויים הנדונים והמשמעות</t>
  </si>
  <si>
    <t>שלהם. כמובן, אין בהקשר זה ״אמת אחת״ והפרשנות תלויית נסיבות; ובכל זאת הצלחנו לתת בתדריך זריז גורמים שיכולים להוות הסברים רלוונטיים לערכים</t>
  </si>
  <si>
    <t>המספריים הנובעים מהניתוח הנ״ל.</t>
  </si>
  <si>
    <t>א. לקבל נתונים בדבר ההרכב של ההכנסות וההוצאות בחברה</t>
  </si>
  <si>
    <t>ב. לבחון באופן יחסי השתנות ערכים כספיים על פני זמן</t>
  </si>
  <si>
    <t>באמצעות תוצאות ניתוח אופקי אנו יכולים:</t>
  </si>
  <si>
    <t>ג. להעריך את השינוי הכספי משנה לשנה בסעיפים כספיים עיקריים</t>
  </si>
  <si>
    <t>ד. להעריך האם החברה הציגה בסוף השנה רווח חיובי או שלילי ובהתאם להעריך את כדאיות ההשקעה בחברה</t>
  </si>
  <si>
    <t xml:space="preserve">בהתבסס על ממצאי הניתוח האופקי של דוח רווח והפסד (ראו סרטון 2.1), לפניכם מספר טענות. </t>
  </si>
  <si>
    <t>טענה 1: העובדה ששיעור השינוי (ממצאי הניתוח האופקי) ברווח והפסד בשנת 2018 הוא ערך שלילי, משמעות הדבר הוא שהחברה</t>
  </si>
  <si>
    <t xml:space="preserve">הניבה הפסדים בשנת 2018, וזאת לעומת רווחים בשנת 2017. </t>
  </si>
  <si>
    <t>טענה 2: על בסיס ניתוח אופקי של עלות המכירות בשנת 2019, אפשר להסיק שעלות המכירות מהווה 28.34% מהמכירות</t>
  </si>
  <si>
    <t xml:space="preserve">טענה 3: ממצאי הניתוח האופקי בהיבט מסים על ההכנסה בשנת 2021 מעידים על טעות בחישוב או על בעיה בנתונים, שהרי </t>
  </si>
  <si>
    <t>לא הגיוני שהמסים על ההכנסה יהיו מעל 100% מהמכירות.</t>
  </si>
  <si>
    <t>ד. כל הטענות נכונות</t>
  </si>
  <si>
    <t>בהתבסס על ממצאי הניתוח האופקי של דוח רווח והפסד (ראון סרטון 2.1), ניכר כי חלו תנודות משמעותיות בשיעורי</t>
  </si>
  <si>
    <t>הצמיחה. איזו מבין האפשרויות הבאות משקפת באופן המדויק ביותר את המגמה העיקרית בתקופה זו?</t>
  </si>
  <si>
    <t>א. מגמת עלייה מתמשכת ללא הפסקה.</t>
  </si>
  <si>
    <t>ב. ירידה חדה בכל שנה עד 2021</t>
  </si>
  <si>
    <t>ג. עליה בשנת 2018 ולאחריה תנודות מעורבות (עליות וירידות)</t>
  </si>
  <si>
    <t>ד. יציבות מוחלטת בכל השנים</t>
  </si>
  <si>
    <t>ה. כל יתר התשובות שגויות ואינן משקפות אפילו במידה מועטה את המגמות והשינויים בשיעורי הצמיחה</t>
  </si>
  <si>
    <t>בהנחה שמתייחסים ליתר השנים ככאלו שאינן מייצגות. מה ניתן להסיק באופן נקודתי מנתוני השנים 2019-2023</t>
  </si>
  <si>
    <t>בהיבט השינויים במחזור העסקי?</t>
  </si>
  <si>
    <t>א. שיפור יציב משנה לשנה</t>
  </si>
  <si>
    <t>ב. ירידה עקבית משנה לשנה</t>
  </si>
  <si>
    <t>ג. יציבות עד לשנת 2022, ולאחר מכן עלייה תלולה</t>
  </si>
  <si>
    <t>ד. ירידה תלולה בשנת 2019 ואחריה התאוששות עקבית</t>
  </si>
  <si>
    <t xml:space="preserve">בהתייחס לממצאי הניתוח האופקי של דוח רווח והפסד בסרטון 2.1, ועל בסיס נתוני השנים 2019 עד 2023 בלבד, </t>
  </si>
  <si>
    <t>בהתחשב בתנודתיות נתוני ההכנסות ברווח והפסד על בסיס הניתוח שבוצע בסרטון 2.1, מה ניתן להסיק לגבי השתנות</t>
  </si>
  <si>
    <t>ערכי המכירות בחברה בשנה לאחר שנה שבה חלה ירידה חדה?</t>
  </si>
  <si>
    <t>א. ברוב השנים שבהן נרשמה ירידה חדה, השנה העוקבת מתאפיינת בהתאוששות משמעותית.</t>
  </si>
  <si>
    <t>ב. ירידות חזקות מלוות תמיד בשנה נוספת של ירידות.</t>
  </si>
  <si>
    <t>ג. ניתוח המגמה עוקב אחרי עליות בלבד, ללא קשר לירידות.</t>
  </si>
  <si>
    <t xml:space="preserve">ד. שינויי הערכים במכירות אינם מעלים דפוס כלשהו בהתאם לנתונים שנותחו. </t>
  </si>
  <si>
    <t>ה. כל יתר התשובות שגויות.</t>
  </si>
  <si>
    <t>תרגיל הגשה לאחר סרטון 2.2 (נדרש לצפות בסרטונים 2.1 + 2.2 ואז לפתור ולהגיש)</t>
  </si>
  <si>
    <t>על בסיס הרענון בסרטון 2.2, מהם הרכיבים העיקריים בדוח על המצב הכספי (המאזן)?</t>
  </si>
  <si>
    <t>א. הכנסות, הוצאות ורווח נקי</t>
  </si>
  <si>
    <t>ב. נכסים, התחייבויות והון עצמי</t>
  </si>
  <si>
    <t>ג. תזרים מזומנים, רווח תפעולי ושווי שוק</t>
  </si>
  <si>
    <t>ד. עלויות ייצור, עלויות מכירה ורווח גולמי</t>
  </si>
  <si>
    <t>על בסיס הרענון בסרטון 2.2, מהו ההבדל העיקרי בין נכסים שוטפים לנכסים לא שוטפים?</t>
  </si>
  <si>
    <t>א. נכסים שוטפים מיועדים לשימוש לטווח ארוך במסגרת הפעילות השוטפת, ונכסים קבועים לפעילות מזדמנת</t>
  </si>
  <si>
    <t>ב. נכסים שוטפים מיועדים למימוש בתוך שנה או פחות ונכסים לא שוטפים צפויים לשמש את החברה לטווח ארוך יותר</t>
  </si>
  <si>
    <t>ג. נכסים שוטפים הם נזילים, בעוד שנכסים לא שוטפים אינם נזילים כלל, ואין דרך למכור אותם או להמירם למזומן</t>
  </si>
  <si>
    <t>ד. תשובות ב ו-ג נכונות</t>
  </si>
  <si>
    <t>ה. כל התשובות האחרות שגויות</t>
  </si>
  <si>
    <t>אם ניתוח אופקי מראה על עלייה של כ-35% בסעיף הרכוש הקבוע, איזו הסקה אפשרית מכך?</t>
  </si>
  <si>
    <t>א. מדובר בטעות רישום</t>
  </si>
  <si>
    <t xml:space="preserve">ב. השינוי מיוחס לעלייה במחזור הנכסים קצרי הטווח </t>
  </si>
  <si>
    <t>ג. בוצעה השקעה נכרת בתשתיות ובנכסים לטווח ארוך</t>
  </si>
  <si>
    <t>ד. חלה ירידה מתמשכת בהון העצמי כתוצאה מנשיאת החברה בעלויות גבוהות במיוחד</t>
  </si>
  <si>
    <t>אם ניתוח אופקי מוביל למסקנה לפיה היקף הנכסים השוטפים עלה בכ-40% בעוד שהיקף ההתחייבויות השוטפות</t>
  </si>
  <si>
    <t>עלה בכ-10%, מהו הסבר אפשרי לממצא זה?</t>
  </si>
  <si>
    <t>א. החברה בוחרת לממן את פעילותה בעיקר באמצעות התחייבויות מה שהוביל לעלייה בהיקפן</t>
  </si>
  <si>
    <t>ב. חל שיפור בנזילות החברה (יכולתה לעמוד בהתחייבויותיה השוטפות)</t>
  </si>
  <si>
    <t xml:space="preserve">ג. אין שינוי מהותי בפעילות החברה ו/או במצבה הכספי, הואיל וחלה עלייה בשני הצדדים בדיווח </t>
  </si>
  <si>
    <t>ד. ההון העצמי של החברה נשחק באופן משמעותי</t>
  </si>
  <si>
    <t>איזו טענה יכולה לספק הסבר אפשרי לירידה מתמשכת במלאי לאורך מספר שנים?</t>
  </si>
  <si>
    <t>א. באופן חד משמעי: ירידה מתמשכת במלאי משמעה כשלון בניהול המלאי, המתבטא בטעויות בתפעול שרשרת האספקה</t>
  </si>
  <si>
    <t>בחברה, שהרי נצפה שהמלאים בחברה רק יגדלו עם הזמן בהתאם להתפתחות החברה</t>
  </si>
  <si>
    <t>ב. ירידה במלאי מצביעה בהכרח על ירידה כוללת בפעילות החברה, באופן שמעלה סימני שאלה לגבי מגמת הצמיחה שלה</t>
  </si>
  <si>
    <t>ג. שינויים מהותיים במלאי אינם בעלי חשיבות לפרשנות ו/או ניתוח כלשהו כל עוד החברה עדיין רווחית</t>
  </si>
  <si>
    <t>ד. ירידה במלאי עשויה להעיד על שיפור בניהול המלאי והפחתת עלויות אחזקת והחזקת המלאי</t>
  </si>
  <si>
    <t>שימו לב: **חובה** לנמק, לא רק לסמן</t>
  </si>
  <si>
    <t>את התשובה הנכונה. הגשה ללא נימוקים</t>
  </si>
  <si>
    <t>תפסל. חובה להגיש באופן מושקע ומסודר.</t>
  </si>
  <si>
    <t>הרצאה 2.3 - ניתוח אנכי בדוח רווח והפסד ובדוח על המצב הכספי</t>
  </si>
  <si>
    <t>ניתוח הרכב</t>
  </si>
  <si>
    <t>אנכי - %</t>
  </si>
  <si>
    <t>מבוא: כשאנחנו עסקנו בניתוח אופקי - שינויים על פני זמן - הבהרנו שמטרתו היא להציג את ההתפתחות על פני זמן של ערכים של תוצאות הפעילות (הכנסות והוצאות בדוח</t>
  </si>
  <si>
    <t xml:space="preserve">רווח והפסד) ומנגד, את ההתפתחות של ערכי הנכסים, ההתחייבויות וגם ההון העצמי. כל זה ליווה אותנו בהרצאות 2.1 ו-2.2. </t>
  </si>
  <si>
    <t>למה הכוונה? אם אני יודע שהרווח הנקי הוא 40,000 ש״ח למשל, נשאלת השאלה - מהו אחוז הרווח (החלק היחסי שמהווה הרווח) מתוך המכירות או ההכנסות העיקריות?</t>
  </si>
  <si>
    <t>בשפה פשוטה יותר - אם אני יודע מהן סך ההכנסות, אני יכול ברמת רווח והפסד לפעול כדי להבין כיצד ועד כמה (באיזה אחוז) ההכנסה הזו מצליחה לממן הכנסות או</t>
  </si>
  <si>
    <t>הוצאות שונות.</t>
  </si>
  <si>
    <t>גם ברמת הדוח על המצב הכספי (המאזן), אנו יודעים שבחברה יש נכסים. אבל השאלה - מה התמהיל שלהם? מהו החלק של הנכסים השוטפים? של הנכסים הלא שוטפים?</t>
  </si>
  <si>
    <t>של המזומן? של המלאי? מהו ההרכב של ההתחייבויות, של ההון העצמי?</t>
  </si>
  <si>
    <r>
      <t xml:space="preserve">הנקודה היא שקיים סוג נוסף של ניתוח. איזה? </t>
    </r>
    <r>
      <rPr>
        <b/>
        <sz val="12"/>
        <color theme="1"/>
        <rFont val="David"/>
        <family val="2"/>
        <charset val="177"/>
      </rPr>
      <t>ניתוח אנכי</t>
    </r>
    <r>
      <rPr>
        <sz val="12"/>
        <color theme="1"/>
        <rFont val="David"/>
        <family val="2"/>
        <charset val="177"/>
      </rPr>
      <t xml:space="preserve">. ניתוח אנכי לא בוחן שינוי בין שנים או תקופות בערכים כספיים. מה הוא כן בוחן? את ההרכב. את התמהיל. </t>
    </r>
  </si>
  <si>
    <t>נדגים את הניתוח האנכי על בסיס דוח רווח והפסד לדוגמה:</t>
  </si>
  <si>
    <t>ניתוח אנכי של דוח רווח והפסד - טכני:</t>
  </si>
  <si>
    <t>כל סעיף המשקף הכנסה / הוצאה / רווח / הפסד יחולק בהכנסה העיקרית (השורה העליונה</t>
  </si>
  <si>
    <t xml:space="preserve">בדוח רווח והפסד, שיכולה להיות מכירות, או הכנסות משירות). </t>
  </si>
  <si>
    <t>התוצאה תבוטא באחוזים.</t>
  </si>
  <si>
    <t>מגלים שזו חברה שעל כל 1 ש״ח מכירות נושאת בעלות של כ-61.69 אגורות בעד המוצרים</t>
  </si>
  <si>
    <t>שהיא מוכרת.</t>
  </si>
  <si>
    <t>הרווח הגולמי בחברה שהוא ההפרש בין המכירות לעלות המכר, מהווה כ-38.31 אגורות</t>
  </si>
  <si>
    <t>על כל 1 ש״ח מכירות.</t>
  </si>
  <si>
    <t>האם זה טוב? האם זה רע? זו כבר שאלה גדולה מאד, שדורשת השוואה לשנים קודמות,</t>
  </si>
  <si>
    <t>למתחרים, לענף, לנסיבות.</t>
  </si>
  <si>
    <t>הוצאות המכירה והשיווק בשנה הנדונה הן כ-10.27% מהמכירות. ועל כל 1 ש״ח מכירה,</t>
  </si>
  <si>
    <t>החברה משלמת בממוצע כ-8.39 אגורות (8.39%) בעד הוצאות הנהלה וכלליות.</t>
  </si>
  <si>
    <t>הרווח התפעולי - הרווח הגולמי לאחר שמנכים ממנו עלויות תפעוליות כגון הוצאות מכירה</t>
  </si>
  <si>
    <t>ושיווק, הנהלה וכלליות - מהווה כ-20% (19.66%) מהמכירות.</t>
  </si>
  <si>
    <t>כזכור, הרווח התפעולי הוא הרווח העסקי בחברה, לפני עלויות מימון ומסים.</t>
  </si>
  <si>
    <t xml:space="preserve">לאחר מכן אפשר להמשיך במדיניות הניתוח לגבי הוצאות מימון, הכנסות מימון, ומגיעים </t>
  </si>
  <si>
    <t>לרווח לפני מס ולאחר מכן לרווח הנקי, המהווה במקרה זה כ-14.81% מתוך המכירות.</t>
  </si>
  <si>
    <t>בניתוח אנכי של הדוח על המצב הכספי,</t>
  </si>
  <si>
    <t>אנו מחשבים בגין כל סעיף וערך סיכומי</t>
  </si>
  <si>
    <t xml:space="preserve">את היחס בינו לבין סך הנכסים, </t>
  </si>
  <si>
    <t>ומבטאים זאת באחוזים.</t>
  </si>
  <si>
    <t>מה שקיבלנו כאן, בקצרה ובתמצית:</t>
  </si>
  <si>
    <t>זה את ההרכב של נכסי החברה.</t>
  </si>
  <si>
    <t>בפרט, כ-11% מנכסי החברה הם מזומן.</t>
  </si>
  <si>
    <t>חובות כלפי החברה - לקוחות וחייבים,</t>
  </si>
  <si>
    <t>מהווים כ-21%, רכוש קבוע מהווה כ-48%</t>
  </si>
  <si>
    <t>וכן הלאה.</t>
  </si>
  <si>
    <t>כאשר קוראי הדיווח מעוניינים להעריך את</t>
  </si>
  <si>
    <t>המצב הכספי, הם למעשה מתעניינים לא רק</t>
  </si>
  <si>
    <t xml:space="preserve">בסך הנכסים, ולא רק בסכומי הסעיפים, </t>
  </si>
  <si>
    <t>אלא בפרופורציות ביניהם, בהרכב.</t>
  </si>
  <si>
    <t>לגבי צד ההתחייבויות:</t>
  </si>
  <si>
    <t>אפשר לראות שכ-15% מסך ההתחייבויות</t>
  </si>
  <si>
    <t>וההון העצמי הן התחייבויות שוטפות.</t>
  </si>
  <si>
    <t>כ-22% אלו הן התחייבויות לא שוטפות,</t>
  </si>
  <si>
    <t>כך ששיעור ההון העצמי בסל מקורות</t>
  </si>
  <si>
    <t>המימון של החברה הוא כ-62%.</t>
  </si>
  <si>
    <t>יחסים פיננסיים - מבוא:</t>
  </si>
  <si>
    <t>הדוחות הכספיים כוללים מידע בדבר נכסים, התחייבויות, הון עצמי, הכנסות והוצאות - ונתונים אלו, לצד הקשרים ביניהם וסיכומיהם, מוצגים בנפרד, כלומר</t>
  </si>
  <si>
    <t xml:space="preserve">בסעיפים שונים. </t>
  </si>
  <si>
    <t>מה שיחסים פיננסיים עושים, בעיקרון - זה לקחת נתונים שונים מהדיווח הכספי - לשלב ביניהם (בדרך כלל - על ידי פעולה מתמטית של חלוקה של האחד</t>
  </si>
  <si>
    <t>בשני, מכאן המשמעות - יחס פיננסי) ועל בסיס זה להאיר ולהסביר בצורה משמעותית יותר היבטים שונים בפעילות חברה ומצבה הכספי.</t>
  </si>
  <si>
    <t>סוגי היחסים הפיננסיים שיוצגו:</t>
  </si>
  <si>
    <t xml:space="preserve">יחסי נזילות - בוחנים את כושר הפירעון של החברה - בטווח הקצר (עד שנה). </t>
  </si>
  <si>
    <t xml:space="preserve">יחסי איתנות פיננסית ומבנה הון - בוחנים את הסיכון הפיננסי בחברה, את האיתנות הפיננסית שלה - לטווח ארוך (את היכולת לעמוד בזעזועים פיננסיים). </t>
  </si>
  <si>
    <t>נקראים לעתים ״יחסי מינוף פיננסי״ משום שמסבירים עקרונית את הסיכונים והסיכויים הנובעים מהעובדה שהחברה</t>
  </si>
  <si>
    <t>ממנפת את מקורות המימון שלה (משתמשת בחוב) למימון הפעילות.</t>
  </si>
  <si>
    <r>
      <t xml:space="preserve">יחסי רווחיות - בוחנים את הפרופורציה בין הרווחים לבין </t>
    </r>
    <r>
      <rPr>
        <b/>
        <sz val="12"/>
        <color theme="1"/>
        <rFont val="David"/>
        <family val="2"/>
        <charset val="177"/>
      </rPr>
      <t>ההכנסות העיקריות</t>
    </r>
    <r>
      <rPr>
        <sz val="12"/>
        <color theme="1"/>
        <rFont val="David"/>
        <family val="2"/>
        <charset val="177"/>
      </rPr>
      <t xml:space="preserve">. </t>
    </r>
  </si>
  <si>
    <r>
      <t xml:space="preserve">יחסי תשואה - בוחנים את הפרופורציה בין הרווחיות לבין </t>
    </r>
    <r>
      <rPr>
        <b/>
        <sz val="12"/>
        <color theme="1"/>
        <rFont val="David"/>
        <family val="2"/>
        <charset val="177"/>
      </rPr>
      <t>השקעת הבעלים / סך ההשקעות</t>
    </r>
    <r>
      <rPr>
        <sz val="12"/>
        <color theme="1"/>
        <rFont val="David"/>
        <family val="2"/>
        <charset val="177"/>
      </rPr>
      <t xml:space="preserve">. </t>
    </r>
  </si>
  <si>
    <t xml:space="preserve">יחסי יעילות - קבוצת יחסים שעוזרת להבין האם ועד כמה החברה מנהלת ביעילות את אשראי הספקים, את הגבייה מלקוחות ואת המלאי. </t>
  </si>
  <si>
    <t xml:space="preserve">יחסי שוק - קבוצת יחסים שמשלבת בין נתונים רלוונטיים מהדיווח הכספי לבין נתונים מהשוק (שוק ההון, נתוני שווי בעיקר). </t>
  </si>
  <si>
    <t xml:space="preserve">הרצאה 3.1 - יחסים פיננסיים - חלק ראשון - מבוא </t>
  </si>
  <si>
    <t>מהם יחסי הנזילות?</t>
  </si>
  <si>
    <t xml:space="preserve">יחסי הנזילות זוהי קבוצת יחסים שמטרתה העיקרית להבחין ביכולת החברה לפפרוע את התחייבויותיה לטווח הקצר (שנה או פחות). </t>
  </si>
  <si>
    <t>בגדול, תזכורת מושגית:</t>
  </si>
  <si>
    <t xml:space="preserve">התחייבויות לזמן קצר = התחייבויות שוטפות. התחייבות שפרק הזמן הצפוי עד פרעונן הוא שנה או פחות. </t>
  </si>
  <si>
    <t>דוגמאות להתחייבויות שוטפות:</t>
  </si>
  <si>
    <t>ספקים (התחייבות לתשלום שוטף לספקים)</t>
  </si>
  <si>
    <t>אשראי לזמן קצר (משיכת יתר - אוברדאפט, הלוואות לזמן קצר)</t>
  </si>
  <si>
    <t>זכאים אחרים (התחייבות קצרת מועד לרשות המסים או לרשויות אחרות)</t>
  </si>
  <si>
    <t>התחייבויות נוספות לזמן קצר</t>
  </si>
  <si>
    <t>ככלל, אפשר לגייס משאבים (מזומן) כדי לפרוע התחייבויות קצרות מועד בדרכים רבות: ליטול הלוואות / התחייבות נוספות, להנפיק מניות / לגייס השקעת בעלים,</t>
  </si>
  <si>
    <t xml:space="preserve">למכור נכסים קבועים (כגון רכוש קבוע, מבנים) וכן הלאה. </t>
  </si>
  <si>
    <t xml:space="preserve">אלא שכל הפעולות האלו דורשות ״מאמץ מיוחד״ או ״פעילות יזומה״. </t>
  </si>
  <si>
    <t>לעומת זאת, חברה בהחלט מייצרת כסף (מזומן) שיכול לסייע לה בפירעון התחייבויות - גם באמצעות הפעילות ה״רגילה״ שלה - שמממשת את נכסיה השוטפים.</t>
  </si>
  <si>
    <t>למה הכוונה?</t>
  </si>
  <si>
    <t>בחברה בדרך כלל - יש מזומן. המזומן יכול לסייע לפירעון התחייבויות שוטפות.</t>
  </si>
  <si>
    <t>בחברה - קיים נכס לקוחות - שצפויים לשלם לחברה בטווח הקצר, מה שיכול לסייע לפרעון התחייבויות שוטפות.</t>
  </si>
  <si>
    <t>בחברה גם קיים מלאי - שניתן למכור בדרך כלל בפרק זמן קצר, ולהשתמש בתמורה כדי לפרוע את ההתחייבויות השוטפות כאמור.</t>
  </si>
  <si>
    <t>בשפה פשוטה:</t>
  </si>
  <si>
    <t>בעוד שבאופן כללי, ניתן לפרוע התחייבויות שוטפות (לזמן קצר) במגוון דרכים, הדרך הטבעית ביותר לעשות זאת בשוטף - היא על ידי מימוש (שימוש) בנכסים</t>
  </si>
  <si>
    <t>השוטפים.</t>
  </si>
  <si>
    <t>ועוד יותר פשוט:</t>
  </si>
  <si>
    <t xml:space="preserve">אם בחברה קיימים נכסים לזמן קצר (נכסים שוטפים) הרי שבמצב ״טבעי״ אנון נצפה שהם יהיו אלו שבאמצעותם תפרענה ההתחייבויות השוטפות (קצרות המועד). </t>
  </si>
  <si>
    <t>נביט לרגע על מאזן בסיסי לדוגמא (הדוח על המצב הכספי):</t>
  </si>
  <si>
    <t>נכסים שוטפים</t>
  </si>
  <si>
    <t>השקעות למסחר לזמן קצר</t>
  </si>
  <si>
    <t>נכסים לא שוטפים</t>
  </si>
  <si>
    <t>התחייבויות שוטפות</t>
  </si>
  <si>
    <t>אשראי לזמן קצר</t>
  </si>
  <si>
    <t>זכאים</t>
  </si>
  <si>
    <t>התחייבויות לא שוטפות</t>
  </si>
  <si>
    <t>פרמיה</t>
  </si>
  <si>
    <t>עודפים</t>
  </si>
  <si>
    <t>רכוש קבוע</t>
  </si>
  <si>
    <t>חברת ד״ר צבאן בע״מ - הדוח על המצב הכספי ליום 31.12.2025 - אלפי ש״ח</t>
  </si>
  <si>
    <t>בנתוני השאלה, נביט על:</t>
  </si>
  <si>
    <t>יש יותר נכסים שוטפים מהתחייבויות שוטפות במקרה הזה. כלומר, עקרונית לפי המצב הקיים כרגע, החברה יכולה להשתמש בנכסים השוטפים כדי לפרוע באמצעותם</t>
  </si>
  <si>
    <t>את ההתחייבויות השוטפות.</t>
  </si>
  <si>
    <t xml:space="preserve">הדרך שבה מקובל להתייחס לכך היא באמצעות יחס פיננסי שנקרא ״יחס שוטף״. </t>
  </si>
  <si>
    <t xml:space="preserve">היחס השוטף בסך הכל בוחן את הפרופורציה שבין הנכסים השוטפים לבין ההתחייבויות השוטפות. </t>
  </si>
  <si>
    <t>כלומר, במקרה זה, היחס השוטף יהיה:</t>
  </si>
  <si>
    <t xml:space="preserve">55 / 40 = </t>
  </si>
  <si>
    <t xml:space="preserve">ואם כך, היחס השוטף הוא גבוה מ-1. הדבר מהווה אינדיקציה (סממן, איתות) לכך שלא עולים מהנתונים איתותים לגבי מצוקת נזילות פוטנציאלית. </t>
  </si>
  <si>
    <t>שאלה ממוקדת יותר</t>
  </si>
  <si>
    <t>היחס השוטף מייצג את:</t>
  </si>
  <si>
    <t>א. יכולת החברה לפרוע את התחייבויותיה השוטפות באמצעות נכסיה הבלתי שוטפים, כגון רכוש קבוע</t>
  </si>
  <si>
    <t>ב. יכולת החברה לפרוע את סך התחייבויותיה על בסיס סך כל נכסיה</t>
  </si>
  <si>
    <t>ג. יכולת החברה להניב רווחים מפעילותה שוטפת</t>
  </si>
  <si>
    <t>ד. יכולת החברה לפרוע את התחייבויותי השוטפות באמצעות נכסיה השוטפים</t>
  </si>
  <si>
    <t>ה. יכולת החברה לפעול באופן שיגדיל את ערך מניית החברה</t>
  </si>
  <si>
    <t>פתרון:</t>
  </si>
  <si>
    <t xml:space="preserve">כזכור, היחס השוטף בוחן את הפרופורציה בין הנכסים השוטפים לבין ההתחייבויות השוטפות. </t>
  </si>
  <si>
    <t>הוא מספק לנו אינדקציה (איתות, סממן) לגבי התשובה לשאלה - האם על בסיס הנכסים השוטפים כרגע, עולה איתות שעשוי להעיד על מצוקת נזילות פוטנציאלית,</t>
  </si>
  <si>
    <t xml:space="preserve">כלומר על קושי אפשרי לפרוע את ההתחייבויות השוטפות על בסיס הנכסים השוטפים. </t>
  </si>
  <si>
    <t xml:space="preserve">במלים אחרות, היחס השוטף לא דן בכל ההתחייבויות או בכל הנכסים; ובנוסף, הוא לא דן בפני עצמו ברווחיות או בביצועים. </t>
  </si>
  <si>
    <t>הטענה שגויה. יחס שוטף מתמקד בנכסים השוטפים ביחס להתחייבויות השוטפות - מתוך רצון לבחון את היכולת לפרוע את ההתחייבויות השוטפות באופן טבעי</t>
  </si>
  <si>
    <t xml:space="preserve">על בסיס הנכסים השוטפים, קצרי הטווח, מבלי להדרש למימוש נכסים קבועים. </t>
  </si>
  <si>
    <t xml:space="preserve">הטענה שגויה, מאותה הסיבה בדיוק - היחס השוטף מתמקד בכושר פירעון ההתחייבויות השוטפות על בסיס הנכסים השוטפים. </t>
  </si>
  <si>
    <t>ג. יכולת החברה להניב רווחים מפעילותה השוטפת</t>
  </si>
  <si>
    <t xml:space="preserve">הדבר לא מהווה אינדיקציה לגבי רווחיות. </t>
  </si>
  <si>
    <t xml:space="preserve">הטענה שגויה. יחסי נזילות ובראשם יחס שוטף בוחנים את היכולת לפרוע את ההתחייבויות השוטפות הקיימות כעת על בסיס הנכסים השוטפים הקיימים כעת. בהתאם, </t>
  </si>
  <si>
    <t>ד. יכולת החברה לפרוע את התחייבויותיה השוטפות באמצעות נכסיה השוטפים</t>
  </si>
  <si>
    <t xml:space="preserve">מדויק! זו ההגדרה. הטענה נכונה. </t>
  </si>
  <si>
    <t xml:space="preserve">הטענה שגויה, יחס שוטף כאמור עוסק בכושר פירעון לטווח הקצר. </t>
  </si>
  <si>
    <t>דגש חשוב!</t>
  </si>
  <si>
    <t xml:space="preserve">היחס השוטף שבעיקרון, במידה ושווה או גדול מ-1 מספק אינדיקציה חיובית ליכולת לפרוע את ההתחייבויות השוטפות, כשמו כן הוא - אינדיקציה בלבד. </t>
  </si>
  <si>
    <t>מה זה אומר?</t>
  </si>
  <si>
    <t>עצם העובדה שיש בחברה נכסים שוטפים כרגע שיכולים לאפשר פרעון ההתחייבויות השוטפות - לא מספרת מה צפוי לקרות בשנה הבאה, מה היכולת המדויקת</t>
  </si>
  <si>
    <t>לממש את הנכסים, ומה יכול לקרות להתחייבויות השוטפות של החברה בשנה העוקבת.</t>
  </si>
  <si>
    <t>המילה ״אינדיקציה״ אם כך, משמעה - סממן. סוג של איתות, סוג של רמז מכווין, היא לא מבטיחה שום דבר - אבל היא עוזרת לי להבין היכן להתמקד.</t>
  </si>
  <si>
    <t>ספציפית, אם היחס השוטף בחברה נמוך משמעותית מ-1, למשל 0.4, אשאל את עצמי - אוקיי, אז אין לי כרגע מספיק כדי לפרוע את ההתחייבויות השוטפות</t>
  </si>
  <si>
    <t xml:space="preserve">על בסיס הנכסים השוטפים - יש כאן איתות שעלול להעיד על סיכון נזילות - ואז אבדוק קצת יותר לעומק מה הדרך לטפל. </t>
  </si>
  <si>
    <t xml:space="preserve">בנוסף, למרות שבאופן כללי וטבעי נצפה ליחס שוטף של 1 לפחות, כמובן שלא מדובר בתופעה דיכוטומית. נניח למשל שבחברה יש נכסים שוטפים בסך 100 מיליון, </t>
  </si>
  <si>
    <t xml:space="preserve">והתחייבויות שוטפות בסך 101 מיליון. </t>
  </si>
  <si>
    <t>לכאורה, אם אשפוט באופן קר - אגיד - וואו, איזה סיכון נזילות, אבוי לי!</t>
  </si>
  <si>
    <t xml:space="preserve">אבל בפועל - כמובן שיחס כזה, שממש קרוב ל-1, סביר להניח שלא מעיד על בעיה כלשהי. </t>
  </si>
  <si>
    <t xml:space="preserve">זה כמעט כמו לומר - יחס BMI של 25 ומטה נחשב תקין. </t>
  </si>
  <si>
    <t>האם זה אומר שבמידה וה-BMI שלי הוא 25.02 אז אני שמן מאד ובסכנת חיים?</t>
  </si>
  <si>
    <t xml:space="preserve">כמובן שזו קביעה נחרצת מדי. </t>
  </si>
  <si>
    <t xml:space="preserve">אז בעצם: אם היחס השוטף 1 לפחות - אין אינדיקציה לקשיי נזילות. </t>
  </si>
  <si>
    <t xml:space="preserve">אם היחס השוטף נמוך מ-1 נשאלת השאלה: עד כמה נמוך מ-1 (כי אם רק מעט נמוך מ-1, זה לא משמעותי) ומה הדרך להתמודד במידה והוא נמוך משמעותית מ-1. </t>
  </si>
  <si>
    <t>הרצאה 3.2 - יחסי נזילות  - יחס שוטף</t>
  </si>
  <si>
    <t>הרצאה 3.3 - יחסי נזילות  - יחס מהיר</t>
  </si>
  <si>
    <t>מבוא:</t>
  </si>
  <si>
    <t>היחס השוטף שמספק אינדיקציה לגבי סכנה פוטנציאלית של קשיי נזילות (ועונה על השאלה - האם במועד הדיווח קיימים מספיק נכסים שוטפים על מנת לכסות</t>
  </si>
  <si>
    <t xml:space="preserve">את ההתחייבויות השוטפות) הוצג בסרטון הקודם. </t>
  </si>
  <si>
    <t xml:space="preserve">הנקודה היא שההתייחסות ביחס השוטף היתה לכל הנכסים השוטפים יחד. כמספר אחד, ללא התייחסות כלשהי להבדל הפוטנציאלי ביניהם. </t>
  </si>
  <si>
    <t>למה אני מתכוון?</t>
  </si>
  <si>
    <t>הנכס הנזיל ביותר - אמצעי תשלום מיידי</t>
  </si>
  <si>
    <t>קצת פחות נזיל - דורש גבייה מלקוח</t>
  </si>
  <si>
    <t xml:space="preserve">קצת פחות נזיל - דורש מכירה </t>
  </si>
  <si>
    <t>הכי פחות נזיל - דורש מכירה מורכבת,גבייה</t>
  </si>
  <si>
    <t>לא כל הנכסים נזילים וניתנים להמרה למזומן באותה המהירות ובאותו הסיכון, ובהקשר זה בולט במיוחד סעיף המלאי, שגם דורש מכירה ללקוח כדי להפכו</t>
  </si>
  <si>
    <t xml:space="preserve">למזומן (עניין לא טריביאלי) וגם דורש גבייה מלקוח. </t>
  </si>
  <si>
    <t xml:space="preserve">לכן, כמדד פיננסי נזילותי נוסף (שבוחן כושר פרעון לזמן קצר) מקובל לעתים לחשב יחס שמניח שהפירעון יבוצע מהנכסים השוטפים ללא המלאי. </t>
  </si>
  <si>
    <t xml:space="preserve">לשם כך, נחשב יחס פיננסי שנקרא יחס מהיר, שמנטרל את המלאי מהאמצעים לפירעון. </t>
  </si>
  <si>
    <t>נגדיר כאן את היחס המהיר ואת היחס השוטף:</t>
  </si>
  <si>
    <t>היחס השוטף הוא היחס בין סך הנכסים השוטפים לסך</t>
  </si>
  <si>
    <t>ההתחייבויות השוטפות:</t>
  </si>
  <si>
    <t>היחס המהיר הוא היחס בין סך הנכסים השוטפים</t>
  </si>
  <si>
    <t>בניכוי המלאי לבין ההתחייבויות השוטפות:</t>
  </si>
  <si>
    <t>ניישם את חישוב היחס השוטף ואת חישוב היחס המהיר צד מול צד על בסיס נתוני השאלה:</t>
  </si>
  <si>
    <t>יחס שוטף:</t>
  </si>
  <si>
    <t xml:space="preserve">55/40 = </t>
  </si>
  <si>
    <t>יחס מהיר:</t>
  </si>
  <si>
    <t xml:space="preserve">(55 - 10)/40 = </t>
  </si>
  <si>
    <t xml:space="preserve">אם קיים מלאי בחברה - היחס המהיר יהיה נמוך מהיחס השוטף. </t>
  </si>
  <si>
    <t>נשאלת השאלה - על מה היחס המהיר מעיד, והאם קיימת ציפיה לערך מסוים שלו?</t>
  </si>
  <si>
    <t>ראשית, היחס המהיר בוחן את הפרופורציה בין הנכסים השוטפים ללא המלאי לבין ההתחייבויות השוטפות.</t>
  </si>
  <si>
    <t>במלים אחרות, היחס המהיר משקף ״תרחיש קיצון״ - מה יקרה לכושר הפירעון של החברה בזמן הקצר, במידה והחברה תתקל בקשיים משמעותיים במימוש המלאי.</t>
  </si>
  <si>
    <t>בהתאם, היחס המהיר משקף מצב ״פחות טבעי״ מהיחס השוטף; היחס השוטף אומר - בהנחה סבירה שנצליח להשתמש בכל הנכסים השוטפים, מהו כושר הפירעון.</t>
  </si>
  <si>
    <t xml:space="preserve">לעומתו, היחס המהיר אומר - בהנחה שיתרחש אירוע שלילי שיקשה עליי לממש את המלאי - איזה חלק יחסי מההתחייבויות השוטפות אצליח לפרוע בלעדיו. </t>
  </si>
  <si>
    <t>במקרה שלנו ראינו - שגם היחס השוטף וגם היחס המהיר הם גדולים מ-1. כלומר, גם עם המלאי (יחס שוטף) וגם בלעדיו (יחס מהיר) בחברה קיימים נכון למועד הדיווח</t>
  </si>
  <si>
    <t>מספיק אמצעי פרעון שוטפים כדי לפרוע את ההתחייבויות השוטפות הקיימות באותה נקודת זמן.</t>
  </si>
  <si>
    <t>השאלה היא - האם זה הכרחי, והאם נצפה שבדרך כלל בחברות היחס המהיר יהיה 1 או מעל, או לכל הפחות ״קרוב ל-1״ כמו שנצפה בדרך כלל מהיחס השוטף?</t>
  </si>
  <si>
    <t xml:space="preserve">התשובה: שלילית. </t>
  </si>
  <si>
    <t>מדוע? בשונה מהיחס השוטף שבאמת מציג את תמונת המצב המלאה - של נכסים שוטפים שיכולים לשרת את פרעון ההתחייבויות השוטפות;</t>
  </si>
  <si>
    <t>היחס המהיר מציג תרחיש ״קיצון״ - מציג מצב שבו לא ניתן לממש את המלאי בכלל כדי לפרוע התחייבויות שוטפות.</t>
  </si>
  <si>
    <t xml:space="preserve">ההסתמכות על תרחיש כזה, המידה שבה ניתוח היחס הזה (היחס המהיר) רלוונטית לנו תלויה כמובן ברמת הסיכון של המלאי. </t>
  </si>
  <si>
    <t xml:space="preserve">אם למשל מדובר בחברה שהמלאי שלה מאד מהיר וחם - כמו Nvidia - בחברה כזו, זה כמעט לא סביר להתבסס על היחס המהיר לשם הערכת כושר פירעון, </t>
  </si>
  <si>
    <t xml:space="preserve">כי הסבירות לאי מימוש המלאי כאמצעי פירעון - נמוכה. </t>
  </si>
  <si>
    <t>לעומת זאת, אם מדובר ברשת חנויות אופנה - במצב כזה כמובן שהמלאי כפוף לסיכון משמעותי - התחלפות עונות או אופנה יכולה להשפיע במידה משמעותית</t>
  </si>
  <si>
    <t xml:space="preserve">על היכולת לממש את המלאי. </t>
  </si>
  <si>
    <t>שאלה לדיון ברמת מבחן</t>
  </si>
  <si>
    <t xml:space="preserve">בחברה ידוע שערך היחס המהיר נמוך משמעותית מהיחס השוטף; ובפרט - ערך היחס השוטף הוא 1.2, וערך היחס המהיר הוא 0.8. </t>
  </si>
  <si>
    <t>טענה 1: בחברה קיימת כמות מהותית של מלאי</t>
  </si>
  <si>
    <t>טענה 2: בחברה קיימת כמות נמוכה של מלאי</t>
  </si>
  <si>
    <t>טענה 3: בחברה קיים ערך גבוה של מזומנים, שווי מזומנים והשקעות סחירות לזמן קצר</t>
  </si>
  <si>
    <t>טענה 4: בחברה מתעוררת אינדיקציה לקשיי נזילות משמעותיים, ללא תלות בסיכויי המימוש של המלאי</t>
  </si>
  <si>
    <t>ד. טענה 4 בלבד</t>
  </si>
  <si>
    <t>ה. טענות 1 ו-4</t>
  </si>
  <si>
    <t>ההבדל היחידי בין היחס השוטף והיחס המהיר הוא המלאי. בפרט, ביחס המהיר מנכים את המלאי מהנכסים השוטפים, ורק את ההפרש</t>
  </si>
  <si>
    <t xml:space="preserve">מחלקים בהתחייבויות השוטפות. לכן, אם קיים פער משמעותי בין היחס השוטף ליחס המהיר, המשמעות היא שקיים מלאי בהיקפים </t>
  </si>
  <si>
    <t xml:space="preserve">משמעותיים (מהותיים) בחברה. לכן הטענה נכונה. </t>
  </si>
  <si>
    <t xml:space="preserve">הטענה שגויה. במצב שבו כמות המלאי נמוכה, נצפה שערך היחס השוטף יהיה קרוב מאד לערך היחס המהיר. </t>
  </si>
  <si>
    <t>לא אוכל להסיק מהם סוגי הנכסים השוטפים הקיימים בחברה. אולי דווקא יתרת הלקוחות היא המשמעותית, אולי יתרה אחרת?</t>
  </si>
  <si>
    <t>אני יודע שקיים מלאי בהיקף מהותי, אבל מה ערכם של הנכסים האחרים? את זה קשה יותר לבטא ללא נתונים נוספים. הטענה שגויה.</t>
  </si>
  <si>
    <t xml:space="preserve">השאלה התחילה מנתון בסיסי שאומר שהיחס השוטף 1.2 (גדול מ-1) והיחס המהיר 0.8 (נמוך מ-1). </t>
  </si>
  <si>
    <t>נשאלת השאלה, האם עצם העובדה שהיחס המהיר נמוך מ-1 מעידה על סיכון נזילות?</t>
  </si>
  <si>
    <t>התשובה לשאלה כזו תלויה במענה ל-2 שאלות נוספות:</t>
  </si>
  <si>
    <t xml:space="preserve">א. האם ועד כמה יחס של 0.8 הוא נמוך? זה תלוי באופן כללי בענף, בסיכונים שלו, במדיניות התשלומים. </t>
  </si>
  <si>
    <t xml:space="preserve">ב. (הסוגיה המהותית) - החשיבות של היחס המהיר, המשקל שנייחס לערכו בניתוח הוא פונקציה של סבירות </t>
  </si>
  <si>
    <t xml:space="preserve">מימושו. בשאלה אין נתונים לגבי מהות המלאי - האם זה מלאי ״חם״ שהסיכוי לאי מימושו זניח (מה שהופך </t>
  </si>
  <si>
    <t>את היחס המהיר שמניח שלא ניתן לממש את המלאי לגודל פחות רלוונטי בהערכת סיכונים) או שמדובר במלאי</t>
  </si>
  <si>
    <t>שכפוף לסיכונים, ואשר כתוצאה ממנו נעניק משקל ופרשנות משמעותית לערכו הנמוך מ-1?</t>
  </si>
  <si>
    <t>בשפה פשוטה - כדי לשפוט את משמעות היחס המהיר, במידה ונמוך מ-1, אני צריך להכיר את הענף ואת הנסיבות</t>
  </si>
  <si>
    <t>במסגרתן פועלת החברה, ולהעריך - מהם סיכויי המימוש של המלאי? ככל שהם גבוהים יותר, האינדיקציה השלילית</t>
  </si>
  <si>
    <t>העולה מיחס מהיר נמוך מ-1 משמעותית פחות.</t>
  </si>
  <si>
    <t xml:space="preserve">אין מספיק נתונים כדי להשלים את הדיון בהקשר זה. לכן מבחינתנו הטענה שגויה. </t>
  </si>
  <si>
    <t xml:space="preserve">לפיכך: רק טענה 1 נכונה. התשובה א.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</si>
</sst>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sz val="12"/>
      <color theme="1"/>
      <name val="Aptos Narrow"/>
      <family val="2"/>
      <scheme val="minor"/>
    </font>
    <font>
      <b/>
      <sz val="11"/>
      <color theme="1"/>
      <name val="David"/>
      <family val="2"/>
      <charset val="177"/>
    </font>
    <font>
      <sz val="11"/>
      <color theme="1"/>
      <name val="David"/>
      <family val="2"/>
      <charset val="177"/>
    </font>
    <font>
      <b/>
      <sz val="12"/>
      <color rgb="FFFF0000"/>
      <name val="David"/>
      <family val="2"/>
      <charset val="177"/>
    </font>
    <font>
      <u/>
      <sz val="12"/>
      <color theme="1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4" fillId="0" borderId="3" xfId="0" applyFont="1" applyBorder="1" applyAlignment="1">
      <alignment horizontal="center" vertical="top"/>
    </xf>
    <xf numFmtId="0" fontId="5" fillId="0" borderId="0" xfId="0" applyFont="1" applyAlignment="1">
      <alignment horizontal="right" vertical="top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5" borderId="0" xfId="0" applyFont="1" applyFill="1"/>
    <xf numFmtId="10" fontId="1" fillId="0" borderId="0" xfId="1" applyNumberFormat="1" applyFont="1" applyAlignment="1">
      <alignment horizontal="center"/>
    </xf>
    <xf numFmtId="10" fontId="1" fillId="6" borderId="0" xfId="1" applyNumberFormat="1" applyFont="1" applyFill="1" applyAlignment="1">
      <alignment horizontal="center"/>
    </xf>
    <xf numFmtId="0" fontId="1" fillId="7" borderId="0" xfId="0" applyFont="1" applyFill="1"/>
    <xf numFmtId="37" fontId="2" fillId="7" borderId="0" xfId="0" applyNumberFormat="1" applyFont="1" applyFill="1" applyAlignment="1">
      <alignment horizontal="right" vertical="top"/>
    </xf>
    <xf numFmtId="37" fontId="2" fillId="7" borderId="0" xfId="0" applyNumberFormat="1" applyFont="1" applyFill="1" applyAlignment="1">
      <alignment horizontal="center" vertical="top"/>
    </xf>
    <xf numFmtId="37" fontId="1" fillId="7" borderId="0" xfId="0" applyNumberFormat="1" applyFont="1" applyFill="1"/>
    <xf numFmtId="37" fontId="2" fillId="7" borderId="1" xfId="0" applyNumberFormat="1" applyFont="1" applyFill="1" applyBorder="1" applyAlignment="1">
      <alignment horizontal="right" vertical="top"/>
    </xf>
    <xf numFmtId="37" fontId="2" fillId="7" borderId="1" xfId="0" applyNumberFormat="1" applyFont="1" applyFill="1" applyBorder="1" applyAlignment="1">
      <alignment horizontal="center" vertical="top"/>
    </xf>
    <xf numFmtId="37" fontId="1" fillId="7" borderId="1" xfId="0" applyNumberFormat="1" applyFont="1" applyFill="1" applyBorder="1"/>
    <xf numFmtId="37" fontId="1" fillId="7" borderId="2" xfId="0" applyNumberFormat="1" applyFont="1" applyFill="1" applyBorder="1"/>
    <xf numFmtId="37" fontId="1" fillId="7" borderId="5" xfId="0" applyNumberFormat="1" applyFont="1" applyFill="1" applyBorder="1"/>
    <xf numFmtId="37" fontId="1" fillId="7" borderId="4" xfId="0" applyNumberFormat="1" applyFont="1" applyFill="1" applyBorder="1"/>
    <xf numFmtId="37" fontId="2" fillId="7" borderId="0" xfId="0" applyNumberFormat="1" applyFont="1" applyFill="1"/>
    <xf numFmtId="0" fontId="2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10" fontId="1" fillId="7" borderId="0" xfId="1" applyNumberFormat="1" applyFont="1" applyFill="1" applyAlignment="1">
      <alignment horizontal="center"/>
    </xf>
    <xf numFmtId="0" fontId="6" fillId="0" borderId="0" xfId="0" applyFont="1"/>
    <xf numFmtId="10" fontId="1" fillId="7" borderId="0" xfId="1" applyNumberFormat="1" applyFont="1" applyFill="1" applyBorder="1" applyAlignment="1">
      <alignment horizontal="center"/>
    </xf>
    <xf numFmtId="10" fontId="1" fillId="7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14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'הרצאה 2'!$A$12</c:f>
              <c:strCache>
                <c:ptCount val="1"/>
                <c:pt idx="0">
                  <c:v>מכירות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'הרצאה 2'!$B$11:$K$11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'הרצאה 2'!$B$12:$K$12</c:f>
              <c:numCache>
                <c:formatCode>#,##0</c:formatCode>
                <c:ptCount val="10"/>
                <c:pt idx="0">
                  <c:v>8489180</c:v>
                </c:pt>
                <c:pt idx="1">
                  <c:v>8647100</c:v>
                </c:pt>
                <c:pt idx="2">
                  <c:v>9302291</c:v>
                </c:pt>
                <c:pt idx="3">
                  <c:v>8212065</c:v>
                </c:pt>
                <c:pt idx="4">
                  <c:v>11248485</c:v>
                </c:pt>
                <c:pt idx="5">
                  <c:v>7809193</c:v>
                </c:pt>
                <c:pt idx="6">
                  <c:v>11958663</c:v>
                </c:pt>
                <c:pt idx="7">
                  <c:v>10616681</c:v>
                </c:pt>
                <c:pt idx="8">
                  <c:v>11274982</c:v>
                </c:pt>
                <c:pt idx="9">
                  <c:v>11699257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5B41-BF7F-6F40EF48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3505536"/>
        <c:axId val="613507264"/>
      </c:lineChart>
      <c:catAx>
        <c:axId val="613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7264"/>
        <c:crosses val="autoZero"/>
        <c:auto val="1"/>
        <c:lblAlgn val="ctr"/>
        <c:lblOffset val="100"/>
        <c:noMultiLvlLbl val="0"/>
      </c:catAx>
      <c:valAx>
        <c:axId val="613507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05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781539</xdr:colOff>
      <xdr:row>22</xdr:row>
      <xdr:rowOff>8496</xdr:rowOff>
    </xdr:from>
    <xdr:to>
      <xdr:col>2</xdr:col>
      <xdr:colOff>169899</xdr:colOff>
      <xdr:row>24</xdr:row>
      <xdr:rowOff>16991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53B51169-2DF5-57EB-E2E2-EF011F2A5E15}"/>
            </a:ext>
          </a:extLst>
        </xdr:cNvPr>
        <xdr:cNvSpPr/>
      </xdr:nvSpPr>
      <xdr:spPr>
        <a:xfrm>
          <a:off x="13498817258" y="4493847"/>
          <a:ext cx="212374" cy="4162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620059</xdr:colOff>
      <xdr:row>11</xdr:row>
      <xdr:rowOff>14194</xdr:rowOff>
    </xdr:from>
    <xdr:to>
      <xdr:col>15</xdr:col>
      <xdr:colOff>545354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6E044-1A49-6B1E-C918-57BBB85B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79377</xdr:colOff>
      <xdr:row>172</xdr:row>
      <xdr:rowOff>142081</xdr:rowOff>
    </xdr:from>
    <xdr:ext cx="3343435" cy="403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D254B2-6E79-A8C0-58A3-01FF64017F6D}"/>
                </a:ext>
              </a:extLst>
            </xdr:cNvPr>
            <xdr:cNvSpPr txBox="1"/>
          </xdr:nvSpPr>
          <xdr:spPr>
            <a:xfrm>
              <a:off x="13519092688" y="35638581"/>
              <a:ext cx="3343435" cy="403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שוטף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יחס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e-I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השוטפים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הנכסים</m:t>
                        </m:r>
                      </m:num>
                      <m:den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השוטפות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ההתחייבויות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D254B2-6E79-A8C0-58A3-01FF64017F6D}"/>
                </a:ext>
              </a:extLst>
            </xdr:cNvPr>
            <xdr:cNvSpPr txBox="1"/>
          </xdr:nvSpPr>
          <xdr:spPr>
            <a:xfrm>
              <a:off x="13519092688" y="35638581"/>
              <a:ext cx="3343435" cy="403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שוטף יחס=(השוטפים הנכסים)/(השוטפות ההתחייבויות)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547686</xdr:colOff>
      <xdr:row>176</xdr:row>
      <xdr:rowOff>23018</xdr:rowOff>
    </xdr:from>
    <xdr:ext cx="2502062" cy="403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CAAAD3-69D3-4526-37E1-1AD0C716DA05}"/>
                </a:ext>
              </a:extLst>
            </xdr:cNvPr>
            <xdr:cNvSpPr txBox="1"/>
          </xdr:nvSpPr>
          <xdr:spPr>
            <a:xfrm>
              <a:off x="13519465752" y="36345018"/>
              <a:ext cx="2502062" cy="40395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מהיר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יחס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e-I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המלאי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בניכוי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השוטפים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הנכסים</m:t>
                        </m:r>
                      </m:num>
                      <m:den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השוטפות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ההתחייבויות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CAAAD3-69D3-4526-37E1-1AD0C716DA05}"/>
                </a:ext>
              </a:extLst>
            </xdr:cNvPr>
            <xdr:cNvSpPr txBox="1"/>
          </xdr:nvSpPr>
          <xdr:spPr>
            <a:xfrm>
              <a:off x="13519465752" y="36345018"/>
              <a:ext cx="2502062" cy="40395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מהיר יחס=(המלאי בניכוי השוטפים הנכסים)/(השוטפות ההתחייבויות)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BF55-0F88-CD4C-B572-2142CC418B48}">
  <dimension ref="A1:J202"/>
  <sheetViews>
    <sheetView rightToLeft="1" topLeftCell="A120" zoomScale="188" workbookViewId="0">
      <selection activeCell="F105" sqref="F105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" t="s">
        <v>121</v>
      </c>
      <c r="B1" s="3"/>
      <c r="C1" s="3"/>
      <c r="D1" s="3"/>
      <c r="E1" s="3"/>
      <c r="F1" s="3"/>
      <c r="G1" s="3"/>
      <c r="H1" s="3"/>
    </row>
    <row r="3" spans="1:8" x14ac:dyDescent="0.2">
      <c r="A3" s="11" t="s">
        <v>122</v>
      </c>
      <c r="B3" s="12"/>
      <c r="C3" s="12"/>
      <c r="D3" s="12"/>
      <c r="E3" s="12"/>
      <c r="F3" s="12"/>
      <c r="G3" s="12"/>
      <c r="H3" s="12"/>
    </row>
    <row r="4" spans="1:8" x14ac:dyDescent="0.2">
      <c r="A4" s="1" t="s">
        <v>0</v>
      </c>
    </row>
    <row r="5" spans="1:8" x14ac:dyDescent="0.2">
      <c r="A5" s="1" t="s">
        <v>1</v>
      </c>
    </row>
    <row r="6" spans="1:8" x14ac:dyDescent="0.2">
      <c r="A6" s="1" t="s">
        <v>2</v>
      </c>
    </row>
    <row r="7" spans="1:8" x14ac:dyDescent="0.2">
      <c r="A7" s="1" t="s">
        <v>3</v>
      </c>
    </row>
    <row r="8" spans="1:8" x14ac:dyDescent="0.2">
      <c r="A8" s="1" t="s">
        <v>4</v>
      </c>
    </row>
    <row r="9" spans="1:8" x14ac:dyDescent="0.2">
      <c r="A9" s="1" t="s">
        <v>5</v>
      </c>
    </row>
    <row r="10" spans="1:8" x14ac:dyDescent="0.2">
      <c r="A10" s="1" t="s">
        <v>6</v>
      </c>
    </row>
    <row r="11" spans="1:8" x14ac:dyDescent="0.2">
      <c r="A11" s="1" t="s">
        <v>7</v>
      </c>
    </row>
    <row r="12" spans="1:8" x14ac:dyDescent="0.2">
      <c r="A12" s="1" t="s">
        <v>8</v>
      </c>
    </row>
    <row r="14" spans="1:8" x14ac:dyDescent="0.2">
      <c r="A14" s="2" t="s">
        <v>9</v>
      </c>
    </row>
    <row r="15" spans="1:8" x14ac:dyDescent="0.2">
      <c r="A15" s="1" t="s">
        <v>10</v>
      </c>
    </row>
    <row r="16" spans="1:8" x14ac:dyDescent="0.2">
      <c r="A16" s="1" t="s">
        <v>11</v>
      </c>
    </row>
    <row r="17" spans="1:4" x14ac:dyDescent="0.2">
      <c r="A17" s="1" t="s">
        <v>12</v>
      </c>
    </row>
    <row r="19" spans="1:4" x14ac:dyDescent="0.2">
      <c r="A19" s="2" t="s">
        <v>13</v>
      </c>
    </row>
    <row r="20" spans="1:4" x14ac:dyDescent="0.2">
      <c r="A20" s="1" t="s">
        <v>14</v>
      </c>
    </row>
    <row r="21" spans="1:4" x14ac:dyDescent="0.2">
      <c r="A21" s="1" t="s">
        <v>15</v>
      </c>
    </row>
    <row r="22" spans="1:4" x14ac:dyDescent="0.2">
      <c r="A22" s="1" t="s">
        <v>16</v>
      </c>
    </row>
    <row r="23" spans="1:4" x14ac:dyDescent="0.2">
      <c r="A23" s="1" t="s">
        <v>17</v>
      </c>
      <c r="D23" s="1" t="s">
        <v>19</v>
      </c>
    </row>
    <row r="24" spans="1:4" x14ac:dyDescent="0.2">
      <c r="A24" s="1" t="s">
        <v>18</v>
      </c>
      <c r="D24" s="1" t="s">
        <v>20</v>
      </c>
    </row>
    <row r="26" spans="1:4" x14ac:dyDescent="0.2">
      <c r="A26" s="2" t="s">
        <v>21</v>
      </c>
    </row>
    <row r="28" spans="1:4" x14ac:dyDescent="0.2">
      <c r="A28" s="1" t="s">
        <v>22</v>
      </c>
    </row>
    <row r="29" spans="1:4" x14ac:dyDescent="0.2">
      <c r="A29" s="1" t="s">
        <v>23</v>
      </c>
    </row>
    <row r="30" spans="1:4" x14ac:dyDescent="0.2">
      <c r="A30" s="1" t="s">
        <v>24</v>
      </c>
    </row>
    <row r="31" spans="1:4" x14ac:dyDescent="0.2">
      <c r="A31" s="1" t="s">
        <v>25</v>
      </c>
    </row>
    <row r="33" spans="2:8" x14ac:dyDescent="0.2">
      <c r="B33" s="38" t="s">
        <v>26</v>
      </c>
      <c r="C33" s="38"/>
      <c r="D33" s="38"/>
      <c r="E33" s="38"/>
      <c r="F33" s="38"/>
      <c r="G33" s="38"/>
      <c r="H33" s="38"/>
    </row>
    <row r="35" spans="2:8" x14ac:dyDescent="0.2">
      <c r="B35" s="6" t="s">
        <v>27</v>
      </c>
      <c r="C35" s="6"/>
      <c r="D35" s="6" t="s">
        <v>34</v>
      </c>
      <c r="F35" s="6" t="s">
        <v>28</v>
      </c>
      <c r="G35" s="6"/>
      <c r="H35" s="6" t="s">
        <v>34</v>
      </c>
    </row>
    <row r="37" spans="2:8" x14ac:dyDescent="0.2">
      <c r="B37" s="6" t="s">
        <v>29</v>
      </c>
      <c r="C37" s="5"/>
      <c r="F37" s="6" t="s">
        <v>43</v>
      </c>
      <c r="G37" s="6"/>
    </row>
    <row r="38" spans="2:8" x14ac:dyDescent="0.2">
      <c r="B38" s="1" t="s">
        <v>30</v>
      </c>
      <c r="D38" s="4">
        <v>100</v>
      </c>
      <c r="F38" s="1" t="s">
        <v>44</v>
      </c>
      <c r="H38" s="4">
        <v>80</v>
      </c>
    </row>
    <row r="39" spans="2:8" x14ac:dyDescent="0.2">
      <c r="B39" s="1" t="s">
        <v>31</v>
      </c>
      <c r="D39" s="4">
        <v>300</v>
      </c>
      <c r="F39" s="1" t="s">
        <v>45</v>
      </c>
      <c r="H39" s="4">
        <v>200</v>
      </c>
    </row>
    <row r="40" spans="2:8" x14ac:dyDescent="0.2">
      <c r="B40" s="1" t="s">
        <v>32</v>
      </c>
      <c r="D40" s="4">
        <v>140</v>
      </c>
      <c r="F40" s="1" t="s">
        <v>56</v>
      </c>
      <c r="H40" s="7">
        <f>SUM(H36:H39)</f>
        <v>280</v>
      </c>
    </row>
    <row r="41" spans="2:8" x14ac:dyDescent="0.2">
      <c r="B41" s="1" t="s">
        <v>33</v>
      </c>
      <c r="D41" s="4">
        <v>50</v>
      </c>
    </row>
    <row r="42" spans="2:8" x14ac:dyDescent="0.2">
      <c r="B42" s="1" t="s">
        <v>35</v>
      </c>
      <c r="D42" s="7">
        <f>SUM(D38:D41)</f>
        <v>590</v>
      </c>
      <c r="F42" s="6" t="s">
        <v>47</v>
      </c>
      <c r="G42" s="6"/>
    </row>
    <row r="43" spans="2:8" x14ac:dyDescent="0.2">
      <c r="F43" s="1" t="s">
        <v>48</v>
      </c>
      <c r="H43" s="4">
        <v>90</v>
      </c>
    </row>
    <row r="44" spans="2:8" x14ac:dyDescent="0.2">
      <c r="B44" s="6" t="s">
        <v>36</v>
      </c>
      <c r="C44" s="6"/>
      <c r="F44" s="1" t="s">
        <v>49</v>
      </c>
      <c r="H44" s="4">
        <v>100</v>
      </c>
    </row>
    <row r="45" spans="2:8" x14ac:dyDescent="0.2">
      <c r="B45" s="1" t="s">
        <v>37</v>
      </c>
      <c r="D45" s="4">
        <v>320</v>
      </c>
      <c r="F45" s="1" t="s">
        <v>50</v>
      </c>
      <c r="H45" s="4">
        <v>240</v>
      </c>
    </row>
    <row r="46" spans="2:8" x14ac:dyDescent="0.2">
      <c r="B46" s="1" t="s">
        <v>38</v>
      </c>
      <c r="D46" s="4">
        <v>100</v>
      </c>
      <c r="F46" s="1" t="s">
        <v>46</v>
      </c>
      <c r="H46" s="7">
        <f>SUM(H43:H45)</f>
        <v>430</v>
      </c>
    </row>
    <row r="47" spans="2:8" x14ac:dyDescent="0.2">
      <c r="B47" s="1" t="s">
        <v>39</v>
      </c>
      <c r="D47" s="4">
        <v>50</v>
      </c>
    </row>
    <row r="48" spans="2:8" x14ac:dyDescent="0.2">
      <c r="B48" s="1" t="s">
        <v>40</v>
      </c>
      <c r="D48" s="4">
        <v>80</v>
      </c>
      <c r="F48" s="6" t="s">
        <v>51</v>
      </c>
      <c r="G48" s="6"/>
      <c r="H48" s="4"/>
    </row>
    <row r="49" spans="1:10" x14ac:dyDescent="0.2">
      <c r="B49" s="1" t="s">
        <v>41</v>
      </c>
      <c r="D49" s="7">
        <f>SUM(D45:D48)</f>
        <v>550</v>
      </c>
      <c r="F49" s="1" t="s">
        <v>52</v>
      </c>
      <c r="H49" s="4">
        <v>120</v>
      </c>
    </row>
    <row r="50" spans="1:10" x14ac:dyDescent="0.2">
      <c r="F50" s="1" t="s">
        <v>53</v>
      </c>
      <c r="H50" s="4">
        <f>H51-H49</f>
        <v>310</v>
      </c>
      <c r="J50" s="1" t="s">
        <v>58</v>
      </c>
    </row>
    <row r="51" spans="1:10" x14ac:dyDescent="0.2">
      <c r="F51" s="1" t="s">
        <v>54</v>
      </c>
      <c r="H51" s="7">
        <f>H53-H40-H46</f>
        <v>430</v>
      </c>
      <c r="J51" s="1" t="s">
        <v>57</v>
      </c>
    </row>
    <row r="52" spans="1:10" x14ac:dyDescent="0.2">
      <c r="H52" s="4"/>
    </row>
    <row r="53" spans="1:10" x14ac:dyDescent="0.2">
      <c r="B53" s="2" t="s">
        <v>42</v>
      </c>
      <c r="D53" s="7">
        <f>D42+D49</f>
        <v>1140</v>
      </c>
      <c r="F53" s="2" t="s">
        <v>55</v>
      </c>
      <c r="H53" s="7">
        <f>D53</f>
        <v>1140</v>
      </c>
    </row>
    <row r="55" spans="1:10" x14ac:dyDescent="0.2">
      <c r="A55" s="11" t="s">
        <v>123</v>
      </c>
      <c r="B55" s="11"/>
      <c r="C55" s="11"/>
      <c r="D55" s="11"/>
      <c r="E55" s="11"/>
      <c r="F55" s="11"/>
      <c r="G55" s="11"/>
      <c r="H55" s="11"/>
    </row>
    <row r="56" spans="1:10" x14ac:dyDescent="0.2">
      <c r="A56" s="2" t="s">
        <v>59</v>
      </c>
      <c r="B56" s="2"/>
      <c r="C56" s="2"/>
      <c r="D56" s="2"/>
      <c r="E56" s="2"/>
      <c r="F56" s="2"/>
      <c r="G56" s="2"/>
      <c r="H56" s="2"/>
    </row>
    <row r="57" spans="1:10" x14ac:dyDescent="0.2">
      <c r="A57" s="1" t="s">
        <v>60</v>
      </c>
    </row>
    <row r="58" spans="1:10" x14ac:dyDescent="0.2">
      <c r="A58" s="1" t="s">
        <v>61</v>
      </c>
    </row>
    <row r="59" spans="1:10" x14ac:dyDescent="0.2">
      <c r="A59" s="1" t="s">
        <v>62</v>
      </c>
    </row>
    <row r="60" spans="1:10" x14ac:dyDescent="0.2">
      <c r="A60" s="1" t="s">
        <v>63</v>
      </c>
    </row>
    <row r="61" spans="1:10" x14ac:dyDescent="0.2">
      <c r="A61" s="1" t="s">
        <v>64</v>
      </c>
    </row>
    <row r="62" spans="1:10" x14ac:dyDescent="0.2">
      <c r="A62" s="1" t="s">
        <v>65</v>
      </c>
    </row>
    <row r="63" spans="1:10" x14ac:dyDescent="0.2">
      <c r="A63" s="1" t="s">
        <v>66</v>
      </c>
    </row>
    <row r="64" spans="1:10" x14ac:dyDescent="0.2">
      <c r="A64" s="1" t="s">
        <v>67</v>
      </c>
    </row>
    <row r="65" spans="1:6" x14ac:dyDescent="0.2">
      <c r="A65" s="1" t="s">
        <v>68</v>
      </c>
    </row>
    <row r="66" spans="1:6" x14ac:dyDescent="0.2">
      <c r="A66" s="1" t="s">
        <v>69</v>
      </c>
    </row>
    <row r="67" spans="1:6" x14ac:dyDescent="0.2">
      <c r="A67" s="1" t="s">
        <v>70</v>
      </c>
    </row>
    <row r="69" spans="1:6" x14ac:dyDescent="0.2">
      <c r="A69" s="1" t="s">
        <v>71</v>
      </c>
    </row>
    <row r="71" spans="1:6" x14ac:dyDescent="0.2">
      <c r="A71" s="2" t="s">
        <v>72</v>
      </c>
    </row>
    <row r="72" spans="1:6" x14ac:dyDescent="0.2">
      <c r="A72" s="2"/>
    </row>
    <row r="73" spans="1:6" x14ac:dyDescent="0.2">
      <c r="D73" s="8" t="s">
        <v>34</v>
      </c>
    </row>
    <row r="74" spans="1:6" x14ac:dyDescent="0.2">
      <c r="B74" s="1" t="s">
        <v>73</v>
      </c>
      <c r="D74" s="9">
        <v>500</v>
      </c>
      <c r="F74" s="1" t="s">
        <v>74</v>
      </c>
    </row>
    <row r="75" spans="1:6" x14ac:dyDescent="0.2">
      <c r="B75" s="1" t="s">
        <v>81</v>
      </c>
      <c r="D75" s="9">
        <v>-200</v>
      </c>
      <c r="F75" s="1" t="s">
        <v>82</v>
      </c>
    </row>
    <row r="76" spans="1:6" x14ac:dyDescent="0.2">
      <c r="B76" s="1" t="s">
        <v>86</v>
      </c>
      <c r="D76" s="10">
        <f>D74+D75</f>
        <v>300</v>
      </c>
      <c r="F76" s="1" t="s">
        <v>87</v>
      </c>
    </row>
    <row r="77" spans="1:6" x14ac:dyDescent="0.2">
      <c r="B77" s="1" t="s">
        <v>92</v>
      </c>
      <c r="D77" s="9">
        <v>-50</v>
      </c>
      <c r="F77" s="1" t="s">
        <v>93</v>
      </c>
    </row>
    <row r="78" spans="1:6" x14ac:dyDescent="0.2">
      <c r="B78" s="1" t="s">
        <v>94</v>
      </c>
      <c r="D78" s="9">
        <v>-80</v>
      </c>
      <c r="F78" s="1" t="s">
        <v>95</v>
      </c>
    </row>
    <row r="79" spans="1:6" x14ac:dyDescent="0.2">
      <c r="B79" s="1" t="s">
        <v>101</v>
      </c>
      <c r="D79" s="9">
        <v>-20</v>
      </c>
      <c r="F79" s="1" t="s">
        <v>103</v>
      </c>
    </row>
    <row r="80" spans="1:6" x14ac:dyDescent="0.2">
      <c r="B80" s="1" t="s">
        <v>102</v>
      </c>
      <c r="D80" s="9">
        <v>30</v>
      </c>
      <c r="F80" s="1" t="s">
        <v>104</v>
      </c>
    </row>
    <row r="81" spans="1:6" x14ac:dyDescent="0.2">
      <c r="B81" s="1" t="s">
        <v>105</v>
      </c>
      <c r="D81" s="10">
        <f>SUM(D76:D80)</f>
        <v>180</v>
      </c>
      <c r="F81" s="1" t="s">
        <v>106</v>
      </c>
    </row>
    <row r="82" spans="1:6" x14ac:dyDescent="0.2">
      <c r="B82" s="1" t="s">
        <v>112</v>
      </c>
      <c r="D82" s="9">
        <v>-30</v>
      </c>
      <c r="F82" s="1" t="s">
        <v>114</v>
      </c>
    </row>
    <row r="83" spans="1:6" x14ac:dyDescent="0.2">
      <c r="B83" s="1" t="s">
        <v>113</v>
      </c>
      <c r="D83" s="9">
        <v>20</v>
      </c>
      <c r="F83" s="1" t="s">
        <v>115</v>
      </c>
    </row>
    <row r="84" spans="1:6" x14ac:dyDescent="0.2">
      <c r="B84" s="1" t="s">
        <v>116</v>
      </c>
      <c r="D84" s="10">
        <f>D81+D82+D83</f>
        <v>170</v>
      </c>
      <c r="F84" s="1" t="s">
        <v>117</v>
      </c>
    </row>
    <row r="85" spans="1:6" x14ac:dyDescent="0.2">
      <c r="B85" s="1" t="s">
        <v>118</v>
      </c>
      <c r="D85" s="9">
        <v>-20</v>
      </c>
    </row>
    <row r="86" spans="1:6" x14ac:dyDescent="0.2">
      <c r="B86" s="1" t="s">
        <v>119</v>
      </c>
      <c r="D86" s="10">
        <f>D84+D85</f>
        <v>150</v>
      </c>
      <c r="F86" s="1" t="s">
        <v>120</v>
      </c>
    </row>
    <row r="88" spans="1:6" x14ac:dyDescent="0.2">
      <c r="A88" s="1" t="s">
        <v>75</v>
      </c>
    </row>
    <row r="89" spans="1:6" x14ac:dyDescent="0.2">
      <c r="A89" s="1" t="s">
        <v>76</v>
      </c>
    </row>
    <row r="90" spans="1:6" x14ac:dyDescent="0.2">
      <c r="A90" s="1" t="s">
        <v>77</v>
      </c>
    </row>
    <row r="91" spans="1:6" x14ac:dyDescent="0.2">
      <c r="A91" s="1" t="s">
        <v>78</v>
      </c>
    </row>
    <row r="92" spans="1:6" x14ac:dyDescent="0.2">
      <c r="A92" s="1" t="s">
        <v>79</v>
      </c>
    </row>
    <row r="93" spans="1:6" x14ac:dyDescent="0.2">
      <c r="A93" s="1" t="s">
        <v>80</v>
      </c>
    </row>
    <row r="95" spans="1:6" x14ac:dyDescent="0.2">
      <c r="A95" s="1" t="s">
        <v>83</v>
      </c>
    </row>
    <row r="96" spans="1:6" x14ac:dyDescent="0.2">
      <c r="A96" s="1" t="s">
        <v>84</v>
      </c>
    </row>
    <row r="97" spans="1:1" x14ac:dyDescent="0.2">
      <c r="A97" s="1" t="s">
        <v>85</v>
      </c>
    </row>
    <row r="99" spans="1:1" x14ac:dyDescent="0.2">
      <c r="A99" s="1" t="s">
        <v>88</v>
      </c>
    </row>
    <row r="100" spans="1:1" x14ac:dyDescent="0.2">
      <c r="A100" s="1" t="s">
        <v>89</v>
      </c>
    </row>
    <row r="101" spans="1:1" x14ac:dyDescent="0.2">
      <c r="A101" s="1" t="s">
        <v>90</v>
      </c>
    </row>
    <row r="102" spans="1:1" x14ac:dyDescent="0.2">
      <c r="A102" s="1" t="s">
        <v>91</v>
      </c>
    </row>
    <row r="104" spans="1:1" x14ac:dyDescent="0.2">
      <c r="A104" s="1" t="s">
        <v>96</v>
      </c>
    </row>
    <row r="105" spans="1:1" x14ac:dyDescent="0.2">
      <c r="A105" s="1" t="s">
        <v>97</v>
      </c>
    </row>
    <row r="106" spans="1:1" x14ac:dyDescent="0.2">
      <c r="A106" s="1" t="s">
        <v>98</v>
      </c>
    </row>
    <row r="108" spans="1:1" x14ac:dyDescent="0.2">
      <c r="A108" s="1" t="s">
        <v>99</v>
      </c>
    </row>
    <row r="109" spans="1:1" x14ac:dyDescent="0.2">
      <c r="A109" s="1" t="s">
        <v>100</v>
      </c>
    </row>
    <row r="111" spans="1:1" x14ac:dyDescent="0.2">
      <c r="A111" s="1" t="s">
        <v>107</v>
      </c>
    </row>
    <row r="112" spans="1:1" x14ac:dyDescent="0.2">
      <c r="A112" s="1" t="s">
        <v>108</v>
      </c>
    </row>
    <row r="113" spans="1:8" x14ac:dyDescent="0.2">
      <c r="A113" s="1" t="s">
        <v>109</v>
      </c>
    </row>
    <row r="114" spans="1:8" x14ac:dyDescent="0.2">
      <c r="A114" s="1" t="s">
        <v>110</v>
      </c>
    </row>
    <row r="115" spans="1:8" x14ac:dyDescent="0.2">
      <c r="A115" s="1" t="s">
        <v>111</v>
      </c>
    </row>
    <row r="117" spans="1:8" x14ac:dyDescent="0.2">
      <c r="A117" s="11" t="s">
        <v>124</v>
      </c>
      <c r="B117" s="11"/>
      <c r="C117" s="11"/>
      <c r="D117" s="11"/>
      <c r="E117" s="11"/>
      <c r="F117" s="11"/>
      <c r="G117" s="11"/>
      <c r="H117" s="11"/>
    </row>
    <row r="119" spans="1:8" x14ac:dyDescent="0.2">
      <c r="A119" s="2" t="s">
        <v>125</v>
      </c>
      <c r="B119" s="2"/>
      <c r="C119" s="2"/>
      <c r="D119" s="2"/>
      <c r="E119" s="2"/>
      <c r="F119" s="2"/>
      <c r="G119" s="2"/>
      <c r="H119" s="2"/>
    </row>
    <row r="120" spans="1:8" x14ac:dyDescent="0.2">
      <c r="A120" s="1" t="s">
        <v>131</v>
      </c>
    </row>
    <row r="121" spans="1:8" x14ac:dyDescent="0.2">
      <c r="A121" s="1" t="s">
        <v>126</v>
      </c>
    </row>
    <row r="122" spans="1:8" x14ac:dyDescent="0.2">
      <c r="A122" s="1" t="s">
        <v>127</v>
      </c>
    </row>
    <row r="123" spans="1:8" x14ac:dyDescent="0.2">
      <c r="A123" s="1" t="s">
        <v>128</v>
      </c>
    </row>
    <row r="124" spans="1:8" x14ac:dyDescent="0.2">
      <c r="A124" s="1" t="s">
        <v>129</v>
      </c>
    </row>
    <row r="125" spans="1:8" x14ac:dyDescent="0.2">
      <c r="A125" s="1" t="s">
        <v>130</v>
      </c>
    </row>
    <row r="127" spans="1:8" x14ac:dyDescent="0.2">
      <c r="A127" s="2" t="s">
        <v>132</v>
      </c>
    </row>
    <row r="128" spans="1:8" x14ac:dyDescent="0.2">
      <c r="A128" s="1" t="s">
        <v>133</v>
      </c>
    </row>
    <row r="129" spans="1:1" x14ac:dyDescent="0.2">
      <c r="A129" s="1" t="s">
        <v>135</v>
      </c>
    </row>
    <row r="130" spans="1:1" x14ac:dyDescent="0.2">
      <c r="A130" s="1" t="s">
        <v>136</v>
      </c>
    </row>
    <row r="131" spans="1:1" x14ac:dyDescent="0.2">
      <c r="A131" s="1" t="s">
        <v>137</v>
      </c>
    </row>
    <row r="132" spans="1:1" x14ac:dyDescent="0.2">
      <c r="A132" s="1" t="s">
        <v>138</v>
      </c>
    </row>
    <row r="133" spans="1:1" x14ac:dyDescent="0.2">
      <c r="A133" s="1" t="s">
        <v>134</v>
      </c>
    </row>
    <row r="135" spans="1:1" x14ac:dyDescent="0.2">
      <c r="A135" s="2" t="s">
        <v>139</v>
      </c>
    </row>
    <row r="136" spans="1:1" x14ac:dyDescent="0.2">
      <c r="A136" s="1" t="s">
        <v>140</v>
      </c>
    </row>
    <row r="137" spans="1:1" x14ac:dyDescent="0.2">
      <c r="A137" s="1" t="s">
        <v>141</v>
      </c>
    </row>
    <row r="138" spans="1:1" x14ac:dyDescent="0.2">
      <c r="A138" s="1" t="s">
        <v>142</v>
      </c>
    </row>
    <row r="139" spans="1:1" x14ac:dyDescent="0.2">
      <c r="A139" s="1" t="s">
        <v>143</v>
      </c>
    </row>
    <row r="140" spans="1:1" x14ac:dyDescent="0.2">
      <c r="A140" s="1" t="s">
        <v>144</v>
      </c>
    </row>
    <row r="141" spans="1:1" x14ac:dyDescent="0.2">
      <c r="A141" s="1" t="s">
        <v>145</v>
      </c>
    </row>
    <row r="143" spans="1:1" x14ac:dyDescent="0.2">
      <c r="A143" s="2" t="s">
        <v>146</v>
      </c>
    </row>
    <row r="144" spans="1:1" x14ac:dyDescent="0.2">
      <c r="A144" s="1" t="s">
        <v>147</v>
      </c>
    </row>
    <row r="145" spans="1:1" x14ac:dyDescent="0.2">
      <c r="A145" s="1" t="s">
        <v>150</v>
      </c>
    </row>
    <row r="146" spans="1:1" x14ac:dyDescent="0.2">
      <c r="A146" s="1" t="s">
        <v>151</v>
      </c>
    </row>
    <row r="147" spans="1:1" x14ac:dyDescent="0.2">
      <c r="A147" s="1" t="s">
        <v>152</v>
      </c>
    </row>
    <row r="148" spans="1:1" x14ac:dyDescent="0.2">
      <c r="A148" s="1" t="s">
        <v>148</v>
      </c>
    </row>
    <row r="149" spans="1:1" x14ac:dyDescent="0.2">
      <c r="A149" s="1" t="s">
        <v>149</v>
      </c>
    </row>
    <row r="151" spans="1:1" x14ac:dyDescent="0.2">
      <c r="A151" s="2" t="s">
        <v>153</v>
      </c>
    </row>
    <row r="152" spans="1:1" x14ac:dyDescent="0.2">
      <c r="A152" s="1" t="s">
        <v>154</v>
      </c>
    </row>
    <row r="153" spans="1:1" x14ac:dyDescent="0.2">
      <c r="A153" s="1" t="s">
        <v>155</v>
      </c>
    </row>
    <row r="154" spans="1:1" x14ac:dyDescent="0.2">
      <c r="A154" s="1" t="s">
        <v>156</v>
      </c>
    </row>
    <row r="155" spans="1:1" x14ac:dyDescent="0.2">
      <c r="A155" s="1" t="s">
        <v>157</v>
      </c>
    </row>
    <row r="156" spans="1:1" x14ac:dyDescent="0.2">
      <c r="A156" s="1" t="s">
        <v>158</v>
      </c>
    </row>
    <row r="157" spans="1:1" x14ac:dyDescent="0.2">
      <c r="A157" s="1" t="s">
        <v>159</v>
      </c>
    </row>
    <row r="159" spans="1:1" x14ac:dyDescent="0.2">
      <c r="A159" s="2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7" spans="1:1" x14ac:dyDescent="0.2">
      <c r="A167" s="2" t="s">
        <v>167</v>
      </c>
    </row>
    <row r="168" spans="1:1" x14ac:dyDescent="0.2">
      <c r="A168" s="1" t="s">
        <v>168</v>
      </c>
    </row>
    <row r="169" spans="1:1" x14ac:dyDescent="0.2">
      <c r="A169" s="1" t="s">
        <v>169</v>
      </c>
    </row>
    <row r="170" spans="1:1" x14ac:dyDescent="0.2">
      <c r="A170" s="1" t="s">
        <v>170</v>
      </c>
    </row>
    <row r="171" spans="1:1" x14ac:dyDescent="0.2">
      <c r="A171" s="1" t="s">
        <v>171</v>
      </c>
    </row>
    <row r="172" spans="1:1" x14ac:dyDescent="0.2">
      <c r="A172" s="1" t="s">
        <v>172</v>
      </c>
    </row>
    <row r="173" spans="1:1" x14ac:dyDescent="0.2">
      <c r="A173" s="1" t="s">
        <v>173</v>
      </c>
    </row>
    <row r="175" spans="1:1" x14ac:dyDescent="0.2">
      <c r="A175" s="2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1" spans="1:1" x14ac:dyDescent="0.2">
      <c r="A181" s="1" t="s">
        <v>179</v>
      </c>
    </row>
    <row r="182" spans="1:1" x14ac:dyDescent="0.2">
      <c r="A182" s="1" t="s">
        <v>180</v>
      </c>
    </row>
    <row r="183" spans="1:1" x14ac:dyDescent="0.2">
      <c r="A183" s="1" t="s">
        <v>181</v>
      </c>
    </row>
    <row r="184" spans="1:1" x14ac:dyDescent="0.2">
      <c r="A184" s="1" t="s">
        <v>182</v>
      </c>
    </row>
    <row r="185" spans="1:1" x14ac:dyDescent="0.2">
      <c r="A185" s="1" t="s">
        <v>183</v>
      </c>
    </row>
    <row r="186" spans="1:1" x14ac:dyDescent="0.2">
      <c r="A186" s="1" t="s">
        <v>184</v>
      </c>
    </row>
    <row r="188" spans="1:1" x14ac:dyDescent="0.2">
      <c r="A188" s="2" t="s">
        <v>185</v>
      </c>
    </row>
    <row r="189" spans="1:1" x14ac:dyDescent="0.2">
      <c r="A189" s="1" t="s">
        <v>187</v>
      </c>
    </row>
    <row r="190" spans="1:1" x14ac:dyDescent="0.2">
      <c r="A190" s="1" t="s">
        <v>188</v>
      </c>
    </row>
    <row r="191" spans="1:1" x14ac:dyDescent="0.2">
      <c r="A191" s="1" t="s">
        <v>191</v>
      </c>
    </row>
    <row r="192" spans="1:1" x14ac:dyDescent="0.2">
      <c r="A192" s="1" t="s">
        <v>189</v>
      </c>
    </row>
    <row r="193" spans="1:1" x14ac:dyDescent="0.2">
      <c r="A193" s="1" t="s">
        <v>190</v>
      </c>
    </row>
    <row r="194" spans="1:1" x14ac:dyDescent="0.2">
      <c r="A194" s="1" t="s">
        <v>130</v>
      </c>
    </row>
    <row r="196" spans="1:1" x14ac:dyDescent="0.2">
      <c r="A196" s="2" t="s">
        <v>186</v>
      </c>
    </row>
    <row r="197" spans="1:1" x14ac:dyDescent="0.2">
      <c r="A197" s="1" t="s">
        <v>192</v>
      </c>
    </row>
    <row r="198" spans="1:1" x14ac:dyDescent="0.2">
      <c r="A198" s="1" t="s">
        <v>196</v>
      </c>
    </row>
    <row r="199" spans="1:1" x14ac:dyDescent="0.2">
      <c r="A199" s="1" t="s">
        <v>195</v>
      </c>
    </row>
    <row r="200" spans="1:1" x14ac:dyDescent="0.2">
      <c r="A200" s="1" t="s">
        <v>193</v>
      </c>
    </row>
    <row r="201" spans="1:1" x14ac:dyDescent="0.2">
      <c r="A201" s="1" t="s">
        <v>194</v>
      </c>
    </row>
    <row r="202" spans="1:1" x14ac:dyDescent="0.2">
      <c r="A202" s="1" t="s">
        <v>130</v>
      </c>
    </row>
  </sheetData>
  <mergeCells count="1">
    <mergeCell ref="B33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F173-1493-A84A-B030-A0D7C9A9FF14}">
  <dimension ref="A1:L239"/>
  <sheetViews>
    <sheetView rightToLeft="1" zoomScale="190" zoomScaleNormal="190" workbookViewId="0">
      <selection sqref="A1:XFD1"/>
    </sheetView>
  </sheetViews>
  <sheetFormatPr baseColWidth="10" defaultRowHeight="16" x14ac:dyDescent="0.2"/>
  <cols>
    <col min="1" max="1" width="16.83203125" style="1" bestFit="1" customWidth="1"/>
    <col min="2" max="16384" width="10.83203125" style="1"/>
  </cols>
  <sheetData>
    <row r="1" spans="1:11" x14ac:dyDescent="0.2">
      <c r="A1" s="39" t="s">
        <v>213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x14ac:dyDescent="0.2">
      <c r="A3" s="2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1" t="s">
        <v>217</v>
      </c>
    </row>
    <row r="5" spans="1:11" x14ac:dyDescent="0.2">
      <c r="A5" s="1" t="s">
        <v>214</v>
      </c>
    </row>
    <row r="6" spans="1:11" x14ac:dyDescent="0.2">
      <c r="A6" s="1" t="s">
        <v>215</v>
      </c>
    </row>
    <row r="7" spans="1:11" x14ac:dyDescent="0.2">
      <c r="A7" s="1" t="s">
        <v>216</v>
      </c>
    </row>
    <row r="9" spans="1:11" x14ac:dyDescent="0.2">
      <c r="A9" s="1" t="s">
        <v>218</v>
      </c>
    </row>
    <row r="11" spans="1:11" x14ac:dyDescent="0.2">
      <c r="B11" s="13" t="s">
        <v>197</v>
      </c>
      <c r="C11" s="13" t="s">
        <v>198</v>
      </c>
      <c r="D11" s="13" t="s">
        <v>199</v>
      </c>
      <c r="E11" s="13" t="s">
        <v>200</v>
      </c>
      <c r="F11" s="13" t="s">
        <v>201</v>
      </c>
      <c r="G11" s="13" t="s">
        <v>202</v>
      </c>
      <c r="H11" s="13" t="s">
        <v>203</v>
      </c>
      <c r="I11" s="13" t="s">
        <v>204</v>
      </c>
      <c r="J11" s="13" t="s">
        <v>205</v>
      </c>
      <c r="K11" s="13" t="s">
        <v>206</v>
      </c>
    </row>
    <row r="12" spans="1:11" x14ac:dyDescent="0.2">
      <c r="A12" s="14" t="s">
        <v>207</v>
      </c>
      <c r="B12" s="15">
        <v>8489180</v>
      </c>
      <c r="C12" s="15">
        <v>8647100</v>
      </c>
      <c r="D12" s="15">
        <v>9302291</v>
      </c>
      <c r="E12" s="15">
        <v>8212065</v>
      </c>
      <c r="F12" s="15">
        <v>11248485</v>
      </c>
      <c r="G12" s="15">
        <v>7809193</v>
      </c>
      <c r="H12" s="15">
        <v>11958663</v>
      </c>
      <c r="I12" s="15">
        <v>10616681</v>
      </c>
      <c r="J12" s="15">
        <v>11274982</v>
      </c>
      <c r="K12" s="15">
        <v>11699257</v>
      </c>
    </row>
    <row r="13" spans="1:11" x14ac:dyDescent="0.2">
      <c r="A13" s="14" t="s">
        <v>208</v>
      </c>
      <c r="B13" s="15">
        <v>5246556</v>
      </c>
      <c r="C13" s="15">
        <v>5314914</v>
      </c>
      <c r="D13" s="15">
        <v>5474338</v>
      </c>
      <c r="E13" s="15">
        <v>5187626</v>
      </c>
      <c r="F13" s="15">
        <v>6657643</v>
      </c>
      <c r="G13" s="15">
        <v>5004832</v>
      </c>
      <c r="H13" s="15">
        <v>7126085</v>
      </c>
      <c r="I13" s="15">
        <v>6543833</v>
      </c>
      <c r="J13" s="15">
        <v>6622859</v>
      </c>
      <c r="K13" s="15">
        <v>7216979</v>
      </c>
    </row>
    <row r="14" spans="1:11" x14ac:dyDescent="0.2">
      <c r="A14" s="14" t="s">
        <v>86</v>
      </c>
      <c r="B14" s="16">
        <v>3242624</v>
      </c>
      <c r="C14" s="16">
        <v>3332185</v>
      </c>
      <c r="D14" s="16">
        <v>3827953</v>
      </c>
      <c r="E14" s="16">
        <v>3024439</v>
      </c>
      <c r="F14" s="16">
        <v>4590842</v>
      </c>
      <c r="G14" s="16">
        <v>2804361</v>
      </c>
      <c r="H14" s="16">
        <v>4832578</v>
      </c>
      <c r="I14" s="16">
        <v>4072847</v>
      </c>
      <c r="J14" s="16">
        <v>4652123</v>
      </c>
      <c r="K14" s="16">
        <v>4482278</v>
      </c>
    </row>
    <row r="15" spans="1:11" x14ac:dyDescent="0.2">
      <c r="A15" s="14" t="s">
        <v>92</v>
      </c>
      <c r="B15" s="15">
        <v>1035339</v>
      </c>
      <c r="C15" s="15">
        <v>1020647</v>
      </c>
      <c r="D15" s="15">
        <v>980971</v>
      </c>
      <c r="E15" s="15">
        <v>938046</v>
      </c>
      <c r="F15" s="15">
        <v>1198740</v>
      </c>
      <c r="G15" s="15">
        <v>905566</v>
      </c>
      <c r="H15" s="15">
        <v>1247880</v>
      </c>
      <c r="I15" s="15">
        <v>1144090</v>
      </c>
      <c r="J15" s="15">
        <v>1455460</v>
      </c>
      <c r="K15" s="15">
        <v>1200985</v>
      </c>
    </row>
    <row r="16" spans="1:11" x14ac:dyDescent="0.2">
      <c r="A16" s="14" t="s">
        <v>94</v>
      </c>
      <c r="B16" s="15">
        <v>780777</v>
      </c>
      <c r="C16" s="15">
        <v>814223</v>
      </c>
      <c r="D16" s="15">
        <v>778305</v>
      </c>
      <c r="E16" s="15">
        <v>870840</v>
      </c>
      <c r="F16" s="15">
        <v>804052</v>
      </c>
      <c r="G16" s="15">
        <v>703690</v>
      </c>
      <c r="H16" s="15">
        <v>916248</v>
      </c>
      <c r="I16" s="15">
        <v>990010</v>
      </c>
      <c r="J16" s="15">
        <v>1076791</v>
      </c>
      <c r="K16" s="15">
        <v>981798</v>
      </c>
    </row>
    <row r="17" spans="1:11" x14ac:dyDescent="0.2">
      <c r="A17" s="14" t="s">
        <v>209</v>
      </c>
      <c r="B17" s="16">
        <v>1426508</v>
      </c>
      <c r="C17" s="16">
        <v>1497315</v>
      </c>
      <c r="D17" s="16">
        <v>2068677</v>
      </c>
      <c r="E17" s="16">
        <v>1215554</v>
      </c>
      <c r="F17" s="16">
        <v>2588050</v>
      </c>
      <c r="G17" s="16">
        <v>1195106</v>
      </c>
      <c r="H17" s="16">
        <v>2668450</v>
      </c>
      <c r="I17" s="16">
        <v>1938748</v>
      </c>
      <c r="J17" s="16">
        <v>2119873</v>
      </c>
      <c r="K17" s="16">
        <v>2299496</v>
      </c>
    </row>
    <row r="18" spans="1:11" x14ac:dyDescent="0.2">
      <c r="A18" s="14" t="s">
        <v>112</v>
      </c>
      <c r="B18" s="15">
        <v>107168</v>
      </c>
      <c r="C18" s="15">
        <v>104477</v>
      </c>
      <c r="D18" s="15">
        <v>122948</v>
      </c>
      <c r="E18" s="15">
        <v>125018</v>
      </c>
      <c r="F18" s="15">
        <v>124581</v>
      </c>
      <c r="G18" s="15">
        <v>136242</v>
      </c>
      <c r="H18" s="15">
        <v>121867</v>
      </c>
      <c r="I18" s="15">
        <v>140638</v>
      </c>
      <c r="J18" s="15">
        <v>177671</v>
      </c>
      <c r="K18" s="15">
        <v>142508</v>
      </c>
    </row>
    <row r="19" spans="1:11" x14ac:dyDescent="0.2">
      <c r="A19" s="14" t="s">
        <v>113</v>
      </c>
      <c r="B19" s="15">
        <v>63397</v>
      </c>
      <c r="C19" s="15">
        <v>85690</v>
      </c>
      <c r="D19" s="15">
        <v>79760</v>
      </c>
      <c r="E19" s="15">
        <v>73586</v>
      </c>
      <c r="F19" s="15">
        <v>92595</v>
      </c>
      <c r="G19" s="15">
        <v>63415</v>
      </c>
      <c r="H19" s="15">
        <v>103107</v>
      </c>
      <c r="I19" s="15">
        <v>90881</v>
      </c>
      <c r="J19" s="15">
        <v>109192</v>
      </c>
      <c r="K19" s="15">
        <v>93313</v>
      </c>
    </row>
    <row r="20" spans="1:11" x14ac:dyDescent="0.2">
      <c r="A20" s="14" t="s">
        <v>210</v>
      </c>
      <c r="B20" s="16">
        <v>1382738</v>
      </c>
      <c r="C20" s="16">
        <v>1478528</v>
      </c>
      <c r="D20" s="16">
        <v>2025489</v>
      </c>
      <c r="E20" s="16">
        <v>1164122</v>
      </c>
      <c r="F20" s="16">
        <v>2556063</v>
      </c>
      <c r="G20" s="16">
        <v>1122279</v>
      </c>
      <c r="H20" s="16">
        <v>2649690</v>
      </c>
      <c r="I20" s="16">
        <v>1888991</v>
      </c>
      <c r="J20" s="16">
        <v>2051394</v>
      </c>
      <c r="K20" s="16">
        <v>2250302</v>
      </c>
    </row>
    <row r="21" spans="1:11" x14ac:dyDescent="0.2">
      <c r="A21" s="14" t="s">
        <v>118</v>
      </c>
      <c r="B21" s="15">
        <v>318030</v>
      </c>
      <c r="C21" s="15">
        <v>340061</v>
      </c>
      <c r="D21" s="15">
        <v>465863</v>
      </c>
      <c r="E21" s="15">
        <v>267748</v>
      </c>
      <c r="F21" s="15">
        <v>587894</v>
      </c>
      <c r="G21" s="15">
        <v>258124</v>
      </c>
      <c r="H21" s="15">
        <v>609429</v>
      </c>
      <c r="I21" s="15">
        <v>434468</v>
      </c>
      <c r="J21" s="15">
        <v>471821</v>
      </c>
      <c r="K21" s="15">
        <v>517569</v>
      </c>
    </row>
    <row r="22" spans="1:11" x14ac:dyDescent="0.2">
      <c r="A22" s="14" t="s">
        <v>211</v>
      </c>
      <c r="B22" s="16">
        <v>1064708</v>
      </c>
      <c r="C22" s="16">
        <v>1138467</v>
      </c>
      <c r="D22" s="16">
        <v>1559626</v>
      </c>
      <c r="E22" s="16">
        <v>896374</v>
      </c>
      <c r="F22" s="16">
        <v>1968169</v>
      </c>
      <c r="G22" s="16">
        <v>864155</v>
      </c>
      <c r="H22" s="16">
        <v>2040261</v>
      </c>
      <c r="I22" s="16">
        <v>1454523</v>
      </c>
      <c r="J22" s="16">
        <v>1579573</v>
      </c>
      <c r="K22" s="16">
        <v>1732733</v>
      </c>
    </row>
    <row r="24" spans="1:11" x14ac:dyDescent="0.2">
      <c r="A24" s="1" t="s">
        <v>219</v>
      </c>
    </row>
    <row r="25" spans="1:11" x14ac:dyDescent="0.2">
      <c r="B25" s="13" t="s">
        <v>197</v>
      </c>
      <c r="C25" s="13" t="s">
        <v>198</v>
      </c>
      <c r="D25" s="13" t="s">
        <v>199</v>
      </c>
      <c r="E25" s="13" t="s">
        <v>200</v>
      </c>
      <c r="F25" s="13" t="s">
        <v>201</v>
      </c>
      <c r="G25" s="13" t="s">
        <v>202</v>
      </c>
      <c r="H25" s="13" t="s">
        <v>203</v>
      </c>
      <c r="I25" s="13" t="s">
        <v>204</v>
      </c>
      <c r="J25" s="13" t="s">
        <v>205</v>
      </c>
      <c r="K25" s="13" t="s">
        <v>206</v>
      </c>
    </row>
    <row r="26" spans="1:11" x14ac:dyDescent="0.2">
      <c r="A26" s="14" t="s">
        <v>207</v>
      </c>
      <c r="B26" s="17"/>
      <c r="C26" s="19">
        <f>C12/B12-1</f>
        <v>1.8602503422002981E-2</v>
      </c>
      <c r="D26" s="19">
        <f>D12/C12-1</f>
        <v>7.5770026945449986E-2</v>
      </c>
      <c r="E26" s="19">
        <f t="shared" ref="E26:K26" si="0">E12/D12-1</f>
        <v>-0.11719973068999889</v>
      </c>
      <c r="F26" s="19">
        <f t="shared" si="0"/>
        <v>0.3697510918386544</v>
      </c>
      <c r="G26" s="19">
        <f t="shared" si="0"/>
        <v>-0.3057560195884157</v>
      </c>
      <c r="H26" s="19">
        <f t="shared" si="0"/>
        <v>0.53135708132709736</v>
      </c>
      <c r="I26" s="19">
        <f t="shared" si="0"/>
        <v>-0.11221839765866803</v>
      </c>
      <c r="J26" s="19">
        <f t="shared" si="0"/>
        <v>6.2006289913015156E-2</v>
      </c>
      <c r="K26" s="19">
        <f t="shared" si="0"/>
        <v>3.7629771825799851E-2</v>
      </c>
    </row>
    <row r="27" spans="1:11" x14ac:dyDescent="0.2">
      <c r="A27" s="14" t="s">
        <v>208</v>
      </c>
      <c r="B27" s="17"/>
      <c r="C27" s="18">
        <f>C13/B13-1</f>
        <v>1.3029118530327288E-2</v>
      </c>
      <c r="D27" s="18">
        <f t="shared" ref="D27:K27" si="1">D13/C13-1</f>
        <v>2.9995593531710885E-2</v>
      </c>
      <c r="E27" s="18">
        <f t="shared" si="1"/>
        <v>-5.2373821273001386E-2</v>
      </c>
      <c r="F27" s="18">
        <f t="shared" si="1"/>
        <v>0.28336988826873788</v>
      </c>
      <c r="G27" s="18">
        <f t="shared" si="1"/>
        <v>-0.24825767918165631</v>
      </c>
      <c r="H27" s="18">
        <f t="shared" si="1"/>
        <v>0.42384100005754433</v>
      </c>
      <c r="I27" s="18">
        <f t="shared" si="1"/>
        <v>-8.1707136527279678E-2</v>
      </c>
      <c r="J27" s="18">
        <f t="shared" si="1"/>
        <v>1.2076408429127161E-2</v>
      </c>
      <c r="K27" s="18">
        <f t="shared" si="1"/>
        <v>8.9707481315848714E-2</v>
      </c>
    </row>
    <row r="28" spans="1:11" x14ac:dyDescent="0.2">
      <c r="A28" s="14" t="s">
        <v>86</v>
      </c>
      <c r="B28" s="17"/>
      <c r="C28" s="19">
        <f t="shared" ref="C28:K36" si="2">C14/B14-1</f>
        <v>2.7619915229147862E-2</v>
      </c>
      <c r="D28" s="19">
        <f t="shared" si="2"/>
        <v>0.14878165528024412</v>
      </c>
      <c r="E28" s="19">
        <f t="shared" si="2"/>
        <v>-0.20990696594237179</v>
      </c>
      <c r="F28" s="19">
        <f t="shared" si="2"/>
        <v>0.51791522328603756</v>
      </c>
      <c r="G28" s="19">
        <f t="shared" si="2"/>
        <v>-0.38914016208791324</v>
      </c>
      <c r="H28" s="19">
        <f t="shared" si="2"/>
        <v>0.72323677301174838</v>
      </c>
      <c r="I28" s="19">
        <f t="shared" si="2"/>
        <v>-0.15721029231188821</v>
      </c>
      <c r="J28" s="19">
        <f t="shared" si="2"/>
        <v>0.1422287652838421</v>
      </c>
      <c r="K28" s="19">
        <f t="shared" si="2"/>
        <v>-3.650913787103216E-2</v>
      </c>
    </row>
    <row r="29" spans="1:11" x14ac:dyDescent="0.2">
      <c r="A29" s="14" t="s">
        <v>92</v>
      </c>
      <c r="B29" s="17"/>
      <c r="C29" s="18">
        <f t="shared" si="2"/>
        <v>-1.4190521172292359E-2</v>
      </c>
      <c r="D29" s="18">
        <f t="shared" si="2"/>
        <v>-3.8873381296373744E-2</v>
      </c>
      <c r="E29" s="18">
        <f t="shared" si="2"/>
        <v>-4.3757664599667012E-2</v>
      </c>
      <c r="F29" s="18">
        <f t="shared" si="2"/>
        <v>0.27791174420017772</v>
      </c>
      <c r="G29" s="18">
        <f t="shared" si="2"/>
        <v>-0.24456846355339779</v>
      </c>
      <c r="H29" s="18">
        <f t="shared" si="2"/>
        <v>0.37801110024007079</v>
      </c>
      <c r="I29" s="18">
        <f t="shared" si="2"/>
        <v>-8.3173061512324953E-2</v>
      </c>
      <c r="J29" s="18">
        <f t="shared" si="2"/>
        <v>0.2721551626183254</v>
      </c>
      <c r="K29" s="18">
        <f t="shared" si="2"/>
        <v>-0.17484163082461901</v>
      </c>
    </row>
    <row r="30" spans="1:11" x14ac:dyDescent="0.2">
      <c r="A30" s="14" t="s">
        <v>94</v>
      </c>
      <c r="B30" s="17"/>
      <c r="C30" s="18">
        <f t="shared" si="2"/>
        <v>4.2836815121346961E-2</v>
      </c>
      <c r="D30" s="18">
        <f t="shared" si="2"/>
        <v>-4.4113222053417833E-2</v>
      </c>
      <c r="E30" s="18">
        <f t="shared" si="2"/>
        <v>0.11889297897353868</v>
      </c>
      <c r="F30" s="18">
        <f t="shared" si="2"/>
        <v>-7.6693766937669383E-2</v>
      </c>
      <c r="G30" s="18">
        <f t="shared" si="2"/>
        <v>-0.12482028525518252</v>
      </c>
      <c r="H30" s="18">
        <f t="shared" si="2"/>
        <v>0.30206198752291491</v>
      </c>
      <c r="I30" s="18">
        <f t="shared" si="2"/>
        <v>8.0504404920938466E-2</v>
      </c>
      <c r="J30" s="18">
        <f t="shared" si="2"/>
        <v>8.7656690336461285E-2</v>
      </c>
      <c r="K30" s="18">
        <f t="shared" si="2"/>
        <v>-8.8218605096067826E-2</v>
      </c>
    </row>
    <row r="31" spans="1:11" x14ac:dyDescent="0.2">
      <c r="A31" s="14" t="s">
        <v>209</v>
      </c>
      <c r="B31" s="17"/>
      <c r="C31" s="19">
        <f t="shared" si="2"/>
        <v>4.963659509795959E-2</v>
      </c>
      <c r="D31" s="19">
        <f t="shared" si="2"/>
        <v>0.38159104797587684</v>
      </c>
      <c r="E31" s="19">
        <f t="shared" si="2"/>
        <v>-0.41240029255413002</v>
      </c>
      <c r="F31" s="19">
        <f t="shared" si="2"/>
        <v>1.1291114997770566</v>
      </c>
      <c r="G31" s="19">
        <f t="shared" si="2"/>
        <v>-0.53822144085315204</v>
      </c>
      <c r="H31" s="19">
        <f t="shared" si="2"/>
        <v>1.2328144951159143</v>
      </c>
      <c r="I31" s="19">
        <f t="shared" si="2"/>
        <v>-0.27345537671682063</v>
      </c>
      <c r="J31" s="19">
        <f t="shared" si="2"/>
        <v>9.3423694054100892E-2</v>
      </c>
      <c r="K31" s="19">
        <f t="shared" si="2"/>
        <v>8.4732906169379119E-2</v>
      </c>
    </row>
    <row r="32" spans="1:11" x14ac:dyDescent="0.2">
      <c r="A32" s="14" t="s">
        <v>112</v>
      </c>
      <c r="B32" s="17"/>
      <c r="C32" s="18">
        <f t="shared" si="2"/>
        <v>-2.5110107494774603E-2</v>
      </c>
      <c r="D32" s="18">
        <f t="shared" si="2"/>
        <v>0.17679489265579984</v>
      </c>
      <c r="E32" s="18">
        <f t="shared" si="2"/>
        <v>1.6836386114454926E-2</v>
      </c>
      <c r="F32" s="18">
        <f t="shared" si="2"/>
        <v>-3.4954966484825878E-3</v>
      </c>
      <c r="G32" s="18">
        <f t="shared" si="2"/>
        <v>9.36017530763118E-2</v>
      </c>
      <c r="H32" s="18">
        <f t="shared" si="2"/>
        <v>-0.10551078228446442</v>
      </c>
      <c r="I32" s="18">
        <f t="shared" si="2"/>
        <v>0.15402857213191434</v>
      </c>
      <c r="J32" s="18">
        <f t="shared" si="2"/>
        <v>0.26332143517399276</v>
      </c>
      <c r="K32" s="18">
        <f t="shared" si="2"/>
        <v>-0.19791074514130047</v>
      </c>
    </row>
    <row r="33" spans="1:11" x14ac:dyDescent="0.2">
      <c r="A33" s="14" t="s">
        <v>113</v>
      </c>
      <c r="B33" s="17"/>
      <c r="C33" s="18">
        <f t="shared" si="2"/>
        <v>0.3516412448538575</v>
      </c>
      <c r="D33" s="18">
        <f t="shared" si="2"/>
        <v>-6.9202940833236082E-2</v>
      </c>
      <c r="E33" s="18">
        <f t="shared" si="2"/>
        <v>-7.740722166499503E-2</v>
      </c>
      <c r="F33" s="18">
        <f t="shared" si="2"/>
        <v>0.25832359416193307</v>
      </c>
      <c r="G33" s="18">
        <f t="shared" si="2"/>
        <v>-0.31513580646903183</v>
      </c>
      <c r="H33" s="18">
        <f t="shared" si="2"/>
        <v>0.62590869668059601</v>
      </c>
      <c r="I33" s="18">
        <f t="shared" si="2"/>
        <v>-0.11857584839050694</v>
      </c>
      <c r="J33" s="18">
        <f t="shared" si="2"/>
        <v>0.2014832583268229</v>
      </c>
      <c r="K33" s="18">
        <f t="shared" si="2"/>
        <v>-0.14542274159279067</v>
      </c>
    </row>
    <row r="34" spans="1:11" x14ac:dyDescent="0.2">
      <c r="A34" s="14" t="s">
        <v>210</v>
      </c>
      <c r="B34" s="17"/>
      <c r="C34" s="19">
        <f t="shared" si="2"/>
        <v>6.9275596678474161E-2</v>
      </c>
      <c r="D34" s="19">
        <f t="shared" si="2"/>
        <v>0.36993617976798543</v>
      </c>
      <c r="E34" s="19">
        <f t="shared" si="2"/>
        <v>-0.42526372643840571</v>
      </c>
      <c r="F34" s="19">
        <f t="shared" si="2"/>
        <v>1.1957002788367541</v>
      </c>
      <c r="G34" s="19">
        <f t="shared" si="2"/>
        <v>-0.56093453095639667</v>
      </c>
      <c r="H34" s="19">
        <f t="shared" si="2"/>
        <v>1.3609904488990705</v>
      </c>
      <c r="I34" s="19">
        <f t="shared" si="2"/>
        <v>-0.28708981050613469</v>
      </c>
      <c r="J34" s="19">
        <f t="shared" si="2"/>
        <v>8.597341120206492E-2</v>
      </c>
      <c r="K34" s="19">
        <f t="shared" si="2"/>
        <v>9.696235827929689E-2</v>
      </c>
    </row>
    <row r="35" spans="1:11" x14ac:dyDescent="0.2">
      <c r="A35" s="14" t="s">
        <v>118</v>
      </c>
      <c r="B35" s="17"/>
      <c r="C35" s="18">
        <f t="shared" si="2"/>
        <v>6.9273338993176781E-2</v>
      </c>
      <c r="D35" s="18">
        <f t="shared" si="2"/>
        <v>0.36993951085246479</v>
      </c>
      <c r="E35" s="18">
        <f t="shared" si="2"/>
        <v>-0.42526450909387525</v>
      </c>
      <c r="F35" s="18">
        <f t="shared" si="2"/>
        <v>1.1956989407950758</v>
      </c>
      <c r="G35" s="18">
        <f t="shared" si="2"/>
        <v>-0.56093445417030963</v>
      </c>
      <c r="H35" s="18">
        <f t="shared" si="2"/>
        <v>1.3609931660752195</v>
      </c>
      <c r="I35" s="18">
        <f t="shared" si="2"/>
        <v>-0.28709004658458981</v>
      </c>
      <c r="J35" s="18">
        <f t="shared" si="2"/>
        <v>8.5974110866622988E-2</v>
      </c>
      <c r="K35" s="18">
        <f t="shared" si="2"/>
        <v>9.6960499850578863E-2</v>
      </c>
    </row>
    <row r="36" spans="1:11" x14ac:dyDescent="0.2">
      <c r="A36" s="14" t="s">
        <v>211</v>
      </c>
      <c r="B36" s="17"/>
      <c r="C36" s="19">
        <f t="shared" si="2"/>
        <v>6.9276271052720606E-2</v>
      </c>
      <c r="D36" s="19">
        <f t="shared" si="2"/>
        <v>0.36993518477039733</v>
      </c>
      <c r="E36" s="19">
        <f t="shared" si="2"/>
        <v>-0.42526349265785512</v>
      </c>
      <c r="F36" s="19">
        <f t="shared" si="2"/>
        <v>1.1957006785114248</v>
      </c>
      <c r="G36" s="19">
        <f t="shared" si="2"/>
        <v>-0.56093455389247571</v>
      </c>
      <c r="H36" s="19">
        <f t="shared" si="2"/>
        <v>1.3609896372757202</v>
      </c>
      <c r="I36" s="19">
        <f t="shared" si="2"/>
        <v>-0.28708973998914844</v>
      </c>
      <c r="J36" s="19">
        <f t="shared" si="2"/>
        <v>8.5973202211309108E-2</v>
      </c>
      <c r="K36" s="19">
        <f t="shared" si="2"/>
        <v>9.6962913394949224E-2</v>
      </c>
    </row>
    <row r="40" spans="1:11" x14ac:dyDescent="0.2">
      <c r="A40" s="39" t="s">
        <v>238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A42" s="20" t="s">
        <v>239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A43" s="20" t="s">
        <v>240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">
      <c r="A44" s="20" t="s">
        <v>241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20" t="s">
        <v>242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20"/>
      <c r="B46" s="20"/>
      <c r="C46" s="20"/>
      <c r="D46" s="32" t="s">
        <v>250</v>
      </c>
      <c r="E46" s="20"/>
      <c r="F46" s="20"/>
      <c r="G46" s="20"/>
      <c r="H46" s="20"/>
      <c r="I46" s="20"/>
      <c r="J46" s="32" t="s">
        <v>250</v>
      </c>
      <c r="K46" s="20"/>
    </row>
    <row r="47" spans="1:11" x14ac:dyDescent="0.2">
      <c r="A47" s="24" t="s">
        <v>27</v>
      </c>
      <c r="B47" s="25" t="s">
        <v>230</v>
      </c>
      <c r="C47" s="25" t="s">
        <v>231</v>
      </c>
      <c r="D47" s="33" t="s">
        <v>249</v>
      </c>
      <c r="E47" s="24" t="s">
        <v>28</v>
      </c>
      <c r="F47" s="26"/>
      <c r="G47" s="26"/>
      <c r="H47" s="25" t="s">
        <v>230</v>
      </c>
      <c r="I47" s="25" t="s">
        <v>231</v>
      </c>
      <c r="J47" s="33" t="s">
        <v>249</v>
      </c>
      <c r="K47" s="20"/>
    </row>
    <row r="48" spans="1:11" x14ac:dyDescent="0.2">
      <c r="A48" s="21" t="s">
        <v>243</v>
      </c>
      <c r="B48" s="22"/>
      <c r="C48" s="22"/>
      <c r="D48" s="20"/>
      <c r="E48" s="21" t="s">
        <v>244</v>
      </c>
      <c r="F48" s="23"/>
      <c r="G48" s="23"/>
      <c r="H48" s="22"/>
      <c r="I48" s="22"/>
      <c r="J48" s="20"/>
      <c r="K48" s="20"/>
    </row>
    <row r="49" spans="1:11" x14ac:dyDescent="0.2">
      <c r="A49" s="23" t="s">
        <v>220</v>
      </c>
      <c r="B49" s="23">
        <v>1360000</v>
      </c>
      <c r="C49" s="23">
        <v>1120000</v>
      </c>
      <c r="D49" s="34">
        <f>B49/C49-1</f>
        <v>0.21428571428571419</v>
      </c>
      <c r="E49" s="23" t="s">
        <v>45</v>
      </c>
      <c r="F49" s="23"/>
      <c r="G49" s="23"/>
      <c r="H49" s="23">
        <v>1050000</v>
      </c>
      <c r="I49" s="23">
        <v>980000</v>
      </c>
      <c r="J49" s="34">
        <f>H49/I49-1</f>
        <v>7.1428571428571397E-2</v>
      </c>
      <c r="K49" s="20"/>
    </row>
    <row r="50" spans="1:11" x14ac:dyDescent="0.2">
      <c r="A50" s="23" t="s">
        <v>221</v>
      </c>
      <c r="B50" s="23">
        <v>2620000</v>
      </c>
      <c r="C50" s="23">
        <v>2450000</v>
      </c>
      <c r="D50" s="34">
        <f>B50/C50-1</f>
        <v>6.938775510204076E-2</v>
      </c>
      <c r="E50" s="23" t="s">
        <v>222</v>
      </c>
      <c r="F50" s="23"/>
      <c r="G50" s="23"/>
      <c r="H50" s="23">
        <v>500000</v>
      </c>
      <c r="I50" s="23">
        <v>460000</v>
      </c>
      <c r="J50" s="34">
        <f t="shared" ref="J50:J61" si="3">H50/I50-1</f>
        <v>8.6956521739130377E-2</v>
      </c>
      <c r="K50" s="20"/>
    </row>
    <row r="51" spans="1:11" x14ac:dyDescent="0.2">
      <c r="A51" s="23" t="s">
        <v>33</v>
      </c>
      <c r="B51" s="23">
        <v>1280000</v>
      </c>
      <c r="C51" s="23">
        <v>1150000</v>
      </c>
      <c r="D51" s="34">
        <f>B51/C51-1</f>
        <v>0.11304347826086958</v>
      </c>
      <c r="E51" s="23" t="s">
        <v>223</v>
      </c>
      <c r="F51" s="23"/>
      <c r="G51" s="23"/>
      <c r="H51" s="23">
        <v>345000</v>
      </c>
      <c r="I51" s="23">
        <v>315000</v>
      </c>
      <c r="J51" s="34">
        <f t="shared" si="3"/>
        <v>9.5238095238095344E-2</v>
      </c>
      <c r="K51" s="20"/>
    </row>
    <row r="52" spans="1:11" x14ac:dyDescent="0.2">
      <c r="A52" s="23" t="s">
        <v>233</v>
      </c>
      <c r="B52" s="27">
        <v>5260000</v>
      </c>
      <c r="C52" s="27">
        <v>4720000</v>
      </c>
      <c r="D52" s="34">
        <f>B52/C52-1</f>
        <v>0.11440677966101687</v>
      </c>
      <c r="E52" s="23" t="s">
        <v>234</v>
      </c>
      <c r="F52" s="23"/>
      <c r="G52" s="23"/>
      <c r="H52" s="27">
        <v>1895000</v>
      </c>
      <c r="I52" s="27">
        <v>1755000</v>
      </c>
      <c r="J52" s="34">
        <f t="shared" si="3"/>
        <v>7.9772079772079785E-2</v>
      </c>
      <c r="K52" s="20"/>
    </row>
    <row r="53" spans="1:11" x14ac:dyDescent="0.2">
      <c r="A53" s="31" t="s">
        <v>245</v>
      </c>
      <c r="B53" s="20"/>
      <c r="C53" s="20"/>
      <c r="D53" s="34"/>
      <c r="E53" s="31" t="s">
        <v>246</v>
      </c>
      <c r="F53" s="20"/>
      <c r="G53" s="20"/>
      <c r="H53" s="20"/>
      <c r="I53" s="20"/>
      <c r="J53" s="34"/>
      <c r="K53" s="20"/>
    </row>
    <row r="54" spans="1:11" x14ac:dyDescent="0.2">
      <c r="A54" s="23" t="s">
        <v>224</v>
      </c>
      <c r="B54" s="23">
        <v>5850000</v>
      </c>
      <c r="C54" s="23">
        <v>5700000</v>
      </c>
      <c r="D54" s="34">
        <f t="shared" ref="D54:D58" si="4">B54/C54-1</f>
        <v>2.6315789473684292E-2</v>
      </c>
      <c r="E54" s="23" t="s">
        <v>225</v>
      </c>
      <c r="F54" s="23"/>
      <c r="G54" s="23"/>
      <c r="H54" s="23">
        <v>2300000</v>
      </c>
      <c r="I54" s="23">
        <v>2500000</v>
      </c>
      <c r="J54" s="34">
        <f t="shared" si="3"/>
        <v>-7.999999999999996E-2</v>
      </c>
      <c r="K54" s="20"/>
    </row>
    <row r="55" spans="1:11" x14ac:dyDescent="0.2">
      <c r="A55" s="23" t="s">
        <v>40</v>
      </c>
      <c r="B55" s="23">
        <v>690000</v>
      </c>
      <c r="C55" s="23">
        <v>720000</v>
      </c>
      <c r="D55" s="34">
        <f t="shared" si="4"/>
        <v>-4.166666666666663E-2</v>
      </c>
      <c r="E55" s="23" t="s">
        <v>226</v>
      </c>
      <c r="F55" s="23"/>
      <c r="G55" s="23"/>
      <c r="H55" s="23">
        <v>440000</v>
      </c>
      <c r="I55" s="23">
        <v>420000</v>
      </c>
      <c r="J55" s="34">
        <f t="shared" si="3"/>
        <v>4.7619047619047672E-2</v>
      </c>
      <c r="K55" s="20"/>
    </row>
    <row r="56" spans="1:11" x14ac:dyDescent="0.2">
      <c r="A56" s="23" t="s">
        <v>227</v>
      </c>
      <c r="B56" s="23">
        <v>295000</v>
      </c>
      <c r="C56" s="23">
        <v>310000</v>
      </c>
      <c r="D56" s="34">
        <f t="shared" si="4"/>
        <v>-4.8387096774193505E-2</v>
      </c>
      <c r="E56" s="23" t="s">
        <v>235</v>
      </c>
      <c r="F56" s="23"/>
      <c r="G56" s="23"/>
      <c r="H56" s="27">
        <v>2740000</v>
      </c>
      <c r="I56" s="27">
        <v>2920000</v>
      </c>
      <c r="J56" s="34">
        <f t="shared" si="3"/>
        <v>-6.164383561643838E-2</v>
      </c>
      <c r="K56" s="20"/>
    </row>
    <row r="57" spans="1:11" x14ac:dyDescent="0.2">
      <c r="A57" s="23" t="s">
        <v>232</v>
      </c>
      <c r="B57" s="28">
        <v>6835000</v>
      </c>
      <c r="C57" s="28">
        <v>6730000</v>
      </c>
      <c r="D57" s="34">
        <f t="shared" si="4"/>
        <v>1.5601783060921193E-2</v>
      </c>
      <c r="E57" s="30" t="s">
        <v>247</v>
      </c>
      <c r="F57" s="23"/>
      <c r="G57" s="23"/>
      <c r="H57" s="23"/>
      <c r="I57" s="23"/>
      <c r="J57" s="34"/>
      <c r="K57" s="20"/>
    </row>
    <row r="58" spans="1:11" ht="17" thickBot="1" x14ac:dyDescent="0.25">
      <c r="A58" s="23" t="s">
        <v>228</v>
      </c>
      <c r="B58" s="29">
        <v>12095000</v>
      </c>
      <c r="C58" s="29">
        <v>11450000</v>
      </c>
      <c r="D58" s="34">
        <f t="shared" si="4"/>
        <v>5.6331877729257629E-2</v>
      </c>
      <c r="E58" s="23" t="s">
        <v>229</v>
      </c>
      <c r="F58" s="23"/>
      <c r="G58" s="23"/>
      <c r="H58" s="23">
        <v>1000000</v>
      </c>
      <c r="I58" s="23">
        <v>1000000</v>
      </c>
      <c r="J58" s="34">
        <f t="shared" si="3"/>
        <v>0</v>
      </c>
      <c r="K58" s="20"/>
    </row>
    <row r="59" spans="1:11" ht="17" thickTop="1" x14ac:dyDescent="0.2">
      <c r="A59" s="23"/>
      <c r="B59" s="23"/>
      <c r="C59" s="23"/>
      <c r="D59" s="23"/>
      <c r="E59" s="23" t="s">
        <v>248</v>
      </c>
      <c r="F59" s="23"/>
      <c r="G59" s="23"/>
      <c r="H59" s="23">
        <f>H61-SUM(H52,H56,H58)</f>
        <v>6460000</v>
      </c>
      <c r="I59" s="23">
        <f>I61-SUM(I52,I56,I58)</f>
        <v>5775000</v>
      </c>
      <c r="J59" s="34">
        <f t="shared" si="3"/>
        <v>0.11861471861471862</v>
      </c>
      <c r="K59" s="20"/>
    </row>
    <row r="60" spans="1:11" x14ac:dyDescent="0.2">
      <c r="A60" s="23"/>
      <c r="B60" s="23"/>
      <c r="C60" s="23"/>
      <c r="D60" s="23"/>
      <c r="E60" s="23" t="s">
        <v>236</v>
      </c>
      <c r="F60" s="23"/>
      <c r="G60" s="23"/>
      <c r="H60" s="27">
        <f>SUM(H57:H59)</f>
        <v>7460000</v>
      </c>
      <c r="I60" s="27">
        <f>SUM(I57:I59)</f>
        <v>6775000</v>
      </c>
      <c r="J60" s="34">
        <f t="shared" si="3"/>
        <v>0.10110701107011066</v>
      </c>
      <c r="K60" s="20"/>
    </row>
    <row r="61" spans="1:11" ht="17" thickBot="1" x14ac:dyDescent="0.25">
      <c r="A61" s="20"/>
      <c r="B61" s="20"/>
      <c r="C61" s="20"/>
      <c r="D61" s="20"/>
      <c r="E61" s="23" t="s">
        <v>237</v>
      </c>
      <c r="F61" s="23"/>
      <c r="G61" s="23"/>
      <c r="H61" s="29">
        <f>B58</f>
        <v>12095000</v>
      </c>
      <c r="I61" s="29">
        <f>C58</f>
        <v>11450000</v>
      </c>
      <c r="J61" s="34">
        <f t="shared" si="3"/>
        <v>5.6331877729257629E-2</v>
      </c>
      <c r="K61" s="20"/>
    </row>
    <row r="62" spans="1:11" ht="17" thickTop="1" x14ac:dyDescent="0.2"/>
    <row r="64" spans="1:11" x14ac:dyDescent="0.2">
      <c r="A64" s="1" t="s">
        <v>251</v>
      </c>
    </row>
    <row r="65" spans="1:1" x14ac:dyDescent="0.2">
      <c r="A65" s="1" t="s">
        <v>252</v>
      </c>
    </row>
    <row r="66" spans="1:1" x14ac:dyDescent="0.2">
      <c r="A66" s="1" t="s">
        <v>253</v>
      </c>
    </row>
    <row r="67" spans="1:1" x14ac:dyDescent="0.2">
      <c r="A67" s="1" t="s">
        <v>254</v>
      </c>
    </row>
    <row r="68" spans="1:1" x14ac:dyDescent="0.2">
      <c r="A68" s="1" t="s">
        <v>255</v>
      </c>
    </row>
    <row r="69" spans="1:1" x14ac:dyDescent="0.2">
      <c r="A69" s="1" t="s">
        <v>256</v>
      </c>
    </row>
    <row r="70" spans="1:1" x14ac:dyDescent="0.2">
      <c r="A70" s="1" t="s">
        <v>257</v>
      </c>
    </row>
    <row r="71" spans="1:1" x14ac:dyDescent="0.2">
      <c r="A71" s="1" t="s">
        <v>258</v>
      </c>
    </row>
    <row r="72" spans="1:1" x14ac:dyDescent="0.2">
      <c r="A72" s="1" t="s">
        <v>259</v>
      </c>
    </row>
    <row r="73" spans="1:1" x14ac:dyDescent="0.2">
      <c r="A73" s="1" t="s">
        <v>260</v>
      </c>
    </row>
    <row r="74" spans="1:1" x14ac:dyDescent="0.2">
      <c r="A74" s="1" t="s">
        <v>261</v>
      </c>
    </row>
    <row r="75" spans="1:1" x14ac:dyDescent="0.2">
      <c r="A75" s="1" t="s">
        <v>262</v>
      </c>
    </row>
    <row r="76" spans="1:1" x14ac:dyDescent="0.2">
      <c r="A76" s="1" t="s">
        <v>263</v>
      </c>
    </row>
    <row r="77" spans="1:1" x14ac:dyDescent="0.2">
      <c r="A77" s="1" t="s">
        <v>264</v>
      </c>
    </row>
    <row r="78" spans="1:1" x14ac:dyDescent="0.2">
      <c r="A78" s="1" t="s">
        <v>265</v>
      </c>
    </row>
    <row r="80" spans="1:1" x14ac:dyDescent="0.2">
      <c r="A80" s="1" t="s">
        <v>266</v>
      </c>
    </row>
    <row r="81" spans="1:8" x14ac:dyDescent="0.2">
      <c r="A81" s="1" t="s">
        <v>267</v>
      </c>
    </row>
    <row r="83" spans="1:8" x14ac:dyDescent="0.2">
      <c r="A83" s="1" t="s">
        <v>268</v>
      </c>
    </row>
    <row r="84" spans="1:8" x14ac:dyDescent="0.2">
      <c r="A84" s="1" t="s">
        <v>269</v>
      </c>
    </row>
    <row r="85" spans="1:8" x14ac:dyDescent="0.2">
      <c r="A85" s="1" t="s">
        <v>270</v>
      </c>
    </row>
    <row r="86" spans="1:8" x14ac:dyDescent="0.2">
      <c r="A86" s="1" t="s">
        <v>271</v>
      </c>
    </row>
    <row r="88" spans="1:8" x14ac:dyDescent="0.2">
      <c r="A88" s="11" t="s">
        <v>305</v>
      </c>
      <c r="B88" s="11"/>
      <c r="C88" s="11"/>
      <c r="D88" s="11"/>
      <c r="E88" s="11"/>
      <c r="F88" s="11"/>
      <c r="G88" s="11"/>
      <c r="H88" s="11"/>
    </row>
    <row r="89" spans="1:8" x14ac:dyDescent="0.2">
      <c r="F89" s="35" t="s">
        <v>334</v>
      </c>
    </row>
    <row r="90" spans="1:8" x14ac:dyDescent="0.2">
      <c r="A90" s="2" t="s">
        <v>125</v>
      </c>
      <c r="F90" s="35" t="s">
        <v>335</v>
      </c>
    </row>
    <row r="91" spans="1:8" x14ac:dyDescent="0.2">
      <c r="A91" s="1" t="s">
        <v>274</v>
      </c>
      <c r="F91" s="35" t="s">
        <v>336</v>
      </c>
    </row>
    <row r="92" spans="1:8" x14ac:dyDescent="0.2">
      <c r="A92" s="1" t="s">
        <v>272</v>
      </c>
    </row>
    <row r="93" spans="1:8" x14ac:dyDescent="0.2">
      <c r="A93" s="1" t="s">
        <v>273</v>
      </c>
    </row>
    <row r="94" spans="1:8" x14ac:dyDescent="0.2">
      <c r="A94" s="1" t="s">
        <v>275</v>
      </c>
    </row>
    <row r="95" spans="1:8" x14ac:dyDescent="0.2">
      <c r="A95" s="1" t="s">
        <v>276</v>
      </c>
    </row>
    <row r="96" spans="1:8" x14ac:dyDescent="0.2">
      <c r="A96" s="1" t="s">
        <v>130</v>
      </c>
    </row>
    <row r="98" spans="1:1" x14ac:dyDescent="0.2">
      <c r="A98" s="2" t="s">
        <v>132</v>
      </c>
    </row>
    <row r="99" spans="1:1" x14ac:dyDescent="0.2">
      <c r="A99" s="1" t="s">
        <v>277</v>
      </c>
    </row>
    <row r="100" spans="1:1" x14ac:dyDescent="0.2">
      <c r="A100" s="1" t="s">
        <v>278</v>
      </c>
    </row>
    <row r="101" spans="1:1" x14ac:dyDescent="0.2">
      <c r="A101" s="1" t="s">
        <v>279</v>
      </c>
    </row>
    <row r="102" spans="1:1" x14ac:dyDescent="0.2">
      <c r="A102" s="1" t="s">
        <v>280</v>
      </c>
    </row>
    <row r="103" spans="1:1" x14ac:dyDescent="0.2">
      <c r="A103" s="1" t="s">
        <v>281</v>
      </c>
    </row>
    <row r="104" spans="1:1" x14ac:dyDescent="0.2">
      <c r="A104" s="1" t="s">
        <v>282</v>
      </c>
    </row>
    <row r="105" spans="1:1" x14ac:dyDescent="0.2">
      <c r="A105" s="1" t="s">
        <v>179</v>
      </c>
    </row>
    <row r="106" spans="1:1" x14ac:dyDescent="0.2">
      <c r="A106" s="1" t="s">
        <v>180</v>
      </c>
    </row>
    <row r="107" spans="1:1" x14ac:dyDescent="0.2">
      <c r="A107" s="1" t="s">
        <v>181</v>
      </c>
    </row>
    <row r="108" spans="1:1" x14ac:dyDescent="0.2">
      <c r="A108" s="1" t="s">
        <v>182</v>
      </c>
    </row>
    <row r="109" spans="1:1" x14ac:dyDescent="0.2">
      <c r="A109" s="1" t="s">
        <v>283</v>
      </c>
    </row>
    <row r="110" spans="1:1" x14ac:dyDescent="0.2">
      <c r="A110" s="1" t="s">
        <v>184</v>
      </c>
    </row>
    <row r="112" spans="1:1" x14ac:dyDescent="0.2">
      <c r="A112" s="2" t="s">
        <v>139</v>
      </c>
    </row>
    <row r="113" spans="1:1" x14ac:dyDescent="0.2">
      <c r="A113" s="1" t="s">
        <v>284</v>
      </c>
    </row>
    <row r="114" spans="1:1" x14ac:dyDescent="0.2">
      <c r="A114" s="1" t="s">
        <v>285</v>
      </c>
    </row>
    <row r="115" spans="1:1" x14ac:dyDescent="0.2">
      <c r="A115" s="1" t="s">
        <v>286</v>
      </c>
    </row>
    <row r="116" spans="1:1" x14ac:dyDescent="0.2">
      <c r="A116" s="1" t="s">
        <v>287</v>
      </c>
    </row>
    <row r="117" spans="1:1" x14ac:dyDescent="0.2">
      <c r="A117" s="1" t="s">
        <v>288</v>
      </c>
    </row>
    <row r="118" spans="1:1" x14ac:dyDescent="0.2">
      <c r="A118" s="1" t="s">
        <v>289</v>
      </c>
    </row>
    <row r="119" spans="1:1" x14ac:dyDescent="0.2">
      <c r="A119" s="1" t="s">
        <v>290</v>
      </c>
    </row>
    <row r="121" spans="1:1" x14ac:dyDescent="0.2">
      <c r="A121" s="2" t="s">
        <v>146</v>
      </c>
    </row>
    <row r="122" spans="1:1" x14ac:dyDescent="0.2">
      <c r="A122" s="1" t="s">
        <v>297</v>
      </c>
    </row>
    <row r="123" spans="1:1" x14ac:dyDescent="0.2">
      <c r="A123" s="1" t="s">
        <v>291</v>
      </c>
    </row>
    <row r="124" spans="1:1" x14ac:dyDescent="0.2">
      <c r="A124" s="1" t="s">
        <v>292</v>
      </c>
    </row>
    <row r="125" spans="1:1" x14ac:dyDescent="0.2">
      <c r="A125" s="1" t="s">
        <v>293</v>
      </c>
    </row>
    <row r="126" spans="1:1" x14ac:dyDescent="0.2">
      <c r="A126" s="1" t="s">
        <v>294</v>
      </c>
    </row>
    <row r="127" spans="1:1" x14ac:dyDescent="0.2">
      <c r="A127" s="1" t="s">
        <v>295</v>
      </c>
    </row>
    <row r="128" spans="1:1" x14ac:dyDescent="0.2">
      <c r="A128" s="1" t="s">
        <v>296</v>
      </c>
    </row>
    <row r="129" spans="1:1" x14ac:dyDescent="0.2">
      <c r="A129" s="1" t="s">
        <v>173</v>
      </c>
    </row>
    <row r="131" spans="1:1" x14ac:dyDescent="0.2">
      <c r="A131" s="2" t="s">
        <v>153</v>
      </c>
    </row>
    <row r="132" spans="1:1" x14ac:dyDescent="0.2">
      <c r="A132" s="1" t="s">
        <v>298</v>
      </c>
    </row>
    <row r="133" spans="1:1" x14ac:dyDescent="0.2">
      <c r="A133" s="1" t="s">
        <v>299</v>
      </c>
    </row>
    <row r="134" spans="1:1" x14ac:dyDescent="0.2">
      <c r="A134" s="1" t="s">
        <v>300</v>
      </c>
    </row>
    <row r="135" spans="1:1" x14ac:dyDescent="0.2">
      <c r="A135" s="1" t="s">
        <v>301</v>
      </c>
    </row>
    <row r="136" spans="1:1" x14ac:dyDescent="0.2">
      <c r="A136" s="1" t="s">
        <v>302</v>
      </c>
    </row>
    <row r="137" spans="1:1" x14ac:dyDescent="0.2">
      <c r="A137" s="1" t="s">
        <v>303</v>
      </c>
    </row>
    <row r="138" spans="1:1" x14ac:dyDescent="0.2">
      <c r="A138" s="1" t="s">
        <v>304</v>
      </c>
    </row>
    <row r="140" spans="1:1" x14ac:dyDescent="0.2">
      <c r="A140" s="2" t="s">
        <v>160</v>
      </c>
    </row>
    <row r="141" spans="1:1" x14ac:dyDescent="0.2">
      <c r="A141" s="1" t="s">
        <v>306</v>
      </c>
    </row>
    <row r="142" spans="1:1" x14ac:dyDescent="0.2">
      <c r="A142" s="1" t="s">
        <v>307</v>
      </c>
    </row>
    <row r="143" spans="1:1" x14ac:dyDescent="0.2">
      <c r="A143" s="1" t="s">
        <v>308</v>
      </c>
    </row>
    <row r="144" spans="1:1" x14ac:dyDescent="0.2">
      <c r="A144" s="1" t="s">
        <v>309</v>
      </c>
    </row>
    <row r="145" spans="1:1" x14ac:dyDescent="0.2">
      <c r="A145" s="1" t="s">
        <v>310</v>
      </c>
    </row>
    <row r="146" spans="1:1" x14ac:dyDescent="0.2">
      <c r="A146" s="1" t="s">
        <v>173</v>
      </c>
    </row>
    <row r="148" spans="1:1" x14ac:dyDescent="0.2">
      <c r="A148" s="2" t="s">
        <v>167</v>
      </c>
    </row>
    <row r="149" spans="1:1" x14ac:dyDescent="0.2">
      <c r="A149" s="1" t="s">
        <v>311</v>
      </c>
    </row>
    <row r="150" spans="1:1" x14ac:dyDescent="0.2">
      <c r="A150" s="1" t="s">
        <v>312</v>
      </c>
    </row>
    <row r="151" spans="1:1" x14ac:dyDescent="0.2">
      <c r="A151" s="1" t="s">
        <v>313</v>
      </c>
    </row>
    <row r="152" spans="1:1" x14ac:dyDescent="0.2">
      <c r="A152" s="1" t="s">
        <v>314</v>
      </c>
    </row>
    <row r="153" spans="1:1" x14ac:dyDescent="0.2">
      <c r="A153" s="1" t="s">
        <v>315</v>
      </c>
    </row>
    <row r="154" spans="1:1" x14ac:dyDescent="0.2">
      <c r="A154" s="1" t="s">
        <v>316</v>
      </c>
    </row>
    <row r="156" spans="1:1" x14ac:dyDescent="0.2">
      <c r="A156" s="2" t="s">
        <v>174</v>
      </c>
    </row>
    <row r="157" spans="1:1" x14ac:dyDescent="0.2">
      <c r="A157" s="1" t="s">
        <v>317</v>
      </c>
    </row>
    <row r="158" spans="1:1" x14ac:dyDescent="0.2">
      <c r="A158" s="1" t="s">
        <v>318</v>
      </c>
    </row>
    <row r="159" spans="1:1" x14ac:dyDescent="0.2">
      <c r="A159" s="1" t="s">
        <v>319</v>
      </c>
    </row>
    <row r="160" spans="1:1" x14ac:dyDescent="0.2">
      <c r="A160" s="1" t="s">
        <v>320</v>
      </c>
    </row>
    <row r="161" spans="1:1" x14ac:dyDescent="0.2">
      <c r="A161" s="1" t="s">
        <v>321</v>
      </c>
    </row>
    <row r="162" spans="1:1" x14ac:dyDescent="0.2">
      <c r="A162" s="1" t="s">
        <v>166</v>
      </c>
    </row>
    <row r="164" spans="1:1" x14ac:dyDescent="0.2">
      <c r="A164" s="2" t="s">
        <v>185</v>
      </c>
    </row>
    <row r="165" spans="1:1" x14ac:dyDescent="0.2">
      <c r="A165" s="1" t="s">
        <v>322</v>
      </c>
    </row>
    <row r="166" spans="1:1" x14ac:dyDescent="0.2">
      <c r="A166" s="1" t="s">
        <v>323</v>
      </c>
    </row>
    <row r="167" spans="1:1" x14ac:dyDescent="0.2">
      <c r="A167" s="1" t="s">
        <v>324</v>
      </c>
    </row>
    <row r="168" spans="1:1" x14ac:dyDescent="0.2">
      <c r="A168" s="1" t="s">
        <v>325</v>
      </c>
    </row>
    <row r="169" spans="1:1" x14ac:dyDescent="0.2">
      <c r="A169" s="1" t="s">
        <v>326</v>
      </c>
    </row>
    <row r="170" spans="1:1" x14ac:dyDescent="0.2">
      <c r="A170" s="1" t="s">
        <v>327</v>
      </c>
    </row>
    <row r="171" spans="1:1" x14ac:dyDescent="0.2">
      <c r="A171" s="1" t="s">
        <v>173</v>
      </c>
    </row>
    <row r="173" spans="1:1" x14ac:dyDescent="0.2">
      <c r="A173" s="2" t="s">
        <v>186</v>
      </c>
    </row>
    <row r="174" spans="1:1" x14ac:dyDescent="0.2">
      <c r="A174" s="1" t="s">
        <v>328</v>
      </c>
    </row>
    <row r="175" spans="1:1" x14ac:dyDescent="0.2">
      <c r="A175" s="1" t="s">
        <v>329</v>
      </c>
    </row>
    <row r="176" spans="1:1" x14ac:dyDescent="0.2">
      <c r="A176" s="1" t="s">
        <v>330</v>
      </c>
    </row>
    <row r="177" spans="1:11" x14ac:dyDescent="0.2">
      <c r="A177" s="1" t="s">
        <v>331</v>
      </c>
    </row>
    <row r="178" spans="1:11" x14ac:dyDescent="0.2">
      <c r="A178" s="1" t="s">
        <v>332</v>
      </c>
    </row>
    <row r="179" spans="1:11" x14ac:dyDescent="0.2">
      <c r="A179" s="1" t="s">
        <v>333</v>
      </c>
    </row>
    <row r="180" spans="1:11" x14ac:dyDescent="0.2">
      <c r="A180" s="1" t="s">
        <v>166</v>
      </c>
    </row>
    <row r="182" spans="1:11" x14ac:dyDescent="0.2">
      <c r="A182" s="39" t="s">
        <v>337</v>
      </c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4" spans="1:11" x14ac:dyDescent="0.2">
      <c r="A184" s="1" t="s">
        <v>340</v>
      </c>
    </row>
    <row r="185" spans="1:11" x14ac:dyDescent="0.2">
      <c r="A185" s="1" t="s">
        <v>341</v>
      </c>
    </row>
    <row r="187" spans="1:11" x14ac:dyDescent="0.2">
      <c r="A187" s="1" t="s">
        <v>347</v>
      </c>
    </row>
    <row r="188" spans="1:11" x14ac:dyDescent="0.2">
      <c r="A188" s="1" t="s">
        <v>342</v>
      </c>
    </row>
    <row r="189" spans="1:11" x14ac:dyDescent="0.2">
      <c r="A189" s="1" t="s">
        <v>343</v>
      </c>
    </row>
    <row r="190" spans="1:11" x14ac:dyDescent="0.2">
      <c r="A190" s="1" t="s">
        <v>344</v>
      </c>
    </row>
    <row r="191" spans="1:11" x14ac:dyDescent="0.2">
      <c r="A191" s="1" t="s">
        <v>345</v>
      </c>
    </row>
    <row r="192" spans="1:11" x14ac:dyDescent="0.2">
      <c r="A192" s="1" t="s">
        <v>346</v>
      </c>
    </row>
    <row r="194" spans="1:6" x14ac:dyDescent="0.2">
      <c r="A194" s="2" t="s">
        <v>348</v>
      </c>
      <c r="F194" s="1" t="s">
        <v>349</v>
      </c>
    </row>
    <row r="195" spans="1:6" x14ac:dyDescent="0.2">
      <c r="C195" s="20" t="s">
        <v>338</v>
      </c>
      <c r="F195" s="1" t="s">
        <v>350</v>
      </c>
    </row>
    <row r="196" spans="1:6" x14ac:dyDescent="0.2">
      <c r="B196" s="13" t="s">
        <v>206</v>
      </c>
      <c r="C196" s="25" t="s">
        <v>339</v>
      </c>
      <c r="F196" s="1" t="s">
        <v>351</v>
      </c>
    </row>
    <row r="197" spans="1:6" x14ac:dyDescent="0.2">
      <c r="A197" s="14" t="s">
        <v>207</v>
      </c>
      <c r="B197" s="15">
        <v>11699257</v>
      </c>
      <c r="C197" s="18">
        <f>B197/B197</f>
        <v>1</v>
      </c>
      <c r="F197" s="1" t="s">
        <v>352</v>
      </c>
    </row>
    <row r="198" spans="1:6" x14ac:dyDescent="0.2">
      <c r="A198" s="14" t="s">
        <v>208</v>
      </c>
      <c r="B198" s="15">
        <v>7216979</v>
      </c>
      <c r="C198" s="18">
        <f>B198/B$197</f>
        <v>0.61687498616365122</v>
      </c>
    </row>
    <row r="199" spans="1:6" x14ac:dyDescent="0.2">
      <c r="A199" s="14" t="s">
        <v>86</v>
      </c>
      <c r="B199" s="16">
        <v>4482278</v>
      </c>
      <c r="C199" s="18">
        <f t="shared" ref="C199:C207" si="5">B199/B$197</f>
        <v>0.38312501383634873</v>
      </c>
      <c r="F199" s="1" t="s">
        <v>353</v>
      </c>
    </row>
    <row r="200" spans="1:6" x14ac:dyDescent="0.2">
      <c r="A200" s="14" t="s">
        <v>92</v>
      </c>
      <c r="B200" s="15">
        <v>1200985</v>
      </c>
      <c r="C200" s="18">
        <f t="shared" si="5"/>
        <v>0.10265480961739706</v>
      </c>
      <c r="F200" s="1" t="s">
        <v>354</v>
      </c>
    </row>
    <row r="201" spans="1:6" x14ac:dyDescent="0.2">
      <c r="A201" s="14" t="s">
        <v>94</v>
      </c>
      <c r="B201" s="15">
        <v>981798</v>
      </c>
      <c r="C201" s="18">
        <f t="shared" si="5"/>
        <v>8.3919688233192929E-2</v>
      </c>
      <c r="F201" s="1" t="s">
        <v>355</v>
      </c>
    </row>
    <row r="202" spans="1:6" x14ac:dyDescent="0.2">
      <c r="A202" s="14" t="s">
        <v>209</v>
      </c>
      <c r="B202" s="16">
        <v>2299496</v>
      </c>
      <c r="C202" s="18">
        <f t="shared" si="5"/>
        <v>0.19655060146127229</v>
      </c>
      <c r="F202" s="1" t="s">
        <v>356</v>
      </c>
    </row>
    <row r="203" spans="1:6" x14ac:dyDescent="0.2">
      <c r="A203" s="14" t="s">
        <v>112</v>
      </c>
      <c r="B203" s="15">
        <v>142508</v>
      </c>
      <c r="C203" s="18">
        <f t="shared" si="5"/>
        <v>1.2180944482200879E-2</v>
      </c>
      <c r="F203" s="1" t="s">
        <v>357</v>
      </c>
    </row>
    <row r="204" spans="1:6" x14ac:dyDescent="0.2">
      <c r="A204" s="14" t="s">
        <v>113</v>
      </c>
      <c r="B204" s="15">
        <v>93313</v>
      </c>
      <c r="C204" s="18">
        <f t="shared" si="5"/>
        <v>7.9759765940691785E-3</v>
      </c>
      <c r="F204" s="1" t="s">
        <v>358</v>
      </c>
    </row>
    <row r="205" spans="1:6" x14ac:dyDescent="0.2">
      <c r="A205" s="14" t="s">
        <v>210</v>
      </c>
      <c r="B205" s="16">
        <v>2250302</v>
      </c>
      <c r="C205" s="18">
        <f t="shared" si="5"/>
        <v>0.19234571904865411</v>
      </c>
    </row>
    <row r="206" spans="1:6" x14ac:dyDescent="0.2">
      <c r="A206" s="14" t="s">
        <v>118</v>
      </c>
      <c r="B206" s="15">
        <v>517569</v>
      </c>
      <c r="C206" s="18">
        <f t="shared" si="5"/>
        <v>4.4239476062454222E-2</v>
      </c>
      <c r="F206" s="1" t="s">
        <v>359</v>
      </c>
    </row>
    <row r="207" spans="1:6" x14ac:dyDescent="0.2">
      <c r="A207" s="14" t="s">
        <v>211</v>
      </c>
      <c r="B207" s="16">
        <v>1732733</v>
      </c>
      <c r="C207" s="18">
        <f t="shared" si="5"/>
        <v>0.1481062429861999</v>
      </c>
      <c r="F207" s="1" t="s">
        <v>360</v>
      </c>
    </row>
    <row r="209" spans="1:12" x14ac:dyDescent="0.2">
      <c r="F209" s="1" t="s">
        <v>361</v>
      </c>
    </row>
    <row r="210" spans="1:12" x14ac:dyDescent="0.2">
      <c r="F210" s="1" t="s">
        <v>362</v>
      </c>
    </row>
    <row r="211" spans="1:12" x14ac:dyDescent="0.2">
      <c r="F211" s="1" t="s">
        <v>363</v>
      </c>
    </row>
    <row r="213" spans="1:12" x14ac:dyDescent="0.2">
      <c r="F213" s="1" t="s">
        <v>364</v>
      </c>
    </row>
    <row r="214" spans="1:12" x14ac:dyDescent="0.2">
      <c r="F214" s="1" t="s">
        <v>365</v>
      </c>
    </row>
    <row r="217" spans="1:12" x14ac:dyDescent="0.2">
      <c r="A217" s="20"/>
      <c r="B217" s="20"/>
      <c r="C217" s="32" t="s">
        <v>338</v>
      </c>
      <c r="D217" s="32"/>
      <c r="E217" s="20"/>
      <c r="F217" s="20"/>
      <c r="G217" s="20"/>
      <c r="H217" s="20"/>
      <c r="I217" s="20" t="s">
        <v>338</v>
      </c>
      <c r="J217" s="32"/>
      <c r="K217" s="20"/>
      <c r="L217" s="1" t="s">
        <v>366</v>
      </c>
    </row>
    <row r="218" spans="1:12" x14ac:dyDescent="0.2">
      <c r="A218" s="24" t="s">
        <v>27</v>
      </c>
      <c r="B218" s="25" t="s">
        <v>230</v>
      </c>
      <c r="C218" s="25" t="s">
        <v>339</v>
      </c>
      <c r="D218" s="32"/>
      <c r="E218" s="24" t="s">
        <v>28</v>
      </c>
      <c r="F218" s="26"/>
      <c r="G218" s="26"/>
      <c r="H218" s="25" t="s">
        <v>230</v>
      </c>
      <c r="I218" s="25" t="s">
        <v>339</v>
      </c>
      <c r="J218" s="32"/>
      <c r="K218" s="20"/>
      <c r="L218" s="1" t="s">
        <v>367</v>
      </c>
    </row>
    <row r="219" spans="1:12" x14ac:dyDescent="0.2">
      <c r="A219" s="21" t="s">
        <v>243</v>
      </c>
      <c r="B219" s="22"/>
      <c r="C219" s="22"/>
      <c r="D219" s="20"/>
      <c r="E219" s="21" t="s">
        <v>244</v>
      </c>
      <c r="F219" s="23"/>
      <c r="G219" s="23"/>
      <c r="H219" s="22"/>
      <c r="I219" s="22"/>
      <c r="J219" s="20"/>
      <c r="K219" s="20"/>
      <c r="L219" s="1" t="s">
        <v>368</v>
      </c>
    </row>
    <row r="220" spans="1:12" x14ac:dyDescent="0.2">
      <c r="A220" s="23" t="s">
        <v>220</v>
      </c>
      <c r="B220" s="23">
        <v>1360000</v>
      </c>
      <c r="C220" s="36">
        <f>B220/B$229</f>
        <v>0.11244315832988838</v>
      </c>
      <c r="D220" s="36"/>
      <c r="E220" s="23" t="s">
        <v>45</v>
      </c>
      <c r="F220" s="23"/>
      <c r="G220" s="23"/>
      <c r="H220" s="23">
        <v>1050000</v>
      </c>
      <c r="I220" s="37">
        <f>H220/H$232</f>
        <v>8.6812732534105E-2</v>
      </c>
      <c r="J220" s="36"/>
      <c r="K220" s="20"/>
      <c r="L220" s="1" t="s">
        <v>369</v>
      </c>
    </row>
    <row r="221" spans="1:12" x14ac:dyDescent="0.2">
      <c r="A221" s="23" t="s">
        <v>221</v>
      </c>
      <c r="B221" s="23">
        <v>2620000</v>
      </c>
      <c r="C221" s="36">
        <f>B221/B$229</f>
        <v>0.21661843737081438</v>
      </c>
      <c r="D221" s="36"/>
      <c r="E221" s="23" t="s">
        <v>222</v>
      </c>
      <c r="F221" s="23"/>
      <c r="G221" s="23"/>
      <c r="H221" s="23">
        <v>500000</v>
      </c>
      <c r="I221" s="37">
        <f>H221/H$232</f>
        <v>4.1339396444811903E-2</v>
      </c>
      <c r="J221" s="36"/>
      <c r="K221" s="20"/>
    </row>
    <row r="222" spans="1:12" x14ac:dyDescent="0.2">
      <c r="A222" s="23" t="s">
        <v>33</v>
      </c>
      <c r="B222" s="23">
        <v>1280000</v>
      </c>
      <c r="C222" s="36">
        <f>B222/B$229</f>
        <v>0.10582885489871847</v>
      </c>
      <c r="D222" s="36"/>
      <c r="E222" s="23" t="s">
        <v>223</v>
      </c>
      <c r="F222" s="23"/>
      <c r="G222" s="23"/>
      <c r="H222" s="23">
        <v>345000</v>
      </c>
      <c r="I222" s="37">
        <f>H222/H$232</f>
        <v>2.8524183546920216E-2</v>
      </c>
      <c r="J222" s="36"/>
      <c r="K222" s="20"/>
      <c r="L222" s="1" t="s">
        <v>370</v>
      </c>
    </row>
    <row r="223" spans="1:12" x14ac:dyDescent="0.2">
      <c r="A223" s="23" t="s">
        <v>233</v>
      </c>
      <c r="B223" s="27">
        <v>5260000</v>
      </c>
      <c r="C223" s="36">
        <f>B223/B$229</f>
        <v>0.43489045059942127</v>
      </c>
      <c r="D223" s="36"/>
      <c r="E223" s="23" t="s">
        <v>234</v>
      </c>
      <c r="F223" s="23"/>
      <c r="G223" s="23"/>
      <c r="H223" s="27">
        <v>1895000</v>
      </c>
      <c r="I223" s="37">
        <f>H223/H$232</f>
        <v>0.15667631252583714</v>
      </c>
      <c r="J223" s="36"/>
      <c r="K223" s="20"/>
      <c r="L223" s="1" t="s">
        <v>371</v>
      </c>
    </row>
    <row r="224" spans="1:12" x14ac:dyDescent="0.2">
      <c r="A224" s="31" t="s">
        <v>245</v>
      </c>
      <c r="B224" s="20"/>
      <c r="C224" s="32"/>
      <c r="D224" s="36"/>
      <c r="E224" s="31" t="s">
        <v>246</v>
      </c>
      <c r="F224" s="20"/>
      <c r="G224" s="20"/>
      <c r="H224" s="20"/>
      <c r="I224" s="20"/>
      <c r="J224" s="36"/>
      <c r="K224" s="20"/>
      <c r="L224" s="1" t="s">
        <v>372</v>
      </c>
    </row>
    <row r="225" spans="1:12" x14ac:dyDescent="0.2">
      <c r="A225" s="23" t="s">
        <v>224</v>
      </c>
      <c r="B225" s="23">
        <v>5850000</v>
      </c>
      <c r="C225" s="36">
        <f t="shared" ref="C225:C227" si="6">B225/B$229</f>
        <v>0.48367093840429931</v>
      </c>
      <c r="D225" s="36"/>
      <c r="E225" s="23" t="s">
        <v>225</v>
      </c>
      <c r="F225" s="23"/>
      <c r="G225" s="23"/>
      <c r="H225" s="23">
        <v>2300000</v>
      </c>
      <c r="I225" s="37">
        <f>H225/H$232</f>
        <v>0.19016122364613477</v>
      </c>
      <c r="J225" s="36"/>
      <c r="K225" s="20"/>
      <c r="L225" s="1" t="s">
        <v>373</v>
      </c>
    </row>
    <row r="226" spans="1:12" x14ac:dyDescent="0.2">
      <c r="A226" s="23" t="s">
        <v>40</v>
      </c>
      <c r="B226" s="23">
        <v>690000</v>
      </c>
      <c r="C226" s="36">
        <f t="shared" si="6"/>
        <v>5.7048367093840431E-2</v>
      </c>
      <c r="D226" s="36"/>
      <c r="E226" s="23" t="s">
        <v>226</v>
      </c>
      <c r="F226" s="23"/>
      <c r="G226" s="23"/>
      <c r="H226" s="23">
        <v>440000</v>
      </c>
      <c r="I226" s="37">
        <f>H226/H$232</f>
        <v>3.6378668871434476E-2</v>
      </c>
      <c r="J226" s="36"/>
      <c r="K226" s="20"/>
      <c r="L226" s="1" t="s">
        <v>374</v>
      </c>
    </row>
    <row r="227" spans="1:12" x14ac:dyDescent="0.2">
      <c r="A227" s="23" t="s">
        <v>227</v>
      </c>
      <c r="B227" s="23">
        <v>295000</v>
      </c>
      <c r="C227" s="36">
        <f t="shared" si="6"/>
        <v>2.4390243902439025E-2</v>
      </c>
      <c r="D227" s="36"/>
      <c r="E227" s="23" t="s">
        <v>235</v>
      </c>
      <c r="F227" s="23"/>
      <c r="G227" s="23"/>
      <c r="H227" s="27">
        <v>2740000</v>
      </c>
      <c r="I227" s="37">
        <f>H227/H$232</f>
        <v>0.22653989251756923</v>
      </c>
      <c r="J227" s="36"/>
      <c r="K227" s="20"/>
      <c r="L227" s="1" t="s">
        <v>375</v>
      </c>
    </row>
    <row r="228" spans="1:12" x14ac:dyDescent="0.2">
      <c r="A228" s="23" t="s">
        <v>232</v>
      </c>
      <c r="B228" s="28">
        <v>6835000</v>
      </c>
      <c r="C228" s="36">
        <f>B228/B$229</f>
        <v>0.56510954940057878</v>
      </c>
      <c r="D228" s="36"/>
      <c r="E228" s="30" t="s">
        <v>247</v>
      </c>
      <c r="F228" s="23"/>
      <c r="G228" s="23"/>
      <c r="H228" s="23"/>
      <c r="I228" s="23"/>
      <c r="J228" s="36"/>
      <c r="K228" s="20"/>
      <c r="L228" s="1" t="s">
        <v>376</v>
      </c>
    </row>
    <row r="229" spans="1:12" ht="17" thickBot="1" x14ac:dyDescent="0.25">
      <c r="A229" s="23" t="s">
        <v>228</v>
      </c>
      <c r="B229" s="29">
        <v>12095000</v>
      </c>
      <c r="C229" s="36">
        <f>B229/B$229</f>
        <v>1</v>
      </c>
      <c r="D229" s="36"/>
      <c r="E229" s="23" t="s">
        <v>229</v>
      </c>
      <c r="F229" s="23"/>
      <c r="G229" s="23"/>
      <c r="H229" s="23">
        <v>1000000</v>
      </c>
      <c r="I229" s="37">
        <f>H229/H$232</f>
        <v>8.2678792889623806E-2</v>
      </c>
      <c r="J229" s="36"/>
      <c r="K229" s="20"/>
      <c r="L229" s="1" t="s">
        <v>377</v>
      </c>
    </row>
    <row r="230" spans="1:12" ht="17" thickTop="1" x14ac:dyDescent="0.2">
      <c r="A230" s="23"/>
      <c r="B230" s="23"/>
      <c r="C230" s="23"/>
      <c r="D230" s="23"/>
      <c r="E230" s="23" t="s">
        <v>248</v>
      </c>
      <c r="F230" s="23"/>
      <c r="G230" s="23"/>
      <c r="H230" s="23">
        <f>H232-SUM(H223,H227,H229)</f>
        <v>6460000</v>
      </c>
      <c r="I230" s="37">
        <f>H230/H$232</f>
        <v>0.53410500206696987</v>
      </c>
      <c r="J230" s="36"/>
      <c r="K230" s="20"/>
      <c r="L230" s="1" t="s">
        <v>378</v>
      </c>
    </row>
    <row r="231" spans="1:12" x14ac:dyDescent="0.2">
      <c r="A231" s="23"/>
      <c r="B231" s="23"/>
      <c r="C231" s="23"/>
      <c r="D231" s="23"/>
      <c r="E231" s="23" t="s">
        <v>236</v>
      </c>
      <c r="F231" s="23"/>
      <c r="G231" s="23"/>
      <c r="H231" s="27">
        <f>SUM(H228:H230)</f>
        <v>7460000</v>
      </c>
      <c r="I231" s="37">
        <f>H231/H$232</f>
        <v>0.61678379495659363</v>
      </c>
      <c r="J231" s="36"/>
      <c r="K231" s="20"/>
      <c r="L231" s="1" t="s">
        <v>379</v>
      </c>
    </row>
    <row r="232" spans="1:12" ht="17" thickBot="1" x14ac:dyDescent="0.25">
      <c r="A232" s="20"/>
      <c r="B232" s="20"/>
      <c r="C232" s="20"/>
      <c r="D232" s="20"/>
      <c r="E232" s="23" t="s">
        <v>237</v>
      </c>
      <c r="F232" s="23"/>
      <c r="G232" s="23"/>
      <c r="H232" s="29">
        <f>B229</f>
        <v>12095000</v>
      </c>
      <c r="I232" s="37">
        <f>H232/H$232</f>
        <v>1</v>
      </c>
      <c r="J232" s="36"/>
      <c r="K232" s="20"/>
    </row>
    <row r="233" spans="1:12" ht="17" thickTop="1" x14ac:dyDescent="0.2"/>
    <row r="234" spans="1:12" x14ac:dyDescent="0.2">
      <c r="L234" s="1" t="s">
        <v>380</v>
      </c>
    </row>
    <row r="235" spans="1:12" x14ac:dyDescent="0.2">
      <c r="L235" s="1" t="s">
        <v>381</v>
      </c>
    </row>
    <row r="236" spans="1:12" x14ac:dyDescent="0.2">
      <c r="L236" s="1" t="s">
        <v>382</v>
      </c>
    </row>
    <row r="237" spans="1:12" x14ac:dyDescent="0.2">
      <c r="L237" s="1" t="s">
        <v>383</v>
      </c>
    </row>
    <row r="238" spans="1:12" x14ac:dyDescent="0.2">
      <c r="L238" s="1" t="s">
        <v>384</v>
      </c>
    </row>
    <row r="239" spans="1:12" x14ac:dyDescent="0.2">
      <c r="L239" s="1" t="s">
        <v>385</v>
      </c>
    </row>
  </sheetData>
  <mergeCells count="3">
    <mergeCell ref="A1:K1"/>
    <mergeCell ref="A40:K40"/>
    <mergeCell ref="A182:K182"/>
  </mergeCells>
  <pageMargins left="0.7" right="0.7" top="0.75" bottom="0.75" header="0.3" footer="0.3"/>
  <ignoredErrors>
    <ignoredError sqref="B11:K11 B25:K25 B196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32F4-AE78-E646-9E7E-53AD2D419623}">
  <dimension ref="A1:K261"/>
  <sheetViews>
    <sheetView showGridLines="0" rightToLeft="1" tabSelected="1" topLeftCell="A236" zoomScale="190" zoomScaleNormal="190" workbookViewId="0">
      <selection activeCell="I249" sqref="I249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39" t="s">
        <v>400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x14ac:dyDescent="0.2">
      <c r="A3" s="3" t="s">
        <v>386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1" t="s">
        <v>387</v>
      </c>
    </row>
    <row r="5" spans="1:11" x14ac:dyDescent="0.2">
      <c r="A5" s="1" t="s">
        <v>388</v>
      </c>
    </row>
    <row r="6" spans="1:11" x14ac:dyDescent="0.2">
      <c r="A6" s="1" t="s">
        <v>389</v>
      </c>
    </row>
    <row r="7" spans="1:11" x14ac:dyDescent="0.2">
      <c r="A7" s="1" t="s">
        <v>390</v>
      </c>
    </row>
    <row r="9" spans="1:11" x14ac:dyDescent="0.2">
      <c r="A9" s="1" t="s">
        <v>391</v>
      </c>
    </row>
    <row r="10" spans="1:11" x14ac:dyDescent="0.2">
      <c r="A10" s="1" t="s">
        <v>392</v>
      </c>
    </row>
    <row r="11" spans="1:11" x14ac:dyDescent="0.2">
      <c r="A11" s="1" t="s">
        <v>393</v>
      </c>
    </row>
    <row r="12" spans="1:11" x14ac:dyDescent="0.2">
      <c r="C12" s="1" t="s">
        <v>394</v>
      </c>
    </row>
    <row r="13" spans="1:11" x14ac:dyDescent="0.2">
      <c r="C13" s="1" t="s">
        <v>395</v>
      </c>
    </row>
    <row r="14" spans="1:11" x14ac:dyDescent="0.2">
      <c r="A14" s="1" t="s">
        <v>396</v>
      </c>
    </row>
    <row r="15" spans="1:11" x14ac:dyDescent="0.2">
      <c r="A15" s="1" t="s">
        <v>397</v>
      </c>
    </row>
    <row r="16" spans="1:11" x14ac:dyDescent="0.2">
      <c r="A16" s="1" t="s">
        <v>398</v>
      </c>
    </row>
    <row r="17" spans="1:11" x14ac:dyDescent="0.2">
      <c r="A17" s="1" t="s">
        <v>399</v>
      </c>
    </row>
    <row r="19" spans="1:11" x14ac:dyDescent="0.2">
      <c r="A19" s="39" t="s">
        <v>481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1" spans="1:11" x14ac:dyDescent="0.2">
      <c r="A21" s="3" t="s">
        <v>401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1" t="s">
        <v>402</v>
      </c>
    </row>
    <row r="23" spans="1:11" x14ac:dyDescent="0.2">
      <c r="A23" s="1" t="s">
        <v>403</v>
      </c>
    </row>
    <row r="24" spans="1:11" x14ac:dyDescent="0.2">
      <c r="A24" s="1" t="s">
        <v>404</v>
      </c>
    </row>
    <row r="25" spans="1:11" x14ac:dyDescent="0.2">
      <c r="A25" s="1" t="s">
        <v>405</v>
      </c>
    </row>
    <row r="27" spans="1:11" x14ac:dyDescent="0.2">
      <c r="C27" s="1" t="s">
        <v>406</v>
      </c>
    </row>
    <row r="28" spans="1:11" x14ac:dyDescent="0.2">
      <c r="C28" s="1" t="s">
        <v>407</v>
      </c>
    </row>
    <row r="29" spans="1:11" x14ac:dyDescent="0.2">
      <c r="C29" s="1" t="s">
        <v>408</v>
      </c>
    </row>
    <row r="30" spans="1:11" x14ac:dyDescent="0.2">
      <c r="C30" s="1" t="s">
        <v>409</v>
      </c>
    </row>
    <row r="32" spans="1:11" x14ac:dyDescent="0.2">
      <c r="A32" s="1" t="s">
        <v>410</v>
      </c>
    </row>
    <row r="33" spans="1:11" x14ac:dyDescent="0.2">
      <c r="A33" s="1" t="s">
        <v>411</v>
      </c>
    </row>
    <row r="34" spans="1:11" x14ac:dyDescent="0.2">
      <c r="A34" s="1" t="s">
        <v>412</v>
      </c>
    </row>
    <row r="35" spans="1:11" x14ac:dyDescent="0.2">
      <c r="A35" s="1" t="s">
        <v>413</v>
      </c>
    </row>
    <row r="36" spans="1:11" x14ac:dyDescent="0.2">
      <c r="A36" s="1" t="s">
        <v>414</v>
      </c>
    </row>
    <row r="37" spans="1:11" x14ac:dyDescent="0.2">
      <c r="A37" s="1" t="s">
        <v>415</v>
      </c>
    </row>
    <row r="38" spans="1:11" x14ac:dyDescent="0.2">
      <c r="A38" s="1" t="s">
        <v>416</v>
      </c>
    </row>
    <row r="39" spans="1:11" x14ac:dyDescent="0.2">
      <c r="A39" s="1" t="s">
        <v>417</v>
      </c>
    </row>
    <row r="41" spans="1:11" x14ac:dyDescent="0.2">
      <c r="A41" s="2" t="s">
        <v>418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 t="s">
        <v>419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 t="s">
        <v>420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5" spans="1:11" x14ac:dyDescent="0.2">
      <c r="A45" s="2" t="s">
        <v>421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2" t="s">
        <v>422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8" spans="1:11" x14ac:dyDescent="0.2">
      <c r="A48" s="1" t="s">
        <v>423</v>
      </c>
    </row>
    <row r="50" spans="4:11" x14ac:dyDescent="0.2">
      <c r="D50" s="41" t="s">
        <v>434</v>
      </c>
      <c r="E50" s="41"/>
      <c r="F50" s="41"/>
      <c r="G50" s="41"/>
      <c r="H50" s="41"/>
      <c r="I50" s="41"/>
      <c r="J50" s="41"/>
      <c r="K50" s="41"/>
    </row>
    <row r="52" spans="4:11" x14ac:dyDescent="0.2">
      <c r="D52" s="2" t="s">
        <v>424</v>
      </c>
      <c r="E52" s="2"/>
      <c r="F52" s="2"/>
      <c r="H52" s="2" t="s">
        <v>427</v>
      </c>
      <c r="I52" s="2"/>
    </row>
    <row r="53" spans="4:11" x14ac:dyDescent="0.2">
      <c r="D53" s="1" t="s">
        <v>30</v>
      </c>
      <c r="F53" s="1">
        <v>10</v>
      </c>
      <c r="H53" s="1" t="s">
        <v>428</v>
      </c>
      <c r="K53" s="1">
        <v>14</v>
      </c>
    </row>
    <row r="54" spans="4:11" x14ac:dyDescent="0.2">
      <c r="D54" s="1" t="s">
        <v>31</v>
      </c>
      <c r="F54" s="1">
        <v>15</v>
      </c>
      <c r="H54" s="1" t="s">
        <v>45</v>
      </c>
      <c r="K54" s="1">
        <v>6</v>
      </c>
    </row>
    <row r="55" spans="4:11" x14ac:dyDescent="0.2">
      <c r="D55" s="1" t="s">
        <v>425</v>
      </c>
      <c r="F55" s="1">
        <v>20</v>
      </c>
      <c r="H55" s="1" t="s">
        <v>429</v>
      </c>
      <c r="K55" s="1">
        <v>20</v>
      </c>
    </row>
    <row r="56" spans="4:11" x14ac:dyDescent="0.2">
      <c r="D56" s="1" t="s">
        <v>33</v>
      </c>
      <c r="F56" s="1">
        <v>10</v>
      </c>
      <c r="K56" s="40">
        <f>SUM(K53:K55)</f>
        <v>40</v>
      </c>
    </row>
    <row r="57" spans="4:11" x14ac:dyDescent="0.2">
      <c r="F57" s="40">
        <f>SUM(F53:F56)</f>
        <v>55</v>
      </c>
    </row>
    <row r="59" spans="4:11" x14ac:dyDescent="0.2">
      <c r="D59" s="2" t="s">
        <v>426</v>
      </c>
      <c r="H59" s="2" t="s">
        <v>430</v>
      </c>
    </row>
    <row r="60" spans="4:11" x14ac:dyDescent="0.2">
      <c r="D60" s="1" t="s">
        <v>433</v>
      </c>
      <c r="F60" s="40">
        <v>100</v>
      </c>
      <c r="H60" s="1" t="s">
        <v>48</v>
      </c>
      <c r="K60" s="40">
        <v>80</v>
      </c>
    </row>
    <row r="62" spans="4:11" x14ac:dyDescent="0.2">
      <c r="H62" s="2" t="s">
        <v>51</v>
      </c>
    </row>
    <row r="63" spans="4:11" x14ac:dyDescent="0.2">
      <c r="H63" s="1" t="s">
        <v>229</v>
      </c>
      <c r="K63" s="1">
        <v>5</v>
      </c>
    </row>
    <row r="64" spans="4:11" x14ac:dyDescent="0.2">
      <c r="H64" s="1" t="s">
        <v>431</v>
      </c>
      <c r="K64" s="1">
        <v>5</v>
      </c>
    </row>
    <row r="65" spans="1:11" x14ac:dyDescent="0.2">
      <c r="H65" s="1" t="s">
        <v>432</v>
      </c>
      <c r="K65" s="1">
        <v>25</v>
      </c>
    </row>
    <row r="66" spans="1:11" x14ac:dyDescent="0.2">
      <c r="K66" s="40">
        <f>SUM(K63:K65)</f>
        <v>35</v>
      </c>
    </row>
    <row r="69" spans="1:11" x14ac:dyDescent="0.2">
      <c r="D69" s="2" t="s">
        <v>42</v>
      </c>
      <c r="F69" s="40">
        <f>F57+F60</f>
        <v>155</v>
      </c>
      <c r="H69" s="2" t="s">
        <v>55</v>
      </c>
      <c r="K69" s="40">
        <f>K56+K60+K66</f>
        <v>155</v>
      </c>
    </row>
    <row r="72" spans="1:11" x14ac:dyDescent="0.2">
      <c r="A72" s="1" t="s">
        <v>435</v>
      </c>
    </row>
    <row r="73" spans="1:11" x14ac:dyDescent="0.2">
      <c r="B73" s="1" t="s">
        <v>35</v>
      </c>
      <c r="D73" s="1">
        <f>F57</f>
        <v>55</v>
      </c>
    </row>
    <row r="74" spans="1:11" x14ac:dyDescent="0.2">
      <c r="B74" s="1" t="s">
        <v>56</v>
      </c>
      <c r="D74" s="1">
        <f>K56</f>
        <v>40</v>
      </c>
    </row>
    <row r="76" spans="1:11" x14ac:dyDescent="0.2">
      <c r="A76" s="1" t="s">
        <v>436</v>
      </c>
    </row>
    <row r="77" spans="1:11" x14ac:dyDescent="0.2">
      <c r="A77" s="1" t="s">
        <v>437</v>
      </c>
    </row>
    <row r="79" spans="1:11" x14ac:dyDescent="0.2">
      <c r="A79" s="1" t="s">
        <v>438</v>
      </c>
    </row>
    <row r="81" spans="1:11" x14ac:dyDescent="0.2">
      <c r="A81" s="1" t="s">
        <v>439</v>
      </c>
    </row>
    <row r="83" spans="1:11" x14ac:dyDescent="0.2">
      <c r="A83" s="1" t="s">
        <v>440</v>
      </c>
      <c r="D83" s="1">
        <f>D73/D74</f>
        <v>1.375</v>
      </c>
      <c r="E83" s="1" t="s">
        <v>441</v>
      </c>
    </row>
    <row r="85" spans="1:11" x14ac:dyDescent="0.2">
      <c r="A85" s="1" t="s">
        <v>442</v>
      </c>
    </row>
    <row r="87" spans="1:11" x14ac:dyDescent="0.2">
      <c r="A87" s="3" t="s">
        <v>443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spans="1:11" x14ac:dyDescent="0.2">
      <c r="A88" s="1" t="s">
        <v>444</v>
      </c>
    </row>
    <row r="89" spans="1:11" x14ac:dyDescent="0.2">
      <c r="A89" s="1" t="s">
        <v>445</v>
      </c>
    </row>
    <row r="90" spans="1:11" x14ac:dyDescent="0.2">
      <c r="A90" s="1" t="s">
        <v>446</v>
      </c>
    </row>
    <row r="91" spans="1:11" x14ac:dyDescent="0.2">
      <c r="A91" s="1" t="s">
        <v>447</v>
      </c>
    </row>
    <row r="92" spans="1:11" x14ac:dyDescent="0.2">
      <c r="A92" s="1" t="s">
        <v>448</v>
      </c>
    </row>
    <row r="93" spans="1:11" x14ac:dyDescent="0.2">
      <c r="A93" s="1" t="s">
        <v>449</v>
      </c>
    </row>
    <row r="95" spans="1:11" x14ac:dyDescent="0.2">
      <c r="A95" s="1" t="s">
        <v>450</v>
      </c>
    </row>
    <row r="97" spans="1:1" x14ac:dyDescent="0.2">
      <c r="A97" s="1" t="s">
        <v>451</v>
      </c>
    </row>
    <row r="98" spans="1:1" x14ac:dyDescent="0.2">
      <c r="A98" s="1" t="s">
        <v>452</v>
      </c>
    </row>
    <row r="99" spans="1:1" x14ac:dyDescent="0.2">
      <c r="A99" s="1" t="s">
        <v>453</v>
      </c>
    </row>
    <row r="100" spans="1:1" x14ac:dyDescent="0.2">
      <c r="A100" s="1" t="s">
        <v>454</v>
      </c>
    </row>
    <row r="102" spans="1:1" x14ac:dyDescent="0.2">
      <c r="A102" s="43" t="s">
        <v>445</v>
      </c>
    </row>
    <row r="103" spans="1:1" x14ac:dyDescent="0.2">
      <c r="A103" s="1" t="s">
        <v>455</v>
      </c>
    </row>
    <row r="104" spans="1:1" x14ac:dyDescent="0.2">
      <c r="A104" s="1" t="s">
        <v>456</v>
      </c>
    </row>
    <row r="106" spans="1:1" x14ac:dyDescent="0.2">
      <c r="A106" s="43" t="s">
        <v>446</v>
      </c>
    </row>
    <row r="107" spans="1:1" x14ac:dyDescent="0.2">
      <c r="A107" s="1" t="s">
        <v>457</v>
      </c>
    </row>
    <row r="108" spans="1:1" x14ac:dyDescent="0.2">
      <c r="A108" s="43"/>
    </row>
    <row r="109" spans="1:1" x14ac:dyDescent="0.2">
      <c r="A109" s="43" t="s">
        <v>458</v>
      </c>
    </row>
    <row r="110" spans="1:1" x14ac:dyDescent="0.2">
      <c r="A110" s="1" t="s">
        <v>460</v>
      </c>
    </row>
    <row r="111" spans="1:1" x14ac:dyDescent="0.2">
      <c r="A111" s="1" t="s">
        <v>459</v>
      </c>
    </row>
    <row r="113" spans="1:1" x14ac:dyDescent="0.2">
      <c r="A113" s="43" t="s">
        <v>461</v>
      </c>
    </row>
    <row r="114" spans="1:1" x14ac:dyDescent="0.2">
      <c r="A114" s="1" t="s">
        <v>462</v>
      </c>
    </row>
    <row r="115" spans="1:1" x14ac:dyDescent="0.2">
      <c r="A115" s="43"/>
    </row>
    <row r="116" spans="1:1" x14ac:dyDescent="0.2">
      <c r="A116" s="43" t="s">
        <v>449</v>
      </c>
    </row>
    <row r="117" spans="1:1" x14ac:dyDescent="0.2">
      <c r="A117" s="1" t="s">
        <v>463</v>
      </c>
    </row>
    <row r="119" spans="1:1" x14ac:dyDescent="0.2">
      <c r="A119" s="2" t="s">
        <v>464</v>
      </c>
    </row>
    <row r="120" spans="1:1" x14ac:dyDescent="0.2">
      <c r="A120" s="1" t="s">
        <v>465</v>
      </c>
    </row>
    <row r="121" spans="1:1" x14ac:dyDescent="0.2">
      <c r="A121" s="1" t="s">
        <v>466</v>
      </c>
    </row>
    <row r="122" spans="1:1" x14ac:dyDescent="0.2">
      <c r="A122" s="1" t="s">
        <v>467</v>
      </c>
    </row>
    <row r="123" spans="1:1" x14ac:dyDescent="0.2">
      <c r="A123" s="1" t="s">
        <v>468</v>
      </c>
    </row>
    <row r="124" spans="1:1" x14ac:dyDescent="0.2">
      <c r="A124" s="1" t="s">
        <v>469</v>
      </c>
    </row>
    <row r="125" spans="1:1" x14ac:dyDescent="0.2">
      <c r="A125" s="1" t="s">
        <v>470</v>
      </c>
    </row>
    <row r="126" spans="1:1" x14ac:dyDescent="0.2">
      <c r="A126" s="1" t="s">
        <v>471</v>
      </c>
    </row>
    <row r="128" spans="1:1" x14ac:dyDescent="0.2">
      <c r="A128" s="1" t="s">
        <v>472</v>
      </c>
    </row>
    <row r="129" spans="1:11" x14ac:dyDescent="0.2">
      <c r="A129" s="1" t="s">
        <v>473</v>
      </c>
    </row>
    <row r="130" spans="1:11" x14ac:dyDescent="0.2">
      <c r="A130" s="1" t="s">
        <v>474</v>
      </c>
    </row>
    <row r="131" spans="1:11" x14ac:dyDescent="0.2">
      <c r="A131" s="1" t="s">
        <v>475</v>
      </c>
    </row>
    <row r="132" spans="1:11" x14ac:dyDescent="0.2">
      <c r="A132" s="1" t="s">
        <v>476</v>
      </c>
    </row>
    <row r="133" spans="1:11" x14ac:dyDescent="0.2">
      <c r="A133" s="1" t="s">
        <v>477</v>
      </c>
    </row>
    <row r="134" spans="1:11" x14ac:dyDescent="0.2">
      <c r="A134" s="1" t="s">
        <v>478</v>
      </c>
    </row>
    <row r="136" spans="1:11" x14ac:dyDescent="0.2">
      <c r="A136" s="1" t="s">
        <v>479</v>
      </c>
    </row>
    <row r="137" spans="1:11" x14ac:dyDescent="0.2">
      <c r="A137" s="1" t="s">
        <v>480</v>
      </c>
    </row>
    <row r="139" spans="1:11" x14ac:dyDescent="0.2">
      <c r="A139" s="39" t="s">
        <v>482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1" spans="1:11" x14ac:dyDescent="0.2">
      <c r="A141" s="2" t="s">
        <v>483</v>
      </c>
    </row>
    <row r="142" spans="1:11" x14ac:dyDescent="0.2">
      <c r="A142" s="1" t="s">
        <v>484</v>
      </c>
    </row>
    <row r="143" spans="1:11" x14ac:dyDescent="0.2">
      <c r="A143" s="1" t="s">
        <v>485</v>
      </c>
    </row>
    <row r="144" spans="1:11" x14ac:dyDescent="0.2">
      <c r="A144" s="1" t="s">
        <v>486</v>
      </c>
    </row>
    <row r="146" spans="1:11" x14ac:dyDescent="0.2">
      <c r="A146" s="2" t="s">
        <v>487</v>
      </c>
    </row>
    <row r="147" spans="1:11" x14ac:dyDescent="0.2">
      <c r="A147" s="1" t="s">
        <v>492</v>
      </c>
    </row>
    <row r="148" spans="1:11" x14ac:dyDescent="0.2">
      <c r="A148" s="1" t="s">
        <v>493</v>
      </c>
    </row>
    <row r="149" spans="1:11" x14ac:dyDescent="0.2">
      <c r="A149" s="1" t="s">
        <v>494</v>
      </c>
    </row>
    <row r="150" spans="1:11" x14ac:dyDescent="0.2">
      <c r="A150" s="1" t="s">
        <v>495</v>
      </c>
    </row>
    <row r="153" spans="1:11" x14ac:dyDescent="0.2">
      <c r="D153" s="2" t="s">
        <v>424</v>
      </c>
      <c r="E153" s="2"/>
      <c r="F153" s="2"/>
      <c r="H153" s="2" t="s">
        <v>427</v>
      </c>
      <c r="I153" s="2"/>
    </row>
    <row r="154" spans="1:11" x14ac:dyDescent="0.2">
      <c r="A154" s="1" t="s">
        <v>488</v>
      </c>
      <c r="D154" s="1" t="s">
        <v>30</v>
      </c>
      <c r="F154" s="1">
        <v>10</v>
      </c>
      <c r="H154" s="1" t="s">
        <v>428</v>
      </c>
      <c r="K154" s="1">
        <v>14</v>
      </c>
    </row>
    <row r="155" spans="1:11" x14ac:dyDescent="0.2">
      <c r="A155" s="1" t="s">
        <v>489</v>
      </c>
      <c r="D155" s="1" t="s">
        <v>31</v>
      </c>
      <c r="F155" s="1">
        <v>15</v>
      </c>
      <c r="H155" s="1" t="s">
        <v>45</v>
      </c>
      <c r="K155" s="1">
        <v>6</v>
      </c>
    </row>
    <row r="156" spans="1:11" x14ac:dyDescent="0.2">
      <c r="A156" s="1" t="s">
        <v>490</v>
      </c>
      <c r="D156" s="1" t="s">
        <v>425</v>
      </c>
      <c r="F156" s="1">
        <v>20</v>
      </c>
      <c r="H156" s="1" t="s">
        <v>429</v>
      </c>
      <c r="K156" s="1">
        <v>20</v>
      </c>
    </row>
    <row r="157" spans="1:11" x14ac:dyDescent="0.2">
      <c r="A157" s="2" t="s">
        <v>491</v>
      </c>
      <c r="B157" s="2"/>
      <c r="C157" s="2"/>
      <c r="D157" s="2" t="s">
        <v>33</v>
      </c>
      <c r="E157" s="2"/>
      <c r="F157" s="2">
        <v>10</v>
      </c>
      <c r="K157" s="40">
        <f>SUM(K154:K156)</f>
        <v>40</v>
      </c>
    </row>
    <row r="158" spans="1:11" x14ac:dyDescent="0.2">
      <c r="F158" s="40">
        <f>SUM(F154:F157)</f>
        <v>55</v>
      </c>
    </row>
    <row r="160" spans="1:11" x14ac:dyDescent="0.2">
      <c r="D160" s="2" t="s">
        <v>426</v>
      </c>
      <c r="H160" s="2" t="s">
        <v>430</v>
      </c>
    </row>
    <row r="161" spans="1:11" x14ac:dyDescent="0.2">
      <c r="D161" s="1" t="s">
        <v>433</v>
      </c>
      <c r="F161" s="40">
        <v>100</v>
      </c>
      <c r="H161" s="1" t="s">
        <v>48</v>
      </c>
      <c r="K161" s="40">
        <v>80</v>
      </c>
    </row>
    <row r="163" spans="1:11" x14ac:dyDescent="0.2">
      <c r="H163" s="2" t="s">
        <v>51</v>
      </c>
    </row>
    <row r="164" spans="1:11" x14ac:dyDescent="0.2">
      <c r="H164" s="1" t="s">
        <v>229</v>
      </c>
      <c r="K164" s="1">
        <v>5</v>
      </c>
    </row>
    <row r="165" spans="1:11" x14ac:dyDescent="0.2">
      <c r="H165" s="1" t="s">
        <v>431</v>
      </c>
      <c r="K165" s="1">
        <v>5</v>
      </c>
    </row>
    <row r="166" spans="1:11" x14ac:dyDescent="0.2">
      <c r="H166" s="1" t="s">
        <v>432</v>
      </c>
      <c r="K166" s="1">
        <v>25</v>
      </c>
    </row>
    <row r="167" spans="1:11" x14ac:dyDescent="0.2">
      <c r="K167" s="40">
        <f>SUM(K164:K166)</f>
        <v>35</v>
      </c>
    </row>
    <row r="170" spans="1:11" x14ac:dyDescent="0.2">
      <c r="D170" s="2" t="s">
        <v>42</v>
      </c>
      <c r="F170" s="40">
        <f>F158+F161</f>
        <v>155</v>
      </c>
      <c r="H170" s="2" t="s">
        <v>55</v>
      </c>
      <c r="K170" s="40">
        <f>K157+K161+K167</f>
        <v>155</v>
      </c>
    </row>
    <row r="173" spans="1:11" x14ac:dyDescent="0.2">
      <c r="A173" s="2" t="s">
        <v>496</v>
      </c>
    </row>
    <row r="174" spans="1:11" x14ac:dyDescent="0.2">
      <c r="A174" s="1" t="s">
        <v>497</v>
      </c>
    </row>
    <row r="175" spans="1:11" x14ac:dyDescent="0.2">
      <c r="A175" s="1" t="s">
        <v>498</v>
      </c>
    </row>
    <row r="177" spans="1:6" x14ac:dyDescent="0.2">
      <c r="A177" s="1" t="s">
        <v>499</v>
      </c>
    </row>
    <row r="178" spans="1:6" x14ac:dyDescent="0.2">
      <c r="A178" s="1" t="s">
        <v>500</v>
      </c>
    </row>
    <row r="180" spans="1:6" x14ac:dyDescent="0.2">
      <c r="A180" s="2" t="s">
        <v>501</v>
      </c>
    </row>
    <row r="181" spans="1:6" x14ac:dyDescent="0.2">
      <c r="A181" s="2"/>
    </row>
    <row r="182" spans="1:6" x14ac:dyDescent="0.2">
      <c r="D182" s="44">
        <v>46022</v>
      </c>
    </row>
    <row r="183" spans="1:6" x14ac:dyDescent="0.2">
      <c r="B183" s="1" t="s">
        <v>424</v>
      </c>
      <c r="D183" s="4">
        <f>F158</f>
        <v>55</v>
      </c>
    </row>
    <row r="184" spans="1:6" x14ac:dyDescent="0.2">
      <c r="B184" s="1" t="s">
        <v>33</v>
      </c>
      <c r="D184" s="4">
        <f>F157</f>
        <v>10</v>
      </c>
    </row>
    <row r="185" spans="1:6" x14ac:dyDescent="0.2">
      <c r="B185" s="1" t="s">
        <v>427</v>
      </c>
      <c r="D185" s="4">
        <f>K157</f>
        <v>40</v>
      </c>
    </row>
    <row r="187" spans="1:6" x14ac:dyDescent="0.2">
      <c r="B187" s="1" t="s">
        <v>502</v>
      </c>
      <c r="D187" s="4">
        <f>D183/D185</f>
        <v>1.375</v>
      </c>
      <c r="F187" s="1" t="s">
        <v>503</v>
      </c>
    </row>
    <row r="188" spans="1:6" x14ac:dyDescent="0.2">
      <c r="B188" s="1" t="s">
        <v>504</v>
      </c>
      <c r="D188" s="4">
        <f>45/40</f>
        <v>1.125</v>
      </c>
      <c r="F188" s="1" t="s">
        <v>505</v>
      </c>
    </row>
    <row r="190" spans="1:6" x14ac:dyDescent="0.2">
      <c r="A190" s="1" t="s">
        <v>506</v>
      </c>
    </row>
    <row r="192" spans="1:6" x14ac:dyDescent="0.2">
      <c r="A192" s="2" t="s">
        <v>507</v>
      </c>
    </row>
    <row r="193" spans="1:1" x14ac:dyDescent="0.2">
      <c r="A193" s="1" t="s">
        <v>508</v>
      </c>
    </row>
    <row r="194" spans="1:1" x14ac:dyDescent="0.2">
      <c r="A194" s="1" t="s">
        <v>509</v>
      </c>
    </row>
    <row r="195" spans="1:1" x14ac:dyDescent="0.2">
      <c r="A195" s="1" t="s">
        <v>510</v>
      </c>
    </row>
    <row r="196" spans="1:1" x14ac:dyDescent="0.2">
      <c r="A196" s="1" t="s">
        <v>511</v>
      </c>
    </row>
    <row r="198" spans="1:1" x14ac:dyDescent="0.2">
      <c r="A198" s="1" t="s">
        <v>512</v>
      </c>
    </row>
    <row r="199" spans="1:1" x14ac:dyDescent="0.2">
      <c r="A199" s="1" t="s">
        <v>513</v>
      </c>
    </row>
    <row r="201" spans="1:1" x14ac:dyDescent="0.2">
      <c r="A201" s="1" t="s">
        <v>514</v>
      </c>
    </row>
    <row r="203" spans="1:1" x14ac:dyDescent="0.2">
      <c r="A203" s="1" t="s">
        <v>515</v>
      </c>
    </row>
    <row r="205" spans="1:1" x14ac:dyDescent="0.2">
      <c r="A205" s="1" t="s">
        <v>516</v>
      </c>
    </row>
    <row r="206" spans="1:1" x14ac:dyDescent="0.2">
      <c r="A206" s="1" t="s">
        <v>517</v>
      </c>
    </row>
    <row r="207" spans="1:1" x14ac:dyDescent="0.2">
      <c r="A207" s="1" t="s">
        <v>518</v>
      </c>
    </row>
    <row r="209" spans="1:10" x14ac:dyDescent="0.2">
      <c r="A209" s="1" t="s">
        <v>519</v>
      </c>
    </row>
    <row r="210" spans="1:10" x14ac:dyDescent="0.2">
      <c r="A210" s="1" t="s">
        <v>520</v>
      </c>
    </row>
    <row r="212" spans="1:10" x14ac:dyDescent="0.2">
      <c r="A212" s="1" t="s">
        <v>521</v>
      </c>
    </row>
    <row r="213" spans="1:10" x14ac:dyDescent="0.2">
      <c r="A213" s="1" t="s">
        <v>522</v>
      </c>
    </row>
    <row r="215" spans="1:10" x14ac:dyDescent="0.2">
      <c r="A215" s="3" t="s">
        <v>523</v>
      </c>
      <c r="B215" s="3"/>
      <c r="C215" s="3"/>
      <c r="D215" s="3"/>
      <c r="E215" s="3"/>
      <c r="F215" s="3"/>
      <c r="G215" s="3"/>
      <c r="H215" s="3"/>
      <c r="I215" s="3"/>
      <c r="J215" s="3"/>
    </row>
    <row r="217" spans="1:10" x14ac:dyDescent="0.2">
      <c r="A217" s="1" t="s">
        <v>524</v>
      </c>
    </row>
    <row r="218" spans="1:10" x14ac:dyDescent="0.2">
      <c r="A218" s="1" t="s">
        <v>175</v>
      </c>
    </row>
    <row r="219" spans="1:10" x14ac:dyDescent="0.2">
      <c r="A219" s="1" t="s">
        <v>525</v>
      </c>
    </row>
    <row r="220" spans="1:10" x14ac:dyDescent="0.2">
      <c r="A220" s="1" t="s">
        <v>526</v>
      </c>
    </row>
    <row r="221" spans="1:10" x14ac:dyDescent="0.2">
      <c r="A221" s="1" t="s">
        <v>527</v>
      </c>
    </row>
    <row r="222" spans="1:10" x14ac:dyDescent="0.2">
      <c r="A222" s="1" t="s">
        <v>528</v>
      </c>
    </row>
    <row r="224" spans="1:10" x14ac:dyDescent="0.2">
      <c r="A224" s="1" t="s">
        <v>179</v>
      </c>
    </row>
    <row r="225" spans="1:1" x14ac:dyDescent="0.2">
      <c r="A225" s="1" t="s">
        <v>180</v>
      </c>
    </row>
    <row r="226" spans="1:1" x14ac:dyDescent="0.2">
      <c r="A226" s="1" t="s">
        <v>181</v>
      </c>
    </row>
    <row r="227" spans="1:1" x14ac:dyDescent="0.2">
      <c r="A227" s="1" t="s">
        <v>182</v>
      </c>
    </row>
    <row r="228" spans="1:1" x14ac:dyDescent="0.2">
      <c r="A228" s="1" t="s">
        <v>529</v>
      </c>
    </row>
    <row r="229" spans="1:1" x14ac:dyDescent="0.2">
      <c r="A229" s="1" t="s">
        <v>530</v>
      </c>
    </row>
    <row r="231" spans="1:1" x14ac:dyDescent="0.2">
      <c r="A231" s="1" t="s">
        <v>450</v>
      </c>
    </row>
    <row r="233" spans="1:1" x14ac:dyDescent="0.2">
      <c r="A233" s="43" t="s">
        <v>525</v>
      </c>
    </row>
    <row r="234" spans="1:1" x14ac:dyDescent="0.2">
      <c r="A234" s="1" t="s">
        <v>531</v>
      </c>
    </row>
    <row r="235" spans="1:1" x14ac:dyDescent="0.2">
      <c r="A235" s="1" t="s">
        <v>532</v>
      </c>
    </row>
    <row r="236" spans="1:1" x14ac:dyDescent="0.2">
      <c r="A236" s="1" t="s">
        <v>533</v>
      </c>
    </row>
    <row r="238" spans="1:1" x14ac:dyDescent="0.2">
      <c r="A238" s="43" t="s">
        <v>526</v>
      </c>
    </row>
    <row r="239" spans="1:1" x14ac:dyDescent="0.2">
      <c r="A239" s="1" t="s">
        <v>534</v>
      </c>
    </row>
    <row r="241" spans="1:2" x14ac:dyDescent="0.2">
      <c r="A241" s="43" t="s">
        <v>527</v>
      </c>
    </row>
    <row r="242" spans="1:2" x14ac:dyDescent="0.2">
      <c r="A242" s="1" t="s">
        <v>535</v>
      </c>
    </row>
    <row r="243" spans="1:2" x14ac:dyDescent="0.2">
      <c r="A243" s="1" t="s">
        <v>536</v>
      </c>
    </row>
    <row r="245" spans="1:2" x14ac:dyDescent="0.2">
      <c r="A245" s="43" t="s">
        <v>528</v>
      </c>
    </row>
    <row r="246" spans="1:2" x14ac:dyDescent="0.2">
      <c r="A246" s="1" t="s">
        <v>537</v>
      </c>
    </row>
    <row r="247" spans="1:2" x14ac:dyDescent="0.2">
      <c r="A247" s="1" t="s">
        <v>538</v>
      </c>
    </row>
    <row r="248" spans="1:2" x14ac:dyDescent="0.2">
      <c r="A248" s="1" t="s">
        <v>539</v>
      </c>
    </row>
    <row r="249" spans="1:2" x14ac:dyDescent="0.2">
      <c r="B249" s="1" t="s">
        <v>540</v>
      </c>
    </row>
    <row r="250" spans="1:2" x14ac:dyDescent="0.2">
      <c r="B250" s="1" t="s">
        <v>541</v>
      </c>
    </row>
    <row r="251" spans="1:2" x14ac:dyDescent="0.2">
      <c r="B251" s="1" t="s">
        <v>542</v>
      </c>
    </row>
    <row r="252" spans="1:2" x14ac:dyDescent="0.2">
      <c r="B252" s="1" t="s">
        <v>543</v>
      </c>
    </row>
    <row r="253" spans="1:2" x14ac:dyDescent="0.2">
      <c r="B253" s="1" t="s">
        <v>544</v>
      </c>
    </row>
    <row r="255" spans="1:2" x14ac:dyDescent="0.2">
      <c r="B255" s="1" t="s">
        <v>545</v>
      </c>
    </row>
    <row r="256" spans="1:2" x14ac:dyDescent="0.2">
      <c r="B256" s="1" t="s">
        <v>546</v>
      </c>
    </row>
    <row r="257" spans="1:2" x14ac:dyDescent="0.2">
      <c r="B257" s="1" t="s">
        <v>547</v>
      </c>
    </row>
    <row r="259" spans="1:2" x14ac:dyDescent="0.2">
      <c r="A259" s="1" t="s">
        <v>548</v>
      </c>
    </row>
    <row r="261" spans="1:2" x14ac:dyDescent="0.2">
      <c r="A261" s="1" t="s">
        <v>549</v>
      </c>
    </row>
  </sheetData>
  <mergeCells count="4">
    <mergeCell ref="A1:K1"/>
    <mergeCell ref="A19:K19"/>
    <mergeCell ref="D50:K50"/>
    <mergeCell ref="A139:K1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הרצאה 1</vt:lpstr>
      <vt:lpstr>הרצאה 2</vt:lpstr>
      <vt:lpstr>הרצאה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2025-03-22T16:10:33Z</dcterms:created>
  <dcterms:modified xsi:type="dcterms:W3CDTF">2025-05-12T13:20:34Z</dcterms:modified>
</cp:coreProperties>
</file>