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morris-doty/Desktop/"/>
    </mc:Choice>
  </mc:AlternateContent>
  <xr:revisionPtr revIDLastSave="0" documentId="13_ncr:1_{BA8588E5-39D0-4E46-955F-7D55CFAB81F7}" xr6:coauthVersionLast="46" xr6:coauthVersionMax="46" xr10:uidLastSave="{00000000-0000-0000-0000-000000000000}"/>
  <bookViews>
    <workbookView xWindow="360" yWindow="500" windowWidth="22040" windowHeight="14960" xr2:uid="{00000000-000D-0000-FFFF-FFFF00000000}"/>
  </bookViews>
  <sheets>
    <sheet name="NGM demo" sheetId="1" r:id="rId1"/>
  </sheets>
  <definedNames>
    <definedName name="R_oo">'NGM demo'!$C$5</definedName>
    <definedName name="R_oy">'NGM demo'!$B$5</definedName>
    <definedName name="R_yo">'NGM demo'!$C$4</definedName>
    <definedName name="R_yy">'NGM demo'!$B$4</definedName>
  </definedNames>
  <calcPr calcId="191029"/>
</workbook>
</file>

<file path=xl/calcChain.xml><?xml version="1.0" encoding="utf-8"?>
<calcChain xmlns="http://schemas.openxmlformats.org/spreadsheetml/2006/main">
  <c r="P3" i="1" l="1"/>
  <c r="Q3" i="1" s="1"/>
  <c r="R3" i="1" s="1"/>
  <c r="S3" i="1" s="1"/>
  <c r="T3" i="1" s="1"/>
  <c r="U3" i="1" s="1"/>
  <c r="V3" i="1" s="1"/>
  <c r="W3" i="1" s="1"/>
  <c r="X3" i="1" s="1"/>
  <c r="Y3" i="1" s="1"/>
  <c r="Z3" i="1" s="1"/>
  <c r="G5" i="1"/>
  <c r="G4" i="1"/>
  <c r="F11" i="1"/>
  <c r="F12" i="1" s="1"/>
  <c r="F7" i="1"/>
  <c r="H4" i="1" l="1"/>
  <c r="H5" i="1"/>
  <c r="G7" i="1"/>
  <c r="G9" i="1" s="1"/>
  <c r="I5" i="1" l="1"/>
  <c r="I4" i="1"/>
  <c r="G11" i="1"/>
  <c r="G12" i="1" s="1"/>
  <c r="H7" i="1"/>
  <c r="H9" i="1" s="1"/>
  <c r="I7" i="1" l="1"/>
  <c r="I11" i="1" s="1"/>
  <c r="I12" i="1" s="1"/>
  <c r="J4" i="1"/>
  <c r="J5" i="1"/>
  <c r="H11" i="1"/>
  <c r="H12" i="1" s="1"/>
  <c r="I9" i="1" l="1"/>
  <c r="K4" i="1"/>
  <c r="J7" i="1"/>
  <c r="J9" i="1" s="1"/>
  <c r="K5" i="1"/>
  <c r="L5" i="1" l="1"/>
  <c r="K7" i="1"/>
  <c r="L4" i="1"/>
  <c r="J11" i="1"/>
  <c r="J12" i="1" s="1"/>
  <c r="M5" i="1" l="1"/>
  <c r="L7" i="1"/>
  <c r="L9" i="1" s="1"/>
  <c r="M4" i="1"/>
  <c r="K9" i="1"/>
  <c r="K11" i="1"/>
  <c r="K12" i="1" s="1"/>
  <c r="M7" i="1" l="1"/>
  <c r="M9" i="1" s="1"/>
  <c r="N4" i="1"/>
  <c r="N5" i="1"/>
  <c r="L11" i="1"/>
  <c r="L12" i="1" s="1"/>
  <c r="N7" i="1" l="1"/>
  <c r="N9" i="1" s="1"/>
  <c r="O4" i="1"/>
  <c r="O5" i="1"/>
  <c r="M11" i="1"/>
  <c r="M12" i="1" s="1"/>
  <c r="P5" i="1" l="1"/>
  <c r="P4" i="1"/>
  <c r="O7" i="1"/>
  <c r="O9" i="1" s="1"/>
  <c r="N11" i="1"/>
  <c r="N12" i="1" s="1"/>
  <c r="Q4" i="1" l="1"/>
  <c r="Q5" i="1"/>
  <c r="P7" i="1"/>
  <c r="P9" i="1" s="1"/>
  <c r="O11" i="1"/>
  <c r="O12" i="1" s="1"/>
  <c r="R5" i="1" l="1"/>
  <c r="Q7" i="1"/>
  <c r="Q9" i="1" s="1"/>
  <c r="P11" i="1"/>
  <c r="P12" i="1" s="1"/>
  <c r="R4" i="1"/>
  <c r="Q11" i="1" l="1"/>
  <c r="Q12" i="1" s="1"/>
  <c r="S5" i="1"/>
  <c r="R7" i="1"/>
  <c r="R9" i="1" s="1"/>
  <c r="S4" i="1"/>
  <c r="S7" i="1" l="1"/>
  <c r="S9" i="1" s="1"/>
  <c r="T4" i="1"/>
  <c r="T5" i="1"/>
  <c r="R11" i="1"/>
  <c r="R12" i="1" s="1"/>
  <c r="U5" i="1" l="1"/>
  <c r="T7" i="1"/>
  <c r="T9" i="1" s="1"/>
  <c r="U4" i="1"/>
  <c r="S11" i="1"/>
  <c r="S12" i="1" s="1"/>
  <c r="T11" i="1" l="1"/>
  <c r="T12" i="1" s="1"/>
  <c r="V4" i="1"/>
  <c r="U7" i="1"/>
  <c r="U9" i="1" s="1"/>
  <c r="V5" i="1"/>
  <c r="U11" i="1" l="1"/>
  <c r="U12" i="1" s="1"/>
  <c r="V7" i="1"/>
  <c r="V9" i="1" s="1"/>
  <c r="W4" i="1"/>
  <c r="W5" i="1"/>
  <c r="X4" i="1" l="1"/>
  <c r="X5" i="1"/>
  <c r="W7" i="1"/>
  <c r="W9" i="1" s="1"/>
  <c r="V11" i="1"/>
  <c r="V12" i="1" s="1"/>
  <c r="W11" i="1" l="1"/>
  <c r="W12" i="1" s="1"/>
  <c r="X7" i="1"/>
  <c r="X9" i="1" s="1"/>
  <c r="Y5" i="1"/>
  <c r="Y4" i="1"/>
  <c r="Y7" i="1" l="1"/>
  <c r="Y9" i="1" s="1"/>
  <c r="Z4" i="1"/>
  <c r="Z5" i="1"/>
  <c r="X11" i="1"/>
  <c r="X12" i="1" s="1"/>
  <c r="Z7" i="1" l="1"/>
  <c r="Z9" i="1" s="1"/>
  <c r="Y11" i="1"/>
  <c r="Y12" i="1" s="1"/>
  <c r="Z11" i="1" l="1"/>
  <c r="Z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Emilia Vynnycky</author>
  </authors>
  <commentList>
    <comment ref="G9" authorId="0" shapeId="0" xr:uid="{00000000-0006-0000-0000-000001000000}">
      <text>
        <r>
          <rPr>
            <sz val="9"/>
            <color indexed="31"/>
            <rFont val="Tahoma"/>
            <family val="2"/>
          </rPr>
          <t>This is calculated as the number of infectious persons in generation 1 divided by number of infectious persons in generation 0</t>
        </r>
      </text>
    </comment>
    <comment ref="G11" authorId="0" shapeId="0" xr:uid="{00000000-0006-0000-0000-000002000000}">
      <text>
        <r>
          <rPr>
            <sz val="9"/>
            <color indexed="9"/>
            <rFont val="Tahoma"/>
            <family val="2"/>
          </rPr>
          <t>This is calculated as the number of infectious children in generation 1 divided by the total number of infectious individuals in this generation</t>
        </r>
      </text>
    </comment>
  </commentList>
</comments>
</file>

<file path=xl/sharedStrings.xml><?xml version="1.0" encoding="utf-8"?>
<sst xmlns="http://schemas.openxmlformats.org/spreadsheetml/2006/main" count="18" uniqueCount="14">
  <si>
    <t>Young</t>
  </si>
  <si>
    <t>Old</t>
  </si>
  <si>
    <t>old</t>
  </si>
  <si>
    <t xml:space="preserve">Number of new infectious </t>
  </si>
  <si>
    <t>persons who are:</t>
  </si>
  <si>
    <t xml:space="preserve"> in this generation who are:</t>
  </si>
  <si>
    <t>= R0</t>
  </si>
  <si>
    <t>= x</t>
  </si>
  <si>
    <t>Proportion of infectious persons</t>
  </si>
  <si>
    <t>= 1 - x</t>
  </si>
  <si>
    <t>Next Generation matrix</t>
  </si>
  <si>
    <t>young</t>
  </si>
  <si>
    <t>Total number of secondary infectious persons in each generation:</t>
  </si>
  <si>
    <r>
      <t xml:space="preserve"> Ratio between the number of infectious persons in the </t>
    </r>
    <r>
      <rPr>
        <u/>
        <sz val="11"/>
        <color indexed="10"/>
        <rFont val="Calibri"/>
        <family val="2"/>
      </rPr>
      <t>current</t>
    </r>
    <r>
      <rPr>
        <sz val="11"/>
        <color indexed="10"/>
        <rFont val="Calibri"/>
        <family val="2"/>
      </rPr>
      <t xml:space="preserve"> and </t>
    </r>
    <r>
      <rPr>
        <u/>
        <sz val="11"/>
        <color indexed="10"/>
        <rFont val="Calibri"/>
        <family val="2"/>
      </rPr>
      <t>previous</t>
    </r>
    <r>
      <rPr>
        <sz val="11"/>
        <color indexed="10"/>
        <rFont val="Calibri"/>
        <family val="2"/>
      </rPr>
      <t xml:space="preserve"> generation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</si>
</sst>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4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u/>
      <sz val="11"/>
      <color indexed="1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9"/>
      <color indexed="31"/>
      <name val="Tahoma"/>
      <family val="2"/>
    </font>
    <font>
      <sz val="9"/>
      <color indexed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1" fontId="0" fillId="2" borderId="0" xfId="0" applyNumberFormat="1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 vertical="top" wrapText="1"/>
    </xf>
    <xf numFmtId="0" fontId="0" fillId="0" borderId="0" xfId="0" applyBorder="1" applyAlignment="1">
      <alignment wrapText="1"/>
    </xf>
    <xf numFmtId="49" fontId="9" fillId="0" borderId="0" xfId="0" applyNumberFormat="1" applyFont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49" fontId="11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Border="1"/>
    <xf numFmtId="0" fontId="8" fillId="4" borderId="0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Fill="1" applyBorder="1" applyAlignment="1">
      <alignment horizontal="right" vertical="center"/>
    </xf>
    <xf numFmtId="0" fontId="0" fillId="5" borderId="0" xfId="0" applyFill="1" applyBorder="1"/>
    <xf numFmtId="0" fontId="3" fillId="0" borderId="0" xfId="1" applyBorder="1" applyAlignment="1" applyProtection="1"/>
    <xf numFmtId="0" fontId="0" fillId="0" borderId="0" xfId="0" applyBorder="1" applyAlignment="1">
      <alignment horizontal="right" vertical="center"/>
    </xf>
    <xf numFmtId="0" fontId="0" fillId="6" borderId="0" xfId="0" applyFill="1" applyBorder="1"/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 wrapText="1"/>
    </xf>
    <xf numFmtId="49" fontId="0" fillId="0" borderId="0" xfId="0" applyNumberFormat="1" applyBorder="1"/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0" borderId="0" xfId="0" applyFont="1"/>
    <xf numFmtId="0" fontId="0" fillId="5" borderId="0" xfId="0" applyFont="1" applyFill="1"/>
    <xf numFmtId="0" fontId="0" fillId="6" borderId="0" xfId="0" applyFont="1" applyFill="1"/>
    <xf numFmtId="0" fontId="7" fillId="0" borderId="0" xfId="0" applyFont="1" applyBorder="1" applyAlignment="1">
      <alignment horizontal="left"/>
    </xf>
    <xf numFmtId="2" fontId="6" fillId="2" borderId="0" xfId="0" applyNumberFormat="1" applyFont="1" applyFill="1" applyBorder="1" applyAlignment="1">
      <alignment horizontal="center" vertical="top" wrapText="1"/>
    </xf>
    <xf numFmtId="164" fontId="0" fillId="5" borderId="0" xfId="0" applyNumberFormat="1" applyFill="1"/>
    <xf numFmtId="0" fontId="5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99FF"/>
      <color rgb="FF00FFFF"/>
      <color rgb="FFFFCC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123825</xdr:rowOff>
    </xdr:from>
    <xdr:to>
      <xdr:col>9</xdr:col>
      <xdr:colOff>439965</xdr:colOff>
      <xdr:row>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19550" y="123825"/>
          <a:ext cx="36099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2000" b="1"/>
            <a:t>Generation number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showGridLines="0" tabSelected="1" zoomScale="80" zoomScaleNormal="80" workbookViewId="0">
      <selection activeCell="D20" sqref="D20"/>
    </sheetView>
  </sheetViews>
  <sheetFormatPr baseColWidth="10" defaultColWidth="8.83203125" defaultRowHeight="15" x14ac:dyDescent="0.2"/>
  <cols>
    <col min="1" max="3" width="9.1640625" style="1"/>
    <col min="4" max="4" width="32.5" customWidth="1"/>
    <col min="5" max="5" width="9.6640625" customWidth="1"/>
    <col min="6" max="6" width="9.1640625" customWidth="1"/>
    <col min="7" max="7" width="8.6640625" customWidth="1"/>
    <col min="8" max="8" width="9.5" customWidth="1"/>
    <col min="9" max="15" width="8.6640625" customWidth="1"/>
    <col min="16" max="26" width="8.6640625" style="1" customWidth="1"/>
    <col min="27" max="27" width="8.83203125" customWidth="1"/>
  </cols>
  <sheetData>
    <row r="1" spans="1:28" s="13" customFormat="1" ht="14.25" customHeight="1" x14ac:dyDescent="0.2">
      <c r="H1" s="3"/>
      <c r="I1" s="14"/>
      <c r="J1" s="1"/>
    </row>
    <row r="2" spans="1:28" s="1" customFormat="1" ht="18.75" customHeight="1" x14ac:dyDescent="0.3">
      <c r="B2" s="28" t="s">
        <v>10</v>
      </c>
      <c r="D2" s="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6"/>
      <c r="AB2" s="6"/>
    </row>
    <row r="3" spans="1:28" ht="20" x14ac:dyDescent="0.25">
      <c r="B3" s="1" t="s">
        <v>11</v>
      </c>
      <c r="C3" s="1" t="s">
        <v>2</v>
      </c>
      <c r="D3" s="6"/>
      <c r="E3" s="6"/>
      <c r="F3" s="15">
        <v>0</v>
      </c>
      <c r="G3" s="15">
        <v>1</v>
      </c>
      <c r="H3" s="15">
        <v>2</v>
      </c>
      <c r="I3" s="15">
        <v>3</v>
      </c>
      <c r="J3" s="15">
        <v>4</v>
      </c>
      <c r="K3" s="15">
        <v>5</v>
      </c>
      <c r="L3" s="15">
        <v>6</v>
      </c>
      <c r="M3" s="15">
        <v>7</v>
      </c>
      <c r="N3" s="15">
        <v>8</v>
      </c>
      <c r="O3" s="15">
        <v>9</v>
      </c>
      <c r="P3" s="15">
        <f>O3+1</f>
        <v>10</v>
      </c>
      <c r="Q3" s="15">
        <f t="shared" ref="Q3:W3" si="0">P3+1</f>
        <v>11</v>
      </c>
      <c r="R3" s="15">
        <f t="shared" si="0"/>
        <v>12</v>
      </c>
      <c r="S3" s="15">
        <f t="shared" si="0"/>
        <v>13</v>
      </c>
      <c r="T3" s="15">
        <f t="shared" si="0"/>
        <v>14</v>
      </c>
      <c r="U3" s="15">
        <f t="shared" si="0"/>
        <v>15</v>
      </c>
      <c r="V3" s="15">
        <f t="shared" si="0"/>
        <v>16</v>
      </c>
      <c r="W3" s="15">
        <f t="shared" si="0"/>
        <v>17</v>
      </c>
      <c r="X3" s="15">
        <f t="shared" ref="X3:Z3" si="1">W3+1</f>
        <v>18</v>
      </c>
      <c r="Y3" s="15">
        <f t="shared" si="1"/>
        <v>19</v>
      </c>
      <c r="Z3" s="15">
        <f t="shared" si="1"/>
        <v>20</v>
      </c>
      <c r="AA3" s="6"/>
      <c r="AB3" s="6"/>
    </row>
    <row r="4" spans="1:28" ht="15.75" customHeight="1" x14ac:dyDescent="0.2">
      <c r="A4" s="1" t="s">
        <v>11</v>
      </c>
      <c r="B4" s="29">
        <v>1.2514326979006856</v>
      </c>
      <c r="C4" s="29">
        <v>0.48792595390892746</v>
      </c>
      <c r="D4" s="18" t="s">
        <v>3</v>
      </c>
      <c r="E4" s="19" t="s">
        <v>0</v>
      </c>
      <c r="F4" s="26">
        <v>1</v>
      </c>
      <c r="G4" s="26">
        <f t="shared" ref="G4:O4" si="2">R_yy*F4+R_yo*F5</f>
        <v>1.2514326979006856</v>
      </c>
      <c r="H4" s="26">
        <f t="shared" si="2"/>
        <v>2.0719862374331042</v>
      </c>
      <c r="I4" s="26">
        <f t="shared" si="2"/>
        <v>3.7505954101921644</v>
      </c>
      <c r="J4" s="26">
        <f t="shared" si="2"/>
        <v>6.9421353874208265</v>
      </c>
      <c r="K4" s="26">
        <f t="shared" si="2"/>
        <v>12.916409594856919</v>
      </c>
      <c r="L4" s="26">
        <f t="shared" si="2"/>
        <v>24.06065491585623</v>
      </c>
      <c r="M4" s="26">
        <f t="shared" si="2"/>
        <v>44.832304106667877</v>
      </c>
      <c r="N4" s="26">
        <f t="shared" si="2"/>
        <v>83.541367157148159</v>
      </c>
      <c r="O4" s="26">
        <f t="shared" si="2"/>
        <v>155.67476925490098</v>
      </c>
      <c r="P4" s="26">
        <f t="shared" ref="P4" si="3">R_yy*O4+R_yo*O5</f>
        <v>290.09235351582618</v>
      </c>
      <c r="Q4" s="26">
        <f t="shared" ref="Q4" si="4">R_yy*P4+R_yo*P5</f>
        <v>540.57337450432271</v>
      </c>
      <c r="R4" s="26">
        <f t="shared" ref="R4" si="5">R_yy*Q4+R_yo*Q5</f>
        <v>1007.3330737025567</v>
      </c>
      <c r="S4" s="26">
        <f t="shared" ref="S4" si="6">R_yy*R4+R_yo*R5</f>
        <v>1877.117904702319</v>
      </c>
      <c r="T4" s="26">
        <f t="shared" ref="T4" si="7">R_yy*S4+R_yo*S5</f>
        <v>3497.9211452363984</v>
      </c>
      <c r="U4" s="26">
        <f t="shared" ref="U4" si="8">R_yy*T4+R_yo*T5</f>
        <v>6518.2119524307927</v>
      </c>
      <c r="V4" s="26">
        <f t="shared" ref="V4" si="9">R_yy*U4+R_yo*U5</f>
        <v>12146.382182993959</v>
      </c>
      <c r="W4" s="26">
        <f t="shared" ref="W4" si="10">R_yy*V4+R_yo*V5</f>
        <v>22634.213374349973</v>
      </c>
      <c r="X4" s="26">
        <f t="shared" ref="X4" si="11">R_yy*W4+R_yo*W5</f>
        <v>42177.794784435187</v>
      </c>
      <c r="Y4" s="26">
        <f t="shared" ref="Y4" si="12">R_yy*X4+R_yo*X5</f>
        <v>78596.341894675905</v>
      </c>
      <c r="Z4" s="26">
        <f t="shared" ref="Z4" si="13">R_yy*Y4+R_yo*Y5</f>
        <v>146460.59593215055</v>
      </c>
      <c r="AA4" s="6"/>
      <c r="AB4" s="20"/>
    </row>
    <row r="5" spans="1:28" x14ac:dyDescent="0.2">
      <c r="A5" s="1" t="s">
        <v>2</v>
      </c>
      <c r="B5" s="30">
        <v>1.0368426520564709</v>
      </c>
      <c r="C5" s="30">
        <v>1.0368426520564709</v>
      </c>
      <c r="D5" s="21" t="s">
        <v>4</v>
      </c>
      <c r="E5" s="22" t="s">
        <v>1</v>
      </c>
      <c r="F5" s="27">
        <v>0</v>
      </c>
      <c r="G5" s="27">
        <f t="shared" ref="G5:O5" si="14">R_oy*F4+R_oo*F5</f>
        <v>1.0368426520564709</v>
      </c>
      <c r="H5" s="27">
        <f t="shared" si="14"/>
        <v>2.3725814824850273</v>
      </c>
      <c r="I5" s="27">
        <f t="shared" si="14"/>
        <v>4.6083173819644969</v>
      </c>
      <c r="J5" s="27">
        <f t="shared" si="14"/>
        <v>8.6668773077284733</v>
      </c>
      <c r="K5" s="27">
        <f t="shared" si="14"/>
        <v>16.184090118821722</v>
      </c>
      <c r="L5" s="27">
        <f t="shared" si="14"/>
        <v>30.172639299299135</v>
      </c>
      <c r="M5" s="27">
        <f t="shared" si="14"/>
        <v>56.231392603800543</v>
      </c>
      <c r="N5" s="27">
        <f t="shared" si="14"/>
        <v>104.78715132391291</v>
      </c>
      <c r="O5" s="27">
        <f t="shared" si="14"/>
        <v>195.26704055976944</v>
      </c>
      <c r="P5" s="27">
        <f t="shared" ref="P5" si="15">R_oy*O4+R_oo*O5</f>
        <v>363.87143680574047</v>
      </c>
      <c r="Q5" s="27">
        <f t="shared" ref="Q5" si="16">R_oy*P4+R_oo*P5</f>
        <v>678.05755070591499</v>
      </c>
      <c r="R5" s="27">
        <f t="shared" ref="R5" si="17">R_oy*Q4+R_oo*Q5</f>
        <v>1263.5285203730136</v>
      </c>
      <c r="S5" s="27">
        <f t="shared" ref="S5" si="18">R_oy*R4+R_oo*R5</f>
        <v>2354.526157654499</v>
      </c>
      <c r="T5" s="27">
        <f t="shared" ref="T5" si="19">R_oy*S4+R_oo*S5</f>
        <v>4387.5490521730608</v>
      </c>
      <c r="U5" s="27">
        <f t="shared" ref="U5" si="20">R_oy*T4+R_oo*T5</f>
        <v>8175.991832194286</v>
      </c>
      <c r="V5" s="27">
        <f t="shared" ref="V5" si="21">R_oy*U4+R_oo*U5</f>
        <v>15235.577221908898</v>
      </c>
      <c r="W5" s="27">
        <f t="shared" ref="W5" si="22">R_oy*V4+R_oo*V5</f>
        <v>28390.783407882103</v>
      </c>
      <c r="X5" s="27">
        <f t="shared" ref="X5" si="23">R_oy*W4+R_oo*W5</f>
        <v>52904.892984862396</v>
      </c>
      <c r="Y5" s="27">
        <f t="shared" ref="Y5" si="24">R_oy*X4+R_oo*X5</f>
        <v>98585.786151375883</v>
      </c>
      <c r="Z5" s="27">
        <f t="shared" ref="Z5" si="25">R_oy*Y4+R_oo*Y5</f>
        <v>183709.98754027754</v>
      </c>
      <c r="AA5" s="6"/>
      <c r="AB5" s="6"/>
    </row>
    <row r="6" spans="1:28" s="1" customFormat="1" x14ac:dyDescent="0.2"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"/>
      <c r="AB6" s="6"/>
    </row>
    <row r="7" spans="1:28" s="2" customFormat="1" ht="36" customHeight="1" x14ac:dyDescent="0.2">
      <c r="D7" s="35" t="s">
        <v>12</v>
      </c>
      <c r="E7" s="35"/>
      <c r="F7" s="8">
        <f>SUM(F4:F5)</f>
        <v>1</v>
      </c>
      <c r="G7" s="8">
        <f>SUM(G4:G5)</f>
        <v>2.2882753499571562</v>
      </c>
      <c r="H7" s="8">
        <f>SUM(H4:H5)</f>
        <v>4.4445677199181315</v>
      </c>
      <c r="I7" s="8">
        <f t="shared" ref="I7:O7" si="26">SUM(I4:I5)</f>
        <v>8.3589127921566622</v>
      </c>
      <c r="J7" s="8">
        <f t="shared" si="26"/>
        <v>15.6090126951493</v>
      </c>
      <c r="K7" s="8">
        <f t="shared" si="26"/>
        <v>29.100499713678641</v>
      </c>
      <c r="L7" s="8">
        <f t="shared" si="26"/>
        <v>54.233294215155368</v>
      </c>
      <c r="M7" s="8">
        <f t="shared" si="26"/>
        <v>101.06369671046842</v>
      </c>
      <c r="N7" s="8">
        <f t="shared" si="26"/>
        <v>188.32851848106105</v>
      </c>
      <c r="O7" s="8">
        <f t="shared" si="26"/>
        <v>350.94180981467042</v>
      </c>
      <c r="P7" s="8">
        <f t="shared" ref="P7:W7" si="27">SUM(P4:P5)</f>
        <v>653.96379032156665</v>
      </c>
      <c r="Q7" s="8">
        <f t="shared" si="27"/>
        <v>1218.6309252102378</v>
      </c>
      <c r="R7" s="8">
        <f t="shared" si="27"/>
        <v>2270.8615940755703</v>
      </c>
      <c r="S7" s="8">
        <f t="shared" si="27"/>
        <v>4231.6440623568178</v>
      </c>
      <c r="T7" s="8">
        <f t="shared" si="27"/>
        <v>7885.4701974094587</v>
      </c>
      <c r="U7" s="8">
        <f t="shared" si="27"/>
        <v>14694.203784625079</v>
      </c>
      <c r="V7" s="8">
        <f t="shared" si="27"/>
        <v>27381.959404902856</v>
      </c>
      <c r="W7" s="8">
        <f t="shared" si="27"/>
        <v>51024.996782232076</v>
      </c>
      <c r="X7" s="8">
        <f t="shared" ref="X7:Z7" si="28">SUM(X4:X5)</f>
        <v>95082.687769297583</v>
      </c>
      <c r="Y7" s="8">
        <f t="shared" si="28"/>
        <v>177182.12804605177</v>
      </c>
      <c r="Z7" s="8">
        <f t="shared" si="28"/>
        <v>330170.58347242809</v>
      </c>
      <c r="AA7" s="9"/>
      <c r="AB7" s="9"/>
    </row>
    <row r="8" spans="1:28" x14ac:dyDescent="0.2">
      <c r="D8" s="6"/>
      <c r="E8" s="6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6"/>
      <c r="AB8" s="6"/>
    </row>
    <row r="9" spans="1:28" s="2" customFormat="1" ht="44.25" customHeight="1" x14ac:dyDescent="0.2">
      <c r="D9" s="34" t="s">
        <v>13</v>
      </c>
      <c r="E9" s="34"/>
      <c r="F9" s="5"/>
      <c r="G9" s="32">
        <f>G7/F7</f>
        <v>2.2882753499571562</v>
      </c>
      <c r="H9" s="32">
        <f>H7/G7</f>
        <v>1.9423220723858026</v>
      </c>
      <c r="I9" s="32">
        <f>I7/H7</f>
        <v>1.8807032132048676</v>
      </c>
      <c r="J9" s="32">
        <f t="shared" ref="J9:O9" si="29">J7/I7</f>
        <v>1.8673496282669146</v>
      </c>
      <c r="K9" s="32">
        <f t="shared" si="29"/>
        <v>1.8643395506188545</v>
      </c>
      <c r="L9" s="32">
        <f t="shared" si="29"/>
        <v>1.8636550832033685</v>
      </c>
      <c r="M9" s="32">
        <f t="shared" si="29"/>
        <v>1.863499132277058</v>
      </c>
      <c r="N9" s="32">
        <f t="shared" si="29"/>
        <v>1.8634635839671747</v>
      </c>
      <c r="O9" s="32">
        <f t="shared" si="29"/>
        <v>1.8634554800576435</v>
      </c>
      <c r="P9" s="32">
        <f t="shared" ref="P9" si="30">P7/O7</f>
        <v>1.8634536325749267</v>
      </c>
      <c r="Q9" s="32">
        <f t="shared" ref="Q9" si="31">Q7/P7</f>
        <v>1.8634532113941866</v>
      </c>
      <c r="R9" s="32">
        <f t="shared" ref="R9" si="32">R7/Q7</f>
        <v>1.8634531153751921</v>
      </c>
      <c r="S9" s="32">
        <f t="shared" ref="S9" si="33">S7/R7</f>
        <v>1.8634530934851841</v>
      </c>
      <c r="T9" s="32">
        <f t="shared" ref="T9" si="34">T7/S7</f>
        <v>1.8634530884947915</v>
      </c>
      <c r="U9" s="32">
        <f t="shared" ref="U9" si="35">U7/T7</f>
        <v>1.8634530873571027</v>
      </c>
      <c r="V9" s="32">
        <f t="shared" ref="V9" si="36">V7/U7</f>
        <v>1.8634530870977373</v>
      </c>
      <c r="W9" s="32">
        <f t="shared" ref="W9" si="37">W7/V7</f>
        <v>1.8634530870386081</v>
      </c>
      <c r="X9" s="32">
        <f t="shared" ref="X9" si="38">X7/W7</f>
        <v>1.863453087025128</v>
      </c>
      <c r="Y9" s="32">
        <f t="shared" ref="Y9" si="39">Y7/X7</f>
        <v>1.8634530870220549</v>
      </c>
      <c r="Z9" s="32">
        <f t="shared" ref="Z9" si="40">Z7/Y7</f>
        <v>1.8634530870213544</v>
      </c>
      <c r="AA9" s="10" t="s">
        <v>6</v>
      </c>
      <c r="AB9" s="9"/>
    </row>
    <row r="10" spans="1:28" x14ac:dyDescent="0.2">
      <c r="D10" s="6"/>
      <c r="E10" s="6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1"/>
      <c r="AB10" s="6"/>
    </row>
    <row r="11" spans="1:28" ht="17.25" customHeight="1" x14ac:dyDescent="0.2">
      <c r="D11" s="23" t="s">
        <v>8</v>
      </c>
      <c r="E11" s="16" t="s">
        <v>0</v>
      </c>
      <c r="F11" s="16">
        <f>F4/SUM(F4:F5)</f>
        <v>1</v>
      </c>
      <c r="G11" s="16">
        <f>G4/G7</f>
        <v>0.54688903497741925</v>
      </c>
      <c r="H11" s="16">
        <f t="shared" ref="H11:O11" si="41">H4/H7</f>
        <v>0.4661839728861798</v>
      </c>
      <c r="I11" s="16">
        <f t="shared" si="41"/>
        <v>0.44869416674754931</v>
      </c>
      <c r="J11" s="16">
        <f t="shared" si="41"/>
        <v>0.44475172920950878</v>
      </c>
      <c r="K11" s="16">
        <f t="shared" si="41"/>
        <v>0.44385525066380843</v>
      </c>
      <c r="L11" s="16">
        <f t="shared" si="41"/>
        <v>0.44365099454225176</v>
      </c>
      <c r="M11" s="16">
        <f t="shared" si="41"/>
        <v>0.44360443528110166</v>
      </c>
      <c r="N11" s="16">
        <f t="shared" si="41"/>
        <v>0.44359382121698876</v>
      </c>
      <c r="O11" s="16">
        <f t="shared" si="41"/>
        <v>0.44359140148365789</v>
      </c>
      <c r="P11" s="16">
        <f t="shared" ref="P11:W11" si="42">P4/P7</f>
        <v>0.44359084984381497</v>
      </c>
      <c r="Q11" s="16">
        <f t="shared" si="42"/>
        <v>0.44359072408330946</v>
      </c>
      <c r="R11" s="16">
        <f t="shared" si="42"/>
        <v>0.44359069541295632</v>
      </c>
      <c r="S11" s="16">
        <f t="shared" si="42"/>
        <v>0.44359068887680891</v>
      </c>
      <c r="T11" s="16">
        <f t="shared" si="42"/>
        <v>0.4435906873867253</v>
      </c>
      <c r="U11" s="16">
        <f t="shared" si="42"/>
        <v>0.4435906870470222</v>
      </c>
      <c r="V11" s="16">
        <f t="shared" si="42"/>
        <v>0.44359068696957815</v>
      </c>
      <c r="W11" s="16">
        <f t="shared" si="42"/>
        <v>0.44359068695192272</v>
      </c>
      <c r="X11" s="16">
        <f t="shared" ref="X11:Z11" si="43">X4/X7</f>
        <v>0.44359068694789772</v>
      </c>
      <c r="Y11" s="16">
        <f t="shared" si="43"/>
        <v>0.44359068694698017</v>
      </c>
      <c r="Z11" s="33">
        <f t="shared" si="43"/>
        <v>0.44359068694677095</v>
      </c>
      <c r="AA11" s="12" t="s">
        <v>7</v>
      </c>
      <c r="AB11" s="6"/>
    </row>
    <row r="12" spans="1:28" ht="15.75" customHeight="1" x14ac:dyDescent="0.2">
      <c r="D12" s="24" t="s">
        <v>5</v>
      </c>
      <c r="E12" s="17" t="s">
        <v>2</v>
      </c>
      <c r="F12" s="17">
        <f>1-F11</f>
        <v>0</v>
      </c>
      <c r="G12" s="17">
        <f>1-G11</f>
        <v>0.45311096502258075</v>
      </c>
      <c r="H12" s="17">
        <f>1-H11</f>
        <v>0.53381602711382015</v>
      </c>
      <c r="I12" s="17">
        <f>1-I11</f>
        <v>0.55130583325245075</v>
      </c>
      <c r="J12" s="17">
        <f t="shared" ref="J12:O12" si="44">1-J11</f>
        <v>0.55524827079049122</v>
      </c>
      <c r="K12" s="17">
        <f t="shared" si="44"/>
        <v>0.55614474933619151</v>
      </c>
      <c r="L12" s="17">
        <f t="shared" si="44"/>
        <v>0.55634900545774824</v>
      </c>
      <c r="M12" s="17">
        <f t="shared" si="44"/>
        <v>0.55639556471889828</v>
      </c>
      <c r="N12" s="17">
        <f t="shared" si="44"/>
        <v>0.55640617878301124</v>
      </c>
      <c r="O12" s="17">
        <f t="shared" si="44"/>
        <v>0.55640859851634206</v>
      </c>
      <c r="P12" s="17">
        <f t="shared" ref="P12:W12" si="45">1-P11</f>
        <v>0.55640915015618497</v>
      </c>
      <c r="Q12" s="17">
        <f t="shared" si="45"/>
        <v>0.55640927591669054</v>
      </c>
      <c r="R12" s="17">
        <f t="shared" si="45"/>
        <v>0.55640930458704374</v>
      </c>
      <c r="S12" s="17">
        <f t="shared" si="45"/>
        <v>0.55640931112319114</v>
      </c>
      <c r="T12" s="17">
        <f t="shared" si="45"/>
        <v>0.55640931261327475</v>
      </c>
      <c r="U12" s="17">
        <f t="shared" si="45"/>
        <v>0.5564093129529778</v>
      </c>
      <c r="V12" s="17">
        <f t="shared" si="45"/>
        <v>0.55640931303042185</v>
      </c>
      <c r="W12" s="17">
        <f t="shared" si="45"/>
        <v>0.55640931304807728</v>
      </c>
      <c r="X12" s="17">
        <f t="shared" ref="X12:Z12" si="46">1-X11</f>
        <v>0.55640931305210228</v>
      </c>
      <c r="Y12" s="17">
        <f t="shared" si="46"/>
        <v>0.55640931305301988</v>
      </c>
      <c r="Z12" s="17">
        <f t="shared" si="46"/>
        <v>0.55640931305322905</v>
      </c>
      <c r="AA12" s="12" t="s">
        <v>9</v>
      </c>
      <c r="AB12" s="6"/>
    </row>
    <row r="13" spans="1:28" x14ac:dyDescent="0.2">
      <c r="D13" s="6"/>
      <c r="E13" s="6"/>
      <c r="F13" s="6"/>
      <c r="G13" s="2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</sheetData>
  <mergeCells count="3">
    <mergeCell ref="D9:E9"/>
    <mergeCell ref="D7:E7"/>
    <mergeCell ref="E2:O2"/>
  </mergeCells>
  <pageMargins left="0.7" right="0.7" top="0.75" bottom="0.75" header="0.3" footer="0.3"/>
  <pageSetup orientation="portrait" horizontalDpi="1200" verticalDpi="1200" r:id="rId1"/>
  <ignoredErrors>
    <ignoredError sqref="F11 F7" formulaRange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NGM demo</vt:lpstr>
      <vt:lpstr>R_oo</vt:lpstr>
      <vt:lpstr>R_oy</vt:lpstr>
      <vt:lpstr>R_yo</vt:lpstr>
      <vt:lpstr>R_yy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NGM demo</dc:title>
  <dc:subject>Modelling &amp; the Dynamics of Infectious Diseases - DL course</dc:subject>
  <dc:creator>Course developers: Emilia Vynnycky, Richard White, Alicia Mehl, John Williams, Rein Houben</dc:creator>
  <dc:description>This spreadsheet is used to demonstrate how R0 may be calculated using the simulation approach for a population which is divided into two groups and individuals mix non-randomly.</dc:description>
  <cp:lastModifiedBy>Shay Morris-Doty</cp:lastModifiedBy>
  <dcterms:created xsi:type="dcterms:W3CDTF">2010-08-19T11:32:37Z</dcterms:created>
  <dcterms:modified xsi:type="dcterms:W3CDTF">2021-03-13T01:01:42Z</dcterms:modified>
</cp:coreProperties>
</file>